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Carroll\Desktop\"/>
    </mc:Choice>
  </mc:AlternateContent>
  <xr:revisionPtr revIDLastSave="0" documentId="13_ncr:1_{8815DA6D-9286-4AAA-8E7E-2F06C2680F7C}" xr6:coauthVersionLast="47" xr6:coauthVersionMax="47" xr10:uidLastSave="{00000000-0000-0000-0000-000000000000}"/>
  <bookViews>
    <workbookView xWindow="-120" yWindow="-120" windowWidth="29040" windowHeight="15720" tabRatio="694" xr2:uid="{00000000-000D-0000-FFFF-FFFF00000000}"/>
  </bookViews>
  <sheets>
    <sheet name="2025 Interim" sheetId="27" r:id="rId1"/>
    <sheet name="2024" sheetId="39" r:id="rId2"/>
    <sheet name="2023" sheetId="37" r:id="rId3"/>
    <sheet name="2022" sheetId="36" r:id="rId4"/>
    <sheet name="2021" sheetId="35" r:id="rId5"/>
    <sheet name="2020" sheetId="34" r:id="rId6"/>
    <sheet name="2019" sheetId="33" r:id="rId7"/>
    <sheet name="2018" sheetId="32" r:id="rId8"/>
    <sheet name="2017" sheetId="31" r:id="rId9"/>
    <sheet name="2016" sheetId="30" r:id="rId10"/>
    <sheet name="2015" sheetId="29" r:id="rId11"/>
    <sheet name="2014" sheetId="28" r:id="rId12"/>
    <sheet name="2013" sheetId="26" r:id="rId13"/>
    <sheet name="2012" sheetId="25" r:id="rId14"/>
    <sheet name="2011" sheetId="24" r:id="rId15"/>
    <sheet name="2010" sheetId="23" r:id="rId16"/>
    <sheet name="2009" sheetId="22" r:id="rId17"/>
    <sheet name="2008" sheetId="21" r:id="rId18"/>
    <sheet name="2007" sheetId="19" r:id="rId19"/>
    <sheet name="2006" sheetId="18" r:id="rId20"/>
    <sheet name="2005" sheetId="17" r:id="rId21"/>
    <sheet name="2004" sheetId="1" r:id="rId22"/>
    <sheet name="2003" sheetId="4" r:id="rId23"/>
    <sheet name="2002" sheetId="5" r:id="rId24"/>
    <sheet name="2001" sheetId="6" r:id="rId25"/>
    <sheet name="2000" sheetId="7" r:id="rId26"/>
    <sheet name="1999" sheetId="8" r:id="rId27"/>
    <sheet name="1998" sheetId="9" r:id="rId28"/>
    <sheet name="1997" sheetId="10" r:id="rId29"/>
    <sheet name="1996" sheetId="11" r:id="rId30"/>
    <sheet name="1995" sheetId="12" r:id="rId31"/>
    <sheet name="1994" sheetId="13" r:id="rId32"/>
    <sheet name="1993" sheetId="14" r:id="rId33"/>
    <sheet name="1992" sheetId="15" r:id="rId34"/>
    <sheet name="1991" sheetId="16" r:id="rId35"/>
    <sheet name="1990" sheetId="2" r:id="rId36"/>
  </sheets>
  <definedNames>
    <definedName name="_xlnm.Print_Area" localSheetId="35">'1990'!$A$1:$AQ$78</definedName>
    <definedName name="_xlnm.Print_Area" localSheetId="34">'1991'!$A$1:$AQ$78</definedName>
    <definedName name="_xlnm.Print_Area" localSheetId="33">'1992'!$A$1:$AQ$78</definedName>
    <definedName name="_xlnm.Print_Area" localSheetId="32">'1993'!$A$1:$AQ$78</definedName>
    <definedName name="_xlnm.Print_Area" localSheetId="31">'1994'!$A$1:$AQ$78</definedName>
    <definedName name="_xlnm.Print_Area" localSheetId="30">'1995'!$A$1:$AQ$78</definedName>
    <definedName name="_xlnm.Print_Area" localSheetId="29">'1996'!$A$1:$AQ$78</definedName>
    <definedName name="_xlnm.Print_Area" localSheetId="28">'1997'!$A$1:$AQ$78</definedName>
    <definedName name="_xlnm.Print_Area" localSheetId="27">'1998'!$A$1:$AQ$78</definedName>
    <definedName name="_xlnm.Print_Area" localSheetId="26">'1999'!$A$1:$AQ$78</definedName>
    <definedName name="_xlnm.Print_Area" localSheetId="25">'2000'!$A$1:$AQ$78</definedName>
    <definedName name="_xlnm.Print_Area" localSheetId="24">'2001'!$A$1:$AQ$78</definedName>
    <definedName name="_xlnm.Print_Area" localSheetId="23">'2002'!$A$1:$AQ$78</definedName>
    <definedName name="_xlnm.Print_Area" localSheetId="22">'2003'!$A$1:$AQ$78</definedName>
    <definedName name="_xlnm.Print_Area" localSheetId="21">'2004'!$A$1:$AQ$78</definedName>
    <definedName name="_xlnm.Print_Area" localSheetId="20">'2005'!$A$1:$AQ$78</definedName>
    <definedName name="_xlnm.Print_Area" localSheetId="19">'2006'!$A$1:$AQ$78</definedName>
    <definedName name="_xlnm.Print_Area" localSheetId="18">'2007'!$A$1:$AQ$78</definedName>
    <definedName name="_xlnm.Print_Area" localSheetId="17">'2008'!$A$1:$AQ$78</definedName>
    <definedName name="_xlnm.Print_Area" localSheetId="16">'2009'!$A$1:$AQ$78</definedName>
    <definedName name="_xlnm.Print_Area" localSheetId="15">'2010'!$A$1:$AQ$81</definedName>
    <definedName name="_xlnm.Print_Area" localSheetId="14">'2011'!$A$1:$AQ$81</definedName>
    <definedName name="_xlnm.Print_Area" localSheetId="13">'2012'!$A$1:$AQ$82</definedName>
    <definedName name="_xlnm.Print_Area" localSheetId="12">'2013'!$A$1:$AQ$82</definedName>
    <definedName name="_xlnm.Print_Area" localSheetId="11">'2014'!$A$1:$AQ$82</definedName>
    <definedName name="_xlnm.Print_Area" localSheetId="10">'2015'!$A$1:$AQ$82</definedName>
    <definedName name="_xlnm.Print_Area" localSheetId="9">'2016'!$A$1:$AQ$82</definedName>
    <definedName name="_xlnm.Print_Area" localSheetId="8">'2017'!$A$1:$AQ$82</definedName>
    <definedName name="_xlnm.Print_Area" localSheetId="7">'2018'!$A$1:$AQ$82</definedName>
    <definedName name="_xlnm.Print_Area" localSheetId="6">'2019'!$A$1:$AQ$82</definedName>
    <definedName name="_xlnm.Print_Area" localSheetId="5">'2020'!$A$1:$AQ$82</definedName>
    <definedName name="_xlnm.Print_Area" localSheetId="4">'2021'!$A$1:$AQ$82</definedName>
    <definedName name="_xlnm.Print_Area" localSheetId="3">'2022'!$A$1:$AQ$82</definedName>
    <definedName name="_xlnm.Print_Area" localSheetId="2">'2023'!$A$1:$AQ$82</definedName>
    <definedName name="_xlnm.Print_Area" localSheetId="1">'2024'!$A$1:$AQ$82</definedName>
    <definedName name="_xlnm.Print_Area" localSheetId="0">'2025 Interim'!$A$1:$AQ$76</definedName>
    <definedName name="_xlnm.Print_Titles" localSheetId="35">'1990'!$A:$B,'1990'!$1:$1</definedName>
    <definedName name="_xlnm.Print_Titles" localSheetId="34">'1991'!$A:$B,'1991'!$1:$1</definedName>
    <definedName name="_xlnm.Print_Titles" localSheetId="33">'1992'!$A:$B,'1992'!$1:$1</definedName>
    <definedName name="_xlnm.Print_Titles" localSheetId="32">'1993'!$A:$B,'1993'!$1:$1</definedName>
    <definedName name="_xlnm.Print_Titles" localSheetId="31">'1994'!$A:$B,'1994'!$1:$1</definedName>
    <definedName name="_xlnm.Print_Titles" localSheetId="30">'1995'!$A:$B,'1995'!$1:$1</definedName>
    <definedName name="_xlnm.Print_Titles" localSheetId="29">'1996'!$A:$B,'1996'!$1:$1</definedName>
    <definedName name="_xlnm.Print_Titles" localSheetId="28">'1997'!$A:$B,'1997'!$1:$1</definedName>
    <definedName name="_xlnm.Print_Titles" localSheetId="27">'1998'!$A:$B,'1998'!$1:$1</definedName>
    <definedName name="_xlnm.Print_Titles" localSheetId="26">'1999'!$A:$B,'1999'!$1:$1</definedName>
    <definedName name="_xlnm.Print_Titles" localSheetId="25">'2000'!$A:$B,'2000'!$1:$1</definedName>
    <definedName name="_xlnm.Print_Titles" localSheetId="24">'2001'!$A:$B,'2001'!$1:$1</definedName>
    <definedName name="_xlnm.Print_Titles" localSheetId="23">'2002'!$A:$B,'2002'!$1:$1</definedName>
    <definedName name="_xlnm.Print_Titles" localSheetId="22">'2003'!$A:$B,'2003'!$1:$1</definedName>
    <definedName name="_xlnm.Print_Titles" localSheetId="21">'2004'!$A:$B,'2004'!$1:$1</definedName>
    <definedName name="_xlnm.Print_Titles" localSheetId="20">'2005'!$A:$B,'2005'!$1:$1</definedName>
    <definedName name="_xlnm.Print_Titles" localSheetId="19">'2006'!$A:$B,'2006'!$1:$1</definedName>
    <definedName name="_xlnm.Print_Titles" localSheetId="18">'2007'!$A:$B,'2007'!$1:$1</definedName>
    <definedName name="_xlnm.Print_Titles" localSheetId="17">'2008'!$A:$B,'2008'!$1:$1</definedName>
    <definedName name="_xlnm.Print_Titles" localSheetId="16">'2009'!$A:$B,'2009'!$1:$1</definedName>
    <definedName name="_xlnm.Print_Titles" localSheetId="15">'2010'!$A:$B,'2010'!$1:$1</definedName>
    <definedName name="_xlnm.Print_Titles" localSheetId="14">'2011'!$A:$B,'2011'!$1:$1</definedName>
    <definedName name="_xlnm.Print_Titles" localSheetId="13">'2012'!$A:$B,'2012'!$1:$1</definedName>
    <definedName name="_xlnm.Print_Titles" localSheetId="12">'2013'!$A:$B,'2013'!$1:$1</definedName>
    <definedName name="_xlnm.Print_Titles" localSheetId="11">'2014'!$A:$B,'2014'!$1:$1</definedName>
    <definedName name="_xlnm.Print_Titles" localSheetId="10">'2015'!$A:$B,'2015'!$1:$1</definedName>
    <definedName name="_xlnm.Print_Titles" localSheetId="9">'2016'!$A:$B,'2016'!$1:$1</definedName>
    <definedName name="_xlnm.Print_Titles" localSheetId="8">'2017'!$A:$B,'2017'!$1:$1</definedName>
    <definedName name="_xlnm.Print_Titles" localSheetId="7">'2018'!$A:$B,'2018'!$1:$1</definedName>
    <definedName name="_xlnm.Print_Titles" localSheetId="6">'2019'!$A:$B,'2019'!$1:$1</definedName>
    <definedName name="_xlnm.Print_Titles" localSheetId="5">'2020'!$A:$B,'2020'!$1:$1</definedName>
    <definedName name="_xlnm.Print_Titles" localSheetId="4">'2021'!$A:$B,'2021'!$1:$1</definedName>
    <definedName name="_xlnm.Print_Titles" localSheetId="3">'2022'!$A:$B,'2022'!$1:$1</definedName>
    <definedName name="_xlnm.Print_Titles" localSheetId="2">'2023'!$A:$B,'2023'!$1:$1</definedName>
    <definedName name="_xlnm.Print_Titles" localSheetId="1">'2024'!$A:$B,'2024'!$1:$1</definedName>
    <definedName name="_xlnm.Print_Titles" localSheetId="0">'2025 Interim'!$A:$B,'2025 Interim'!$1:$1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65" i="22" l="1"/>
  <c r="AI65" i="1"/>
  <c r="AI65" i="17"/>
  <c r="AI65" i="19"/>
  <c r="AI65" i="21"/>
  <c r="AI65" i="18"/>
  <c r="AI65" i="4"/>
  <c r="AI65" i="31"/>
  <c r="AI65" i="2"/>
  <c r="AI65" i="32"/>
  <c r="AI65" i="16"/>
  <c r="AI65" i="33"/>
  <c r="AI65" i="15"/>
  <c r="AI65" i="34"/>
  <c r="AI65" i="14"/>
  <c r="AI65" i="13"/>
  <c r="AI65" i="12"/>
  <c r="AI65" i="11"/>
  <c r="AI65" i="23"/>
  <c r="AI65" i="10"/>
  <c r="AI65" i="24"/>
  <c r="AI65" i="9"/>
  <c r="AI65" i="25"/>
  <c r="AI65" i="8"/>
  <c r="AI65" i="26"/>
  <c r="AI65" i="7"/>
  <c r="AI65" i="28"/>
  <c r="AI65" i="6"/>
  <c r="AI65" i="29"/>
  <c r="AI65" i="5"/>
  <c r="AI65" i="30"/>
  <c r="AB25" i="27" l="1"/>
  <c r="C25" i="27"/>
  <c r="AQ23" i="27"/>
  <c r="AP21" i="27"/>
  <c r="AN21" i="27"/>
  <c r="AM21" i="27"/>
  <c r="AL21" i="27"/>
  <c r="AJ21" i="27"/>
  <c r="AI21" i="27"/>
  <c r="AG21" i="27"/>
  <c r="AF21" i="27"/>
  <c r="AE21" i="27"/>
  <c r="Z21" i="27"/>
  <c r="Y21" i="27"/>
  <c r="X21" i="27"/>
  <c r="T21" i="27"/>
  <c r="O21" i="27"/>
  <c r="M21" i="27"/>
  <c r="K21" i="27"/>
  <c r="J21" i="27"/>
  <c r="I21" i="27"/>
  <c r="H21" i="27" s="1"/>
  <c r="F21" i="27"/>
  <c r="AB20" i="27"/>
  <c r="H20" i="27"/>
  <c r="AB19" i="27"/>
  <c r="L19" i="27"/>
  <c r="AB17" i="27"/>
  <c r="L17" i="27"/>
  <c r="H17" i="27"/>
  <c r="C17" i="27"/>
  <c r="AB16" i="27"/>
  <c r="L16" i="27"/>
  <c r="H16" i="27"/>
  <c r="C16" i="27"/>
  <c r="AP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A15" i="27"/>
  <c r="Z15" i="27"/>
  <c r="Y15" i="27"/>
  <c r="X15" i="27"/>
  <c r="V15" i="27"/>
  <c r="N15" i="27"/>
  <c r="M15" i="27"/>
  <c r="J15" i="27"/>
  <c r="I15" i="27"/>
  <c r="G15" i="27"/>
  <c r="F15" i="27"/>
  <c r="E15" i="27"/>
  <c r="D15" i="27"/>
  <c r="AB14" i="27"/>
  <c r="H14" i="27"/>
  <c r="C14" i="27"/>
  <c r="AB13" i="27"/>
  <c r="L13" i="27"/>
  <c r="C13" i="27"/>
  <c r="AP9" i="27"/>
  <c r="AM9" i="27"/>
  <c r="AL9" i="27"/>
  <c r="AK9" i="27"/>
  <c r="AJ9" i="27"/>
  <c r="AI9" i="27"/>
  <c r="AD9" i="27"/>
  <c r="AC9" i="27"/>
  <c r="Z9" i="27"/>
  <c r="Y9" i="27"/>
  <c r="X9" i="27"/>
  <c r="W9" i="27"/>
  <c r="V9" i="27"/>
  <c r="R9" i="27"/>
  <c r="Q9" i="27"/>
  <c r="P9" i="27"/>
  <c r="K9" i="27"/>
  <c r="G9" i="27"/>
  <c r="F9" i="27"/>
  <c r="E9" i="27"/>
  <c r="AP7" i="27"/>
  <c r="F7" i="27"/>
  <c r="AB5" i="27"/>
  <c r="H5" i="27"/>
  <c r="C5" i="27"/>
  <c r="H3" i="27"/>
  <c r="L2" i="27"/>
  <c r="C15" i="27" l="1"/>
  <c r="AB15" i="27"/>
  <c r="AP26" i="27"/>
  <c r="J9" i="27"/>
  <c r="F26" i="27"/>
  <c r="AB28" i="27" l="1"/>
  <c r="H28" i="27"/>
  <c r="C28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V27" i="27"/>
  <c r="U27" i="27"/>
  <c r="T27" i="27"/>
  <c r="S27" i="27"/>
  <c r="R27" i="27"/>
  <c r="Q27" i="27"/>
  <c r="P27" i="27"/>
  <c r="O27" i="27"/>
  <c r="N27" i="27"/>
  <c r="M27" i="27"/>
  <c r="K27" i="27"/>
  <c r="J27" i="27"/>
  <c r="I27" i="27"/>
  <c r="G27" i="27"/>
  <c r="F27" i="27"/>
  <c r="E27" i="27"/>
  <c r="D27" i="27"/>
  <c r="C27" i="27"/>
  <c r="F8" i="27" l="1"/>
  <c r="AB27" i="27"/>
  <c r="AP8" i="27"/>
  <c r="H27" i="27"/>
  <c r="AA27" i="27"/>
  <c r="AB71" i="39"/>
  <c r="H71" i="39"/>
  <c r="C71" i="39"/>
  <c r="AB70" i="39"/>
  <c r="H70" i="39"/>
  <c r="C70" i="39"/>
  <c r="H69" i="39"/>
  <c r="H68" i="39"/>
  <c r="H67" i="39"/>
  <c r="H66" i="39"/>
  <c r="H64" i="39"/>
  <c r="H63" i="39"/>
  <c r="H62" i="39"/>
  <c r="H61" i="39"/>
  <c r="H60" i="39"/>
  <c r="H59" i="39"/>
  <c r="AP58" i="39"/>
  <c r="AP57" i="39" s="1"/>
  <c r="AN58" i="39"/>
  <c r="AN57" i="39" s="1"/>
  <c r="AJ58" i="39"/>
  <c r="AJ57" i="39" s="1"/>
  <c r="AG58" i="39"/>
  <c r="AG57" i="39" s="1"/>
  <c r="AD58" i="39"/>
  <c r="AD57" i="39" s="1"/>
  <c r="AC58" i="39"/>
  <c r="Z58" i="39"/>
  <c r="Y58" i="39"/>
  <c r="Y57" i="39" s="1"/>
  <c r="X58" i="39"/>
  <c r="X57" i="39" s="1"/>
  <c r="W58" i="39"/>
  <c r="W57" i="39" s="1"/>
  <c r="R58" i="39"/>
  <c r="R57" i="39" s="1"/>
  <c r="P58" i="39"/>
  <c r="P57" i="39" s="1"/>
  <c r="O58" i="39"/>
  <c r="O57" i="39" s="1"/>
  <c r="N58" i="39"/>
  <c r="N57" i="39" s="1"/>
  <c r="M58" i="39"/>
  <c r="K58" i="39"/>
  <c r="J58" i="39"/>
  <c r="I58" i="39"/>
  <c r="F58" i="39"/>
  <c r="AK57" i="39"/>
  <c r="AF57" i="39"/>
  <c r="Z57" i="39"/>
  <c r="H55" i="39"/>
  <c r="C55" i="39"/>
  <c r="H54" i="39"/>
  <c r="C54" i="39"/>
  <c r="H53" i="39"/>
  <c r="C53" i="39"/>
  <c r="AB52" i="39"/>
  <c r="H52" i="39"/>
  <c r="C52" i="39"/>
  <c r="AB51" i="39"/>
  <c r="H51" i="39"/>
  <c r="C51" i="39"/>
  <c r="H50" i="39"/>
  <c r="C50" i="39"/>
  <c r="H49" i="39"/>
  <c r="C49" i="39"/>
  <c r="H48" i="39"/>
  <c r="C48" i="39"/>
  <c r="H47" i="39"/>
  <c r="C47" i="39"/>
  <c r="H46" i="39"/>
  <c r="C46" i="39"/>
  <c r="AP45" i="39"/>
  <c r="AN45" i="39"/>
  <c r="AM45" i="39"/>
  <c r="AL45" i="39"/>
  <c r="AK45" i="39"/>
  <c r="AG45" i="39"/>
  <c r="AF45" i="39"/>
  <c r="AE45" i="39"/>
  <c r="AD45" i="39"/>
  <c r="AC45" i="39"/>
  <c r="Z45" i="39"/>
  <c r="Y45" i="39"/>
  <c r="X45" i="39"/>
  <c r="W45" i="39"/>
  <c r="V45" i="39"/>
  <c r="Q45" i="39"/>
  <c r="O45" i="39"/>
  <c r="N45" i="39"/>
  <c r="M45" i="39"/>
  <c r="K45" i="39"/>
  <c r="J45" i="39"/>
  <c r="I45" i="39"/>
  <c r="G45" i="39"/>
  <c r="F45" i="39"/>
  <c r="E45" i="39"/>
  <c r="D45" i="39"/>
  <c r="H44" i="39"/>
  <c r="H42" i="39"/>
  <c r="H41" i="39"/>
  <c r="H40" i="39"/>
  <c r="H39" i="39"/>
  <c r="H38" i="39"/>
  <c r="H37" i="39"/>
  <c r="H36" i="39"/>
  <c r="H35" i="39"/>
  <c r="H34" i="39"/>
  <c r="H33" i="39"/>
  <c r="H31" i="39"/>
  <c r="AP30" i="39"/>
  <c r="AM30" i="39"/>
  <c r="AL30" i="39"/>
  <c r="AK30" i="39"/>
  <c r="AJ30" i="39"/>
  <c r="AG30" i="39"/>
  <c r="AD30" i="39"/>
  <c r="AC30" i="39"/>
  <c r="Z30" i="39"/>
  <c r="Y30" i="39"/>
  <c r="X30" i="39"/>
  <c r="W30" i="39"/>
  <c r="R30" i="39"/>
  <c r="P30" i="39"/>
  <c r="O30" i="39"/>
  <c r="N30" i="39"/>
  <c r="M30" i="39"/>
  <c r="J30" i="39"/>
  <c r="AB28" i="39"/>
  <c r="AB27" i="39" s="1"/>
  <c r="AA27" i="39"/>
  <c r="H28" i="39"/>
  <c r="H27" i="39" s="1"/>
  <c r="C28" i="39"/>
  <c r="C27" i="39" s="1"/>
  <c r="AP27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V27" i="39"/>
  <c r="U27" i="39"/>
  <c r="T27" i="39"/>
  <c r="S27" i="39"/>
  <c r="R27" i="39"/>
  <c r="Q27" i="39"/>
  <c r="P27" i="39"/>
  <c r="O27" i="39"/>
  <c r="N27" i="39"/>
  <c r="M27" i="39"/>
  <c r="K27" i="39"/>
  <c r="J27" i="39"/>
  <c r="I27" i="39"/>
  <c r="G27" i="39"/>
  <c r="F27" i="39"/>
  <c r="E27" i="39"/>
  <c r="D27" i="39"/>
  <c r="AB25" i="39"/>
  <c r="C25" i="39"/>
  <c r="AQ23" i="39"/>
  <c r="AP21" i="39"/>
  <c r="AN21" i="39"/>
  <c r="AM21" i="39"/>
  <c r="AL21" i="39"/>
  <c r="AJ21" i="39"/>
  <c r="AI21" i="39"/>
  <c r="AG21" i="39"/>
  <c r="AF21" i="39"/>
  <c r="AE21" i="39"/>
  <c r="Z21" i="39"/>
  <c r="Y21" i="39"/>
  <c r="X21" i="39"/>
  <c r="T21" i="39"/>
  <c r="O21" i="39"/>
  <c r="M21" i="39"/>
  <c r="K21" i="39"/>
  <c r="J21" i="39"/>
  <c r="I21" i="39"/>
  <c r="F21" i="39"/>
  <c r="AB20" i="39"/>
  <c r="H20" i="39"/>
  <c r="AB19" i="39"/>
  <c r="L19" i="39"/>
  <c r="AB17" i="39"/>
  <c r="L17" i="39"/>
  <c r="H17" i="39"/>
  <c r="C17" i="39"/>
  <c r="AB16" i="39"/>
  <c r="L16" i="39"/>
  <c r="H16" i="39"/>
  <c r="C16" i="39"/>
  <c r="AP15" i="39"/>
  <c r="AN15" i="39"/>
  <c r="AM15" i="39"/>
  <c r="AL15" i="39"/>
  <c r="AK15" i="39"/>
  <c r="AJ15" i="39"/>
  <c r="AI15" i="39"/>
  <c r="AH15" i="39"/>
  <c r="AG15" i="39"/>
  <c r="AF15" i="39"/>
  <c r="AE15" i="39"/>
  <c r="AD15" i="39"/>
  <c r="AC15" i="39"/>
  <c r="AA15" i="39"/>
  <c r="Z15" i="39"/>
  <c r="Y15" i="39"/>
  <c r="X15" i="39"/>
  <c r="V15" i="39"/>
  <c r="N15" i="39"/>
  <c r="M15" i="39"/>
  <c r="J15" i="39"/>
  <c r="I15" i="39"/>
  <c r="G15" i="39"/>
  <c r="F15" i="39"/>
  <c r="E15" i="39"/>
  <c r="D15" i="39"/>
  <c r="AB14" i="39"/>
  <c r="H14" i="39"/>
  <c r="C14" i="39"/>
  <c r="AB13" i="39"/>
  <c r="L13" i="39"/>
  <c r="C13" i="39"/>
  <c r="J9" i="39"/>
  <c r="AP9" i="39"/>
  <c r="AM9" i="39"/>
  <c r="AL9" i="39"/>
  <c r="AK9" i="39"/>
  <c r="AJ9" i="39"/>
  <c r="AI9" i="39"/>
  <c r="AD9" i="39"/>
  <c r="AC9" i="39"/>
  <c r="Z9" i="39"/>
  <c r="Y9" i="39"/>
  <c r="X9" i="39"/>
  <c r="W9" i="39"/>
  <c r="V9" i="39"/>
  <c r="R9" i="39"/>
  <c r="Q9" i="39"/>
  <c r="P9" i="39"/>
  <c r="K9" i="39"/>
  <c r="G9" i="39"/>
  <c r="F9" i="39"/>
  <c r="E9" i="39"/>
  <c r="AP7" i="39"/>
  <c r="F7" i="39"/>
  <c r="AB5" i="39"/>
  <c r="H5" i="39"/>
  <c r="C5" i="39"/>
  <c r="H3" i="39"/>
  <c r="L2" i="39"/>
  <c r="AK29" i="39" l="1"/>
  <c r="M29" i="39"/>
  <c r="AP29" i="39"/>
  <c r="H21" i="39"/>
  <c r="AB15" i="39"/>
  <c r="H45" i="39"/>
  <c r="N29" i="39"/>
  <c r="Z29" i="39"/>
  <c r="X29" i="39"/>
  <c r="AP8" i="39"/>
  <c r="F8" i="39"/>
  <c r="F57" i="39"/>
  <c r="F29" i="39"/>
  <c r="C15" i="39"/>
  <c r="AC29" i="39"/>
  <c r="H58" i="39"/>
  <c r="AP26" i="39"/>
  <c r="AD29" i="39"/>
  <c r="J57" i="39"/>
  <c r="F26" i="39"/>
  <c r="O29" i="39"/>
  <c r="W29" i="39"/>
  <c r="AG29" i="39"/>
  <c r="Y29" i="39"/>
  <c r="M57" i="39"/>
  <c r="AC57" i="39"/>
  <c r="C45" i="39"/>
  <c r="I57" i="39"/>
  <c r="AP72" i="39" l="1"/>
  <c r="F72" i="39"/>
  <c r="AB71" i="37" l="1"/>
  <c r="H71" i="37"/>
  <c r="C71" i="37"/>
  <c r="AB70" i="37"/>
  <c r="H70" i="37"/>
  <c r="C70" i="37"/>
  <c r="H69" i="37"/>
  <c r="H68" i="37"/>
  <c r="H67" i="37"/>
  <c r="H66" i="37"/>
  <c r="H64" i="37"/>
  <c r="H63" i="37"/>
  <c r="H62" i="37"/>
  <c r="H61" i="37"/>
  <c r="H60" i="37"/>
  <c r="H59" i="37"/>
  <c r="AP58" i="37"/>
  <c r="AN58" i="37"/>
  <c r="AJ58" i="37"/>
  <c r="AJ57" i="37" s="1"/>
  <c r="AG58" i="37"/>
  <c r="AG57" i="37" s="1"/>
  <c r="AD58" i="37"/>
  <c r="AD57" i="37" s="1"/>
  <c r="AC58" i="37"/>
  <c r="AC57" i="37" s="1"/>
  <c r="Z58" i="37"/>
  <c r="Z57" i="37" s="1"/>
  <c r="Y58" i="37"/>
  <c r="Y57" i="37" s="1"/>
  <c r="X58" i="37"/>
  <c r="W58" i="37"/>
  <c r="W57" i="37" s="1"/>
  <c r="R58" i="37"/>
  <c r="R57" i="37" s="1"/>
  <c r="P58" i="37"/>
  <c r="P57" i="37" s="1"/>
  <c r="O58" i="37"/>
  <c r="O57" i="37" s="1"/>
  <c r="N58" i="37"/>
  <c r="N57" i="37" s="1"/>
  <c r="M58" i="37"/>
  <c r="M57" i="37" s="1"/>
  <c r="K58" i="37"/>
  <c r="J58" i="37"/>
  <c r="I58" i="37"/>
  <c r="F58" i="37"/>
  <c r="AP57" i="37"/>
  <c r="AN57" i="37"/>
  <c r="AK57" i="37"/>
  <c r="AF57" i="37"/>
  <c r="X57" i="37"/>
  <c r="H55" i="37"/>
  <c r="C55" i="37"/>
  <c r="H54" i="37"/>
  <c r="C54" i="37"/>
  <c r="H53" i="37"/>
  <c r="C53" i="37"/>
  <c r="AB52" i="37"/>
  <c r="H52" i="37"/>
  <c r="C52" i="37"/>
  <c r="AB51" i="37"/>
  <c r="H51" i="37"/>
  <c r="C51" i="37"/>
  <c r="H50" i="37"/>
  <c r="C50" i="37"/>
  <c r="H49" i="37"/>
  <c r="C49" i="37"/>
  <c r="H48" i="37"/>
  <c r="C48" i="37"/>
  <c r="H47" i="37"/>
  <c r="C47" i="37"/>
  <c r="H46" i="37"/>
  <c r="C46" i="37"/>
  <c r="AP45" i="37"/>
  <c r="AN45" i="37"/>
  <c r="AM45" i="37"/>
  <c r="AL45" i="37"/>
  <c r="AK45" i="37"/>
  <c r="AG45" i="37"/>
  <c r="AF45" i="37"/>
  <c r="AE45" i="37"/>
  <c r="AD45" i="37"/>
  <c r="AC45" i="37"/>
  <c r="Z45" i="37"/>
  <c r="Y45" i="37"/>
  <c r="X45" i="37"/>
  <c r="W45" i="37"/>
  <c r="V45" i="37"/>
  <c r="Q45" i="37"/>
  <c r="O45" i="37"/>
  <c r="N45" i="37"/>
  <c r="M45" i="37"/>
  <c r="K45" i="37"/>
  <c r="J45" i="37"/>
  <c r="I45" i="37"/>
  <c r="G45" i="37"/>
  <c r="F45" i="37"/>
  <c r="E45" i="37"/>
  <c r="D45" i="37"/>
  <c r="H44" i="37"/>
  <c r="H42" i="37"/>
  <c r="H41" i="37"/>
  <c r="H40" i="37"/>
  <c r="H39" i="37"/>
  <c r="H38" i="37"/>
  <c r="H37" i="37"/>
  <c r="H36" i="37"/>
  <c r="H35" i="37"/>
  <c r="H34" i="37"/>
  <c r="H33" i="37"/>
  <c r="H31" i="37"/>
  <c r="AP30" i="37"/>
  <c r="AM30" i="37"/>
  <c r="AL30" i="37"/>
  <c r="AK30" i="37"/>
  <c r="AJ30" i="37"/>
  <c r="AG30" i="37"/>
  <c r="AD30" i="37"/>
  <c r="AC30" i="37"/>
  <c r="Z30" i="37"/>
  <c r="Y30" i="37"/>
  <c r="X30" i="37"/>
  <c r="W30" i="37"/>
  <c r="R30" i="37"/>
  <c r="P30" i="37"/>
  <c r="O30" i="37"/>
  <c r="N30" i="37"/>
  <c r="M30" i="37"/>
  <c r="J30" i="37"/>
  <c r="AB28" i="37"/>
  <c r="AB27" i="37" s="1"/>
  <c r="H28" i="37"/>
  <c r="H27" i="37" s="1"/>
  <c r="C28" i="37"/>
  <c r="C27" i="37" s="1"/>
  <c r="AP27" i="37"/>
  <c r="AO27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V27" i="37"/>
  <c r="U27" i="37"/>
  <c r="T27" i="37"/>
  <c r="S27" i="37"/>
  <c r="R27" i="37"/>
  <c r="Q27" i="37"/>
  <c r="P27" i="37"/>
  <c r="O27" i="37"/>
  <c r="N27" i="37"/>
  <c r="M27" i="37"/>
  <c r="K27" i="37"/>
  <c r="J27" i="37"/>
  <c r="I27" i="37"/>
  <c r="G27" i="37"/>
  <c r="F27" i="37"/>
  <c r="E27" i="37"/>
  <c r="D27" i="37"/>
  <c r="AB25" i="37"/>
  <c r="C25" i="37"/>
  <c r="AQ23" i="37"/>
  <c r="AP21" i="37"/>
  <c r="AN21" i="37"/>
  <c r="AM21" i="37"/>
  <c r="AL21" i="37"/>
  <c r="AJ21" i="37"/>
  <c r="AI21" i="37"/>
  <c r="AG21" i="37"/>
  <c r="AF21" i="37"/>
  <c r="AE21" i="37"/>
  <c r="Z21" i="37"/>
  <c r="Y21" i="37"/>
  <c r="X21" i="37"/>
  <c r="T21" i="37"/>
  <c r="O21" i="37"/>
  <c r="M21" i="37"/>
  <c r="K21" i="37"/>
  <c r="J21" i="37"/>
  <c r="I21" i="37"/>
  <c r="F21" i="37"/>
  <c r="AB20" i="37"/>
  <c r="H20" i="37"/>
  <c r="AB19" i="37"/>
  <c r="L19" i="37"/>
  <c r="AB17" i="37"/>
  <c r="L17" i="37"/>
  <c r="H17" i="37"/>
  <c r="C17" i="37"/>
  <c r="AB16" i="37"/>
  <c r="L16" i="37"/>
  <c r="H16" i="37"/>
  <c r="C16" i="37"/>
  <c r="AP15" i="37"/>
  <c r="AN15" i="37"/>
  <c r="AM15" i="37"/>
  <c r="AL15" i="37"/>
  <c r="AK15" i="37"/>
  <c r="AJ15" i="37"/>
  <c r="AI15" i="37"/>
  <c r="AH15" i="37"/>
  <c r="AG15" i="37"/>
  <c r="AF15" i="37"/>
  <c r="AE15" i="37"/>
  <c r="AD15" i="37"/>
  <c r="AC15" i="37"/>
  <c r="AA15" i="37"/>
  <c r="Z15" i="37"/>
  <c r="Y15" i="37"/>
  <c r="X15" i="37"/>
  <c r="V15" i="37"/>
  <c r="N15" i="37"/>
  <c r="M15" i="37"/>
  <c r="J15" i="37"/>
  <c r="I15" i="37"/>
  <c r="G15" i="37"/>
  <c r="F15" i="37"/>
  <c r="E15" i="37"/>
  <c r="D15" i="37"/>
  <c r="AB14" i="37"/>
  <c r="H14" i="37"/>
  <c r="C14" i="37"/>
  <c r="AB13" i="37"/>
  <c r="L13" i="37"/>
  <c r="C13" i="37"/>
  <c r="AP9" i="37"/>
  <c r="AM9" i="37"/>
  <c r="AL9" i="37"/>
  <c r="AK9" i="37"/>
  <c r="AJ9" i="37"/>
  <c r="AI9" i="37"/>
  <c r="AD9" i="37"/>
  <c r="AC9" i="37"/>
  <c r="Z9" i="37"/>
  <c r="Y9" i="37"/>
  <c r="X9" i="37"/>
  <c r="W9" i="37"/>
  <c r="V9" i="37"/>
  <c r="R9" i="37"/>
  <c r="Q9" i="37"/>
  <c r="P9" i="37"/>
  <c r="K9" i="37"/>
  <c r="G9" i="37"/>
  <c r="F9" i="37"/>
  <c r="E9" i="37"/>
  <c r="AP7" i="37"/>
  <c r="F7" i="37"/>
  <c r="AB5" i="37"/>
  <c r="H5" i="37"/>
  <c r="C5" i="37"/>
  <c r="H3" i="37"/>
  <c r="L2" i="37"/>
  <c r="W29" i="37" l="1"/>
  <c r="X29" i="37"/>
  <c r="AP29" i="37"/>
  <c r="C15" i="37"/>
  <c r="AB15" i="37"/>
  <c r="Z29" i="37"/>
  <c r="H45" i="37"/>
  <c r="N29" i="37"/>
  <c r="M29" i="37"/>
  <c r="C45" i="37"/>
  <c r="O29" i="37"/>
  <c r="F26" i="37"/>
  <c r="AC29" i="37"/>
  <c r="AK29" i="37"/>
  <c r="F29" i="37"/>
  <c r="J9" i="37"/>
  <c r="AA27" i="37"/>
  <c r="F57" i="37"/>
  <c r="H58" i="37"/>
  <c r="AP8" i="37"/>
  <c r="AP26" i="37"/>
  <c r="AP72" i="37" s="1"/>
  <c r="H21" i="37"/>
  <c r="J57" i="37"/>
  <c r="AD29" i="37"/>
  <c r="F8" i="37"/>
  <c r="Y29" i="37"/>
  <c r="AG29" i="37"/>
  <c r="I57" i="37"/>
  <c r="F72" i="37" l="1"/>
  <c r="AE58" i="2" l="1"/>
  <c r="AE58" i="9"/>
  <c r="AE58" i="13"/>
  <c r="AE58" i="5"/>
  <c r="AE58" i="16"/>
  <c r="AE58" i="8"/>
  <c r="AE58" i="15"/>
  <c r="AE58" i="7"/>
  <c r="AE58" i="14"/>
  <c r="AE58" i="6"/>
  <c r="AE58" i="12"/>
  <c r="AE58" i="4"/>
  <c r="AE58" i="11"/>
  <c r="AE58" i="1"/>
  <c r="AE58" i="10"/>
  <c r="AA24" i="7" l="1"/>
  <c r="AA24" i="21"/>
  <c r="AA24" i="30"/>
  <c r="AA24" i="14"/>
  <c r="AA24" i="6"/>
  <c r="AA24" i="22"/>
  <c r="AA24" i="31"/>
  <c r="AA24" i="13"/>
  <c r="AA24" i="23"/>
  <c r="AA24" i="32"/>
  <c r="AA24" i="5"/>
  <c r="AA24" i="12"/>
  <c r="AA24" i="4"/>
  <c r="AA24" i="24"/>
  <c r="AA24" i="33"/>
  <c r="AA24" i="11"/>
  <c r="AA24" i="1"/>
  <c r="AA24" i="25"/>
  <c r="AA24" i="10"/>
  <c r="AA24" i="17"/>
  <c r="AA24" i="26"/>
  <c r="AA24" i="15"/>
  <c r="AA24" i="2"/>
  <c r="AA24" i="9"/>
  <c r="AA24" i="18"/>
  <c r="AA24" i="28"/>
  <c r="AA24" i="16"/>
  <c r="AA24" i="8"/>
  <c r="AA24" i="19"/>
  <c r="AA24" i="29"/>
  <c r="AB71" i="36"/>
  <c r="H71" i="36"/>
  <c r="C71" i="36"/>
  <c r="AB70" i="36"/>
  <c r="H70" i="36"/>
  <c r="C70" i="36"/>
  <c r="H69" i="36"/>
  <c r="H68" i="36"/>
  <c r="H67" i="36"/>
  <c r="H66" i="36"/>
  <c r="H64" i="36"/>
  <c r="H63" i="36"/>
  <c r="H62" i="36"/>
  <c r="H61" i="36"/>
  <c r="H60" i="36"/>
  <c r="H59" i="36"/>
  <c r="AP58" i="36"/>
  <c r="AP57" i="36" s="1"/>
  <c r="AN58" i="36"/>
  <c r="AN57" i="36" s="1"/>
  <c r="AJ58" i="36"/>
  <c r="AJ57" i="36" s="1"/>
  <c r="AG58" i="36"/>
  <c r="AD58" i="36"/>
  <c r="AD57" i="36" s="1"/>
  <c r="AC58" i="36"/>
  <c r="Z58" i="36"/>
  <c r="Z57" i="36" s="1"/>
  <c r="Y58" i="36"/>
  <c r="Y57" i="36" s="1"/>
  <c r="X58" i="36"/>
  <c r="X57" i="36" s="1"/>
  <c r="W58" i="36"/>
  <c r="W57" i="36" s="1"/>
  <c r="R58" i="36"/>
  <c r="R57" i="36" s="1"/>
  <c r="P58" i="36"/>
  <c r="P57" i="36" s="1"/>
  <c r="O58" i="36"/>
  <c r="O57" i="36" s="1"/>
  <c r="N58" i="36"/>
  <c r="N57" i="36" s="1"/>
  <c r="M58" i="36"/>
  <c r="K58" i="36"/>
  <c r="J58" i="36"/>
  <c r="I58" i="36"/>
  <c r="F58" i="36"/>
  <c r="AK57" i="36"/>
  <c r="AG57" i="36"/>
  <c r="AF57" i="36"/>
  <c r="H55" i="36"/>
  <c r="C55" i="36"/>
  <c r="H54" i="36"/>
  <c r="C54" i="36"/>
  <c r="H53" i="36"/>
  <c r="C53" i="36"/>
  <c r="AB52" i="36"/>
  <c r="H52" i="36"/>
  <c r="C52" i="36"/>
  <c r="AB51" i="36"/>
  <c r="H51" i="36"/>
  <c r="C51" i="36"/>
  <c r="H50" i="36"/>
  <c r="C50" i="36"/>
  <c r="H49" i="36"/>
  <c r="C49" i="36"/>
  <c r="H48" i="36"/>
  <c r="C48" i="36"/>
  <c r="H47" i="36"/>
  <c r="C47" i="36"/>
  <c r="H46" i="36"/>
  <c r="C46" i="36"/>
  <c r="AP45" i="36"/>
  <c r="AN45" i="36"/>
  <c r="AM45" i="36"/>
  <c r="AL45" i="36"/>
  <c r="AK45" i="36"/>
  <c r="AG45" i="36"/>
  <c r="AF45" i="36"/>
  <c r="AE45" i="36"/>
  <c r="AD45" i="36"/>
  <c r="AC45" i="36"/>
  <c r="Z45" i="36"/>
  <c r="Y45" i="36"/>
  <c r="X45" i="36"/>
  <c r="W45" i="36"/>
  <c r="V45" i="36"/>
  <c r="Q45" i="36"/>
  <c r="O45" i="36"/>
  <c r="N45" i="36"/>
  <c r="M45" i="36"/>
  <c r="K45" i="36"/>
  <c r="J45" i="36"/>
  <c r="I45" i="36"/>
  <c r="G45" i="36"/>
  <c r="F45" i="36"/>
  <c r="E45" i="36"/>
  <c r="D45" i="36"/>
  <c r="H44" i="36"/>
  <c r="H42" i="36"/>
  <c r="H41" i="36"/>
  <c r="H40" i="36"/>
  <c r="H39" i="36"/>
  <c r="H38" i="36"/>
  <c r="H37" i="36"/>
  <c r="H36" i="36"/>
  <c r="H35" i="36"/>
  <c r="H34" i="36"/>
  <c r="H33" i="36"/>
  <c r="H31" i="36"/>
  <c r="AP30" i="36"/>
  <c r="AM30" i="36"/>
  <c r="AL30" i="36"/>
  <c r="AK30" i="36"/>
  <c r="AJ30" i="36"/>
  <c r="AG30" i="36"/>
  <c r="AD30" i="36"/>
  <c r="AC30" i="36"/>
  <c r="Z30" i="36"/>
  <c r="Y30" i="36"/>
  <c r="X30" i="36"/>
  <c r="W30" i="36"/>
  <c r="R30" i="36"/>
  <c r="P30" i="36"/>
  <c r="O30" i="36"/>
  <c r="N30" i="36"/>
  <c r="M30" i="36"/>
  <c r="J30" i="36"/>
  <c r="AB28" i="36"/>
  <c r="AB27" i="36" s="1"/>
  <c r="H28" i="36"/>
  <c r="H27" i="36" s="1"/>
  <c r="C28" i="36"/>
  <c r="C27" i="36" s="1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V27" i="36"/>
  <c r="U27" i="36"/>
  <c r="T27" i="36"/>
  <c r="S27" i="36"/>
  <c r="R27" i="36"/>
  <c r="Q27" i="36"/>
  <c r="P27" i="36"/>
  <c r="O27" i="36"/>
  <c r="N27" i="36"/>
  <c r="M27" i="36"/>
  <c r="K27" i="36"/>
  <c r="J27" i="36"/>
  <c r="I27" i="36"/>
  <c r="G27" i="36"/>
  <c r="F27" i="36"/>
  <c r="E27" i="36"/>
  <c r="D27" i="36"/>
  <c r="AB25" i="36"/>
  <c r="C25" i="36"/>
  <c r="AQ23" i="36"/>
  <c r="AP21" i="36"/>
  <c r="AN21" i="36"/>
  <c r="AM21" i="36"/>
  <c r="AL21" i="36"/>
  <c r="AJ21" i="36"/>
  <c r="AI21" i="36"/>
  <c r="AG21" i="36"/>
  <c r="AF21" i="36"/>
  <c r="AE21" i="36"/>
  <c r="Z21" i="36"/>
  <c r="Y21" i="36"/>
  <c r="X21" i="36"/>
  <c r="T21" i="36"/>
  <c r="O21" i="36"/>
  <c r="M21" i="36"/>
  <c r="K21" i="36"/>
  <c r="J21" i="36"/>
  <c r="I21" i="36"/>
  <c r="F21" i="36"/>
  <c r="AB20" i="36"/>
  <c r="H20" i="36"/>
  <c r="AB19" i="36"/>
  <c r="L19" i="36"/>
  <c r="AB17" i="36"/>
  <c r="L17" i="36"/>
  <c r="H17" i="36"/>
  <c r="C17" i="36"/>
  <c r="AB16" i="36"/>
  <c r="L16" i="36"/>
  <c r="H16" i="36"/>
  <c r="C16" i="36"/>
  <c r="AP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A15" i="36"/>
  <c r="Z15" i="36"/>
  <c r="Y15" i="36"/>
  <c r="X15" i="36"/>
  <c r="V15" i="36"/>
  <c r="N15" i="36"/>
  <c r="M15" i="36"/>
  <c r="J15" i="36"/>
  <c r="I15" i="36"/>
  <c r="G15" i="36"/>
  <c r="F15" i="36"/>
  <c r="E15" i="36"/>
  <c r="D15" i="36"/>
  <c r="AB14" i="36"/>
  <c r="H14" i="36"/>
  <c r="C14" i="36"/>
  <c r="AB13" i="36"/>
  <c r="L13" i="36"/>
  <c r="C13" i="36"/>
  <c r="AP9" i="36"/>
  <c r="AM9" i="36"/>
  <c r="AL9" i="36"/>
  <c r="AK9" i="36"/>
  <c r="AJ9" i="36"/>
  <c r="AI9" i="36"/>
  <c r="AD9" i="36"/>
  <c r="AC9" i="36"/>
  <c r="Z9" i="36"/>
  <c r="Y9" i="36"/>
  <c r="X9" i="36"/>
  <c r="W9" i="36"/>
  <c r="V9" i="36"/>
  <c r="R9" i="36"/>
  <c r="Q9" i="36"/>
  <c r="P9" i="36"/>
  <c r="K9" i="36"/>
  <c r="G9" i="36"/>
  <c r="F9" i="36"/>
  <c r="E9" i="36"/>
  <c r="AP7" i="36"/>
  <c r="F7" i="36"/>
  <c r="AB5" i="36"/>
  <c r="H5" i="36"/>
  <c r="C5" i="36"/>
  <c r="H3" i="36"/>
  <c r="L2" i="36"/>
  <c r="AB71" i="35"/>
  <c r="H71" i="35"/>
  <c r="C71" i="35"/>
  <c r="AB70" i="35"/>
  <c r="H70" i="35"/>
  <c r="C70" i="35"/>
  <c r="H69" i="35"/>
  <c r="H68" i="35"/>
  <c r="H67" i="35"/>
  <c r="H66" i="35"/>
  <c r="H64" i="35"/>
  <c r="H63" i="35"/>
  <c r="H62" i="35"/>
  <c r="H61" i="35"/>
  <c r="H60" i="35"/>
  <c r="H59" i="35"/>
  <c r="AP58" i="35"/>
  <c r="AP57" i="35" s="1"/>
  <c r="AN58" i="35"/>
  <c r="AN57" i="35" s="1"/>
  <c r="AJ58" i="35"/>
  <c r="AJ57" i="35" s="1"/>
  <c r="AG58" i="35"/>
  <c r="AG57" i="35" s="1"/>
  <c r="AD58" i="35"/>
  <c r="AD57" i="35" s="1"/>
  <c r="AC58" i="35"/>
  <c r="Z58" i="35"/>
  <c r="Z57" i="35" s="1"/>
  <c r="Y58" i="35"/>
  <c r="Y57" i="35" s="1"/>
  <c r="X58" i="35"/>
  <c r="X57" i="35" s="1"/>
  <c r="W58" i="35"/>
  <c r="W57" i="35" s="1"/>
  <c r="R58" i="35"/>
  <c r="R57" i="35" s="1"/>
  <c r="P58" i="35"/>
  <c r="P57" i="35" s="1"/>
  <c r="O58" i="35"/>
  <c r="O57" i="35" s="1"/>
  <c r="N58" i="35"/>
  <c r="N57" i="35" s="1"/>
  <c r="M58" i="35"/>
  <c r="K58" i="35"/>
  <c r="J58" i="35"/>
  <c r="I58" i="35"/>
  <c r="F58" i="35"/>
  <c r="AK57" i="35"/>
  <c r="AF57" i="35"/>
  <c r="H55" i="35"/>
  <c r="C55" i="35"/>
  <c r="H54" i="35"/>
  <c r="C54" i="35"/>
  <c r="H53" i="35"/>
  <c r="C53" i="35"/>
  <c r="AB52" i="35"/>
  <c r="H52" i="35"/>
  <c r="C52" i="35"/>
  <c r="AB51" i="35"/>
  <c r="H51" i="35"/>
  <c r="C51" i="35"/>
  <c r="H50" i="35"/>
  <c r="C50" i="35"/>
  <c r="H49" i="35"/>
  <c r="C49" i="35"/>
  <c r="H48" i="35"/>
  <c r="C48" i="35"/>
  <c r="H47" i="35"/>
  <c r="C47" i="35"/>
  <c r="H46" i="35"/>
  <c r="C46" i="35"/>
  <c r="AP45" i="35"/>
  <c r="AN45" i="35"/>
  <c r="AM45" i="35"/>
  <c r="AL45" i="35"/>
  <c r="AK45" i="35"/>
  <c r="AH45" i="35"/>
  <c r="AG45" i="35"/>
  <c r="AF45" i="35"/>
  <c r="AE45" i="35"/>
  <c r="AD45" i="35"/>
  <c r="AC45" i="35"/>
  <c r="Z45" i="35"/>
  <c r="Y45" i="35"/>
  <c r="X45" i="35"/>
  <c r="W45" i="35"/>
  <c r="V45" i="35"/>
  <c r="Q45" i="35"/>
  <c r="O45" i="35"/>
  <c r="N45" i="35"/>
  <c r="M45" i="35"/>
  <c r="K45" i="35"/>
  <c r="J45" i="35"/>
  <c r="I45" i="35"/>
  <c r="G45" i="35"/>
  <c r="F45" i="35"/>
  <c r="E45" i="35"/>
  <c r="D45" i="35"/>
  <c r="H44" i="35"/>
  <c r="H42" i="35"/>
  <c r="H41" i="35"/>
  <c r="H40" i="35"/>
  <c r="H39" i="35"/>
  <c r="H38" i="35"/>
  <c r="H37" i="35"/>
  <c r="H36" i="35"/>
  <c r="H35" i="35"/>
  <c r="H34" i="35"/>
  <c r="H33" i="35"/>
  <c r="H31" i="35"/>
  <c r="AP30" i="35"/>
  <c r="AM30" i="35"/>
  <c r="AL30" i="35"/>
  <c r="AK30" i="35"/>
  <c r="AJ30" i="35"/>
  <c r="AG30" i="35"/>
  <c r="AD30" i="35"/>
  <c r="AC30" i="35"/>
  <c r="Z30" i="35"/>
  <c r="Y30" i="35"/>
  <c r="X30" i="35"/>
  <c r="W30" i="35"/>
  <c r="R30" i="35"/>
  <c r="P30" i="35"/>
  <c r="O30" i="35"/>
  <c r="N30" i="35"/>
  <c r="M30" i="35"/>
  <c r="J30" i="35"/>
  <c r="AB28" i="35"/>
  <c r="AB27" i="35" s="1"/>
  <c r="H28" i="35"/>
  <c r="H27" i="35" s="1"/>
  <c r="C28" i="35"/>
  <c r="C27" i="35" s="1"/>
  <c r="AP27" i="35"/>
  <c r="AO27" i="35"/>
  <c r="AN27" i="35"/>
  <c r="AM27" i="35"/>
  <c r="AL27" i="35"/>
  <c r="AK27" i="35"/>
  <c r="AJ27" i="35"/>
  <c r="AI27" i="35"/>
  <c r="AH27" i="35"/>
  <c r="AG27" i="35"/>
  <c r="AF27" i="35"/>
  <c r="AE27" i="35"/>
  <c r="AD27" i="35"/>
  <c r="AC27" i="35"/>
  <c r="V27" i="35"/>
  <c r="U27" i="35"/>
  <c r="T27" i="35"/>
  <c r="S27" i="35"/>
  <c r="R27" i="35"/>
  <c r="Q27" i="35"/>
  <c r="P27" i="35"/>
  <c r="O27" i="35"/>
  <c r="N27" i="35"/>
  <c r="M27" i="35"/>
  <c r="K27" i="35"/>
  <c r="J27" i="35"/>
  <c r="I27" i="35"/>
  <c r="G27" i="35"/>
  <c r="F27" i="35"/>
  <c r="E27" i="35"/>
  <c r="D27" i="35"/>
  <c r="AB25" i="35"/>
  <c r="C25" i="35"/>
  <c r="AQ23" i="35"/>
  <c r="AP21" i="35"/>
  <c r="AN21" i="35"/>
  <c r="AM21" i="35"/>
  <c r="AL21" i="35"/>
  <c r="AJ21" i="35"/>
  <c r="AI21" i="35"/>
  <c r="AG21" i="35"/>
  <c r="AF21" i="35"/>
  <c r="AE21" i="35"/>
  <c r="Z21" i="35"/>
  <c r="Y21" i="35"/>
  <c r="X21" i="35"/>
  <c r="T21" i="35"/>
  <c r="O21" i="35"/>
  <c r="M21" i="35"/>
  <c r="K21" i="35"/>
  <c r="J21" i="35"/>
  <c r="I21" i="35"/>
  <c r="F21" i="35"/>
  <c r="AB20" i="35"/>
  <c r="H20" i="35"/>
  <c r="AB19" i="35"/>
  <c r="L19" i="35"/>
  <c r="AB17" i="35"/>
  <c r="L17" i="35"/>
  <c r="H17" i="35"/>
  <c r="C17" i="35"/>
  <c r="AB16" i="35"/>
  <c r="L16" i="35"/>
  <c r="H16" i="35"/>
  <c r="C16" i="35"/>
  <c r="AP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A15" i="35"/>
  <c r="Z15" i="35"/>
  <c r="Y15" i="35"/>
  <c r="X15" i="35"/>
  <c r="V15" i="35"/>
  <c r="N15" i="35"/>
  <c r="M15" i="35"/>
  <c r="J15" i="35"/>
  <c r="I15" i="35"/>
  <c r="G15" i="35"/>
  <c r="F15" i="35"/>
  <c r="E15" i="35"/>
  <c r="D15" i="35"/>
  <c r="AB14" i="35"/>
  <c r="H14" i="35"/>
  <c r="C14" i="35"/>
  <c r="AB13" i="35"/>
  <c r="L13" i="35"/>
  <c r="C13" i="35"/>
  <c r="AP9" i="35"/>
  <c r="AM9" i="35"/>
  <c r="AL9" i="35"/>
  <c r="AK9" i="35"/>
  <c r="AJ9" i="35"/>
  <c r="AI9" i="35"/>
  <c r="AD9" i="35"/>
  <c r="AC9" i="35"/>
  <c r="Z9" i="35"/>
  <c r="Y9" i="35"/>
  <c r="X9" i="35"/>
  <c r="W9" i="35"/>
  <c r="V9" i="35"/>
  <c r="R9" i="35"/>
  <c r="Q9" i="35"/>
  <c r="P9" i="35"/>
  <c r="K9" i="35"/>
  <c r="G9" i="35"/>
  <c r="F9" i="35"/>
  <c r="E9" i="35"/>
  <c r="AP7" i="35"/>
  <c r="F7" i="35"/>
  <c r="AB5" i="35"/>
  <c r="H5" i="35"/>
  <c r="C5" i="35"/>
  <c r="H3" i="35"/>
  <c r="L2" i="35"/>
  <c r="AG29" i="35" l="1"/>
  <c r="M29" i="35"/>
  <c r="Z29" i="36"/>
  <c r="M29" i="36"/>
  <c r="H21" i="35"/>
  <c r="F8" i="35"/>
  <c r="Y29" i="35"/>
  <c r="AP29" i="35"/>
  <c r="AK29" i="36"/>
  <c r="Z29" i="35"/>
  <c r="H21" i="36"/>
  <c r="AG29" i="36"/>
  <c r="W29" i="35"/>
  <c r="AC29" i="35"/>
  <c r="AK29" i="35"/>
  <c r="AB15" i="36"/>
  <c r="X29" i="35"/>
  <c r="X29" i="36"/>
  <c r="Y29" i="36"/>
  <c r="AB15" i="35"/>
  <c r="AC29" i="36"/>
  <c r="H45" i="36"/>
  <c r="N29" i="36"/>
  <c r="N29" i="35"/>
  <c r="O29" i="36"/>
  <c r="O29" i="35"/>
  <c r="AP29" i="36"/>
  <c r="C45" i="36"/>
  <c r="C45" i="35"/>
  <c r="H45" i="35"/>
  <c r="W29" i="36"/>
  <c r="F57" i="36"/>
  <c r="F57" i="35"/>
  <c r="I57" i="36"/>
  <c r="C15" i="36"/>
  <c r="J9" i="35"/>
  <c r="AA27" i="35"/>
  <c r="J9" i="36"/>
  <c r="AA27" i="36"/>
  <c r="F29" i="35"/>
  <c r="F29" i="36"/>
  <c r="C15" i="35"/>
  <c r="AP26" i="36"/>
  <c r="AP8" i="36"/>
  <c r="F26" i="36"/>
  <c r="F8" i="36"/>
  <c r="AC57" i="36"/>
  <c r="H58" i="36"/>
  <c r="M57" i="36"/>
  <c r="J57" i="36"/>
  <c r="AD29" i="36"/>
  <c r="AD29" i="35"/>
  <c r="AP26" i="35"/>
  <c r="AP72" i="35" s="1"/>
  <c r="J57" i="35"/>
  <c r="AP8" i="35"/>
  <c r="H58" i="35"/>
  <c r="F26" i="35"/>
  <c r="M57" i="35"/>
  <c r="AC57" i="35"/>
  <c r="I57" i="35"/>
  <c r="AP72" i="36" l="1"/>
  <c r="F72" i="36"/>
  <c r="F72" i="35"/>
  <c r="AB71" i="34" l="1"/>
  <c r="H71" i="34"/>
  <c r="C71" i="34"/>
  <c r="AB70" i="34"/>
  <c r="H70" i="34"/>
  <c r="C70" i="34"/>
  <c r="H69" i="34"/>
  <c r="H68" i="34"/>
  <c r="H67" i="34"/>
  <c r="H66" i="34"/>
  <c r="H64" i="34"/>
  <c r="H63" i="34"/>
  <c r="H62" i="34"/>
  <c r="H61" i="34"/>
  <c r="H60" i="34"/>
  <c r="H59" i="34"/>
  <c r="AP58" i="34"/>
  <c r="AP57" i="34" s="1"/>
  <c r="AN58" i="34"/>
  <c r="AN57" i="34" s="1"/>
  <c r="AJ58" i="34"/>
  <c r="AJ57" i="34" s="1"/>
  <c r="AI58" i="34"/>
  <c r="AG58" i="34"/>
  <c r="AD58" i="34"/>
  <c r="AC58" i="34"/>
  <c r="AC57" i="34" s="1"/>
  <c r="Z58" i="34"/>
  <c r="Z57" i="34" s="1"/>
  <c r="Y58" i="34"/>
  <c r="Y57" i="34" s="1"/>
  <c r="X58" i="34"/>
  <c r="X57" i="34" s="1"/>
  <c r="W58" i="34"/>
  <c r="W57" i="34" s="1"/>
  <c r="R58" i="34"/>
  <c r="P58" i="34"/>
  <c r="P57" i="34" s="1"/>
  <c r="O58" i="34"/>
  <c r="O57" i="34" s="1"/>
  <c r="N58" i="34"/>
  <c r="N57" i="34" s="1"/>
  <c r="M58" i="34"/>
  <c r="M57" i="34" s="1"/>
  <c r="K58" i="34"/>
  <c r="J58" i="34"/>
  <c r="I58" i="34"/>
  <c r="F58" i="34"/>
  <c r="AK57" i="34"/>
  <c r="AF57" i="34"/>
  <c r="AD57" i="34"/>
  <c r="H55" i="34"/>
  <c r="C55" i="34"/>
  <c r="AB54" i="34"/>
  <c r="H54" i="34"/>
  <c r="C54" i="34"/>
  <c r="H53" i="34"/>
  <c r="C53" i="34"/>
  <c r="AB52" i="34"/>
  <c r="H52" i="34"/>
  <c r="C52" i="34"/>
  <c r="AB51" i="34"/>
  <c r="H51" i="34"/>
  <c r="C51" i="34"/>
  <c r="H50" i="34"/>
  <c r="C50" i="34"/>
  <c r="H49" i="34"/>
  <c r="C49" i="34"/>
  <c r="H48" i="34"/>
  <c r="C48" i="34"/>
  <c r="H47" i="34"/>
  <c r="C47" i="34"/>
  <c r="H46" i="34"/>
  <c r="C46" i="34"/>
  <c r="AP45" i="34"/>
  <c r="AN45" i="34"/>
  <c r="AM45" i="34"/>
  <c r="AL45" i="34"/>
  <c r="AK45" i="34"/>
  <c r="AH45" i="34"/>
  <c r="AG45" i="34"/>
  <c r="AF45" i="34"/>
  <c r="AE45" i="34"/>
  <c r="AD45" i="34"/>
  <c r="AC45" i="34"/>
  <c r="Z45" i="34"/>
  <c r="Y45" i="34"/>
  <c r="X45" i="34"/>
  <c r="W45" i="34"/>
  <c r="V45" i="34"/>
  <c r="Q45" i="34"/>
  <c r="O45" i="34"/>
  <c r="N45" i="34"/>
  <c r="M45" i="34"/>
  <c r="K45" i="34"/>
  <c r="J45" i="34"/>
  <c r="I45" i="34"/>
  <c r="G45" i="34"/>
  <c r="F45" i="34"/>
  <c r="E45" i="34"/>
  <c r="D45" i="34"/>
  <c r="AB44" i="34"/>
  <c r="H44" i="34"/>
  <c r="AB43" i="34"/>
  <c r="AB42" i="34"/>
  <c r="H42" i="34"/>
  <c r="AB41" i="34"/>
  <c r="H41" i="34"/>
  <c r="AB40" i="34"/>
  <c r="H40" i="34"/>
  <c r="AB39" i="34"/>
  <c r="H39" i="34"/>
  <c r="H38" i="34"/>
  <c r="AB37" i="34"/>
  <c r="H37" i="34"/>
  <c r="H36" i="34"/>
  <c r="AB35" i="34"/>
  <c r="H35" i="34"/>
  <c r="H34" i="34"/>
  <c r="AB33" i="34"/>
  <c r="H33" i="34"/>
  <c r="AB31" i="34"/>
  <c r="H31" i="34"/>
  <c r="AP30" i="34"/>
  <c r="AM30" i="34"/>
  <c r="AL30" i="34"/>
  <c r="AK30" i="34"/>
  <c r="AJ30" i="34"/>
  <c r="AI30" i="34"/>
  <c r="AG30" i="34"/>
  <c r="AD30" i="34"/>
  <c r="AC30" i="34"/>
  <c r="Z30" i="34"/>
  <c r="Y30" i="34"/>
  <c r="X30" i="34"/>
  <c r="W30" i="34"/>
  <c r="R30" i="34"/>
  <c r="P30" i="34"/>
  <c r="O30" i="34"/>
  <c r="N30" i="34"/>
  <c r="M30" i="34"/>
  <c r="J30" i="34"/>
  <c r="AB28" i="34"/>
  <c r="H28" i="34"/>
  <c r="C28" i="34"/>
  <c r="C27" i="34" s="1"/>
  <c r="AP27" i="34"/>
  <c r="AO27" i="34"/>
  <c r="AN27" i="34"/>
  <c r="AM27" i="34"/>
  <c r="AL27" i="34"/>
  <c r="AK27" i="34"/>
  <c r="AJ27" i="34"/>
  <c r="AI27" i="34"/>
  <c r="AH27" i="34"/>
  <c r="AG27" i="34"/>
  <c r="AF27" i="34"/>
  <c r="AE27" i="34"/>
  <c r="AD27" i="34"/>
  <c r="AC27" i="34"/>
  <c r="V27" i="34"/>
  <c r="U27" i="34"/>
  <c r="T27" i="34"/>
  <c r="S27" i="34"/>
  <c r="R27" i="34"/>
  <c r="Q27" i="34"/>
  <c r="P27" i="34"/>
  <c r="O27" i="34"/>
  <c r="N27" i="34"/>
  <c r="M27" i="34"/>
  <c r="K27" i="34"/>
  <c r="J27" i="34"/>
  <c r="I27" i="34"/>
  <c r="G27" i="34"/>
  <c r="F27" i="34"/>
  <c r="E27" i="34"/>
  <c r="D27" i="34"/>
  <c r="AB25" i="34"/>
  <c r="C25" i="34"/>
  <c r="AQ23" i="34"/>
  <c r="AP21" i="34"/>
  <c r="AN21" i="34"/>
  <c r="AM21" i="34"/>
  <c r="AL21" i="34"/>
  <c r="AJ21" i="34"/>
  <c r="AI21" i="34"/>
  <c r="AG21" i="34"/>
  <c r="AF21" i="34"/>
  <c r="AE21" i="34"/>
  <c r="Z21" i="34"/>
  <c r="Y21" i="34"/>
  <c r="X21" i="34"/>
  <c r="T21" i="34"/>
  <c r="O21" i="34"/>
  <c r="M21" i="34"/>
  <c r="K21" i="34"/>
  <c r="J21" i="34"/>
  <c r="I21" i="34"/>
  <c r="F21" i="34"/>
  <c r="AB20" i="34"/>
  <c r="H20" i="34"/>
  <c r="AB19" i="34"/>
  <c r="L19" i="34"/>
  <c r="AB17" i="34"/>
  <c r="L17" i="34"/>
  <c r="H17" i="34"/>
  <c r="C17" i="34"/>
  <c r="AB16" i="34"/>
  <c r="L16" i="34"/>
  <c r="H16" i="34"/>
  <c r="C16" i="34"/>
  <c r="AP15" i="34"/>
  <c r="AN15" i="34"/>
  <c r="AM15" i="34"/>
  <c r="AL15" i="34"/>
  <c r="AK15" i="34"/>
  <c r="AJ15" i="34"/>
  <c r="AI15" i="34"/>
  <c r="AH15" i="34"/>
  <c r="AG15" i="34"/>
  <c r="AF15" i="34"/>
  <c r="AE15" i="34"/>
  <c r="AD15" i="34"/>
  <c r="AC15" i="34"/>
  <c r="AA15" i="34"/>
  <c r="Z15" i="34"/>
  <c r="Y15" i="34"/>
  <c r="X15" i="34"/>
  <c r="V15" i="34"/>
  <c r="N15" i="34"/>
  <c r="M15" i="34"/>
  <c r="J15" i="34"/>
  <c r="I15" i="34"/>
  <c r="G15" i="34"/>
  <c r="F15" i="34"/>
  <c r="E15" i="34"/>
  <c r="D15" i="34"/>
  <c r="AB14" i="34"/>
  <c r="H14" i="34"/>
  <c r="C14" i="34"/>
  <c r="AB13" i="34"/>
  <c r="L13" i="34"/>
  <c r="C13" i="34"/>
  <c r="AP9" i="34"/>
  <c r="AM9" i="34"/>
  <c r="AL9" i="34"/>
  <c r="AK9" i="34"/>
  <c r="AJ9" i="34"/>
  <c r="AI9" i="34"/>
  <c r="AD9" i="34"/>
  <c r="AC9" i="34"/>
  <c r="Z9" i="34"/>
  <c r="Y9" i="34"/>
  <c r="X9" i="34"/>
  <c r="W9" i="34"/>
  <c r="V9" i="34"/>
  <c r="R9" i="34"/>
  <c r="Q9" i="34"/>
  <c r="P9" i="34"/>
  <c r="K9" i="34"/>
  <c r="G9" i="34"/>
  <c r="F9" i="34"/>
  <c r="E9" i="34"/>
  <c r="AP7" i="34"/>
  <c r="F7" i="34"/>
  <c r="AB5" i="34"/>
  <c r="H5" i="34"/>
  <c r="C5" i="34"/>
  <c r="H3" i="34"/>
  <c r="L2" i="34"/>
  <c r="N29" i="34" l="1"/>
  <c r="AD29" i="34"/>
  <c r="H21" i="34"/>
  <c r="X29" i="34"/>
  <c r="AI57" i="34"/>
  <c r="AA27" i="34"/>
  <c r="F57" i="34"/>
  <c r="AB27" i="34"/>
  <c r="AP29" i="34"/>
  <c r="I57" i="34"/>
  <c r="O29" i="34"/>
  <c r="R57" i="34"/>
  <c r="AG57" i="34"/>
  <c r="AP8" i="34"/>
  <c r="Y29" i="34"/>
  <c r="AB15" i="34"/>
  <c r="W29" i="34"/>
  <c r="AG29" i="34"/>
  <c r="H45" i="34"/>
  <c r="Z29" i="34"/>
  <c r="H27" i="34"/>
  <c r="F29" i="34"/>
  <c r="H58" i="34"/>
  <c r="AK29" i="34"/>
  <c r="M29" i="34"/>
  <c r="AC29" i="34"/>
  <c r="F8" i="34"/>
  <c r="C45" i="34"/>
  <c r="J57" i="34"/>
  <c r="J9" i="34"/>
  <c r="AP26" i="34"/>
  <c r="C15" i="34"/>
  <c r="F26" i="34"/>
  <c r="D15" i="33"/>
  <c r="D27" i="33"/>
  <c r="D45" i="33"/>
  <c r="AP72" i="34" l="1"/>
  <c r="F72" i="34"/>
  <c r="AB44" i="33" l="1"/>
  <c r="AB44" i="32"/>
  <c r="AB44" i="30"/>
  <c r="AB44" i="29"/>
  <c r="AB44" i="28"/>
  <c r="AB44" i="26"/>
  <c r="AB44" i="25"/>
  <c r="AB44" i="24"/>
  <c r="AB44" i="23"/>
  <c r="AB44" i="22"/>
  <c r="AB44" i="21"/>
  <c r="AB44" i="19"/>
  <c r="AB44" i="18"/>
  <c r="AB44" i="17"/>
  <c r="AB44" i="1"/>
  <c r="AB44" i="4"/>
  <c r="AB44" i="5"/>
  <c r="AB44" i="6"/>
  <c r="AB44" i="7"/>
  <c r="AB44" i="8"/>
  <c r="AB44" i="9"/>
  <c r="AB44" i="10"/>
  <c r="AB44" i="11"/>
  <c r="AB44" i="12"/>
  <c r="AB44" i="13"/>
  <c r="AB44" i="14"/>
  <c r="AB44" i="15"/>
  <c r="AB44" i="16"/>
  <c r="AB44" i="2"/>
  <c r="AB44" i="31"/>
  <c r="H44" i="33"/>
  <c r="H44" i="32"/>
  <c r="H44" i="30"/>
  <c r="H44" i="29"/>
  <c r="H44" i="28"/>
  <c r="H44" i="26"/>
  <c r="H44" i="25"/>
  <c r="H44" i="24"/>
  <c r="H44" i="23"/>
  <c r="H44" i="22"/>
  <c r="H44" i="21"/>
  <c r="H44" i="19"/>
  <c r="H44" i="18"/>
  <c r="H44" i="17"/>
  <c r="H44" i="1"/>
  <c r="H44" i="4"/>
  <c r="H44" i="5"/>
  <c r="H44" i="6"/>
  <c r="H44" i="7"/>
  <c r="H44" i="8"/>
  <c r="H44" i="9"/>
  <c r="H44" i="10"/>
  <c r="H44" i="11"/>
  <c r="H44" i="12"/>
  <c r="H44" i="13"/>
  <c r="H44" i="14"/>
  <c r="H44" i="15"/>
  <c r="H44" i="16"/>
  <c r="H44" i="2"/>
  <c r="H44" i="31"/>
  <c r="C44" i="5" l="1"/>
  <c r="C44" i="6"/>
  <c r="C44" i="15"/>
  <c r="C44" i="7"/>
  <c r="C44" i="10"/>
  <c r="C44" i="14"/>
  <c r="C44" i="13"/>
  <c r="C44" i="12"/>
  <c r="C44" i="4"/>
  <c r="C44" i="11"/>
  <c r="C44" i="1"/>
  <c r="C44" i="2"/>
  <c r="C44" i="9"/>
  <c r="C44" i="16"/>
  <c r="C44" i="8"/>
  <c r="AL21" i="33" l="1"/>
  <c r="AL21" i="32"/>
  <c r="AL21" i="31"/>
  <c r="AL21" i="30"/>
  <c r="AL21" i="29"/>
  <c r="AL21" i="28"/>
  <c r="AL21" i="26"/>
  <c r="AL21" i="25"/>
  <c r="AL21" i="24"/>
  <c r="AL21" i="23"/>
  <c r="AL21" i="22"/>
  <c r="AL21" i="21"/>
  <c r="AL21" i="19"/>
  <c r="AL21" i="18"/>
  <c r="AL21" i="17"/>
  <c r="AL21" i="1"/>
  <c r="AL21" i="4"/>
  <c r="AL21" i="5"/>
  <c r="AL21" i="6"/>
  <c r="AL21" i="7"/>
  <c r="AL21" i="8"/>
  <c r="AL21" i="9"/>
  <c r="AL21" i="10"/>
  <c r="AL21" i="11"/>
  <c r="AL21" i="12"/>
  <c r="AL21" i="13"/>
  <c r="AL21" i="14"/>
  <c r="AL21" i="15"/>
  <c r="AL21" i="16"/>
  <c r="AL21" i="2"/>
  <c r="AK21" i="6" l="1"/>
  <c r="AK21" i="5"/>
  <c r="AK21" i="14"/>
  <c r="AK21" i="12"/>
  <c r="AK21" i="4"/>
  <c r="AK21" i="13"/>
  <c r="AK21" i="11"/>
  <c r="AK21" i="1"/>
  <c r="AK21" i="10"/>
  <c r="AK21" i="17"/>
  <c r="AK21" i="2"/>
  <c r="AK21" i="9"/>
  <c r="AK21" i="18"/>
  <c r="AK21" i="16"/>
  <c r="AK21" i="8"/>
  <c r="AK21" i="19"/>
  <c r="AK21" i="15"/>
  <c r="AK21" i="7"/>
  <c r="AK21" i="21"/>
  <c r="AJ58" i="33"/>
  <c r="AJ30" i="33"/>
  <c r="AJ27" i="33"/>
  <c r="AJ21" i="33"/>
  <c r="AJ15" i="33"/>
  <c r="AJ9" i="33"/>
  <c r="AJ58" i="32"/>
  <c r="AJ57" i="32" s="1"/>
  <c r="AJ30" i="32"/>
  <c r="AJ27" i="32"/>
  <c r="AJ21" i="32"/>
  <c r="AJ15" i="32"/>
  <c r="AJ9" i="32"/>
  <c r="AJ58" i="31"/>
  <c r="AJ57" i="31" s="1"/>
  <c r="AJ30" i="31"/>
  <c r="AJ27" i="31"/>
  <c r="AJ21" i="31"/>
  <c r="AJ15" i="31"/>
  <c r="AJ9" i="31"/>
  <c r="AJ58" i="30"/>
  <c r="AJ57" i="30" s="1"/>
  <c r="AJ30" i="30"/>
  <c r="AJ27" i="30"/>
  <c r="AJ21" i="30"/>
  <c r="AJ15" i="30"/>
  <c r="AJ9" i="30"/>
  <c r="AJ58" i="29"/>
  <c r="AJ57" i="29" s="1"/>
  <c r="AJ30" i="29"/>
  <c r="AJ27" i="29"/>
  <c r="AJ21" i="29"/>
  <c r="AJ15" i="29"/>
  <c r="AJ9" i="29"/>
  <c r="AJ58" i="28"/>
  <c r="AJ57" i="28" s="1"/>
  <c r="AJ30" i="28"/>
  <c r="AJ27" i="28"/>
  <c r="AJ21" i="28"/>
  <c r="AJ15" i="28"/>
  <c r="AJ9" i="28"/>
  <c r="AJ58" i="26"/>
  <c r="AJ57" i="26" s="1"/>
  <c r="AJ30" i="26"/>
  <c r="AJ27" i="26"/>
  <c r="AJ21" i="26"/>
  <c r="AJ15" i="26"/>
  <c r="AJ9" i="26"/>
  <c r="AJ58" i="25"/>
  <c r="AJ57" i="25" s="1"/>
  <c r="AJ30" i="25"/>
  <c r="AJ27" i="25"/>
  <c r="AJ21" i="25"/>
  <c r="AJ15" i="25"/>
  <c r="AJ9" i="25"/>
  <c r="AJ58" i="24"/>
  <c r="AJ57" i="24" s="1"/>
  <c r="AJ30" i="24"/>
  <c r="AJ27" i="24"/>
  <c r="AJ21" i="24"/>
  <c r="AJ15" i="24"/>
  <c r="AJ9" i="24"/>
  <c r="AJ58" i="23"/>
  <c r="AJ57" i="23" s="1"/>
  <c r="AJ30" i="23"/>
  <c r="AJ27" i="23"/>
  <c r="AJ21" i="23"/>
  <c r="AJ15" i="23"/>
  <c r="AJ9" i="23"/>
  <c r="AJ58" i="22"/>
  <c r="AJ57" i="22" s="1"/>
  <c r="AJ30" i="22"/>
  <c r="AJ27" i="22"/>
  <c r="AJ21" i="22"/>
  <c r="AJ15" i="22"/>
  <c r="AJ9" i="22"/>
  <c r="AJ58" i="21"/>
  <c r="AJ57" i="21" s="1"/>
  <c r="AJ30" i="21"/>
  <c r="AJ27" i="21"/>
  <c r="AJ21" i="21"/>
  <c r="AJ15" i="21"/>
  <c r="AJ9" i="21"/>
  <c r="AJ58" i="19"/>
  <c r="AJ57" i="19" s="1"/>
  <c r="AJ30" i="19"/>
  <c r="AJ27" i="19"/>
  <c r="AJ21" i="19"/>
  <c r="AJ15" i="19"/>
  <c r="AJ9" i="19"/>
  <c r="AJ58" i="18"/>
  <c r="AJ57" i="18" s="1"/>
  <c r="AJ30" i="18"/>
  <c r="AJ27" i="18"/>
  <c r="AJ21" i="18"/>
  <c r="AJ15" i="18"/>
  <c r="AJ9" i="18"/>
  <c r="AJ58" i="17"/>
  <c r="AJ57" i="17" s="1"/>
  <c r="AJ30" i="17"/>
  <c r="AJ27" i="17"/>
  <c r="AJ21" i="17"/>
  <c r="AJ15" i="17"/>
  <c r="AJ9" i="17"/>
  <c r="AJ58" i="1"/>
  <c r="AJ57" i="1" s="1"/>
  <c r="AJ30" i="1"/>
  <c r="AJ27" i="1"/>
  <c r="AJ21" i="1"/>
  <c r="AJ15" i="1"/>
  <c r="AJ9" i="1"/>
  <c r="AJ58" i="4"/>
  <c r="AJ57" i="4" s="1"/>
  <c r="AJ30" i="4"/>
  <c r="AJ27" i="4"/>
  <c r="AJ21" i="4"/>
  <c r="AJ15" i="4"/>
  <c r="AJ9" i="4"/>
  <c r="AJ58" i="5"/>
  <c r="AJ57" i="5" s="1"/>
  <c r="AJ30" i="5"/>
  <c r="AJ27" i="5"/>
  <c r="AJ21" i="5"/>
  <c r="AJ15" i="5"/>
  <c r="AJ9" i="5"/>
  <c r="AJ58" i="6"/>
  <c r="AJ57" i="6" s="1"/>
  <c r="AJ30" i="6"/>
  <c r="AJ27" i="6"/>
  <c r="AJ21" i="6"/>
  <c r="AJ15" i="6"/>
  <c r="AJ9" i="6"/>
  <c r="AJ58" i="7"/>
  <c r="AJ57" i="7" s="1"/>
  <c r="AJ30" i="7"/>
  <c r="AJ27" i="7"/>
  <c r="AJ21" i="7"/>
  <c r="AJ15" i="7"/>
  <c r="AJ9" i="7"/>
  <c r="AJ58" i="8"/>
  <c r="AJ57" i="8" s="1"/>
  <c r="AJ30" i="8"/>
  <c r="AJ27" i="8"/>
  <c r="AJ21" i="8"/>
  <c r="AJ15" i="8"/>
  <c r="AJ9" i="8"/>
  <c r="AJ58" i="9"/>
  <c r="AJ57" i="9" s="1"/>
  <c r="AJ30" i="9"/>
  <c r="AJ27" i="9"/>
  <c r="AJ21" i="9"/>
  <c r="AJ15" i="9"/>
  <c r="AJ9" i="9"/>
  <c r="AJ58" i="10"/>
  <c r="AJ57" i="10" s="1"/>
  <c r="AJ30" i="10"/>
  <c r="AJ27" i="10"/>
  <c r="AJ21" i="10"/>
  <c r="AJ15" i="10"/>
  <c r="AJ9" i="10"/>
  <c r="AJ58" i="11"/>
  <c r="AJ57" i="11" s="1"/>
  <c r="AJ30" i="11"/>
  <c r="AJ27" i="11"/>
  <c r="AJ21" i="11"/>
  <c r="AJ15" i="11"/>
  <c r="AJ9" i="11"/>
  <c r="AJ58" i="12"/>
  <c r="AJ57" i="12" s="1"/>
  <c r="AJ30" i="12"/>
  <c r="AJ27" i="12"/>
  <c r="AJ21" i="12"/>
  <c r="AJ15" i="12"/>
  <c r="AJ9" i="12"/>
  <c r="AJ58" i="13"/>
  <c r="AJ57" i="13" s="1"/>
  <c r="AJ30" i="13"/>
  <c r="AJ27" i="13"/>
  <c r="AJ21" i="13"/>
  <c r="AJ15" i="13"/>
  <c r="AJ9" i="13"/>
  <c r="AJ58" i="14"/>
  <c r="AJ57" i="14" s="1"/>
  <c r="AJ30" i="14"/>
  <c r="AJ27" i="14"/>
  <c r="AJ21" i="14"/>
  <c r="AJ15" i="14"/>
  <c r="AJ9" i="14"/>
  <c r="AJ58" i="15"/>
  <c r="AJ57" i="15" s="1"/>
  <c r="AJ30" i="15"/>
  <c r="AJ27" i="15"/>
  <c r="AJ21" i="15"/>
  <c r="AJ15" i="15"/>
  <c r="AJ9" i="15"/>
  <c r="AJ58" i="2"/>
  <c r="AJ57" i="2" s="1"/>
  <c r="AJ30" i="2"/>
  <c r="AJ27" i="2"/>
  <c r="AJ21" i="2"/>
  <c r="AJ15" i="2"/>
  <c r="AJ9" i="2"/>
  <c r="AJ58" i="16"/>
  <c r="AJ57" i="16" s="1"/>
  <c r="AJ30" i="16"/>
  <c r="AJ27" i="16"/>
  <c r="AJ21" i="16"/>
  <c r="AJ15" i="16"/>
  <c r="AJ9" i="16"/>
  <c r="AJ57" i="33" l="1"/>
  <c r="AJ7" i="13"/>
  <c r="AJ7" i="12"/>
  <c r="AJ7" i="2"/>
  <c r="AJ45" i="5"/>
  <c r="AJ7" i="11"/>
  <c r="AJ45" i="13"/>
  <c r="AJ7" i="5"/>
  <c r="AJ7" i="4"/>
  <c r="AJ45" i="2"/>
  <c r="AJ45" i="10"/>
  <c r="AJ7" i="9"/>
  <c r="AJ45" i="16"/>
  <c r="AJ7" i="15"/>
  <c r="AJ45" i="15"/>
  <c r="AJ7" i="14"/>
  <c r="AJ45" i="9"/>
  <c r="AJ7" i="8"/>
  <c r="AJ45" i="8"/>
  <c r="AJ7" i="7"/>
  <c r="AJ45" i="4"/>
  <c r="AJ7" i="16"/>
  <c r="AJ45" i="14"/>
  <c r="AJ45" i="7"/>
  <c r="AJ7" i="6"/>
  <c r="AJ45" i="1"/>
  <c r="AJ45" i="6"/>
  <c r="AJ7" i="1"/>
  <c r="AJ7" i="17"/>
  <c r="AJ45" i="12"/>
  <c r="AJ45" i="11"/>
  <c r="AJ7" i="10"/>
  <c r="AJ29" i="6" l="1"/>
  <c r="AJ29" i="14"/>
  <c r="AJ29" i="15"/>
  <c r="AJ26" i="16"/>
  <c r="AJ8" i="15"/>
  <c r="AJ29" i="13"/>
  <c r="AJ29" i="12"/>
  <c r="AJ29" i="4"/>
  <c r="AJ29" i="16"/>
  <c r="AJ26" i="11"/>
  <c r="AJ29" i="11"/>
  <c r="AJ8" i="9"/>
  <c r="AJ29" i="5"/>
  <c r="AJ29" i="8"/>
  <c r="AJ29" i="10"/>
  <c r="AJ26" i="2"/>
  <c r="AJ29" i="2"/>
  <c r="AJ26" i="12"/>
  <c r="AJ26" i="8"/>
  <c r="AJ29" i="9"/>
  <c r="AJ8" i="13"/>
  <c r="AJ29" i="1"/>
  <c r="AJ8" i="10"/>
  <c r="AJ29" i="7"/>
  <c r="AJ26" i="14"/>
  <c r="AJ26" i="9"/>
  <c r="AJ8" i="11"/>
  <c r="AJ26" i="5"/>
  <c r="AJ8" i="5"/>
  <c r="AJ8" i="14"/>
  <c r="AJ8" i="2"/>
  <c r="AJ26" i="15"/>
  <c r="AJ8" i="12"/>
  <c r="AJ26" i="13"/>
  <c r="AJ8" i="7"/>
  <c r="AJ26" i="7"/>
  <c r="AJ8" i="6"/>
  <c r="AJ26" i="6"/>
  <c r="AJ26" i="10"/>
  <c r="AJ26" i="1"/>
  <c r="AJ8" i="1"/>
  <c r="AJ26" i="4"/>
  <c r="AJ8" i="17"/>
  <c r="AJ8" i="4"/>
  <c r="AJ26" i="17"/>
  <c r="AJ8" i="16"/>
  <c r="AJ8" i="8"/>
  <c r="AJ72" i="8" l="1"/>
  <c r="AJ72" i="16"/>
  <c r="AJ72" i="2"/>
  <c r="AJ72" i="14"/>
  <c r="AJ72" i="11"/>
  <c r="AJ72" i="12"/>
  <c r="AJ72" i="7"/>
  <c r="AJ72" i="15"/>
  <c r="AJ72" i="4"/>
  <c r="AJ72" i="10"/>
  <c r="AJ72" i="6"/>
  <c r="AJ72" i="13"/>
  <c r="AJ72" i="1"/>
  <c r="AJ72" i="5"/>
  <c r="AJ72" i="9"/>
  <c r="AB24" i="32" l="1"/>
  <c r="AQ23" i="32"/>
  <c r="AP21" i="32"/>
  <c r="AN21" i="32"/>
  <c r="AM21" i="32"/>
  <c r="AI21" i="32"/>
  <c r="AH21" i="32"/>
  <c r="AG21" i="32"/>
  <c r="AF21" i="32"/>
  <c r="AE21" i="32"/>
  <c r="AB24" i="31"/>
  <c r="AQ23" i="31"/>
  <c r="AP21" i="31"/>
  <c r="AN21" i="31"/>
  <c r="AM21" i="31"/>
  <c r="AI21" i="31"/>
  <c r="AH21" i="31"/>
  <c r="AG21" i="31"/>
  <c r="AF21" i="31"/>
  <c r="AE21" i="31"/>
  <c r="AB24" i="30"/>
  <c r="AQ23" i="30"/>
  <c r="AP21" i="30"/>
  <c r="AN21" i="30"/>
  <c r="AM21" i="30"/>
  <c r="AI21" i="30"/>
  <c r="AH21" i="30"/>
  <c r="AG21" i="30"/>
  <c r="AF21" i="30"/>
  <c r="AE21" i="30"/>
  <c r="AB24" i="29"/>
  <c r="AQ23" i="29"/>
  <c r="AP21" i="29"/>
  <c r="AN21" i="29"/>
  <c r="AM21" i="29"/>
  <c r="AI21" i="29"/>
  <c r="AH21" i="29"/>
  <c r="AG21" i="29"/>
  <c r="AF21" i="29"/>
  <c r="AE21" i="29"/>
  <c r="AB24" i="28"/>
  <c r="AQ23" i="28"/>
  <c r="AP21" i="28"/>
  <c r="AN21" i="28"/>
  <c r="AM21" i="28"/>
  <c r="AI21" i="28"/>
  <c r="AH21" i="28"/>
  <c r="AG21" i="28"/>
  <c r="AF21" i="28"/>
  <c r="AE21" i="28"/>
  <c r="AB24" i="26"/>
  <c r="AQ23" i="26"/>
  <c r="AP21" i="26"/>
  <c r="AN21" i="26"/>
  <c r="AM21" i="26"/>
  <c r="AI21" i="26"/>
  <c r="AH21" i="26"/>
  <c r="AG21" i="26"/>
  <c r="AF21" i="26"/>
  <c r="AE21" i="26"/>
  <c r="AB24" i="25"/>
  <c r="AQ23" i="25"/>
  <c r="AP21" i="25"/>
  <c r="AN21" i="25"/>
  <c r="AM21" i="25"/>
  <c r="AI21" i="25"/>
  <c r="AH21" i="25"/>
  <c r="AG21" i="25"/>
  <c r="AF21" i="25"/>
  <c r="AE21" i="25"/>
  <c r="AB24" i="24"/>
  <c r="AQ23" i="24"/>
  <c r="AP21" i="24"/>
  <c r="AN21" i="24"/>
  <c r="AM21" i="24"/>
  <c r="AI21" i="24"/>
  <c r="AH21" i="24"/>
  <c r="AG21" i="24"/>
  <c r="AF21" i="24"/>
  <c r="AE21" i="24"/>
  <c r="AB24" i="23"/>
  <c r="AQ23" i="23"/>
  <c r="AP21" i="23"/>
  <c r="AN21" i="23"/>
  <c r="AM21" i="23"/>
  <c r="AI21" i="23"/>
  <c r="AH21" i="23"/>
  <c r="AG21" i="23"/>
  <c r="AF21" i="23"/>
  <c r="AE21" i="23"/>
  <c r="AB24" i="22"/>
  <c r="AQ23" i="22"/>
  <c r="AP21" i="22"/>
  <c r="AN21" i="22"/>
  <c r="AM21" i="22"/>
  <c r="AI21" i="22"/>
  <c r="AH21" i="22"/>
  <c r="AG21" i="22"/>
  <c r="AF21" i="22"/>
  <c r="AE21" i="22"/>
  <c r="AB24" i="21"/>
  <c r="AQ23" i="21"/>
  <c r="AP21" i="21"/>
  <c r="AN21" i="21"/>
  <c r="AM21" i="21"/>
  <c r="AI21" i="21"/>
  <c r="AH21" i="21"/>
  <c r="AG21" i="21"/>
  <c r="AF21" i="21"/>
  <c r="AE21" i="21"/>
  <c r="AB24" i="19"/>
  <c r="AQ23" i="19"/>
  <c r="AP21" i="19"/>
  <c r="AN21" i="19"/>
  <c r="AM21" i="19"/>
  <c r="AI21" i="19"/>
  <c r="AH21" i="19"/>
  <c r="AG21" i="19"/>
  <c r="AF21" i="19"/>
  <c r="AE21" i="19"/>
  <c r="AB24" i="18"/>
  <c r="AQ23" i="18"/>
  <c r="AP21" i="18"/>
  <c r="AN21" i="18"/>
  <c r="AM21" i="18"/>
  <c r="AI21" i="18"/>
  <c r="AH21" i="18"/>
  <c r="AG21" i="18"/>
  <c r="AF21" i="18"/>
  <c r="AE21" i="18"/>
  <c r="AB24" i="17"/>
  <c r="AQ23" i="17"/>
  <c r="AP21" i="17"/>
  <c r="AN21" i="17"/>
  <c r="AM21" i="17"/>
  <c r="AI21" i="17"/>
  <c r="AH21" i="17"/>
  <c r="AG21" i="17"/>
  <c r="AF21" i="17"/>
  <c r="AE21" i="17"/>
  <c r="AB24" i="1"/>
  <c r="AQ23" i="1"/>
  <c r="AP21" i="1"/>
  <c r="AN21" i="1"/>
  <c r="AM21" i="1"/>
  <c r="AI21" i="1"/>
  <c r="AH21" i="1"/>
  <c r="AG21" i="1"/>
  <c r="AF21" i="1"/>
  <c r="AE21" i="1"/>
  <c r="AB24" i="4"/>
  <c r="AQ23" i="4"/>
  <c r="AP21" i="4"/>
  <c r="AN21" i="4"/>
  <c r="AM21" i="4"/>
  <c r="AI21" i="4"/>
  <c r="AH21" i="4"/>
  <c r="AG21" i="4"/>
  <c r="AF21" i="4"/>
  <c r="AE21" i="4"/>
  <c r="AB24" i="5"/>
  <c r="AQ23" i="5"/>
  <c r="AP21" i="5"/>
  <c r="AN21" i="5"/>
  <c r="AM21" i="5"/>
  <c r="AI21" i="5"/>
  <c r="AH21" i="5"/>
  <c r="AG21" i="5"/>
  <c r="AF21" i="5"/>
  <c r="AE21" i="5"/>
  <c r="AB24" i="6"/>
  <c r="AQ23" i="6"/>
  <c r="AP21" i="6"/>
  <c r="AN21" i="6"/>
  <c r="AM21" i="6"/>
  <c r="AI21" i="6"/>
  <c r="AH21" i="6"/>
  <c r="AG21" i="6"/>
  <c r="AF21" i="6"/>
  <c r="AE21" i="6"/>
  <c r="AB24" i="7"/>
  <c r="AQ23" i="7"/>
  <c r="AP21" i="7"/>
  <c r="AN21" i="7"/>
  <c r="AM21" i="7"/>
  <c r="AI21" i="7"/>
  <c r="AH21" i="7"/>
  <c r="AG21" i="7"/>
  <c r="AF21" i="7"/>
  <c r="AE21" i="7"/>
  <c r="AB24" i="8"/>
  <c r="AQ23" i="8"/>
  <c r="AP21" i="8"/>
  <c r="AN21" i="8"/>
  <c r="AM21" i="8"/>
  <c r="AI21" i="8"/>
  <c r="AH21" i="8"/>
  <c r="AG21" i="8"/>
  <c r="AF21" i="8"/>
  <c r="AE21" i="8"/>
  <c r="AB24" i="9"/>
  <c r="AQ23" i="9"/>
  <c r="AP21" i="9"/>
  <c r="AN21" i="9"/>
  <c r="AM21" i="9"/>
  <c r="AI21" i="9"/>
  <c r="AH21" i="9"/>
  <c r="AG21" i="9"/>
  <c r="AF21" i="9"/>
  <c r="AE21" i="9"/>
  <c r="AB24" i="10"/>
  <c r="AQ23" i="10"/>
  <c r="AP21" i="10"/>
  <c r="AN21" i="10"/>
  <c r="AM21" i="10"/>
  <c r="AI21" i="10"/>
  <c r="AH21" i="10"/>
  <c r="AG21" i="10"/>
  <c r="AF21" i="10"/>
  <c r="AE21" i="10"/>
  <c r="AB24" i="11"/>
  <c r="AQ23" i="11"/>
  <c r="AP21" i="11"/>
  <c r="AN21" i="11"/>
  <c r="AM21" i="11"/>
  <c r="AI21" i="11"/>
  <c r="AH21" i="11"/>
  <c r="AG21" i="11"/>
  <c r="AF21" i="11"/>
  <c r="AE21" i="11"/>
  <c r="AB24" i="12"/>
  <c r="AQ23" i="12"/>
  <c r="AP21" i="12"/>
  <c r="AN21" i="12"/>
  <c r="AM21" i="12"/>
  <c r="AI21" i="12"/>
  <c r="AH21" i="12"/>
  <c r="AG21" i="12"/>
  <c r="AF21" i="12"/>
  <c r="AE21" i="12"/>
  <c r="AB24" i="13"/>
  <c r="AQ23" i="13"/>
  <c r="AP21" i="13"/>
  <c r="AN21" i="13"/>
  <c r="AM21" i="13"/>
  <c r="AI21" i="13"/>
  <c r="AH21" i="13"/>
  <c r="AG21" i="13"/>
  <c r="AF21" i="13"/>
  <c r="AE21" i="13"/>
  <c r="AB24" i="14"/>
  <c r="AQ23" i="14"/>
  <c r="AP21" i="14"/>
  <c r="AN21" i="14"/>
  <c r="AM21" i="14"/>
  <c r="AI21" i="14"/>
  <c r="AH21" i="14"/>
  <c r="AG21" i="14"/>
  <c r="AF21" i="14"/>
  <c r="AE21" i="14"/>
  <c r="AB24" i="15"/>
  <c r="AQ23" i="15"/>
  <c r="AP21" i="15"/>
  <c r="AN21" i="15"/>
  <c r="AM21" i="15"/>
  <c r="AI21" i="15"/>
  <c r="AH21" i="15"/>
  <c r="AG21" i="15"/>
  <c r="AF21" i="15"/>
  <c r="AE21" i="15"/>
  <c r="AB24" i="16"/>
  <c r="AQ23" i="16"/>
  <c r="AP21" i="16"/>
  <c r="AN21" i="16"/>
  <c r="AM21" i="16"/>
  <c r="AI21" i="16"/>
  <c r="AH21" i="16"/>
  <c r="AG21" i="16"/>
  <c r="AF21" i="16"/>
  <c r="AE21" i="16"/>
  <c r="AB24" i="2"/>
  <c r="AQ23" i="2"/>
  <c r="AP21" i="2"/>
  <c r="AN21" i="2"/>
  <c r="AM21" i="2"/>
  <c r="AI21" i="2"/>
  <c r="AH21" i="2"/>
  <c r="AG21" i="2"/>
  <c r="AF21" i="2"/>
  <c r="AE21" i="2"/>
  <c r="AB24" i="33"/>
  <c r="AQ23" i="33"/>
  <c r="AP21" i="33"/>
  <c r="AN21" i="33"/>
  <c r="AM21" i="33"/>
  <c r="AI21" i="33"/>
  <c r="AH21" i="33"/>
  <c r="AG21" i="33"/>
  <c r="AF21" i="33"/>
  <c r="AE21" i="33"/>
  <c r="AP15" i="32"/>
  <c r="AP15" i="31"/>
  <c r="AP15" i="30"/>
  <c r="AP15" i="29"/>
  <c r="AP15" i="28"/>
  <c r="AP15" i="26"/>
  <c r="AP15" i="25"/>
  <c r="AP15" i="24"/>
  <c r="AP15" i="23"/>
  <c r="AP15" i="22"/>
  <c r="AP15" i="21"/>
  <c r="AP15" i="19"/>
  <c r="AP15" i="18"/>
  <c r="AP15" i="17"/>
  <c r="AP15" i="1"/>
  <c r="AP15" i="4"/>
  <c r="AP15" i="5"/>
  <c r="AP15" i="6"/>
  <c r="AP15" i="7"/>
  <c r="AP15" i="8"/>
  <c r="AP15" i="9"/>
  <c r="AP15" i="10"/>
  <c r="AP15" i="11"/>
  <c r="AP15" i="12"/>
  <c r="AP15" i="13"/>
  <c r="AP15" i="14"/>
  <c r="AP15" i="15"/>
  <c r="AP15" i="16"/>
  <c r="AP15" i="2"/>
  <c r="AP15" i="33"/>
  <c r="AN15" i="32"/>
  <c r="AN15" i="31"/>
  <c r="AN15" i="30"/>
  <c r="AN15" i="29"/>
  <c r="AN15" i="28"/>
  <c r="AN15" i="26"/>
  <c r="AN15" i="25"/>
  <c r="AN15" i="24"/>
  <c r="AN15" i="23"/>
  <c r="AN15" i="22"/>
  <c r="AN15" i="21"/>
  <c r="AN15" i="19"/>
  <c r="AN15" i="18"/>
  <c r="AN15" i="17"/>
  <c r="AN15" i="1"/>
  <c r="AN15" i="4"/>
  <c r="AN15" i="5"/>
  <c r="AN15" i="6"/>
  <c r="AN15" i="7"/>
  <c r="AN15" i="8"/>
  <c r="AN15" i="9"/>
  <c r="AN15" i="10"/>
  <c r="AN15" i="11"/>
  <c r="AN15" i="12"/>
  <c r="AN15" i="13"/>
  <c r="AN15" i="14"/>
  <c r="AN15" i="15"/>
  <c r="AN15" i="16"/>
  <c r="AN15" i="2"/>
  <c r="AN15" i="33"/>
  <c r="AQ18" i="10" l="1"/>
  <c r="AQ18" i="17"/>
  <c r="AQ18" i="2"/>
  <c r="AQ18" i="9"/>
  <c r="AQ18" i="16"/>
  <c r="AQ18" i="8"/>
  <c r="AQ18" i="15"/>
  <c r="AQ18" i="7"/>
  <c r="AQ18" i="14"/>
  <c r="AQ18" i="6"/>
  <c r="AQ18" i="13"/>
  <c r="AQ18" i="5"/>
  <c r="AQ18" i="4"/>
  <c r="AQ18" i="11"/>
  <c r="AQ18" i="1"/>
  <c r="AO15" i="15"/>
  <c r="AO15" i="12"/>
  <c r="AQ18" i="12"/>
  <c r="AO15" i="2"/>
  <c r="AO15" i="14"/>
  <c r="AO15" i="16"/>
  <c r="AO15" i="13"/>
  <c r="AB20" i="33" l="1"/>
  <c r="H20" i="33"/>
  <c r="AB19" i="33"/>
  <c r="L19" i="33"/>
  <c r="AB17" i="33"/>
  <c r="L17" i="33"/>
  <c r="H17" i="33"/>
  <c r="C17" i="33"/>
  <c r="AB16" i="33"/>
  <c r="L16" i="33"/>
  <c r="H16" i="33"/>
  <c r="C16" i="33"/>
  <c r="AB20" i="32"/>
  <c r="H20" i="32"/>
  <c r="AB19" i="32"/>
  <c r="L19" i="32"/>
  <c r="AB17" i="32"/>
  <c r="L17" i="32"/>
  <c r="H17" i="32"/>
  <c r="C17" i="32"/>
  <c r="AB16" i="32"/>
  <c r="L16" i="32"/>
  <c r="H16" i="32"/>
  <c r="C16" i="32"/>
  <c r="AB20" i="31"/>
  <c r="H20" i="31"/>
  <c r="AB19" i="31"/>
  <c r="L19" i="31"/>
  <c r="AB17" i="31"/>
  <c r="L17" i="31"/>
  <c r="H17" i="31"/>
  <c r="C17" i="31"/>
  <c r="AB16" i="31"/>
  <c r="L16" i="31"/>
  <c r="H16" i="31"/>
  <c r="C16" i="31"/>
  <c r="AB20" i="30"/>
  <c r="H20" i="30"/>
  <c r="AB19" i="30"/>
  <c r="L19" i="30"/>
  <c r="AB17" i="30"/>
  <c r="L17" i="30"/>
  <c r="H17" i="30"/>
  <c r="C17" i="30"/>
  <c r="AB16" i="30"/>
  <c r="L16" i="30"/>
  <c r="H16" i="30"/>
  <c r="C16" i="30"/>
  <c r="AB20" i="29"/>
  <c r="H20" i="29"/>
  <c r="AB19" i="29"/>
  <c r="L19" i="29"/>
  <c r="AB17" i="29"/>
  <c r="L17" i="29"/>
  <c r="H17" i="29"/>
  <c r="C17" i="29"/>
  <c r="C15" i="29" s="1"/>
  <c r="AB16" i="29"/>
  <c r="L16" i="29"/>
  <c r="H16" i="29"/>
  <c r="C16" i="29"/>
  <c r="AB20" i="28"/>
  <c r="H20" i="28"/>
  <c r="AB19" i="28"/>
  <c r="L19" i="28"/>
  <c r="AB17" i="28"/>
  <c r="L17" i="28"/>
  <c r="H17" i="28"/>
  <c r="C17" i="28"/>
  <c r="AB16" i="28"/>
  <c r="L16" i="28"/>
  <c r="H16" i="28"/>
  <c r="C16" i="28"/>
  <c r="AB20" i="26"/>
  <c r="H20" i="26"/>
  <c r="AB19" i="26"/>
  <c r="L19" i="26"/>
  <c r="AB17" i="26"/>
  <c r="L17" i="26"/>
  <c r="H17" i="26"/>
  <c r="C17" i="26"/>
  <c r="AB16" i="26"/>
  <c r="L16" i="26"/>
  <c r="H16" i="26"/>
  <c r="C16" i="26"/>
  <c r="AB20" i="25"/>
  <c r="H20" i="25"/>
  <c r="AB19" i="25"/>
  <c r="L19" i="25"/>
  <c r="AB17" i="25"/>
  <c r="L17" i="25"/>
  <c r="H17" i="25"/>
  <c r="C17" i="25"/>
  <c r="AB16" i="25"/>
  <c r="L16" i="25"/>
  <c r="H16" i="25"/>
  <c r="C16" i="25"/>
  <c r="AB20" i="24"/>
  <c r="H20" i="24"/>
  <c r="AB19" i="24"/>
  <c r="L19" i="24"/>
  <c r="AB17" i="24"/>
  <c r="L17" i="24"/>
  <c r="H17" i="24"/>
  <c r="C17" i="24"/>
  <c r="AB16" i="24"/>
  <c r="L16" i="24"/>
  <c r="H16" i="24"/>
  <c r="C16" i="24"/>
  <c r="AB20" i="23"/>
  <c r="H20" i="23"/>
  <c r="AB19" i="23"/>
  <c r="L19" i="23"/>
  <c r="AB17" i="23"/>
  <c r="L17" i="23"/>
  <c r="H17" i="23"/>
  <c r="C17" i="23"/>
  <c r="AB16" i="23"/>
  <c r="L16" i="23"/>
  <c r="H16" i="23"/>
  <c r="C16" i="23"/>
  <c r="AB20" i="22"/>
  <c r="H20" i="22"/>
  <c r="AB19" i="22"/>
  <c r="L19" i="22"/>
  <c r="AB17" i="22"/>
  <c r="L17" i="22"/>
  <c r="H17" i="22"/>
  <c r="C17" i="22"/>
  <c r="AB16" i="22"/>
  <c r="L16" i="22"/>
  <c r="H16" i="22"/>
  <c r="C16" i="22"/>
  <c r="C15" i="22" s="1"/>
  <c r="AB20" i="21"/>
  <c r="H20" i="21"/>
  <c r="AB19" i="21"/>
  <c r="L19" i="21"/>
  <c r="AB17" i="21"/>
  <c r="L17" i="21"/>
  <c r="H17" i="21"/>
  <c r="C17" i="21"/>
  <c r="C15" i="21" s="1"/>
  <c r="AB16" i="21"/>
  <c r="L16" i="21"/>
  <c r="H16" i="21"/>
  <c r="C16" i="21"/>
  <c r="AB20" i="19"/>
  <c r="H20" i="19"/>
  <c r="AB19" i="19"/>
  <c r="L19" i="19"/>
  <c r="AB17" i="19"/>
  <c r="L17" i="19"/>
  <c r="H17" i="19"/>
  <c r="C17" i="19"/>
  <c r="C15" i="19" s="1"/>
  <c r="AB16" i="19"/>
  <c r="L16" i="19"/>
  <c r="H16" i="19"/>
  <c r="C16" i="19"/>
  <c r="AB20" i="18"/>
  <c r="H20" i="18"/>
  <c r="AB19" i="18"/>
  <c r="L19" i="18"/>
  <c r="AB17" i="18"/>
  <c r="L17" i="18"/>
  <c r="H17" i="18"/>
  <c r="C17" i="18"/>
  <c r="AB16" i="18"/>
  <c r="L16" i="18"/>
  <c r="H16" i="18"/>
  <c r="C16" i="18"/>
  <c r="AB20" i="17"/>
  <c r="H20" i="17"/>
  <c r="AB19" i="17"/>
  <c r="L19" i="17"/>
  <c r="H19" i="17"/>
  <c r="AB17" i="17"/>
  <c r="L17" i="17"/>
  <c r="H17" i="17"/>
  <c r="C17" i="17"/>
  <c r="AB16" i="17"/>
  <c r="L16" i="17"/>
  <c r="H16" i="17"/>
  <c r="C16" i="17"/>
  <c r="AB20" i="1"/>
  <c r="U15" i="1"/>
  <c r="P15" i="1"/>
  <c r="H20" i="1"/>
  <c r="AB19" i="1"/>
  <c r="L19" i="1"/>
  <c r="H19" i="1"/>
  <c r="AB17" i="1"/>
  <c r="L17" i="1"/>
  <c r="H17" i="1"/>
  <c r="C17" i="1"/>
  <c r="AB16" i="1"/>
  <c r="L16" i="1"/>
  <c r="H16" i="1"/>
  <c r="C16" i="1"/>
  <c r="AB20" i="4"/>
  <c r="Q15" i="4"/>
  <c r="P15" i="4"/>
  <c r="H20" i="4"/>
  <c r="AB19" i="4"/>
  <c r="L19" i="4"/>
  <c r="H19" i="4"/>
  <c r="AB17" i="4"/>
  <c r="L17" i="4"/>
  <c r="H17" i="4"/>
  <c r="C17" i="4"/>
  <c r="AB16" i="4"/>
  <c r="L16" i="4"/>
  <c r="H16" i="4"/>
  <c r="C16" i="4"/>
  <c r="AB20" i="5"/>
  <c r="R15" i="5"/>
  <c r="L20" i="5"/>
  <c r="H20" i="5"/>
  <c r="AB19" i="5"/>
  <c r="L19" i="5"/>
  <c r="H19" i="5"/>
  <c r="AB17" i="5"/>
  <c r="L17" i="5"/>
  <c r="H17" i="5"/>
  <c r="C17" i="5"/>
  <c r="AB16" i="5"/>
  <c r="L16" i="5"/>
  <c r="H16" i="5"/>
  <c r="C16" i="5"/>
  <c r="AB20" i="6"/>
  <c r="S15" i="6"/>
  <c r="H20" i="6"/>
  <c r="AB19" i="6"/>
  <c r="L19" i="6"/>
  <c r="H19" i="6"/>
  <c r="AB17" i="6"/>
  <c r="L17" i="6"/>
  <c r="H17" i="6"/>
  <c r="C17" i="6"/>
  <c r="C15" i="6" s="1"/>
  <c r="AB16" i="6"/>
  <c r="L16" i="6"/>
  <c r="H16" i="6"/>
  <c r="C16" i="6"/>
  <c r="AB20" i="7"/>
  <c r="W15" i="7"/>
  <c r="T15" i="7"/>
  <c r="H20" i="7"/>
  <c r="AB19" i="7"/>
  <c r="L19" i="7"/>
  <c r="H19" i="7"/>
  <c r="AB17" i="7"/>
  <c r="L17" i="7"/>
  <c r="H17" i="7"/>
  <c r="C17" i="7"/>
  <c r="AB16" i="7"/>
  <c r="L16" i="7"/>
  <c r="H16" i="7"/>
  <c r="C16" i="7"/>
  <c r="AB20" i="8"/>
  <c r="U15" i="8"/>
  <c r="R15" i="8"/>
  <c r="H20" i="8"/>
  <c r="AB19" i="8"/>
  <c r="L19" i="8"/>
  <c r="H19" i="8"/>
  <c r="AB17" i="8"/>
  <c r="L17" i="8"/>
  <c r="H17" i="8"/>
  <c r="C17" i="8"/>
  <c r="AB16" i="8"/>
  <c r="L16" i="8"/>
  <c r="H16" i="8"/>
  <c r="C16" i="8"/>
  <c r="AB20" i="9"/>
  <c r="W15" i="9"/>
  <c r="U15" i="9"/>
  <c r="H20" i="9"/>
  <c r="AB19" i="9"/>
  <c r="L19" i="9"/>
  <c r="H19" i="9"/>
  <c r="AB17" i="9"/>
  <c r="L17" i="9"/>
  <c r="H17" i="9"/>
  <c r="C17" i="9"/>
  <c r="AB16" i="9"/>
  <c r="L16" i="9"/>
  <c r="H16" i="9"/>
  <c r="C16" i="9"/>
  <c r="AB20" i="10"/>
  <c r="L20" i="10"/>
  <c r="H20" i="10"/>
  <c r="AB19" i="10"/>
  <c r="L19" i="10"/>
  <c r="H19" i="10"/>
  <c r="AB17" i="10"/>
  <c r="L17" i="10"/>
  <c r="H17" i="10"/>
  <c r="C17" i="10"/>
  <c r="AB16" i="10"/>
  <c r="L16" i="10"/>
  <c r="H16" i="10"/>
  <c r="C16" i="10"/>
  <c r="AB20" i="11"/>
  <c r="R15" i="11"/>
  <c r="P15" i="11"/>
  <c r="H20" i="11"/>
  <c r="AB19" i="11"/>
  <c r="L19" i="11"/>
  <c r="H19" i="11"/>
  <c r="AB17" i="11"/>
  <c r="L17" i="11"/>
  <c r="H17" i="11"/>
  <c r="C17" i="11"/>
  <c r="AB16" i="11"/>
  <c r="L16" i="11"/>
  <c r="H16" i="11"/>
  <c r="C16" i="11"/>
  <c r="AB20" i="12"/>
  <c r="U15" i="12"/>
  <c r="Q15" i="12"/>
  <c r="H20" i="12"/>
  <c r="AB19" i="12"/>
  <c r="L19" i="12"/>
  <c r="H19" i="12"/>
  <c r="AB17" i="12"/>
  <c r="L17" i="12"/>
  <c r="H17" i="12"/>
  <c r="C17" i="12"/>
  <c r="AB16" i="12"/>
  <c r="L16" i="12"/>
  <c r="H16" i="12"/>
  <c r="C16" i="12"/>
  <c r="AB20" i="13"/>
  <c r="W15" i="13"/>
  <c r="R15" i="13"/>
  <c r="H20" i="13"/>
  <c r="AB19" i="13"/>
  <c r="L19" i="13"/>
  <c r="H19" i="13"/>
  <c r="AB17" i="13"/>
  <c r="L17" i="13"/>
  <c r="H17" i="13"/>
  <c r="C17" i="13"/>
  <c r="AB16" i="13"/>
  <c r="L16" i="13"/>
  <c r="H16" i="13"/>
  <c r="C16" i="13"/>
  <c r="AB20" i="14"/>
  <c r="S15" i="14"/>
  <c r="P15" i="14"/>
  <c r="H20" i="14"/>
  <c r="AB19" i="14"/>
  <c r="L19" i="14"/>
  <c r="H19" i="14"/>
  <c r="AB17" i="14"/>
  <c r="L17" i="14"/>
  <c r="H17" i="14"/>
  <c r="C17" i="14"/>
  <c r="AB16" i="14"/>
  <c r="L16" i="14"/>
  <c r="H16" i="14"/>
  <c r="C16" i="14"/>
  <c r="AB20" i="15"/>
  <c r="T15" i="15"/>
  <c r="S15" i="15"/>
  <c r="H20" i="15"/>
  <c r="AB19" i="15"/>
  <c r="L19" i="15"/>
  <c r="H19" i="15"/>
  <c r="AB17" i="15"/>
  <c r="L17" i="15"/>
  <c r="H17" i="15"/>
  <c r="C17" i="15"/>
  <c r="AB16" i="15"/>
  <c r="L16" i="15"/>
  <c r="H16" i="15"/>
  <c r="C16" i="15"/>
  <c r="AB20" i="16"/>
  <c r="U15" i="16"/>
  <c r="L20" i="16"/>
  <c r="H20" i="16"/>
  <c r="AB19" i="16"/>
  <c r="L19" i="16"/>
  <c r="H19" i="16"/>
  <c r="AB17" i="16"/>
  <c r="L17" i="16"/>
  <c r="H17" i="16"/>
  <c r="C17" i="16"/>
  <c r="AB16" i="16"/>
  <c r="L16" i="16"/>
  <c r="H16" i="16"/>
  <c r="C16" i="16"/>
  <c r="AB20" i="2"/>
  <c r="W15" i="2"/>
  <c r="T15" i="2"/>
  <c r="P15" i="2"/>
  <c r="H20" i="2"/>
  <c r="AB19" i="2"/>
  <c r="L19" i="2"/>
  <c r="H19" i="2"/>
  <c r="AB17" i="2"/>
  <c r="L17" i="2"/>
  <c r="H17" i="2"/>
  <c r="C17" i="2"/>
  <c r="AB16" i="2"/>
  <c r="L16" i="2"/>
  <c r="H16" i="2"/>
  <c r="C16" i="2"/>
  <c r="C13" i="2"/>
  <c r="L13" i="2"/>
  <c r="AB13" i="2"/>
  <c r="C14" i="2"/>
  <c r="H14" i="2"/>
  <c r="AB14" i="2"/>
  <c r="D15" i="2"/>
  <c r="E15" i="2"/>
  <c r="F15" i="2"/>
  <c r="G15" i="2"/>
  <c r="I15" i="2"/>
  <c r="J15" i="2"/>
  <c r="K15" i="2"/>
  <c r="M15" i="2"/>
  <c r="N15" i="2"/>
  <c r="O15" i="2"/>
  <c r="Q15" i="2"/>
  <c r="R15" i="2"/>
  <c r="S15" i="2"/>
  <c r="U15" i="2"/>
  <c r="V15" i="2"/>
  <c r="X15" i="2"/>
  <c r="Y15" i="2"/>
  <c r="Z15" i="2"/>
  <c r="AA15" i="2"/>
  <c r="AC15" i="2"/>
  <c r="AD15" i="2"/>
  <c r="AE15" i="2"/>
  <c r="AF15" i="2"/>
  <c r="AG15" i="2"/>
  <c r="AH15" i="2"/>
  <c r="AI15" i="2"/>
  <c r="AK15" i="2"/>
  <c r="AL15" i="2"/>
  <c r="AM15" i="2"/>
  <c r="C13" i="16"/>
  <c r="L13" i="16"/>
  <c r="AB13" i="16"/>
  <c r="C14" i="16"/>
  <c r="H14" i="16"/>
  <c r="AB14" i="16"/>
  <c r="D15" i="16"/>
  <c r="E15" i="16"/>
  <c r="F15" i="16"/>
  <c r="G15" i="16"/>
  <c r="I15" i="16"/>
  <c r="J15" i="16"/>
  <c r="K15" i="16"/>
  <c r="M15" i="16"/>
  <c r="N15" i="16"/>
  <c r="O15" i="16"/>
  <c r="P15" i="16"/>
  <c r="Q15" i="16"/>
  <c r="R15" i="16"/>
  <c r="S15" i="16"/>
  <c r="T15" i="16"/>
  <c r="V15" i="16"/>
  <c r="W15" i="16"/>
  <c r="X15" i="16"/>
  <c r="Y15" i="16"/>
  <c r="Z15" i="16"/>
  <c r="AA15" i="16"/>
  <c r="AC15" i="16"/>
  <c r="AD15" i="16"/>
  <c r="AE15" i="16"/>
  <c r="AF15" i="16"/>
  <c r="AG15" i="16"/>
  <c r="AH15" i="16"/>
  <c r="AI15" i="16"/>
  <c r="AK15" i="16"/>
  <c r="AL15" i="16"/>
  <c r="AM15" i="16"/>
  <c r="C13" i="15"/>
  <c r="L13" i="15"/>
  <c r="AB13" i="15"/>
  <c r="C14" i="15"/>
  <c r="H14" i="15"/>
  <c r="AB14" i="15"/>
  <c r="D15" i="15"/>
  <c r="E15" i="15"/>
  <c r="F15" i="15"/>
  <c r="G15" i="15"/>
  <c r="I15" i="15"/>
  <c r="J15" i="15"/>
  <c r="K15" i="15"/>
  <c r="M15" i="15"/>
  <c r="N15" i="15"/>
  <c r="O15" i="15"/>
  <c r="P15" i="15"/>
  <c r="Q15" i="15"/>
  <c r="R15" i="15"/>
  <c r="U15" i="15"/>
  <c r="V15" i="15"/>
  <c r="W15" i="15"/>
  <c r="X15" i="15"/>
  <c r="Y15" i="15"/>
  <c r="Z15" i="15"/>
  <c r="AA15" i="15"/>
  <c r="AC15" i="15"/>
  <c r="AD15" i="15"/>
  <c r="AE15" i="15"/>
  <c r="AF15" i="15"/>
  <c r="AG15" i="15"/>
  <c r="AH15" i="15"/>
  <c r="AI15" i="15"/>
  <c r="AK15" i="15"/>
  <c r="AL15" i="15"/>
  <c r="AM15" i="15"/>
  <c r="C13" i="14"/>
  <c r="L13" i="14"/>
  <c r="AB13" i="14"/>
  <c r="C14" i="14"/>
  <c r="H14" i="14"/>
  <c r="AB14" i="14"/>
  <c r="D15" i="14"/>
  <c r="E15" i="14"/>
  <c r="F15" i="14"/>
  <c r="G15" i="14"/>
  <c r="I15" i="14"/>
  <c r="J15" i="14"/>
  <c r="K15" i="14"/>
  <c r="M15" i="14"/>
  <c r="N15" i="14"/>
  <c r="O15" i="14"/>
  <c r="Q15" i="14"/>
  <c r="R15" i="14"/>
  <c r="T15" i="14"/>
  <c r="U15" i="14"/>
  <c r="V15" i="14"/>
  <c r="W15" i="14"/>
  <c r="X15" i="14"/>
  <c r="Y15" i="14"/>
  <c r="Z15" i="14"/>
  <c r="AA15" i="14"/>
  <c r="AC15" i="14"/>
  <c r="AD15" i="14"/>
  <c r="AE15" i="14"/>
  <c r="AF15" i="14"/>
  <c r="AG15" i="14"/>
  <c r="AH15" i="14"/>
  <c r="AI15" i="14"/>
  <c r="AK15" i="14"/>
  <c r="AL15" i="14"/>
  <c r="AM15" i="14"/>
  <c r="C13" i="13"/>
  <c r="L13" i="13"/>
  <c r="AB13" i="13"/>
  <c r="C14" i="13"/>
  <c r="H14" i="13"/>
  <c r="AB14" i="13"/>
  <c r="D15" i="13"/>
  <c r="E15" i="13"/>
  <c r="F15" i="13"/>
  <c r="G15" i="13"/>
  <c r="I15" i="13"/>
  <c r="J15" i="13"/>
  <c r="K15" i="13"/>
  <c r="M15" i="13"/>
  <c r="N15" i="13"/>
  <c r="O15" i="13"/>
  <c r="P15" i="13"/>
  <c r="Q15" i="13"/>
  <c r="S15" i="13"/>
  <c r="T15" i="13"/>
  <c r="U15" i="13"/>
  <c r="V15" i="13"/>
  <c r="X15" i="13"/>
  <c r="Y15" i="13"/>
  <c r="Z15" i="13"/>
  <c r="AA15" i="13"/>
  <c r="AC15" i="13"/>
  <c r="AD15" i="13"/>
  <c r="AE15" i="13"/>
  <c r="AF15" i="13"/>
  <c r="AG15" i="13"/>
  <c r="AH15" i="13"/>
  <c r="AI15" i="13"/>
  <c r="AK15" i="13"/>
  <c r="AL15" i="13"/>
  <c r="AM15" i="13"/>
  <c r="C13" i="12"/>
  <c r="L13" i="12"/>
  <c r="AB13" i="12"/>
  <c r="C14" i="12"/>
  <c r="H14" i="12"/>
  <c r="AB14" i="12"/>
  <c r="D15" i="12"/>
  <c r="E15" i="12"/>
  <c r="F15" i="12"/>
  <c r="G15" i="12"/>
  <c r="I15" i="12"/>
  <c r="J15" i="12"/>
  <c r="K15" i="12"/>
  <c r="M15" i="12"/>
  <c r="N15" i="12"/>
  <c r="O15" i="12"/>
  <c r="P15" i="12"/>
  <c r="R15" i="12"/>
  <c r="S15" i="12"/>
  <c r="T15" i="12"/>
  <c r="V15" i="12"/>
  <c r="W15" i="12"/>
  <c r="X15" i="12"/>
  <c r="Y15" i="12"/>
  <c r="Z15" i="12"/>
  <c r="AA15" i="12"/>
  <c r="AC15" i="12"/>
  <c r="AD15" i="12"/>
  <c r="AE15" i="12"/>
  <c r="AF15" i="12"/>
  <c r="AG15" i="12"/>
  <c r="AH15" i="12"/>
  <c r="AI15" i="12"/>
  <c r="AK15" i="12"/>
  <c r="AL15" i="12"/>
  <c r="AM15" i="12"/>
  <c r="C13" i="11"/>
  <c r="L13" i="11"/>
  <c r="AB13" i="11"/>
  <c r="C14" i="11"/>
  <c r="H14" i="11"/>
  <c r="AB14" i="11"/>
  <c r="D15" i="11"/>
  <c r="E15" i="11"/>
  <c r="F15" i="11"/>
  <c r="G15" i="11"/>
  <c r="I15" i="11"/>
  <c r="J15" i="11"/>
  <c r="K15" i="11"/>
  <c r="M15" i="11"/>
  <c r="N15" i="11"/>
  <c r="O15" i="11"/>
  <c r="Q15" i="11"/>
  <c r="S15" i="11"/>
  <c r="T15" i="11"/>
  <c r="U15" i="11"/>
  <c r="V15" i="11"/>
  <c r="W15" i="11"/>
  <c r="X15" i="11"/>
  <c r="Y15" i="11"/>
  <c r="Z15" i="11"/>
  <c r="AA15" i="11"/>
  <c r="AC15" i="11"/>
  <c r="AD15" i="11"/>
  <c r="AE15" i="11"/>
  <c r="AF15" i="11"/>
  <c r="AG15" i="11"/>
  <c r="AH15" i="11"/>
  <c r="AI15" i="11"/>
  <c r="AK15" i="11"/>
  <c r="AL15" i="11"/>
  <c r="AM15" i="11"/>
  <c r="C13" i="10"/>
  <c r="L13" i="10"/>
  <c r="AB13" i="10"/>
  <c r="C14" i="10"/>
  <c r="H14" i="10"/>
  <c r="AB14" i="10"/>
  <c r="D15" i="10"/>
  <c r="E15" i="10"/>
  <c r="F15" i="10"/>
  <c r="G15" i="10"/>
  <c r="I15" i="10"/>
  <c r="J15" i="10"/>
  <c r="K15" i="10"/>
  <c r="M15" i="10"/>
  <c r="N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C15" i="10"/>
  <c r="AD15" i="10"/>
  <c r="AE15" i="10"/>
  <c r="AF15" i="10"/>
  <c r="AG15" i="10"/>
  <c r="AH15" i="10"/>
  <c r="AI15" i="10"/>
  <c r="AK15" i="10"/>
  <c r="AL15" i="10"/>
  <c r="AM15" i="10"/>
  <c r="C13" i="9"/>
  <c r="L13" i="9"/>
  <c r="AB13" i="9"/>
  <c r="C14" i="9"/>
  <c r="H14" i="9"/>
  <c r="AB14" i="9"/>
  <c r="D15" i="9"/>
  <c r="E15" i="9"/>
  <c r="F15" i="9"/>
  <c r="G15" i="9"/>
  <c r="I15" i="9"/>
  <c r="J15" i="9"/>
  <c r="K15" i="9"/>
  <c r="M15" i="9"/>
  <c r="N15" i="9"/>
  <c r="O15" i="9"/>
  <c r="P15" i="9"/>
  <c r="Q15" i="9"/>
  <c r="R15" i="9"/>
  <c r="S15" i="9"/>
  <c r="T15" i="9"/>
  <c r="V15" i="9"/>
  <c r="X15" i="9"/>
  <c r="Y15" i="9"/>
  <c r="Z15" i="9"/>
  <c r="AA15" i="9"/>
  <c r="AC15" i="9"/>
  <c r="AD15" i="9"/>
  <c r="AE15" i="9"/>
  <c r="AF15" i="9"/>
  <c r="AG15" i="9"/>
  <c r="AH15" i="9"/>
  <c r="AI15" i="9"/>
  <c r="AK15" i="9"/>
  <c r="AL15" i="9"/>
  <c r="AM15" i="9"/>
  <c r="C13" i="8"/>
  <c r="L13" i="8"/>
  <c r="AB13" i="8"/>
  <c r="C14" i="8"/>
  <c r="H14" i="8"/>
  <c r="AB14" i="8"/>
  <c r="D15" i="8"/>
  <c r="E15" i="8"/>
  <c r="F15" i="8"/>
  <c r="G15" i="8"/>
  <c r="I15" i="8"/>
  <c r="J15" i="8"/>
  <c r="K15" i="8"/>
  <c r="M15" i="8"/>
  <c r="N15" i="8"/>
  <c r="O15" i="8"/>
  <c r="P15" i="8"/>
  <c r="Q15" i="8"/>
  <c r="S15" i="8"/>
  <c r="T15" i="8"/>
  <c r="V15" i="8"/>
  <c r="W15" i="8"/>
  <c r="X15" i="8"/>
  <c r="Y15" i="8"/>
  <c r="Z15" i="8"/>
  <c r="AA15" i="8"/>
  <c r="AC15" i="8"/>
  <c r="AD15" i="8"/>
  <c r="AE15" i="8"/>
  <c r="AF15" i="8"/>
  <c r="AG15" i="8"/>
  <c r="AH15" i="8"/>
  <c r="AI15" i="8"/>
  <c r="AK15" i="8"/>
  <c r="AL15" i="8"/>
  <c r="AM15" i="8"/>
  <c r="C13" i="7"/>
  <c r="L13" i="7"/>
  <c r="AB13" i="7"/>
  <c r="C14" i="7"/>
  <c r="H14" i="7"/>
  <c r="AB14" i="7"/>
  <c r="D15" i="7"/>
  <c r="E15" i="7"/>
  <c r="F15" i="7"/>
  <c r="G15" i="7"/>
  <c r="I15" i="7"/>
  <c r="J15" i="7"/>
  <c r="K15" i="7"/>
  <c r="M15" i="7"/>
  <c r="N15" i="7"/>
  <c r="O15" i="7"/>
  <c r="P15" i="7"/>
  <c r="Q15" i="7"/>
  <c r="R15" i="7"/>
  <c r="S15" i="7"/>
  <c r="U15" i="7"/>
  <c r="V15" i="7"/>
  <c r="X15" i="7"/>
  <c r="Y15" i="7"/>
  <c r="Z15" i="7"/>
  <c r="AA15" i="7"/>
  <c r="AC15" i="7"/>
  <c r="AD15" i="7"/>
  <c r="AE15" i="7"/>
  <c r="AF15" i="7"/>
  <c r="AG15" i="7"/>
  <c r="AH15" i="7"/>
  <c r="AI15" i="7"/>
  <c r="AK15" i="7"/>
  <c r="AL15" i="7"/>
  <c r="AM15" i="7"/>
  <c r="C13" i="6"/>
  <c r="L13" i="6"/>
  <c r="AB13" i="6"/>
  <c r="C14" i="6"/>
  <c r="H14" i="6"/>
  <c r="AB14" i="6"/>
  <c r="D15" i="6"/>
  <c r="E15" i="6"/>
  <c r="F15" i="6"/>
  <c r="G15" i="6"/>
  <c r="I15" i="6"/>
  <c r="J15" i="6"/>
  <c r="M15" i="6"/>
  <c r="N15" i="6"/>
  <c r="O15" i="6"/>
  <c r="P15" i="6"/>
  <c r="Q15" i="6"/>
  <c r="R15" i="6"/>
  <c r="T15" i="6"/>
  <c r="U15" i="6"/>
  <c r="V15" i="6"/>
  <c r="W15" i="6"/>
  <c r="X15" i="6"/>
  <c r="Y15" i="6"/>
  <c r="Z15" i="6"/>
  <c r="AA15" i="6"/>
  <c r="AC15" i="6"/>
  <c r="AD15" i="6"/>
  <c r="AE15" i="6"/>
  <c r="AF15" i="6"/>
  <c r="AG15" i="6"/>
  <c r="AH15" i="6"/>
  <c r="AI15" i="6"/>
  <c r="AK15" i="6"/>
  <c r="AL15" i="6"/>
  <c r="AM15" i="6"/>
  <c r="C13" i="5"/>
  <c r="L13" i="5"/>
  <c r="AB13" i="5"/>
  <c r="C14" i="5"/>
  <c r="H14" i="5"/>
  <c r="AB14" i="5"/>
  <c r="D15" i="5"/>
  <c r="E15" i="5"/>
  <c r="F15" i="5"/>
  <c r="G15" i="5"/>
  <c r="I15" i="5"/>
  <c r="J15" i="5"/>
  <c r="K15" i="5"/>
  <c r="M15" i="5"/>
  <c r="N15" i="5"/>
  <c r="O15" i="5"/>
  <c r="P15" i="5"/>
  <c r="Q15" i="5"/>
  <c r="S15" i="5"/>
  <c r="T15" i="5"/>
  <c r="U15" i="5"/>
  <c r="V15" i="5"/>
  <c r="W15" i="5"/>
  <c r="X15" i="5"/>
  <c r="Y15" i="5"/>
  <c r="Z15" i="5"/>
  <c r="AA15" i="5"/>
  <c r="AC15" i="5"/>
  <c r="AD15" i="5"/>
  <c r="AE15" i="5"/>
  <c r="AF15" i="5"/>
  <c r="AG15" i="5"/>
  <c r="AH15" i="5"/>
  <c r="AI15" i="5"/>
  <c r="AK15" i="5"/>
  <c r="AL15" i="5"/>
  <c r="AM15" i="5"/>
  <c r="C13" i="4"/>
  <c r="L13" i="4"/>
  <c r="AB13" i="4"/>
  <c r="C14" i="4"/>
  <c r="H14" i="4"/>
  <c r="AB14" i="4"/>
  <c r="D15" i="4"/>
  <c r="E15" i="4"/>
  <c r="F15" i="4"/>
  <c r="G15" i="4"/>
  <c r="I15" i="4"/>
  <c r="J15" i="4"/>
  <c r="K15" i="4"/>
  <c r="M15" i="4"/>
  <c r="N15" i="4"/>
  <c r="O15" i="4"/>
  <c r="R15" i="4"/>
  <c r="S15" i="4"/>
  <c r="T15" i="4"/>
  <c r="U15" i="4"/>
  <c r="V15" i="4"/>
  <c r="W15" i="4"/>
  <c r="X15" i="4"/>
  <c r="Y15" i="4"/>
  <c r="Z15" i="4"/>
  <c r="AA15" i="4"/>
  <c r="AC15" i="4"/>
  <c r="AD15" i="4"/>
  <c r="AE15" i="4"/>
  <c r="AF15" i="4"/>
  <c r="AG15" i="4"/>
  <c r="AH15" i="4"/>
  <c r="AI15" i="4"/>
  <c r="AK15" i="4"/>
  <c r="AL15" i="4"/>
  <c r="AM15" i="4"/>
  <c r="C13" i="1"/>
  <c r="L13" i="1"/>
  <c r="AB13" i="1"/>
  <c r="C14" i="1"/>
  <c r="H14" i="1"/>
  <c r="AB14" i="1"/>
  <c r="D15" i="1"/>
  <c r="E15" i="1"/>
  <c r="F15" i="1"/>
  <c r="G15" i="1"/>
  <c r="I15" i="1"/>
  <c r="J15" i="1"/>
  <c r="K15" i="1"/>
  <c r="M15" i="1"/>
  <c r="N15" i="1"/>
  <c r="O15" i="1"/>
  <c r="Q15" i="1"/>
  <c r="R15" i="1"/>
  <c r="S15" i="1"/>
  <c r="T15" i="1"/>
  <c r="V15" i="1"/>
  <c r="W15" i="1"/>
  <c r="X15" i="1"/>
  <c r="Y15" i="1"/>
  <c r="Z15" i="1"/>
  <c r="AA15" i="1"/>
  <c r="AC15" i="1"/>
  <c r="AD15" i="1"/>
  <c r="AE15" i="1"/>
  <c r="AF15" i="1"/>
  <c r="AG15" i="1"/>
  <c r="AH15" i="1"/>
  <c r="AI15" i="1"/>
  <c r="AK15" i="1"/>
  <c r="AL15" i="1"/>
  <c r="AM15" i="1"/>
  <c r="C13" i="17"/>
  <c r="L13" i="17"/>
  <c r="AB13" i="17"/>
  <c r="C14" i="17"/>
  <c r="H14" i="17"/>
  <c r="AB14" i="17"/>
  <c r="D15" i="17"/>
  <c r="E15" i="17"/>
  <c r="F15" i="17"/>
  <c r="G15" i="17"/>
  <c r="I15" i="17"/>
  <c r="J15" i="17"/>
  <c r="K15" i="17"/>
  <c r="M15" i="17"/>
  <c r="N15" i="17"/>
  <c r="V15" i="17"/>
  <c r="X15" i="17"/>
  <c r="Y15" i="17"/>
  <c r="Z15" i="17"/>
  <c r="AA15" i="17"/>
  <c r="AC15" i="17"/>
  <c r="AD15" i="17"/>
  <c r="AE15" i="17"/>
  <c r="AF15" i="17"/>
  <c r="AG15" i="17"/>
  <c r="AH15" i="17"/>
  <c r="AI15" i="17"/>
  <c r="AK15" i="17"/>
  <c r="AL15" i="17"/>
  <c r="AM15" i="17"/>
  <c r="C13" i="18"/>
  <c r="L13" i="18"/>
  <c r="AB13" i="18"/>
  <c r="C14" i="18"/>
  <c r="H14" i="18"/>
  <c r="AB14" i="18"/>
  <c r="D15" i="18"/>
  <c r="E15" i="18"/>
  <c r="F15" i="18"/>
  <c r="G15" i="18"/>
  <c r="I15" i="18"/>
  <c r="J15" i="18"/>
  <c r="M15" i="18"/>
  <c r="N15" i="18"/>
  <c r="V15" i="18"/>
  <c r="X15" i="18"/>
  <c r="Y15" i="18"/>
  <c r="Z15" i="18"/>
  <c r="AA15" i="18"/>
  <c r="AC15" i="18"/>
  <c r="AD15" i="18"/>
  <c r="AE15" i="18"/>
  <c r="AF15" i="18"/>
  <c r="AG15" i="18"/>
  <c r="AH15" i="18"/>
  <c r="AI15" i="18"/>
  <c r="AK15" i="18"/>
  <c r="AL15" i="18"/>
  <c r="AM15" i="18"/>
  <c r="C13" i="19"/>
  <c r="L13" i="19"/>
  <c r="AB13" i="19"/>
  <c r="C14" i="19"/>
  <c r="H14" i="19"/>
  <c r="AB14" i="19"/>
  <c r="D15" i="19"/>
  <c r="E15" i="19"/>
  <c r="F15" i="19"/>
  <c r="G15" i="19"/>
  <c r="I15" i="19"/>
  <c r="J15" i="19"/>
  <c r="M15" i="19"/>
  <c r="N15" i="19"/>
  <c r="V15" i="19"/>
  <c r="X15" i="19"/>
  <c r="Y15" i="19"/>
  <c r="Z15" i="19"/>
  <c r="AA15" i="19"/>
  <c r="AC15" i="19"/>
  <c r="AD15" i="19"/>
  <c r="AE15" i="19"/>
  <c r="AF15" i="19"/>
  <c r="AG15" i="19"/>
  <c r="AH15" i="19"/>
  <c r="AI15" i="19"/>
  <c r="AK15" i="19"/>
  <c r="AL15" i="19"/>
  <c r="AM15" i="19"/>
  <c r="C13" i="21"/>
  <c r="L13" i="21"/>
  <c r="AB13" i="21"/>
  <c r="C14" i="21"/>
  <c r="H14" i="21"/>
  <c r="AB14" i="21"/>
  <c r="D15" i="21"/>
  <c r="E15" i="21"/>
  <c r="F15" i="21"/>
  <c r="G15" i="21"/>
  <c r="I15" i="21"/>
  <c r="J15" i="21"/>
  <c r="M15" i="21"/>
  <c r="N15" i="21"/>
  <c r="V15" i="21"/>
  <c r="X15" i="21"/>
  <c r="Y15" i="21"/>
  <c r="Z15" i="21"/>
  <c r="AA15" i="21"/>
  <c r="AC15" i="21"/>
  <c r="AD15" i="21"/>
  <c r="AE15" i="21"/>
  <c r="AF15" i="21"/>
  <c r="AG15" i="21"/>
  <c r="AH15" i="21"/>
  <c r="AI15" i="21"/>
  <c r="AK15" i="21"/>
  <c r="AL15" i="21"/>
  <c r="AM15" i="21"/>
  <c r="C13" i="22"/>
  <c r="L13" i="22"/>
  <c r="AB13" i="22"/>
  <c r="C14" i="22"/>
  <c r="H14" i="22"/>
  <c r="AB14" i="22"/>
  <c r="D15" i="22"/>
  <c r="E15" i="22"/>
  <c r="F15" i="22"/>
  <c r="G15" i="22"/>
  <c r="I15" i="22"/>
  <c r="J15" i="22"/>
  <c r="M15" i="22"/>
  <c r="N15" i="22"/>
  <c r="V15" i="22"/>
  <c r="X15" i="22"/>
  <c r="Y15" i="22"/>
  <c r="Z15" i="22"/>
  <c r="AA15" i="22"/>
  <c r="AC15" i="22"/>
  <c r="AD15" i="22"/>
  <c r="AE15" i="22"/>
  <c r="AF15" i="22"/>
  <c r="AG15" i="22"/>
  <c r="AH15" i="22"/>
  <c r="AI15" i="22"/>
  <c r="AK15" i="22"/>
  <c r="AL15" i="22"/>
  <c r="AM15" i="22"/>
  <c r="C13" i="23"/>
  <c r="L13" i="23"/>
  <c r="AB13" i="23"/>
  <c r="C14" i="23"/>
  <c r="H14" i="23"/>
  <c r="AB14" i="23"/>
  <c r="D15" i="23"/>
  <c r="E15" i="23"/>
  <c r="F15" i="23"/>
  <c r="G15" i="23"/>
  <c r="I15" i="23"/>
  <c r="J15" i="23"/>
  <c r="M15" i="23"/>
  <c r="N15" i="23"/>
  <c r="V15" i="23"/>
  <c r="X15" i="23"/>
  <c r="Y15" i="23"/>
  <c r="Z15" i="23"/>
  <c r="AA15" i="23"/>
  <c r="AC15" i="23"/>
  <c r="AD15" i="23"/>
  <c r="AE15" i="23"/>
  <c r="AF15" i="23"/>
  <c r="AG15" i="23"/>
  <c r="AH15" i="23"/>
  <c r="AI15" i="23"/>
  <c r="AK15" i="23"/>
  <c r="AL15" i="23"/>
  <c r="AM15" i="23"/>
  <c r="C13" i="24"/>
  <c r="L13" i="24"/>
  <c r="AB13" i="24"/>
  <c r="C14" i="24"/>
  <c r="H14" i="24"/>
  <c r="AB14" i="24"/>
  <c r="D15" i="24"/>
  <c r="E15" i="24"/>
  <c r="F15" i="24"/>
  <c r="G15" i="24"/>
  <c r="I15" i="24"/>
  <c r="J15" i="24"/>
  <c r="M15" i="24"/>
  <c r="N15" i="24"/>
  <c r="V15" i="24"/>
  <c r="X15" i="24"/>
  <c r="Y15" i="24"/>
  <c r="Z15" i="24"/>
  <c r="AA15" i="24"/>
  <c r="AC15" i="24"/>
  <c r="AD15" i="24"/>
  <c r="AE15" i="24"/>
  <c r="AF15" i="24"/>
  <c r="AG15" i="24"/>
  <c r="AH15" i="24"/>
  <c r="AI15" i="24"/>
  <c r="AK15" i="24"/>
  <c r="AL15" i="24"/>
  <c r="AM15" i="24"/>
  <c r="C13" i="25"/>
  <c r="L13" i="25"/>
  <c r="AB13" i="25"/>
  <c r="C14" i="25"/>
  <c r="H14" i="25"/>
  <c r="AB14" i="25"/>
  <c r="D15" i="25"/>
  <c r="E15" i="25"/>
  <c r="F15" i="25"/>
  <c r="G15" i="25"/>
  <c r="I15" i="25"/>
  <c r="J15" i="25"/>
  <c r="M15" i="25"/>
  <c r="N15" i="25"/>
  <c r="V15" i="25"/>
  <c r="X15" i="25"/>
  <c r="Y15" i="25"/>
  <c r="Z15" i="25"/>
  <c r="AA15" i="25"/>
  <c r="AC15" i="25"/>
  <c r="AD15" i="25"/>
  <c r="AE15" i="25"/>
  <c r="AF15" i="25"/>
  <c r="AG15" i="25"/>
  <c r="AH15" i="25"/>
  <c r="AI15" i="25"/>
  <c r="AK15" i="25"/>
  <c r="AL15" i="25"/>
  <c r="AM15" i="25"/>
  <c r="C13" i="26"/>
  <c r="L13" i="26"/>
  <c r="AB13" i="26"/>
  <c r="C14" i="26"/>
  <c r="H14" i="26"/>
  <c r="AB14" i="26"/>
  <c r="D15" i="26"/>
  <c r="E15" i="26"/>
  <c r="F15" i="26"/>
  <c r="G15" i="26"/>
  <c r="I15" i="26"/>
  <c r="J15" i="26"/>
  <c r="M15" i="26"/>
  <c r="N15" i="26"/>
  <c r="V15" i="26"/>
  <c r="X15" i="26"/>
  <c r="Y15" i="26"/>
  <c r="Z15" i="26"/>
  <c r="AA15" i="26"/>
  <c r="AC15" i="26"/>
  <c r="AD15" i="26"/>
  <c r="AE15" i="26"/>
  <c r="AF15" i="26"/>
  <c r="AG15" i="26"/>
  <c r="AH15" i="26"/>
  <c r="AI15" i="26"/>
  <c r="AK15" i="26"/>
  <c r="AL15" i="26"/>
  <c r="AM15" i="26"/>
  <c r="C13" i="28"/>
  <c r="L13" i="28"/>
  <c r="AB13" i="28"/>
  <c r="C14" i="28"/>
  <c r="H14" i="28"/>
  <c r="AB14" i="28"/>
  <c r="D15" i="28"/>
  <c r="E15" i="28"/>
  <c r="F15" i="28"/>
  <c r="G15" i="28"/>
  <c r="I15" i="28"/>
  <c r="J15" i="28"/>
  <c r="M15" i="28"/>
  <c r="N15" i="28"/>
  <c r="V15" i="28"/>
  <c r="X15" i="28"/>
  <c r="Y15" i="28"/>
  <c r="Z15" i="28"/>
  <c r="AA15" i="28"/>
  <c r="AC15" i="28"/>
  <c r="AD15" i="28"/>
  <c r="AE15" i="28"/>
  <c r="AF15" i="28"/>
  <c r="AG15" i="28"/>
  <c r="AH15" i="28"/>
  <c r="AI15" i="28"/>
  <c r="AK15" i="28"/>
  <c r="AL15" i="28"/>
  <c r="AM15" i="28"/>
  <c r="C13" i="29"/>
  <c r="L13" i="29"/>
  <c r="AB13" i="29"/>
  <c r="C14" i="29"/>
  <c r="H14" i="29"/>
  <c r="AB14" i="29"/>
  <c r="D15" i="29"/>
  <c r="E15" i="29"/>
  <c r="F15" i="29"/>
  <c r="G15" i="29"/>
  <c r="I15" i="29"/>
  <c r="J15" i="29"/>
  <c r="M15" i="29"/>
  <c r="N15" i="29"/>
  <c r="V15" i="29"/>
  <c r="X15" i="29"/>
  <c r="Y15" i="29"/>
  <c r="Z15" i="29"/>
  <c r="AA15" i="29"/>
  <c r="AC15" i="29"/>
  <c r="AD15" i="29"/>
  <c r="AE15" i="29"/>
  <c r="AF15" i="29"/>
  <c r="AG15" i="29"/>
  <c r="AH15" i="29"/>
  <c r="AI15" i="29"/>
  <c r="AK15" i="29"/>
  <c r="AL15" i="29"/>
  <c r="AM15" i="29"/>
  <c r="C13" i="30"/>
  <c r="L13" i="30"/>
  <c r="AB13" i="30"/>
  <c r="C14" i="30"/>
  <c r="H14" i="30"/>
  <c r="AB14" i="30"/>
  <c r="C15" i="30"/>
  <c r="D15" i="30"/>
  <c r="E15" i="30"/>
  <c r="F15" i="30"/>
  <c r="G15" i="30"/>
  <c r="I15" i="30"/>
  <c r="J15" i="30"/>
  <c r="M15" i="30"/>
  <c r="N15" i="30"/>
  <c r="V15" i="30"/>
  <c r="X15" i="30"/>
  <c r="Y15" i="30"/>
  <c r="Z15" i="30"/>
  <c r="AA15" i="30"/>
  <c r="AC15" i="30"/>
  <c r="AD15" i="30"/>
  <c r="AE15" i="30"/>
  <c r="AF15" i="30"/>
  <c r="AG15" i="30"/>
  <c r="AH15" i="30"/>
  <c r="AI15" i="30"/>
  <c r="AK15" i="30"/>
  <c r="AL15" i="30"/>
  <c r="AM15" i="30"/>
  <c r="C13" i="31"/>
  <c r="L13" i="31"/>
  <c r="AB13" i="31"/>
  <c r="C14" i="31"/>
  <c r="H14" i="31"/>
  <c r="AB14" i="31"/>
  <c r="D15" i="31"/>
  <c r="E15" i="31"/>
  <c r="F15" i="31"/>
  <c r="G15" i="31"/>
  <c r="I15" i="31"/>
  <c r="J15" i="31"/>
  <c r="M15" i="31"/>
  <c r="N15" i="31"/>
  <c r="V15" i="31"/>
  <c r="X15" i="31"/>
  <c r="Y15" i="31"/>
  <c r="Z15" i="31"/>
  <c r="AA15" i="31"/>
  <c r="AC15" i="31"/>
  <c r="AD15" i="31"/>
  <c r="AE15" i="31"/>
  <c r="AF15" i="31"/>
  <c r="AG15" i="31"/>
  <c r="AH15" i="31"/>
  <c r="AI15" i="31"/>
  <c r="AK15" i="31"/>
  <c r="AL15" i="31"/>
  <c r="AM15" i="31"/>
  <c r="C13" i="32"/>
  <c r="L13" i="32"/>
  <c r="AB13" i="32"/>
  <c r="C14" i="32"/>
  <c r="H14" i="32"/>
  <c r="AB14" i="32"/>
  <c r="D15" i="32"/>
  <c r="E15" i="32"/>
  <c r="F15" i="32"/>
  <c r="G15" i="32"/>
  <c r="I15" i="32"/>
  <c r="J15" i="32"/>
  <c r="M15" i="32"/>
  <c r="N15" i="32"/>
  <c r="V15" i="32"/>
  <c r="X15" i="32"/>
  <c r="Y15" i="32"/>
  <c r="Z15" i="32"/>
  <c r="AA15" i="32"/>
  <c r="AC15" i="32"/>
  <c r="AD15" i="32"/>
  <c r="AE15" i="32"/>
  <c r="AF15" i="32"/>
  <c r="AG15" i="32"/>
  <c r="AH15" i="32"/>
  <c r="AI15" i="32"/>
  <c r="AK15" i="32"/>
  <c r="AL15" i="32"/>
  <c r="AM15" i="32"/>
  <c r="C13" i="33"/>
  <c r="L13" i="33"/>
  <c r="AB13" i="33"/>
  <c r="C14" i="33"/>
  <c r="H14" i="33"/>
  <c r="AB14" i="33"/>
  <c r="E15" i="33"/>
  <c r="F15" i="33"/>
  <c r="G15" i="33"/>
  <c r="I15" i="33"/>
  <c r="J15" i="33"/>
  <c r="M15" i="33"/>
  <c r="N15" i="33"/>
  <c r="V15" i="33"/>
  <c r="X15" i="33"/>
  <c r="Y15" i="33"/>
  <c r="Z15" i="33"/>
  <c r="AA15" i="33"/>
  <c r="AC15" i="33"/>
  <c r="AD15" i="33"/>
  <c r="AE15" i="33"/>
  <c r="AF15" i="33"/>
  <c r="AG15" i="33"/>
  <c r="AH15" i="33"/>
  <c r="AI15" i="33"/>
  <c r="AK15" i="33"/>
  <c r="AL15" i="33"/>
  <c r="AM15" i="33"/>
  <c r="C15" i="13" l="1"/>
  <c r="C15" i="12"/>
  <c r="C15" i="17"/>
  <c r="AB15" i="23"/>
  <c r="C15" i="24"/>
  <c r="C15" i="32"/>
  <c r="C15" i="15"/>
  <c r="AB15" i="29"/>
  <c r="C15" i="23"/>
  <c r="C15" i="31"/>
  <c r="C15" i="26"/>
  <c r="AB15" i="28"/>
  <c r="AQ17" i="5"/>
  <c r="AB15" i="8"/>
  <c r="AQ17" i="4"/>
  <c r="AB15" i="1"/>
  <c r="AB15" i="25"/>
  <c r="AQ16" i="15"/>
  <c r="C15" i="5"/>
  <c r="AQ16" i="14"/>
  <c r="AB15" i="24"/>
  <c r="AB15" i="9"/>
  <c r="AB15" i="31"/>
  <c r="AB15" i="11"/>
  <c r="C15" i="7"/>
  <c r="AQ17" i="11"/>
  <c r="AB15" i="16"/>
  <c r="AQ17" i="10"/>
  <c r="AB15" i="32"/>
  <c r="C15" i="33"/>
  <c r="C15" i="4"/>
  <c r="AQ16" i="13"/>
  <c r="AQ17" i="1"/>
  <c r="AQ16" i="2"/>
  <c r="AQ16" i="16"/>
  <c r="AQ17" i="12"/>
  <c r="AB15" i="18"/>
  <c r="AB15" i="15"/>
  <c r="AB15" i="5"/>
  <c r="C15" i="10"/>
  <c r="C15" i="14"/>
  <c r="AB15" i="13"/>
  <c r="AQ17" i="8"/>
  <c r="AQ17" i="2"/>
  <c r="AQ17" i="16"/>
  <c r="AQ16" i="12"/>
  <c r="AQ17" i="9"/>
  <c r="C10" i="6"/>
  <c r="AB15" i="14"/>
  <c r="AB15" i="7"/>
  <c r="AB15" i="19"/>
  <c r="AB15" i="30"/>
  <c r="AB15" i="12"/>
  <c r="AB15" i="22"/>
  <c r="AB15" i="21"/>
  <c r="H13" i="1"/>
  <c r="AQ12" i="4"/>
  <c r="H11" i="4"/>
  <c r="C11" i="5"/>
  <c r="H13" i="8"/>
  <c r="AQ12" i="9"/>
  <c r="H11" i="9"/>
  <c r="C11" i="10"/>
  <c r="C10" i="11"/>
  <c r="C11" i="14"/>
  <c r="C10" i="15"/>
  <c r="AQ12" i="2"/>
  <c r="H11" i="2"/>
  <c r="C10" i="19"/>
  <c r="C11" i="4"/>
  <c r="H10" i="5"/>
  <c r="C11" i="9"/>
  <c r="H13" i="12"/>
  <c r="AQ12" i="13"/>
  <c r="H11" i="13"/>
  <c r="C11" i="2"/>
  <c r="AQ19" i="4"/>
  <c r="C10" i="21"/>
  <c r="AQ12" i="1"/>
  <c r="H11" i="1"/>
  <c r="L10" i="1"/>
  <c r="C10" i="5"/>
  <c r="H13" i="7"/>
  <c r="AQ12" i="8"/>
  <c r="H11" i="8"/>
  <c r="C10" i="10"/>
  <c r="C11" i="13"/>
  <c r="C10" i="14"/>
  <c r="H13" i="16"/>
  <c r="AQ19" i="11"/>
  <c r="AQ19" i="5"/>
  <c r="C11" i="1"/>
  <c r="C10" i="4"/>
  <c r="H13" i="6"/>
  <c r="C11" i="8"/>
  <c r="C10" i="9"/>
  <c r="H13" i="11"/>
  <c r="AQ12" i="12"/>
  <c r="H11" i="12"/>
  <c r="H13" i="15"/>
  <c r="C10" i="2"/>
  <c r="L15" i="16"/>
  <c r="AQ19" i="12"/>
  <c r="H10" i="23"/>
  <c r="C10" i="22"/>
  <c r="AQ12" i="17"/>
  <c r="H11" i="17"/>
  <c r="AQ12" i="7"/>
  <c r="H11" i="7"/>
  <c r="C11" i="12"/>
  <c r="C10" i="13"/>
  <c r="AQ12" i="16"/>
  <c r="H11" i="16"/>
  <c r="AQ19" i="13"/>
  <c r="C11" i="17"/>
  <c r="C10" i="1"/>
  <c r="H13" i="5"/>
  <c r="AQ12" i="6"/>
  <c r="H11" i="6"/>
  <c r="C11" i="7"/>
  <c r="C10" i="8"/>
  <c r="H13" i="10"/>
  <c r="AQ12" i="11"/>
  <c r="H11" i="11"/>
  <c r="L10" i="11"/>
  <c r="H10" i="12"/>
  <c r="H13" i="14"/>
  <c r="AQ12" i="15"/>
  <c r="H11" i="15"/>
  <c r="L10" i="15"/>
  <c r="C11" i="16"/>
  <c r="AQ19" i="14"/>
  <c r="C10" i="23"/>
  <c r="H13" i="4"/>
  <c r="C11" i="6"/>
  <c r="H13" i="9"/>
  <c r="C11" i="11"/>
  <c r="H10" i="11"/>
  <c r="C10" i="12"/>
  <c r="C11" i="15"/>
  <c r="H13" i="2"/>
  <c r="AQ19" i="15"/>
  <c r="AQ19" i="8"/>
  <c r="C10" i="18"/>
  <c r="C10" i="17"/>
  <c r="AQ12" i="5"/>
  <c r="H11" i="5"/>
  <c r="C10" i="7"/>
  <c r="AQ12" i="10"/>
  <c r="H11" i="10"/>
  <c r="H13" i="13"/>
  <c r="AQ12" i="14"/>
  <c r="H11" i="14"/>
  <c r="C10" i="16"/>
  <c r="AQ19" i="2"/>
  <c r="AQ19" i="16"/>
  <c r="AQ19" i="9"/>
  <c r="H10" i="6"/>
  <c r="L14" i="14"/>
  <c r="H10" i="10"/>
  <c r="L14" i="1"/>
  <c r="AB11" i="9"/>
  <c r="AB11" i="5"/>
  <c r="AB10" i="9"/>
  <c r="AB11" i="12"/>
  <c r="L10" i="22"/>
  <c r="H10" i="21"/>
  <c r="L10" i="14"/>
  <c r="H10" i="15"/>
  <c r="AB10" i="12"/>
  <c r="H10" i="18"/>
  <c r="L10" i="7"/>
  <c r="L10" i="12"/>
  <c r="AB11" i="13"/>
  <c r="AB10" i="2"/>
  <c r="H10" i="22"/>
  <c r="L11" i="4"/>
  <c r="L14" i="6"/>
  <c r="H10" i="7"/>
  <c r="AB10" i="11"/>
  <c r="L10" i="2"/>
  <c r="AB10" i="17"/>
  <c r="L14" i="4"/>
  <c r="L10" i="4"/>
  <c r="L14" i="12"/>
  <c r="H10" i="13"/>
  <c r="H10" i="2"/>
  <c r="AB10" i="7"/>
  <c r="AB11" i="4"/>
  <c r="H10" i="4"/>
  <c r="L10" i="10"/>
  <c r="L14" i="11"/>
  <c r="L10" i="16"/>
  <c r="AB11" i="1"/>
  <c r="L10" i="9"/>
  <c r="L14" i="10"/>
  <c r="AB11" i="11"/>
  <c r="AB10" i="13"/>
  <c r="L14" i="15"/>
  <c r="AQ20" i="10"/>
  <c r="AQ20" i="5"/>
  <c r="C15" i="11"/>
  <c r="L10" i="5"/>
  <c r="L10" i="6"/>
  <c r="L14" i="7"/>
  <c r="L10" i="8"/>
  <c r="L11" i="12"/>
  <c r="AB10" i="15"/>
  <c r="C15" i="16"/>
  <c r="AB15" i="33"/>
  <c r="L10" i="21"/>
  <c r="AB10" i="1"/>
  <c r="L14" i="8"/>
  <c r="L11" i="13"/>
  <c r="L14" i="2"/>
  <c r="AB11" i="2"/>
  <c r="AB15" i="2"/>
  <c r="L15" i="10"/>
  <c r="AQ19" i="6"/>
  <c r="AB15" i="17"/>
  <c r="L14" i="17"/>
  <c r="H10" i="9"/>
  <c r="AB15" i="10"/>
  <c r="AQ19" i="7"/>
  <c r="C15" i="8"/>
  <c r="L15" i="5"/>
  <c r="C15" i="25"/>
  <c r="H10" i="19"/>
  <c r="L10" i="17"/>
  <c r="AB10" i="5"/>
  <c r="L10" i="13"/>
  <c r="AB11" i="15"/>
  <c r="L14" i="16"/>
  <c r="AQ17" i="13"/>
  <c r="AB15" i="6"/>
  <c r="AQ19" i="17"/>
  <c r="H10" i="1"/>
  <c r="H10" i="14"/>
  <c r="AQ20" i="16"/>
  <c r="AQ17" i="15"/>
  <c r="AQ17" i="14"/>
  <c r="AQ19" i="10"/>
  <c r="AQ17" i="7"/>
  <c r="AQ17" i="6"/>
  <c r="AB15" i="4"/>
  <c r="C15" i="1"/>
  <c r="AQ19" i="1"/>
  <c r="AB15" i="26"/>
  <c r="H15" i="10"/>
  <c r="H15" i="17"/>
  <c r="H15" i="15"/>
  <c r="H15" i="7"/>
  <c r="L10" i="18"/>
  <c r="H10" i="17"/>
  <c r="L11" i="1"/>
  <c r="L14" i="5"/>
  <c r="AB11" i="6"/>
  <c r="AB11" i="8"/>
  <c r="H10" i="8"/>
  <c r="L14" i="9"/>
  <c r="AB11" i="10"/>
  <c r="L11" i="11"/>
  <c r="L14" i="13"/>
  <c r="AB11" i="14"/>
  <c r="L11" i="15"/>
  <c r="AB11" i="16"/>
  <c r="H10" i="16"/>
  <c r="L20" i="7"/>
  <c r="AB10" i="4"/>
  <c r="K15" i="6"/>
  <c r="L11" i="7"/>
  <c r="L20" i="12"/>
  <c r="L20" i="1"/>
  <c r="AB10" i="8"/>
  <c r="AB10" i="16"/>
  <c r="L20" i="13"/>
  <c r="L20" i="15"/>
  <c r="L10" i="19"/>
  <c r="AB10" i="6"/>
  <c r="AB11" i="7"/>
  <c r="L11" i="8"/>
  <c r="AB10" i="10"/>
  <c r="AB10" i="14"/>
  <c r="L11" i="16"/>
  <c r="L20" i="11"/>
  <c r="L20" i="8"/>
  <c r="L11" i="14"/>
  <c r="O15" i="10"/>
  <c r="L11" i="2"/>
  <c r="L20" i="4"/>
  <c r="H15" i="9"/>
  <c r="H15" i="13"/>
  <c r="H15" i="6"/>
  <c r="H15" i="4"/>
  <c r="H15" i="14"/>
  <c r="H15" i="12"/>
  <c r="H15" i="5"/>
  <c r="C15" i="18"/>
  <c r="L11" i="6"/>
  <c r="C15" i="9"/>
  <c r="L11" i="10"/>
  <c r="C15" i="28"/>
  <c r="H15" i="1"/>
  <c r="H15" i="11"/>
  <c r="C15" i="2"/>
  <c r="H15" i="8"/>
  <c r="H15" i="16"/>
  <c r="L20" i="14"/>
  <c r="L20" i="6"/>
  <c r="L20" i="2"/>
  <c r="L20" i="9"/>
  <c r="H15" i="2"/>
  <c r="L11" i="5"/>
  <c r="L11" i="9"/>
  <c r="L15" i="12" l="1"/>
  <c r="AQ13" i="10"/>
  <c r="AQ14" i="5"/>
  <c r="AQ14" i="10"/>
  <c r="AQ14" i="14"/>
  <c r="AQ13" i="16"/>
  <c r="AQ13" i="9"/>
  <c r="AQ14" i="2"/>
  <c r="AQ13" i="14"/>
  <c r="AQ13" i="1"/>
  <c r="L15" i="13"/>
  <c r="L15" i="7"/>
  <c r="AQ14" i="6"/>
  <c r="AQ13" i="4"/>
  <c r="AQ13" i="6"/>
  <c r="AQ14" i="9"/>
  <c r="AQ14" i="12"/>
  <c r="AQ13" i="2"/>
  <c r="AQ13" i="5"/>
  <c r="AQ14" i="11"/>
  <c r="AQ13" i="15"/>
  <c r="AQ14" i="4"/>
  <c r="AQ14" i="1"/>
  <c r="AQ13" i="7"/>
  <c r="AQ13" i="8"/>
  <c r="AQ10" i="7"/>
  <c r="AQ13" i="13"/>
  <c r="AQ13" i="11"/>
  <c r="L15" i="8"/>
  <c r="L15" i="15"/>
  <c r="AQ10" i="5"/>
  <c r="AQ14" i="7"/>
  <c r="AQ14" i="15"/>
  <c r="AQ10" i="11"/>
  <c r="L15" i="9"/>
  <c r="L15" i="6"/>
  <c r="AQ11" i="10"/>
  <c r="AQ20" i="11"/>
  <c r="AQ20" i="1"/>
  <c r="L15" i="14"/>
  <c r="L15" i="4"/>
  <c r="AQ20" i="13"/>
  <c r="AQ20" i="12"/>
  <c r="AQ14" i="8"/>
  <c r="AQ13" i="12"/>
  <c r="AQ11" i="16"/>
  <c r="AQ10" i="15"/>
  <c r="AQ10" i="14"/>
  <c r="AQ10" i="4"/>
  <c r="AQ14" i="16"/>
  <c r="AQ10" i="10"/>
  <c r="AQ20" i="7"/>
  <c r="AQ14" i="13"/>
  <c r="AQ11" i="1"/>
  <c r="AQ14" i="17"/>
  <c r="L15" i="2"/>
  <c r="AQ11" i="14"/>
  <c r="AQ10" i="12"/>
  <c r="AQ10" i="1"/>
  <c r="AQ10" i="9"/>
  <c r="AQ11" i="5"/>
  <c r="AQ11" i="9"/>
  <c r="AQ11" i="12"/>
  <c r="AQ11" i="4"/>
  <c r="AQ10" i="2"/>
  <c r="AQ11" i="2"/>
  <c r="AQ11" i="8"/>
  <c r="AQ11" i="13"/>
  <c r="AQ11" i="15"/>
  <c r="AQ11" i="11"/>
  <c r="AQ11" i="7"/>
  <c r="AQ10" i="6"/>
  <c r="AQ10" i="13"/>
  <c r="AQ11" i="6"/>
  <c r="L15" i="1"/>
  <c r="AQ10" i="17"/>
  <c r="L15" i="11"/>
  <c r="AQ20" i="15"/>
  <c r="AQ20" i="4"/>
  <c r="AQ20" i="6"/>
  <c r="AQ10" i="16"/>
  <c r="AQ10" i="8"/>
  <c r="AQ20" i="2"/>
  <c r="AQ15" i="16"/>
  <c r="AQ20" i="8"/>
  <c r="AQ20" i="14"/>
  <c r="AQ20" i="9"/>
  <c r="AQ15" i="13" l="1"/>
  <c r="AQ15" i="12"/>
  <c r="AQ15" i="15"/>
  <c r="AQ15" i="2"/>
  <c r="AQ15" i="14"/>
  <c r="AL45" i="33"/>
  <c r="AL30" i="33"/>
  <c r="AL27" i="33"/>
  <c r="AL9" i="33"/>
  <c r="AL45" i="32"/>
  <c r="AL30" i="32"/>
  <c r="AL27" i="32"/>
  <c r="AL9" i="32"/>
  <c r="AL45" i="31"/>
  <c r="AL30" i="31"/>
  <c r="AL27" i="31"/>
  <c r="AL9" i="31"/>
  <c r="AL45" i="30"/>
  <c r="AL30" i="30"/>
  <c r="AL27" i="30"/>
  <c r="AL9" i="30"/>
  <c r="AL45" i="29"/>
  <c r="AL30" i="29"/>
  <c r="AL27" i="29"/>
  <c r="AL9" i="29"/>
  <c r="AL45" i="28"/>
  <c r="AL30" i="28"/>
  <c r="AL27" i="28"/>
  <c r="AL9" i="28"/>
  <c r="AL45" i="26"/>
  <c r="AL30" i="26"/>
  <c r="AL27" i="26"/>
  <c r="AL9" i="26"/>
  <c r="AL45" i="25"/>
  <c r="AL30" i="25"/>
  <c r="AL27" i="25"/>
  <c r="AL9" i="25"/>
  <c r="AL45" i="24"/>
  <c r="AL30" i="24"/>
  <c r="AL27" i="24"/>
  <c r="AL9" i="24"/>
  <c r="AL45" i="23"/>
  <c r="AL30" i="23"/>
  <c r="AL27" i="23"/>
  <c r="AL9" i="23"/>
  <c r="AL45" i="22"/>
  <c r="AL30" i="22"/>
  <c r="AL27" i="22"/>
  <c r="AL9" i="22"/>
  <c r="AL45" i="21"/>
  <c r="AL30" i="21"/>
  <c r="AL27" i="21"/>
  <c r="AL9" i="21"/>
  <c r="AL45" i="19"/>
  <c r="AL30" i="19"/>
  <c r="AL27" i="19"/>
  <c r="AL9" i="19"/>
  <c r="AL45" i="18"/>
  <c r="AL30" i="18"/>
  <c r="AL27" i="18"/>
  <c r="AL9" i="18"/>
  <c r="AL45" i="17"/>
  <c r="AL30" i="17"/>
  <c r="AL27" i="17"/>
  <c r="AL9" i="17"/>
  <c r="AL45" i="1"/>
  <c r="AL30" i="1"/>
  <c r="AL27" i="1"/>
  <c r="AL9" i="1"/>
  <c r="AL45" i="4"/>
  <c r="AL30" i="4"/>
  <c r="AL27" i="4"/>
  <c r="AL9" i="4"/>
  <c r="AL45" i="5"/>
  <c r="AL30" i="5"/>
  <c r="AL27" i="5"/>
  <c r="AL9" i="5"/>
  <c r="AL45" i="6"/>
  <c r="AL30" i="6"/>
  <c r="AL27" i="6"/>
  <c r="AL9" i="6"/>
  <c r="AL45" i="7"/>
  <c r="AL30" i="7"/>
  <c r="AL27" i="7"/>
  <c r="AL9" i="7"/>
  <c r="AL45" i="8"/>
  <c r="AL30" i="8"/>
  <c r="AL27" i="8"/>
  <c r="AL9" i="8"/>
  <c r="AL45" i="9"/>
  <c r="AL30" i="9"/>
  <c r="AL27" i="9"/>
  <c r="AL9" i="9"/>
  <c r="AL45" i="10"/>
  <c r="AL30" i="10"/>
  <c r="AL27" i="10"/>
  <c r="AL9" i="10"/>
  <c r="AL45" i="11"/>
  <c r="AL30" i="11"/>
  <c r="AL27" i="11"/>
  <c r="AL9" i="11"/>
  <c r="AL45" i="12"/>
  <c r="AL30" i="12"/>
  <c r="AL27" i="12"/>
  <c r="AL9" i="12"/>
  <c r="AL45" i="13"/>
  <c r="AL30" i="13"/>
  <c r="AL27" i="13"/>
  <c r="AL9" i="13"/>
  <c r="AL45" i="14"/>
  <c r="AL30" i="14"/>
  <c r="AL27" i="14"/>
  <c r="AL9" i="14"/>
  <c r="AL45" i="16"/>
  <c r="AL30" i="16"/>
  <c r="AL27" i="16"/>
  <c r="AL9" i="16"/>
  <c r="AL45" i="2"/>
  <c r="AL30" i="2"/>
  <c r="AL27" i="2"/>
  <c r="AL9" i="2"/>
  <c r="AL45" i="15"/>
  <c r="AL30" i="15"/>
  <c r="AL27" i="15"/>
  <c r="AL9" i="15"/>
  <c r="AL7" i="14" l="1"/>
  <c r="AL7" i="13"/>
  <c r="AL7" i="12"/>
  <c r="AL7" i="6"/>
  <c r="AL57" i="2"/>
  <c r="AL57" i="6"/>
  <c r="AL57" i="17"/>
  <c r="AL7" i="5"/>
  <c r="AL57" i="11"/>
  <c r="AL57" i="7"/>
  <c r="AL7" i="4"/>
  <c r="AL57" i="15"/>
  <c r="AL57" i="1"/>
  <c r="AL7" i="11"/>
  <c r="AL7" i="1"/>
  <c r="AL57" i="12"/>
  <c r="AL57" i="8"/>
  <c r="AL7" i="10"/>
  <c r="AL7" i="17"/>
  <c r="AL57" i="4"/>
  <c r="AL7" i="2"/>
  <c r="AL7" i="9"/>
  <c r="AL57" i="9"/>
  <c r="AL7" i="16"/>
  <c r="AL7" i="8"/>
  <c r="AL57" i="13"/>
  <c r="AL57" i="14"/>
  <c r="AL57" i="16"/>
  <c r="AL57" i="5"/>
  <c r="AL7" i="15"/>
  <c r="AL7" i="7"/>
  <c r="AL57" i="10"/>
  <c r="AL29" i="11"/>
  <c r="AL29" i="17"/>
  <c r="AL29" i="12"/>
  <c r="AL29" i="6"/>
  <c r="AL29" i="10"/>
  <c r="AL29" i="15"/>
  <c r="AL29" i="9"/>
  <c r="AL29" i="5"/>
  <c r="AL29" i="2"/>
  <c r="AL29" i="8"/>
  <c r="AL29" i="16"/>
  <c r="AL29" i="7"/>
  <c r="AL29" i="4"/>
  <c r="AL29" i="14"/>
  <c r="AL29" i="1"/>
  <c r="AL29" i="13"/>
  <c r="AL26" i="12" l="1"/>
  <c r="AL26" i="13"/>
  <c r="AL26" i="14"/>
  <c r="AL8" i="13"/>
  <c r="AL8" i="14"/>
  <c r="AL8" i="12"/>
  <c r="AL8" i="15"/>
  <c r="AL26" i="2"/>
  <c r="AL26" i="11"/>
  <c r="AL26" i="8"/>
  <c r="AL8" i="10"/>
  <c r="AL26" i="10"/>
  <c r="AL8" i="17"/>
  <c r="AL26" i="17"/>
  <c r="AL26" i="15"/>
  <c r="AL26" i="6"/>
  <c r="AL8" i="6"/>
  <c r="AL26" i="7"/>
  <c r="AL8" i="1"/>
  <c r="AL26" i="1"/>
  <c r="AL8" i="5"/>
  <c r="AL26" i="4"/>
  <c r="AL26" i="5"/>
  <c r="AL8" i="4"/>
  <c r="AL8" i="11"/>
  <c r="AL8" i="16"/>
  <c r="AL26" i="9"/>
  <c r="AL8" i="2"/>
  <c r="AL26" i="16"/>
  <c r="AL8" i="9"/>
  <c r="AL8" i="7"/>
  <c r="AL8" i="8"/>
  <c r="AL72" i="14" l="1"/>
  <c r="AL72" i="12"/>
  <c r="AL72" i="13"/>
  <c r="AL72" i="11"/>
  <c r="AL72" i="2"/>
  <c r="AL72" i="8"/>
  <c r="AL72" i="9"/>
  <c r="AL72" i="5"/>
  <c r="AL72" i="10"/>
  <c r="AL72" i="4"/>
  <c r="AL72" i="15"/>
  <c r="AL72" i="1"/>
  <c r="AL72" i="17"/>
  <c r="AL72" i="16"/>
  <c r="AL72" i="7"/>
  <c r="AL72" i="6"/>
  <c r="N9" i="2" l="1"/>
  <c r="N9" i="6"/>
  <c r="N9" i="8"/>
  <c r="N58" i="32"/>
  <c r="N45" i="32"/>
  <c r="N30" i="32"/>
  <c r="N27" i="32"/>
  <c r="N58" i="31"/>
  <c r="N57" i="31" s="1"/>
  <c r="N45" i="31"/>
  <c r="N30" i="31"/>
  <c r="N27" i="31"/>
  <c r="N58" i="30"/>
  <c r="N57" i="30" s="1"/>
  <c r="N45" i="30"/>
  <c r="N30" i="30"/>
  <c r="N27" i="30"/>
  <c r="N58" i="29"/>
  <c r="N57" i="29" s="1"/>
  <c r="N45" i="29"/>
  <c r="N30" i="29"/>
  <c r="N27" i="29"/>
  <c r="N58" i="28"/>
  <c r="N57" i="28" s="1"/>
  <c r="N45" i="28"/>
  <c r="N30" i="28"/>
  <c r="N27" i="28"/>
  <c r="N58" i="26"/>
  <c r="N57" i="26" s="1"/>
  <c r="N45" i="26"/>
  <c r="N30" i="26"/>
  <c r="N27" i="26"/>
  <c r="N58" i="25"/>
  <c r="N57" i="25" s="1"/>
  <c r="N45" i="25"/>
  <c r="N30" i="25"/>
  <c r="N27" i="25"/>
  <c r="N58" i="24"/>
  <c r="N57" i="24" s="1"/>
  <c r="N45" i="24"/>
  <c r="N30" i="24"/>
  <c r="N27" i="24"/>
  <c r="N58" i="23"/>
  <c r="N57" i="23" s="1"/>
  <c r="N45" i="23"/>
  <c r="N30" i="23"/>
  <c r="N27" i="23"/>
  <c r="N21" i="23"/>
  <c r="N58" i="22"/>
  <c r="N57" i="22" s="1"/>
  <c r="N45" i="22"/>
  <c r="N30" i="22"/>
  <c r="N27" i="22"/>
  <c r="N21" i="22"/>
  <c r="N58" i="21"/>
  <c r="N57" i="21" s="1"/>
  <c r="N45" i="21"/>
  <c r="N30" i="21"/>
  <c r="N27" i="21"/>
  <c r="N21" i="21"/>
  <c r="N58" i="19"/>
  <c r="N57" i="19" s="1"/>
  <c r="N45" i="19"/>
  <c r="N30" i="19"/>
  <c r="N27" i="19"/>
  <c r="N21" i="19"/>
  <c r="N58" i="18"/>
  <c r="N57" i="18" s="1"/>
  <c r="N45" i="18"/>
  <c r="N30" i="18"/>
  <c r="N27" i="18"/>
  <c r="N21" i="18"/>
  <c r="N58" i="17"/>
  <c r="N57" i="17" s="1"/>
  <c r="N45" i="17"/>
  <c r="N30" i="17"/>
  <c r="N27" i="17"/>
  <c r="N21" i="17"/>
  <c r="N58" i="1"/>
  <c r="N57" i="1" s="1"/>
  <c r="N45" i="1"/>
  <c r="N30" i="1"/>
  <c r="N27" i="1"/>
  <c r="N21" i="1"/>
  <c r="N58" i="4"/>
  <c r="N57" i="4" s="1"/>
  <c r="N45" i="4"/>
  <c r="N30" i="4"/>
  <c r="N27" i="4"/>
  <c r="N21" i="4"/>
  <c r="N58" i="5"/>
  <c r="N57" i="5" s="1"/>
  <c r="N45" i="5"/>
  <c r="N30" i="5"/>
  <c r="N27" i="5"/>
  <c r="N21" i="5"/>
  <c r="N58" i="6"/>
  <c r="N57" i="6" s="1"/>
  <c r="N45" i="6"/>
  <c r="N30" i="6"/>
  <c r="N27" i="6"/>
  <c r="N21" i="6"/>
  <c r="N58" i="7"/>
  <c r="N57" i="7" s="1"/>
  <c r="N45" i="7"/>
  <c r="N30" i="7"/>
  <c r="N27" i="7"/>
  <c r="N21" i="7"/>
  <c r="N58" i="8"/>
  <c r="N57" i="8" s="1"/>
  <c r="N45" i="8"/>
  <c r="N30" i="8"/>
  <c r="N27" i="8"/>
  <c r="N21" i="8"/>
  <c r="N58" i="9"/>
  <c r="N57" i="9" s="1"/>
  <c r="N45" i="9"/>
  <c r="N30" i="9"/>
  <c r="N27" i="9"/>
  <c r="N21" i="9"/>
  <c r="N58" i="10"/>
  <c r="N57" i="10" s="1"/>
  <c r="N45" i="10"/>
  <c r="N30" i="10"/>
  <c r="N27" i="10"/>
  <c r="N21" i="10"/>
  <c r="N58" i="11"/>
  <c r="N57" i="11" s="1"/>
  <c r="N45" i="11"/>
  <c r="N30" i="11"/>
  <c r="N27" i="11"/>
  <c r="N21" i="11"/>
  <c r="N58" i="12"/>
  <c r="N57" i="12"/>
  <c r="N45" i="12"/>
  <c r="N30" i="12"/>
  <c r="N27" i="12"/>
  <c r="N21" i="12"/>
  <c r="N58" i="13"/>
  <c r="N57" i="13" s="1"/>
  <c r="N45" i="13"/>
  <c r="N30" i="13"/>
  <c r="N27" i="13"/>
  <c r="N21" i="13"/>
  <c r="N58" i="14"/>
  <c r="N57" i="14" s="1"/>
  <c r="N45" i="14"/>
  <c r="N30" i="14"/>
  <c r="N27" i="14"/>
  <c r="N21" i="14"/>
  <c r="N58" i="15"/>
  <c r="N57" i="15" s="1"/>
  <c r="N45" i="15"/>
  <c r="N30" i="15"/>
  <c r="N27" i="15"/>
  <c r="N21" i="15"/>
  <c r="N58" i="16"/>
  <c r="N57" i="16" s="1"/>
  <c r="N45" i="16"/>
  <c r="N30" i="16"/>
  <c r="N27" i="16"/>
  <c r="N21" i="16"/>
  <c r="N58" i="2"/>
  <c r="N57" i="2" s="1"/>
  <c r="N45" i="2"/>
  <c r="N30" i="2"/>
  <c r="N27" i="2"/>
  <c r="N21" i="2"/>
  <c r="N58" i="33"/>
  <c r="N45" i="33"/>
  <c r="N30" i="33"/>
  <c r="N27" i="33"/>
  <c r="N29" i="8" l="1"/>
  <c r="N29" i="29"/>
  <c r="N29" i="2"/>
  <c r="N29" i="7"/>
  <c r="N29" i="26"/>
  <c r="N29" i="11"/>
  <c r="N29" i="17"/>
  <c r="N29" i="32"/>
  <c r="N29" i="18"/>
  <c r="N57" i="33"/>
  <c r="N29" i="15"/>
  <c r="N29" i="10"/>
  <c r="N29" i="19"/>
  <c r="N29" i="25"/>
  <c r="N29" i="28"/>
  <c r="N29" i="9"/>
  <c r="N29" i="23"/>
  <c r="N57" i="32"/>
  <c r="N29" i="4"/>
  <c r="N29" i="33"/>
  <c r="N29" i="5"/>
  <c r="N29" i="12"/>
  <c r="N29" i="13"/>
  <c r="N29" i="21"/>
  <c r="N29" i="24"/>
  <c r="N29" i="30"/>
  <c r="N29" i="16"/>
  <c r="N29" i="1"/>
  <c r="N9" i="15"/>
  <c r="N9" i="14"/>
  <c r="N9" i="10"/>
  <c r="N9" i="1"/>
  <c r="N9" i="7"/>
  <c r="N9" i="16"/>
  <c r="N9" i="9"/>
  <c r="N9" i="5"/>
  <c r="N9" i="13"/>
  <c r="N9" i="17"/>
  <c r="N9" i="11"/>
  <c r="N7" i="8"/>
  <c r="N7" i="12"/>
  <c r="N7" i="4"/>
  <c r="N7" i="9"/>
  <c r="N7" i="1"/>
  <c r="N7" i="15"/>
  <c r="N7" i="7"/>
  <c r="N7" i="13"/>
  <c r="N7" i="23"/>
  <c r="N8" i="23" s="1"/>
  <c r="N7" i="10"/>
  <c r="N7" i="14"/>
  <c r="N7" i="2"/>
  <c r="N7" i="11"/>
  <c r="N7" i="6"/>
  <c r="N7" i="16"/>
  <c r="N7" i="5"/>
  <c r="N7" i="25"/>
  <c r="N29" i="14"/>
  <c r="N29" i="6"/>
  <c r="N29" i="22"/>
  <c r="N29" i="31"/>
  <c r="N8" i="5" l="1"/>
  <c r="N8" i="6"/>
  <c r="N8" i="10"/>
  <c r="N8" i="25"/>
  <c r="N26" i="8"/>
  <c r="N8" i="13"/>
  <c r="N8" i="15"/>
  <c r="N26" i="2"/>
  <c r="N8" i="14"/>
  <c r="N26" i="1"/>
  <c r="N26" i="11"/>
  <c r="N26" i="7"/>
  <c r="N26" i="9"/>
  <c r="N26" i="16"/>
  <c r="N9" i="4"/>
  <c r="N9" i="12"/>
  <c r="N8" i="9"/>
  <c r="N26" i="15"/>
  <c r="N8" i="8"/>
  <c r="N8" i="1"/>
  <c r="N8" i="4"/>
  <c r="N8" i="7"/>
  <c r="N26" i="13"/>
  <c r="N26" i="6"/>
  <c r="N26" i="10"/>
  <c r="N8" i="16"/>
  <c r="N26" i="14"/>
  <c r="N8" i="11"/>
  <c r="N8" i="12"/>
  <c r="N8" i="2"/>
  <c r="N26" i="5"/>
  <c r="AF57" i="33"/>
  <c r="AF45" i="33"/>
  <c r="AF27" i="33"/>
  <c r="AF57" i="31"/>
  <c r="AF45" i="31"/>
  <c r="AF27" i="31"/>
  <c r="AF57" i="30"/>
  <c r="AF45" i="30"/>
  <c r="AF27" i="30"/>
  <c r="AF57" i="29"/>
  <c r="AF45" i="29"/>
  <c r="AF27" i="29"/>
  <c r="AF57" i="28"/>
  <c r="AF45" i="28"/>
  <c r="AF27" i="28"/>
  <c r="AF57" i="26"/>
  <c r="AF45" i="26"/>
  <c r="AF27" i="26"/>
  <c r="AF57" i="25"/>
  <c r="AF45" i="25"/>
  <c r="AF27" i="25"/>
  <c r="AF57" i="24"/>
  <c r="AF45" i="24"/>
  <c r="AF27" i="24"/>
  <c r="AF57" i="23"/>
  <c r="AF45" i="23"/>
  <c r="AF27" i="23"/>
  <c r="AF57" i="22"/>
  <c r="AF45" i="22"/>
  <c r="AF27" i="22"/>
  <c r="AF57" i="21"/>
  <c r="AF45" i="21"/>
  <c r="AF27" i="21"/>
  <c r="AF57" i="19"/>
  <c r="AF45" i="19"/>
  <c r="AF27" i="19"/>
  <c r="AF57" i="18"/>
  <c r="AF45" i="18"/>
  <c r="AF27" i="18"/>
  <c r="AF57" i="17"/>
  <c r="AF45" i="17"/>
  <c r="AF27" i="17"/>
  <c r="AF57" i="1"/>
  <c r="AF45" i="1"/>
  <c r="AF27" i="1"/>
  <c r="AF57" i="4"/>
  <c r="AF45" i="4"/>
  <c r="AF27" i="4"/>
  <c r="AF57" i="5"/>
  <c r="AF45" i="5"/>
  <c r="AF27" i="5"/>
  <c r="AF57" i="6"/>
  <c r="AF45" i="6"/>
  <c r="AF27" i="6"/>
  <c r="AF57" i="7"/>
  <c r="AF45" i="7"/>
  <c r="AF27" i="7"/>
  <c r="AF57" i="8"/>
  <c r="AF45" i="8"/>
  <c r="AF27" i="8"/>
  <c r="AF57" i="9"/>
  <c r="AF45" i="9"/>
  <c r="AF27" i="9"/>
  <c r="AF57" i="10"/>
  <c r="AF45" i="10"/>
  <c r="AF27" i="10"/>
  <c r="AF57" i="11"/>
  <c r="AF45" i="11"/>
  <c r="AF27" i="11"/>
  <c r="AF57" i="12"/>
  <c r="AF45" i="12"/>
  <c r="AF27" i="12"/>
  <c r="AF57" i="13"/>
  <c r="AF45" i="13"/>
  <c r="AF27" i="13"/>
  <c r="AF57" i="14"/>
  <c r="AF45" i="14"/>
  <c r="AF27" i="14"/>
  <c r="AF57" i="15"/>
  <c r="AF45" i="15"/>
  <c r="AF27" i="15"/>
  <c r="AF57" i="16"/>
  <c r="AF45" i="16"/>
  <c r="AF27" i="16"/>
  <c r="AF57" i="2"/>
  <c r="AF45" i="2"/>
  <c r="AF27" i="2"/>
  <c r="AF57" i="32"/>
  <c r="AF45" i="32"/>
  <c r="AF27" i="32"/>
  <c r="N72" i="1" l="1"/>
  <c r="N72" i="6"/>
  <c r="N26" i="12"/>
  <c r="N72" i="5"/>
  <c r="N26" i="4"/>
  <c r="N72" i="16"/>
  <c r="N72" i="2"/>
  <c r="N72" i="7"/>
  <c r="N72" i="14"/>
  <c r="N72" i="11"/>
  <c r="N72" i="8"/>
  <c r="N72" i="15"/>
  <c r="N72" i="9"/>
  <c r="N72" i="10"/>
  <c r="N72" i="13"/>
  <c r="AF9" i="10"/>
  <c r="AF9" i="16"/>
  <c r="AF7" i="15"/>
  <c r="AF7" i="14"/>
  <c r="AF9" i="8"/>
  <c r="AF9" i="15"/>
  <c r="AF7" i="2"/>
  <c r="AF7" i="11"/>
  <c r="AF7" i="10"/>
  <c r="AF7" i="16"/>
  <c r="AF7" i="6"/>
  <c r="AF7" i="5"/>
  <c r="AF9" i="22"/>
  <c r="AF9" i="24"/>
  <c r="AF9" i="9"/>
  <c r="AF7" i="4"/>
  <c r="AF7" i="1"/>
  <c r="AF7" i="13"/>
  <c r="AF7" i="12"/>
  <c r="AF9" i="7"/>
  <c r="AF7" i="17"/>
  <c r="AF9" i="2"/>
  <c r="AF9" i="14"/>
  <c r="AF9" i="13"/>
  <c r="AF7" i="9"/>
  <c r="AF9" i="6"/>
  <c r="AF9" i="5"/>
  <c r="AF7" i="8"/>
  <c r="AF9" i="4"/>
  <c r="AF9" i="1"/>
  <c r="AF9" i="12"/>
  <c r="AF7" i="7"/>
  <c r="AF9" i="17"/>
  <c r="AF9" i="18"/>
  <c r="AF9" i="11"/>
  <c r="AF9" i="19"/>
  <c r="AF9" i="21"/>
  <c r="AF9" i="23"/>
  <c r="N72" i="12" l="1"/>
  <c r="N72" i="4"/>
  <c r="AF8" i="8"/>
  <c r="AF8" i="5"/>
  <c r="AF8" i="12"/>
  <c r="AF8" i="15"/>
  <c r="AF26" i="16"/>
  <c r="AF8" i="2"/>
  <c r="AF8" i="9"/>
  <c r="AF8" i="10"/>
  <c r="AF8" i="11"/>
  <c r="AF26" i="11"/>
  <c r="AF26" i="7"/>
  <c r="AF26" i="9"/>
  <c r="AF26" i="14"/>
  <c r="AF26" i="15"/>
  <c r="AF26" i="17"/>
  <c r="AF26" i="8"/>
  <c r="AF26" i="5"/>
  <c r="AF26" i="4"/>
  <c r="AF26" i="1"/>
  <c r="AF26" i="6"/>
  <c r="AF26" i="2"/>
  <c r="AF26" i="10"/>
  <c r="AF26" i="12"/>
  <c r="AF26" i="13"/>
  <c r="AF8" i="7"/>
  <c r="AF8" i="14"/>
  <c r="AF8" i="4"/>
  <c r="AF8" i="16"/>
  <c r="AF8" i="17"/>
  <c r="AF8" i="6"/>
  <c r="AF8" i="1"/>
  <c r="AF8" i="13"/>
  <c r="AB25" i="22" l="1"/>
  <c r="C25" i="22"/>
  <c r="Z21" i="22"/>
  <c r="Y21" i="22"/>
  <c r="X21" i="22"/>
  <c r="W21" i="22"/>
  <c r="M21" i="22"/>
  <c r="K21" i="22"/>
  <c r="J21" i="22"/>
  <c r="G21" i="22"/>
  <c r="F21" i="22"/>
  <c r="AB25" i="21"/>
  <c r="C25" i="21"/>
  <c r="Z21" i="21"/>
  <c r="Y21" i="21"/>
  <c r="X21" i="21"/>
  <c r="W21" i="21"/>
  <c r="M21" i="21"/>
  <c r="K21" i="21"/>
  <c r="J21" i="21"/>
  <c r="G21" i="21"/>
  <c r="F21" i="21"/>
  <c r="AB25" i="19"/>
  <c r="C25" i="19"/>
  <c r="Z21" i="19"/>
  <c r="Y21" i="19"/>
  <c r="X21" i="19"/>
  <c r="W21" i="19"/>
  <c r="M21" i="19"/>
  <c r="K21" i="19"/>
  <c r="J21" i="19"/>
  <c r="G21" i="19"/>
  <c r="F21" i="19"/>
  <c r="AB25" i="18"/>
  <c r="C25" i="18"/>
  <c r="AA21" i="18"/>
  <c r="Z21" i="18"/>
  <c r="Y21" i="18"/>
  <c r="X21" i="18"/>
  <c r="W21" i="18"/>
  <c r="T21" i="18"/>
  <c r="O21" i="18"/>
  <c r="M21" i="18"/>
  <c r="K21" i="18"/>
  <c r="J21" i="18"/>
  <c r="I21" i="18"/>
  <c r="G21" i="18"/>
  <c r="F21" i="18"/>
  <c r="AB25" i="17"/>
  <c r="C25" i="17"/>
  <c r="AA21" i="17"/>
  <c r="Z21" i="17"/>
  <c r="Y21" i="17"/>
  <c r="X21" i="17"/>
  <c r="W21" i="17"/>
  <c r="T21" i="17"/>
  <c r="O21" i="17"/>
  <c r="M21" i="17"/>
  <c r="K21" i="17"/>
  <c r="J21" i="17"/>
  <c r="I21" i="17"/>
  <c r="G21" i="17"/>
  <c r="F21" i="17"/>
  <c r="AB25" i="1"/>
  <c r="C25" i="1"/>
  <c r="U21" i="1"/>
  <c r="P21" i="1"/>
  <c r="AA21" i="1"/>
  <c r="Z21" i="1"/>
  <c r="Y21" i="1"/>
  <c r="X21" i="1"/>
  <c r="W21" i="1"/>
  <c r="T21" i="1"/>
  <c r="O21" i="1"/>
  <c r="M21" i="1"/>
  <c r="K21" i="1"/>
  <c r="J21" i="1"/>
  <c r="I21" i="1"/>
  <c r="G21" i="1"/>
  <c r="F21" i="1"/>
  <c r="AB25" i="4"/>
  <c r="C25" i="4"/>
  <c r="U21" i="4"/>
  <c r="AA21" i="4"/>
  <c r="Z21" i="4"/>
  <c r="Y21" i="4"/>
  <c r="X21" i="4"/>
  <c r="W21" i="4"/>
  <c r="T21" i="4"/>
  <c r="O21" i="4"/>
  <c r="M21" i="4"/>
  <c r="K21" i="4"/>
  <c r="J21" i="4"/>
  <c r="I21" i="4"/>
  <c r="G21" i="4"/>
  <c r="F21" i="4"/>
  <c r="AB25" i="5"/>
  <c r="C25" i="5"/>
  <c r="U21" i="5"/>
  <c r="P21" i="5"/>
  <c r="AA21" i="5"/>
  <c r="Z21" i="5"/>
  <c r="Y21" i="5"/>
  <c r="X21" i="5"/>
  <c r="W21" i="5"/>
  <c r="T21" i="5"/>
  <c r="O21" i="5"/>
  <c r="M21" i="5"/>
  <c r="K21" i="5"/>
  <c r="J21" i="5"/>
  <c r="I21" i="5"/>
  <c r="G21" i="5"/>
  <c r="F21" i="5"/>
  <c r="AB25" i="6"/>
  <c r="C25" i="6"/>
  <c r="P21" i="6"/>
  <c r="AA21" i="6"/>
  <c r="Z21" i="6"/>
  <c r="Y21" i="6"/>
  <c r="X21" i="6"/>
  <c r="W21" i="6"/>
  <c r="T21" i="6"/>
  <c r="O21" i="6"/>
  <c r="M21" i="6"/>
  <c r="K21" i="6"/>
  <c r="J21" i="6"/>
  <c r="I21" i="6"/>
  <c r="G21" i="6"/>
  <c r="F21" i="6"/>
  <c r="AB25" i="7"/>
  <c r="C25" i="7"/>
  <c r="U21" i="7"/>
  <c r="P21" i="7"/>
  <c r="AA21" i="7"/>
  <c r="Z21" i="7"/>
  <c r="Y21" i="7"/>
  <c r="X21" i="7"/>
  <c r="W21" i="7"/>
  <c r="T21" i="7"/>
  <c r="O21" i="7"/>
  <c r="M21" i="7"/>
  <c r="K21" i="7"/>
  <c r="J21" i="7"/>
  <c r="I21" i="7"/>
  <c r="G21" i="7"/>
  <c r="F21" i="7"/>
  <c r="AB25" i="8"/>
  <c r="C25" i="8"/>
  <c r="U21" i="8"/>
  <c r="P21" i="8"/>
  <c r="AA21" i="8"/>
  <c r="Z21" i="8"/>
  <c r="Y21" i="8"/>
  <c r="X21" i="8"/>
  <c r="W21" i="8"/>
  <c r="T21" i="8"/>
  <c r="O21" i="8"/>
  <c r="M21" i="8"/>
  <c r="K21" i="8"/>
  <c r="J21" i="8"/>
  <c r="I21" i="8"/>
  <c r="G21" i="8"/>
  <c r="F21" i="8"/>
  <c r="AB25" i="10"/>
  <c r="C25" i="10"/>
  <c r="U21" i="10"/>
  <c r="AA21" i="10"/>
  <c r="Z21" i="10"/>
  <c r="Y21" i="10"/>
  <c r="X21" i="10"/>
  <c r="W21" i="10"/>
  <c r="T21" i="10"/>
  <c r="O21" i="10"/>
  <c r="M21" i="10"/>
  <c r="K21" i="10"/>
  <c r="J21" i="10"/>
  <c r="I21" i="10"/>
  <c r="G21" i="10"/>
  <c r="F21" i="10"/>
  <c r="AB25" i="9"/>
  <c r="C25" i="9"/>
  <c r="U21" i="9"/>
  <c r="P21" i="9"/>
  <c r="AA21" i="9"/>
  <c r="Z21" i="9"/>
  <c r="Y21" i="9"/>
  <c r="X21" i="9"/>
  <c r="W21" i="9"/>
  <c r="T21" i="9"/>
  <c r="O21" i="9"/>
  <c r="M21" i="9"/>
  <c r="K21" i="9"/>
  <c r="J21" i="9"/>
  <c r="I21" i="9"/>
  <c r="G21" i="9"/>
  <c r="F21" i="9"/>
  <c r="H21" i="9" l="1"/>
  <c r="R21" i="9"/>
  <c r="V21" i="9"/>
  <c r="V21" i="8"/>
  <c r="H25" i="10"/>
  <c r="V21" i="6"/>
  <c r="V21" i="1"/>
  <c r="D21" i="8"/>
  <c r="H25" i="8"/>
  <c r="V21" i="5"/>
  <c r="H25" i="9"/>
  <c r="V21" i="7"/>
  <c r="H25" i="7"/>
  <c r="H25" i="6"/>
  <c r="H25" i="4"/>
  <c r="H25" i="1"/>
  <c r="R21" i="10"/>
  <c r="H25" i="5"/>
  <c r="D21" i="17"/>
  <c r="R21" i="8"/>
  <c r="V21" i="17"/>
  <c r="R21" i="7"/>
  <c r="Q21" i="4"/>
  <c r="V21" i="10"/>
  <c r="R21" i="6"/>
  <c r="R21" i="5"/>
  <c r="R21" i="4"/>
  <c r="R21" i="1"/>
  <c r="H21" i="5"/>
  <c r="H21" i="8"/>
  <c r="H21" i="17"/>
  <c r="Q21" i="10"/>
  <c r="L24" i="10"/>
  <c r="Q21" i="6"/>
  <c r="L24" i="6"/>
  <c r="Q21" i="1"/>
  <c r="Q21" i="9"/>
  <c r="L24" i="9"/>
  <c r="Q21" i="8"/>
  <c r="L24" i="8"/>
  <c r="Q21" i="7"/>
  <c r="L24" i="7"/>
  <c r="Q21" i="5"/>
  <c r="L24" i="5"/>
  <c r="H21" i="1"/>
  <c r="H21" i="10"/>
  <c r="H21" i="6"/>
  <c r="E24" i="10"/>
  <c r="E24" i="5"/>
  <c r="E24" i="1"/>
  <c r="E24" i="17"/>
  <c r="E24" i="7"/>
  <c r="D21" i="1"/>
  <c r="D21" i="10"/>
  <c r="E24" i="8"/>
  <c r="E24" i="9"/>
  <c r="D21" i="9"/>
  <c r="P21" i="10"/>
  <c r="D21" i="5"/>
  <c r="E24" i="6"/>
  <c r="D21" i="6"/>
  <c r="V21" i="4"/>
  <c r="H21" i="7"/>
  <c r="H21" i="18"/>
  <c r="U21" i="6"/>
  <c r="E24" i="4"/>
  <c r="D21" i="4"/>
  <c r="D21" i="7"/>
  <c r="H21" i="4"/>
  <c r="E21" i="6" l="1"/>
  <c r="E21" i="7"/>
  <c r="C24" i="1"/>
  <c r="E21" i="5"/>
  <c r="E21" i="9"/>
  <c r="E21" i="17"/>
  <c r="C24" i="10"/>
  <c r="C24" i="8"/>
  <c r="C24" i="17"/>
  <c r="C24" i="9"/>
  <c r="C24" i="7"/>
  <c r="C24" i="5"/>
  <c r="E21" i="10"/>
  <c r="E21" i="1"/>
  <c r="E21" i="8"/>
  <c r="E21" i="4"/>
  <c r="C24" i="4"/>
  <c r="C24" i="6"/>
  <c r="C21" i="1" l="1"/>
  <c r="AQ24" i="10"/>
  <c r="AQ24" i="5"/>
  <c r="AQ24" i="8"/>
  <c r="AQ24" i="6"/>
  <c r="AQ24" i="7"/>
  <c r="AQ24" i="9"/>
  <c r="C21" i="8"/>
  <c r="C21" i="10"/>
  <c r="C21" i="17"/>
  <c r="C21" i="9"/>
  <c r="C21" i="7"/>
  <c r="C21" i="5"/>
  <c r="C21" i="4"/>
  <c r="C21" i="6"/>
  <c r="E27" i="2" l="1"/>
  <c r="E9" i="2"/>
  <c r="E45" i="2"/>
  <c r="E7" i="2" l="1"/>
  <c r="E29" i="2"/>
  <c r="E57" i="2"/>
  <c r="E8" i="2" l="1"/>
  <c r="AB71" i="32"/>
  <c r="H71" i="32"/>
  <c r="C71" i="32"/>
  <c r="AB70" i="32"/>
  <c r="H70" i="32"/>
  <c r="C70" i="32"/>
  <c r="H69" i="32"/>
  <c r="H68" i="32"/>
  <c r="H67" i="32"/>
  <c r="H66" i="32"/>
  <c r="H64" i="32"/>
  <c r="H63" i="32"/>
  <c r="H62" i="32"/>
  <c r="H61" i="32"/>
  <c r="H60" i="32"/>
  <c r="H59" i="32"/>
  <c r="AP58" i="32"/>
  <c r="AN58" i="32"/>
  <c r="AI58" i="32"/>
  <c r="AG58" i="32"/>
  <c r="AG57" i="32" s="1"/>
  <c r="AD58" i="32"/>
  <c r="AD57" i="32" s="1"/>
  <c r="AC58" i="32"/>
  <c r="AC57" i="32" s="1"/>
  <c r="Z58" i="32"/>
  <c r="Z57" i="32" s="1"/>
  <c r="Y58" i="32"/>
  <c r="Y57" i="32" s="1"/>
  <c r="X58" i="32"/>
  <c r="X57" i="32" s="1"/>
  <c r="W58" i="32"/>
  <c r="W57" i="32" s="1"/>
  <c r="R58" i="32"/>
  <c r="R57" i="32" s="1"/>
  <c r="P58" i="32"/>
  <c r="P57" i="32" s="1"/>
  <c r="O58" i="32"/>
  <c r="O57" i="32" s="1"/>
  <c r="M58" i="32"/>
  <c r="M57" i="32" s="1"/>
  <c r="K58" i="32"/>
  <c r="J58" i="32"/>
  <c r="I58" i="32"/>
  <c r="F58" i="32"/>
  <c r="AP57" i="32"/>
  <c r="H55" i="32"/>
  <c r="C55" i="32"/>
  <c r="AB54" i="32"/>
  <c r="H54" i="32"/>
  <c r="C54" i="32"/>
  <c r="H53" i="32"/>
  <c r="C53" i="32"/>
  <c r="AB52" i="32"/>
  <c r="H52" i="32"/>
  <c r="C52" i="32"/>
  <c r="AB51" i="32"/>
  <c r="H51" i="32"/>
  <c r="C51" i="32"/>
  <c r="H50" i="32"/>
  <c r="C50" i="32"/>
  <c r="H49" i="32"/>
  <c r="C49" i="32"/>
  <c r="H48" i="32"/>
  <c r="C48" i="32"/>
  <c r="H47" i="32"/>
  <c r="C47" i="32"/>
  <c r="H46" i="32"/>
  <c r="C46" i="32"/>
  <c r="AP45" i="32"/>
  <c r="AN45" i="32"/>
  <c r="AM45" i="32"/>
  <c r="AK45" i="32"/>
  <c r="AH45" i="32"/>
  <c r="AG45" i="32"/>
  <c r="AE45" i="32"/>
  <c r="AD45" i="32"/>
  <c r="AC45" i="32"/>
  <c r="Z45" i="32"/>
  <c r="Y45" i="32"/>
  <c r="X45" i="32"/>
  <c r="W45" i="32"/>
  <c r="V45" i="32"/>
  <c r="Q45" i="32"/>
  <c r="O45" i="32"/>
  <c r="M45" i="32"/>
  <c r="K45" i="32"/>
  <c r="J45" i="32"/>
  <c r="I45" i="32"/>
  <c r="G45" i="32"/>
  <c r="F45" i="32"/>
  <c r="E45" i="32"/>
  <c r="D45" i="32"/>
  <c r="AB43" i="32"/>
  <c r="AB42" i="32"/>
  <c r="H42" i="32"/>
  <c r="AB41" i="32"/>
  <c r="H41" i="32"/>
  <c r="AB40" i="32"/>
  <c r="H40" i="32"/>
  <c r="AB39" i="32"/>
  <c r="H39" i="32"/>
  <c r="H38" i="32"/>
  <c r="AB37" i="32"/>
  <c r="H37" i="32"/>
  <c r="H36" i="32"/>
  <c r="AB35" i="32"/>
  <c r="H35" i="32"/>
  <c r="H34" i="32"/>
  <c r="AB33" i="32"/>
  <c r="H33" i="32"/>
  <c r="AB31" i="32"/>
  <c r="H31" i="32"/>
  <c r="AP30" i="32"/>
  <c r="AM30" i="32"/>
  <c r="AK30" i="32"/>
  <c r="AI30" i="32"/>
  <c r="AG30" i="32"/>
  <c r="AD30" i="32"/>
  <c r="AC30" i="32"/>
  <c r="Z30" i="32"/>
  <c r="Y30" i="32"/>
  <c r="X30" i="32"/>
  <c r="W30" i="32"/>
  <c r="R30" i="32"/>
  <c r="P30" i="32"/>
  <c r="O30" i="32"/>
  <c r="M30" i="32"/>
  <c r="J30" i="32"/>
  <c r="AB28" i="32"/>
  <c r="AB27" i="32" s="1"/>
  <c r="H28" i="32"/>
  <c r="H27" i="32" s="1"/>
  <c r="C28" i="32"/>
  <c r="AP27" i="32"/>
  <c r="AO27" i="32"/>
  <c r="AN27" i="32"/>
  <c r="AM27" i="32"/>
  <c r="AK27" i="32"/>
  <c r="AI27" i="32"/>
  <c r="AH27" i="32"/>
  <c r="AG27" i="32"/>
  <c r="AE27" i="32"/>
  <c r="AD27" i="32"/>
  <c r="AC27" i="32"/>
  <c r="V27" i="32"/>
  <c r="U27" i="32"/>
  <c r="T27" i="32"/>
  <c r="S27" i="32"/>
  <c r="R27" i="32"/>
  <c r="Q27" i="32"/>
  <c r="P27" i="32"/>
  <c r="O27" i="32"/>
  <c r="M27" i="32"/>
  <c r="K27" i="32"/>
  <c r="J27" i="32"/>
  <c r="I27" i="32"/>
  <c r="G27" i="32"/>
  <c r="F27" i="32"/>
  <c r="E27" i="32"/>
  <c r="D27" i="32"/>
  <c r="AB25" i="32"/>
  <c r="C25" i="32"/>
  <c r="Z21" i="32"/>
  <c r="Y21" i="32"/>
  <c r="X21" i="32"/>
  <c r="M21" i="32"/>
  <c r="K21" i="32"/>
  <c r="J21" i="32"/>
  <c r="F21" i="32"/>
  <c r="J9" i="32"/>
  <c r="AP9" i="32"/>
  <c r="AM9" i="32"/>
  <c r="AK9" i="32"/>
  <c r="AI9" i="32"/>
  <c r="AD9" i="32"/>
  <c r="AC9" i="32"/>
  <c r="Z9" i="32"/>
  <c r="Y9" i="32"/>
  <c r="X9" i="32"/>
  <c r="W9" i="32"/>
  <c r="V9" i="32"/>
  <c r="R9" i="32"/>
  <c r="Q9" i="32"/>
  <c r="P9" i="32"/>
  <c r="K9" i="32"/>
  <c r="G9" i="32"/>
  <c r="F9" i="32"/>
  <c r="E9" i="32"/>
  <c r="AP7" i="32"/>
  <c r="F7" i="32"/>
  <c r="F8" i="32" s="1"/>
  <c r="AB5" i="32"/>
  <c r="H5" i="32"/>
  <c r="C5" i="32"/>
  <c r="H3" i="32"/>
  <c r="L2" i="32"/>
  <c r="AB71" i="31"/>
  <c r="H71" i="31"/>
  <c r="C71" i="31"/>
  <c r="AB70" i="31"/>
  <c r="H70" i="31"/>
  <c r="C70" i="31"/>
  <c r="H69" i="31"/>
  <c r="H68" i="31"/>
  <c r="H67" i="31"/>
  <c r="H66" i="31"/>
  <c r="H64" i="31"/>
  <c r="H63" i="31"/>
  <c r="H62" i="31"/>
  <c r="H61" i="31"/>
  <c r="H60" i="31"/>
  <c r="H59" i="31"/>
  <c r="AP58" i="31"/>
  <c r="AP57" i="31" s="1"/>
  <c r="AN58" i="31"/>
  <c r="AI58" i="31"/>
  <c r="AG58" i="31"/>
  <c r="AG57" i="31" s="1"/>
  <c r="AD58" i="31"/>
  <c r="AC58" i="31"/>
  <c r="AC57" i="31" s="1"/>
  <c r="Z58" i="31"/>
  <c r="Z57" i="31" s="1"/>
  <c r="Y58" i="31"/>
  <c r="Y57" i="31" s="1"/>
  <c r="X58" i="31"/>
  <c r="X57" i="31" s="1"/>
  <c r="W58" i="31"/>
  <c r="W57" i="31" s="1"/>
  <c r="R58" i="31"/>
  <c r="R57" i="31" s="1"/>
  <c r="P58" i="31"/>
  <c r="P57" i="31" s="1"/>
  <c r="O58" i="31"/>
  <c r="O57" i="31" s="1"/>
  <c r="M58" i="31"/>
  <c r="K58" i="31"/>
  <c r="J58" i="31"/>
  <c r="I58" i="31"/>
  <c r="F58" i="31"/>
  <c r="H55" i="31"/>
  <c r="C55" i="31"/>
  <c r="AB54" i="31"/>
  <c r="H54" i="31"/>
  <c r="C54" i="31"/>
  <c r="H53" i="31"/>
  <c r="C53" i="31"/>
  <c r="AB52" i="31"/>
  <c r="H52" i="31"/>
  <c r="C52" i="31"/>
  <c r="AB51" i="31"/>
  <c r="H51" i="31"/>
  <c r="C51" i="31"/>
  <c r="H50" i="31"/>
  <c r="C50" i="31"/>
  <c r="H49" i="31"/>
  <c r="C49" i="31"/>
  <c r="H48" i="31"/>
  <c r="C48" i="31"/>
  <c r="H47" i="31"/>
  <c r="C47" i="31"/>
  <c r="H46" i="31"/>
  <c r="C46" i="31"/>
  <c r="AP45" i="31"/>
  <c r="AN45" i="31"/>
  <c r="AM45" i="31"/>
  <c r="AK45" i="31"/>
  <c r="AH45" i="31"/>
  <c r="AG45" i="31"/>
  <c r="AE45" i="31"/>
  <c r="AD45" i="31"/>
  <c r="AC45" i="31"/>
  <c r="Z45" i="31"/>
  <c r="Y45" i="31"/>
  <c r="X45" i="31"/>
  <c r="W45" i="31"/>
  <c r="V45" i="31"/>
  <c r="Q45" i="31"/>
  <c r="O45" i="31"/>
  <c r="M45" i="31"/>
  <c r="K45" i="31"/>
  <c r="J45" i="31"/>
  <c r="I45" i="31"/>
  <c r="G45" i="31"/>
  <c r="F45" i="31"/>
  <c r="E45" i="31"/>
  <c r="D45" i="31"/>
  <c r="AB43" i="31"/>
  <c r="AB42" i="31"/>
  <c r="H42" i="31"/>
  <c r="AB41" i="31"/>
  <c r="H41" i="31"/>
  <c r="AB40" i="31"/>
  <c r="H40" i="31"/>
  <c r="AB39" i="31"/>
  <c r="H39" i="31"/>
  <c r="H38" i="31"/>
  <c r="AB37" i="31"/>
  <c r="H37" i="31"/>
  <c r="H36" i="31"/>
  <c r="AB35" i="31"/>
  <c r="H35" i="31"/>
  <c r="H34" i="31"/>
  <c r="AB33" i="31"/>
  <c r="H33" i="31"/>
  <c r="AB31" i="31"/>
  <c r="H31" i="31"/>
  <c r="AP30" i="31"/>
  <c r="AM30" i="31"/>
  <c r="AK30" i="31"/>
  <c r="AI30" i="31"/>
  <c r="AG30" i="31"/>
  <c r="AD30" i="31"/>
  <c r="AC30" i="31"/>
  <c r="Z30" i="31"/>
  <c r="Y30" i="31"/>
  <c r="X30" i="31"/>
  <c r="W30" i="31"/>
  <c r="R30" i="31"/>
  <c r="P30" i="31"/>
  <c r="O30" i="31"/>
  <c r="M30" i="31"/>
  <c r="J30" i="31"/>
  <c r="AB28" i="31"/>
  <c r="H28" i="31"/>
  <c r="H27" i="31" s="1"/>
  <c r="C28" i="31"/>
  <c r="C27" i="31" s="1"/>
  <c r="AP27" i="31"/>
  <c r="AO27" i="31"/>
  <c r="AN27" i="31"/>
  <c r="AM27" i="31"/>
  <c r="AK27" i="31"/>
  <c r="AI27" i="31"/>
  <c r="AH27" i="31"/>
  <c r="AG27" i="31"/>
  <c r="AE27" i="31"/>
  <c r="AD27" i="31"/>
  <c r="AC27" i="31"/>
  <c r="AB27" i="31"/>
  <c r="V27" i="31"/>
  <c r="U27" i="31"/>
  <c r="T27" i="31"/>
  <c r="S27" i="31"/>
  <c r="R27" i="31"/>
  <c r="Q27" i="31"/>
  <c r="P27" i="31"/>
  <c r="O27" i="31"/>
  <c r="M27" i="31"/>
  <c r="K27" i="31"/>
  <c r="J27" i="31"/>
  <c r="I27" i="31"/>
  <c r="G27" i="31"/>
  <c r="F27" i="31"/>
  <c r="E27" i="31"/>
  <c r="D27" i="31"/>
  <c r="AB25" i="31"/>
  <c r="C25" i="31"/>
  <c r="Z21" i="31"/>
  <c r="Y21" i="31"/>
  <c r="X21" i="31"/>
  <c r="M21" i="31"/>
  <c r="K21" i="31"/>
  <c r="J21" i="31"/>
  <c r="F21" i="31"/>
  <c r="J9" i="31"/>
  <c r="AP9" i="31"/>
  <c r="AM9" i="31"/>
  <c r="AK9" i="31"/>
  <c r="AI9" i="31"/>
  <c r="AD9" i="31"/>
  <c r="AC9" i="31"/>
  <c r="Z9" i="31"/>
  <c r="Y9" i="31"/>
  <c r="X9" i="31"/>
  <c r="W9" i="31"/>
  <c r="V9" i="31"/>
  <c r="R9" i="31"/>
  <c r="Q9" i="31"/>
  <c r="P9" i="31"/>
  <c r="K9" i="31"/>
  <c r="G9" i="31"/>
  <c r="F9" i="31"/>
  <c r="E9" i="31"/>
  <c r="AP7" i="31"/>
  <c r="F7" i="31"/>
  <c r="AB5" i="31"/>
  <c r="H5" i="31"/>
  <c r="C5" i="31"/>
  <c r="H3" i="31"/>
  <c r="L2" i="31"/>
  <c r="AB71" i="30"/>
  <c r="H71" i="30"/>
  <c r="C71" i="30"/>
  <c r="AB70" i="30"/>
  <c r="H70" i="30"/>
  <c r="C70" i="30"/>
  <c r="H69" i="30"/>
  <c r="H68" i="30"/>
  <c r="H67" i="30"/>
  <c r="H66" i="30"/>
  <c r="H64" i="30"/>
  <c r="H63" i="30"/>
  <c r="H62" i="30"/>
  <c r="H61" i="30"/>
  <c r="H60" i="30"/>
  <c r="H59" i="30"/>
  <c r="AP58" i="30"/>
  <c r="AN58" i="30"/>
  <c r="AI58" i="30"/>
  <c r="AG58" i="30"/>
  <c r="AG57" i="30" s="1"/>
  <c r="AD58" i="30"/>
  <c r="AD57" i="30" s="1"/>
  <c r="AC58" i="30"/>
  <c r="Z58" i="30"/>
  <c r="Z57" i="30" s="1"/>
  <c r="Y58" i="30"/>
  <c r="Y57" i="30" s="1"/>
  <c r="X58" i="30"/>
  <c r="X57" i="30" s="1"/>
  <c r="W58" i="30"/>
  <c r="W57" i="30" s="1"/>
  <c r="R58" i="30"/>
  <c r="R57" i="30" s="1"/>
  <c r="P58" i="30"/>
  <c r="P57" i="30" s="1"/>
  <c r="O58" i="30"/>
  <c r="O57" i="30" s="1"/>
  <c r="M58" i="30"/>
  <c r="M57" i="30" s="1"/>
  <c r="K58" i="30"/>
  <c r="J58" i="30"/>
  <c r="I58" i="30"/>
  <c r="F58" i="30"/>
  <c r="AP57" i="30"/>
  <c r="H55" i="30"/>
  <c r="C55" i="30"/>
  <c r="AB54" i="30"/>
  <c r="H54" i="30"/>
  <c r="C54" i="30"/>
  <c r="H53" i="30"/>
  <c r="C53" i="30"/>
  <c r="AB52" i="30"/>
  <c r="H52" i="30"/>
  <c r="C52" i="30"/>
  <c r="AB51" i="30"/>
  <c r="H51" i="30"/>
  <c r="C51" i="30"/>
  <c r="H50" i="30"/>
  <c r="C50" i="30"/>
  <c r="H49" i="30"/>
  <c r="C49" i="30"/>
  <c r="H48" i="30"/>
  <c r="C48" i="30"/>
  <c r="H47" i="30"/>
  <c r="C47" i="30"/>
  <c r="H46" i="30"/>
  <c r="C46" i="30"/>
  <c r="AP45" i="30"/>
  <c r="AN45" i="30"/>
  <c r="AM45" i="30"/>
  <c r="AK45" i="30"/>
  <c r="AH45" i="30"/>
  <c r="AG45" i="30"/>
  <c r="AE45" i="30"/>
  <c r="AD45" i="30"/>
  <c r="AC45" i="30"/>
  <c r="Z45" i="30"/>
  <c r="Y45" i="30"/>
  <c r="X45" i="30"/>
  <c r="W45" i="30"/>
  <c r="V45" i="30"/>
  <c r="Q45" i="30"/>
  <c r="O45" i="30"/>
  <c r="M45" i="30"/>
  <c r="K45" i="30"/>
  <c r="J45" i="30"/>
  <c r="I45" i="30"/>
  <c r="G45" i="30"/>
  <c r="F45" i="30"/>
  <c r="E45" i="30"/>
  <c r="D45" i="30"/>
  <c r="AB43" i="30"/>
  <c r="AB42" i="30"/>
  <c r="H42" i="30"/>
  <c r="AB41" i="30"/>
  <c r="H41" i="30"/>
  <c r="AB40" i="30"/>
  <c r="H40" i="30"/>
  <c r="AB39" i="30"/>
  <c r="H39" i="30"/>
  <c r="H38" i="30"/>
  <c r="AB37" i="30"/>
  <c r="H37" i="30"/>
  <c r="H36" i="30"/>
  <c r="AB35" i="30"/>
  <c r="H35" i="30"/>
  <c r="H34" i="30"/>
  <c r="AB33" i="30"/>
  <c r="H33" i="30"/>
  <c r="AB31" i="30"/>
  <c r="H31" i="30"/>
  <c r="AP30" i="30"/>
  <c r="AM30" i="30"/>
  <c r="AK30" i="30"/>
  <c r="AI30" i="30"/>
  <c r="AG30" i="30"/>
  <c r="AD30" i="30"/>
  <c r="AC30" i="30"/>
  <c r="Z30" i="30"/>
  <c r="Y30" i="30"/>
  <c r="X30" i="30"/>
  <c r="W30" i="30"/>
  <c r="R30" i="30"/>
  <c r="P30" i="30"/>
  <c r="O30" i="30"/>
  <c r="M30" i="30"/>
  <c r="J30" i="30"/>
  <c r="AB28" i="30"/>
  <c r="AB27" i="30" s="1"/>
  <c r="H28" i="30"/>
  <c r="H27" i="30" s="1"/>
  <c r="C28" i="30"/>
  <c r="C27" i="30" s="1"/>
  <c r="AP27" i="30"/>
  <c r="AO27" i="30"/>
  <c r="AN27" i="30"/>
  <c r="AM27" i="30"/>
  <c r="AK27" i="30"/>
  <c r="AI27" i="30"/>
  <c r="AH27" i="30"/>
  <c r="AG27" i="30"/>
  <c r="AE27" i="30"/>
  <c r="AD27" i="30"/>
  <c r="AC27" i="30"/>
  <c r="V27" i="30"/>
  <c r="U27" i="30"/>
  <c r="T27" i="30"/>
  <c r="S27" i="30"/>
  <c r="R27" i="30"/>
  <c r="Q27" i="30"/>
  <c r="P27" i="30"/>
  <c r="O27" i="30"/>
  <c r="M27" i="30"/>
  <c r="K27" i="30"/>
  <c r="J27" i="30"/>
  <c r="I27" i="30"/>
  <c r="G27" i="30"/>
  <c r="F27" i="30"/>
  <c r="E27" i="30"/>
  <c r="D27" i="30"/>
  <c r="AB25" i="30"/>
  <c r="C25" i="30"/>
  <c r="Z21" i="30"/>
  <c r="Y21" i="30"/>
  <c r="X21" i="30"/>
  <c r="W21" i="30"/>
  <c r="M21" i="30"/>
  <c r="K21" i="30"/>
  <c r="J21" i="30"/>
  <c r="G21" i="30"/>
  <c r="F21" i="30"/>
  <c r="J9" i="30"/>
  <c r="AP9" i="30"/>
  <c r="AM9" i="30"/>
  <c r="AK9" i="30"/>
  <c r="AI9" i="30"/>
  <c r="AD9" i="30"/>
  <c r="AC9" i="30"/>
  <c r="Z9" i="30"/>
  <c r="Y9" i="30"/>
  <c r="X9" i="30"/>
  <c r="W9" i="30"/>
  <c r="V9" i="30"/>
  <c r="R9" i="30"/>
  <c r="Q9" i="30"/>
  <c r="P9" i="30"/>
  <c r="K9" i="30"/>
  <c r="G9" i="30"/>
  <c r="F9" i="30"/>
  <c r="E9" i="30"/>
  <c r="AP7" i="30"/>
  <c r="F7" i="30"/>
  <c r="AB5" i="30"/>
  <c r="H5" i="30"/>
  <c r="C5" i="30"/>
  <c r="H3" i="30"/>
  <c r="L2" i="30"/>
  <c r="AB71" i="29"/>
  <c r="H71" i="29"/>
  <c r="C71" i="29"/>
  <c r="AB70" i="29"/>
  <c r="H70" i="29"/>
  <c r="C70" i="29"/>
  <c r="H69" i="29"/>
  <c r="H68" i="29"/>
  <c r="H67" i="29"/>
  <c r="H66" i="29"/>
  <c r="H64" i="29"/>
  <c r="H63" i="29"/>
  <c r="H62" i="29"/>
  <c r="H61" i="29"/>
  <c r="H60" i="29"/>
  <c r="H59" i="29"/>
  <c r="AP58" i="29"/>
  <c r="AP57" i="29" s="1"/>
  <c r="AN58" i="29"/>
  <c r="AI58" i="29"/>
  <c r="AG58" i="29"/>
  <c r="AG57" i="29" s="1"/>
  <c r="AD58" i="29"/>
  <c r="AD57" i="29" s="1"/>
  <c r="AC58" i="29"/>
  <c r="AC57" i="29" s="1"/>
  <c r="Z58" i="29"/>
  <c r="Z57" i="29" s="1"/>
  <c r="Y58" i="29"/>
  <c r="Y57" i="29" s="1"/>
  <c r="X58" i="29"/>
  <c r="X57" i="29" s="1"/>
  <c r="W58" i="29"/>
  <c r="W57" i="29" s="1"/>
  <c r="R58" i="29"/>
  <c r="R57" i="29" s="1"/>
  <c r="P58" i="29"/>
  <c r="P57" i="29" s="1"/>
  <c r="O58" i="29"/>
  <c r="O57" i="29" s="1"/>
  <c r="M58" i="29"/>
  <c r="M57" i="29" s="1"/>
  <c r="K58" i="29"/>
  <c r="J58" i="29"/>
  <c r="I58" i="29"/>
  <c r="F58" i="29"/>
  <c r="H55" i="29"/>
  <c r="C55" i="29"/>
  <c r="AB54" i="29"/>
  <c r="H54" i="29"/>
  <c r="C54" i="29"/>
  <c r="H53" i="29"/>
  <c r="C53" i="29"/>
  <c r="AB52" i="29"/>
  <c r="H52" i="29"/>
  <c r="C52" i="29"/>
  <c r="AB51" i="29"/>
  <c r="H51" i="29"/>
  <c r="C51" i="29"/>
  <c r="H50" i="29"/>
  <c r="C50" i="29"/>
  <c r="H49" i="29"/>
  <c r="C49" i="29"/>
  <c r="H48" i="29"/>
  <c r="C48" i="29"/>
  <c r="H47" i="29"/>
  <c r="C47" i="29"/>
  <c r="H46" i="29"/>
  <c r="C46" i="29"/>
  <c r="AP45" i="29"/>
  <c r="AN45" i="29"/>
  <c r="AM45" i="29"/>
  <c r="AK45" i="29"/>
  <c r="AH45" i="29"/>
  <c r="AG45" i="29"/>
  <c r="AE45" i="29"/>
  <c r="AD45" i="29"/>
  <c r="AC45" i="29"/>
  <c r="Z45" i="29"/>
  <c r="Y45" i="29"/>
  <c r="X45" i="29"/>
  <c r="W45" i="29"/>
  <c r="V45" i="29"/>
  <c r="Q45" i="29"/>
  <c r="O45" i="29"/>
  <c r="M45" i="29"/>
  <c r="K45" i="29"/>
  <c r="J45" i="29"/>
  <c r="I45" i="29"/>
  <c r="G45" i="29"/>
  <c r="F45" i="29"/>
  <c r="E45" i="29"/>
  <c r="D45" i="29"/>
  <c r="AB43" i="29"/>
  <c r="AB42" i="29"/>
  <c r="H42" i="29"/>
  <c r="AB41" i="29"/>
  <c r="H41" i="29"/>
  <c r="AB40" i="29"/>
  <c r="H40" i="29"/>
  <c r="AB39" i="29"/>
  <c r="H39" i="29"/>
  <c r="H38" i="29"/>
  <c r="AB37" i="29"/>
  <c r="H37" i="29"/>
  <c r="H36" i="29"/>
  <c r="AB35" i="29"/>
  <c r="H35" i="29"/>
  <c r="H34" i="29"/>
  <c r="AB33" i="29"/>
  <c r="H33" i="29"/>
  <c r="AB31" i="29"/>
  <c r="H31" i="29"/>
  <c r="AP30" i="29"/>
  <c r="AM30" i="29"/>
  <c r="AK30" i="29"/>
  <c r="AI30" i="29"/>
  <c r="AG30" i="29"/>
  <c r="AD30" i="29"/>
  <c r="AC30" i="29"/>
  <c r="Z30" i="29"/>
  <c r="Y30" i="29"/>
  <c r="X30" i="29"/>
  <c r="W30" i="29"/>
  <c r="R30" i="29"/>
  <c r="P30" i="29"/>
  <c r="O30" i="29"/>
  <c r="M30" i="29"/>
  <c r="J30" i="29"/>
  <c r="AB28" i="29"/>
  <c r="AB27" i="29" s="1"/>
  <c r="H28" i="29"/>
  <c r="H27" i="29" s="1"/>
  <c r="C28" i="29"/>
  <c r="C27" i="29" s="1"/>
  <c r="AP27" i="29"/>
  <c r="AO27" i="29"/>
  <c r="AN27" i="29"/>
  <c r="AM27" i="29"/>
  <c r="AK27" i="29"/>
  <c r="AI27" i="29"/>
  <c r="AH27" i="29"/>
  <c r="AG27" i="29"/>
  <c r="AE27" i="29"/>
  <c r="AD27" i="29"/>
  <c r="AC27" i="29"/>
  <c r="V27" i="29"/>
  <c r="U27" i="29"/>
  <c r="T27" i="29"/>
  <c r="S27" i="29"/>
  <c r="R27" i="29"/>
  <c r="Q27" i="29"/>
  <c r="P27" i="29"/>
  <c r="O27" i="29"/>
  <c r="M27" i="29"/>
  <c r="K27" i="29"/>
  <c r="J27" i="29"/>
  <c r="I27" i="29"/>
  <c r="G27" i="29"/>
  <c r="F27" i="29"/>
  <c r="E27" i="29"/>
  <c r="D27" i="29"/>
  <c r="AB25" i="29"/>
  <c r="C25" i="29"/>
  <c r="Z21" i="29"/>
  <c r="Y21" i="29"/>
  <c r="X21" i="29"/>
  <c r="W21" i="29"/>
  <c r="M21" i="29"/>
  <c r="K21" i="29"/>
  <c r="J21" i="29"/>
  <c r="G21" i="29"/>
  <c r="F21" i="29"/>
  <c r="J9" i="29"/>
  <c r="AP9" i="29"/>
  <c r="AM9" i="29"/>
  <c r="AK9" i="29"/>
  <c r="AI9" i="29"/>
  <c r="AD9" i="29"/>
  <c r="AC9" i="29"/>
  <c r="Z9" i="29"/>
  <c r="Y9" i="29"/>
  <c r="X9" i="29"/>
  <c r="W9" i="29"/>
  <c r="V9" i="29"/>
  <c r="R9" i="29"/>
  <c r="Q9" i="29"/>
  <c r="P9" i="29"/>
  <c r="K9" i="29"/>
  <c r="G9" i="29"/>
  <c r="F9" i="29"/>
  <c r="E9" i="29"/>
  <c r="AP7" i="29"/>
  <c r="F7" i="29"/>
  <c r="AB5" i="29"/>
  <c r="H5" i="29"/>
  <c r="C5" i="29"/>
  <c r="H3" i="29"/>
  <c r="L2" i="29"/>
  <c r="AB71" i="28"/>
  <c r="H71" i="28"/>
  <c r="C71" i="28"/>
  <c r="AB70" i="28"/>
  <c r="H70" i="28"/>
  <c r="C70" i="28"/>
  <c r="H69" i="28"/>
  <c r="H68" i="28"/>
  <c r="H67" i="28"/>
  <c r="H66" i="28"/>
  <c r="H64" i="28"/>
  <c r="H63" i="28"/>
  <c r="H62" i="28"/>
  <c r="H61" i="28"/>
  <c r="H60" i="28"/>
  <c r="H59" i="28"/>
  <c r="AP58" i="28"/>
  <c r="AN58" i="28"/>
  <c r="AN57" i="28" s="1"/>
  <c r="AI58" i="28"/>
  <c r="AG58" i="28"/>
  <c r="AG57" i="28" s="1"/>
  <c r="AD58" i="28"/>
  <c r="AD57" i="28" s="1"/>
  <c r="AC58" i="28"/>
  <c r="AC57" i="28" s="1"/>
  <c r="Z58" i="28"/>
  <c r="Z57" i="28" s="1"/>
  <c r="Y58" i="28"/>
  <c r="Y57" i="28" s="1"/>
  <c r="X58" i="28"/>
  <c r="X57" i="28" s="1"/>
  <c r="W58" i="28"/>
  <c r="R58" i="28"/>
  <c r="R57" i="28" s="1"/>
  <c r="P58" i="28"/>
  <c r="P57" i="28" s="1"/>
  <c r="O58" i="28"/>
  <c r="M58" i="28"/>
  <c r="M57" i="28" s="1"/>
  <c r="K58" i="28"/>
  <c r="J58" i="28"/>
  <c r="I58" i="28"/>
  <c r="F58" i="28"/>
  <c r="H55" i="28"/>
  <c r="C55" i="28"/>
  <c r="AB54" i="28"/>
  <c r="H54" i="28"/>
  <c r="C54" i="28"/>
  <c r="H53" i="28"/>
  <c r="C53" i="28"/>
  <c r="AB52" i="28"/>
  <c r="H52" i="28"/>
  <c r="C52" i="28"/>
  <c r="AB51" i="28"/>
  <c r="H51" i="28"/>
  <c r="C51" i="28"/>
  <c r="H50" i="28"/>
  <c r="C50" i="28"/>
  <c r="H49" i="28"/>
  <c r="C49" i="28"/>
  <c r="H48" i="28"/>
  <c r="C48" i="28"/>
  <c r="H47" i="28"/>
  <c r="C47" i="28"/>
  <c r="H46" i="28"/>
  <c r="C46" i="28"/>
  <c r="AP45" i="28"/>
  <c r="AN45" i="28"/>
  <c r="AM45" i="28"/>
  <c r="AK45" i="28"/>
  <c r="AH45" i="28"/>
  <c r="AG45" i="28"/>
  <c r="AE45" i="28"/>
  <c r="AD45" i="28"/>
  <c r="AC45" i="28"/>
  <c r="Z45" i="28"/>
  <c r="Y45" i="28"/>
  <c r="X45" i="28"/>
  <c r="W45" i="28"/>
  <c r="V45" i="28"/>
  <c r="Q45" i="28"/>
  <c r="O45" i="28"/>
  <c r="M45" i="28"/>
  <c r="K45" i="28"/>
  <c r="J45" i="28"/>
  <c r="I45" i="28"/>
  <c r="G45" i="28"/>
  <c r="F45" i="28"/>
  <c r="E45" i="28"/>
  <c r="D45" i="28"/>
  <c r="AB43" i="28"/>
  <c r="AB42" i="28"/>
  <c r="H42" i="28"/>
  <c r="AB41" i="28"/>
  <c r="H41" i="28"/>
  <c r="AB40" i="28"/>
  <c r="H40" i="28"/>
  <c r="AB39" i="28"/>
  <c r="H39" i="28"/>
  <c r="H38" i="28"/>
  <c r="AB37" i="28"/>
  <c r="H37" i="28"/>
  <c r="H36" i="28"/>
  <c r="AB35" i="28"/>
  <c r="H35" i="28"/>
  <c r="H34" i="28"/>
  <c r="AB33" i="28"/>
  <c r="H33" i="28"/>
  <c r="AB31" i="28"/>
  <c r="H31" i="28"/>
  <c r="AP30" i="28"/>
  <c r="AM30" i="28"/>
  <c r="AK30" i="28"/>
  <c r="AI30" i="28"/>
  <c r="AG30" i="28"/>
  <c r="AD30" i="28"/>
  <c r="AC30" i="28"/>
  <c r="Z30" i="28"/>
  <c r="Y30" i="28"/>
  <c r="X30" i="28"/>
  <c r="W30" i="28"/>
  <c r="R30" i="28"/>
  <c r="P30" i="28"/>
  <c r="O30" i="28"/>
  <c r="M30" i="28"/>
  <c r="J30" i="28"/>
  <c r="AB28" i="28"/>
  <c r="AB27" i="28" s="1"/>
  <c r="H28" i="28"/>
  <c r="H27" i="28" s="1"/>
  <c r="C28" i="28"/>
  <c r="AP27" i="28"/>
  <c r="AO27" i="28"/>
  <c r="AN27" i="28"/>
  <c r="AM27" i="28"/>
  <c r="AK27" i="28"/>
  <c r="AI27" i="28"/>
  <c r="AH27" i="28"/>
  <c r="AG27" i="28"/>
  <c r="AE27" i="28"/>
  <c r="AD27" i="28"/>
  <c r="AC27" i="28"/>
  <c r="V27" i="28"/>
  <c r="U27" i="28"/>
  <c r="T27" i="28"/>
  <c r="S27" i="28"/>
  <c r="R27" i="28"/>
  <c r="Q27" i="28"/>
  <c r="P27" i="28"/>
  <c r="O27" i="28"/>
  <c r="M27" i="28"/>
  <c r="K27" i="28"/>
  <c r="J27" i="28"/>
  <c r="I27" i="28"/>
  <c r="G27" i="28"/>
  <c r="F27" i="28"/>
  <c r="E27" i="28"/>
  <c r="D27" i="28"/>
  <c r="C27" i="28"/>
  <c r="AB25" i="28"/>
  <c r="C25" i="28"/>
  <c r="Z21" i="28"/>
  <c r="Y21" i="28"/>
  <c r="X21" i="28"/>
  <c r="W21" i="28"/>
  <c r="M21" i="28"/>
  <c r="K21" i="28"/>
  <c r="J21" i="28"/>
  <c r="G21" i="28"/>
  <c r="F21" i="28"/>
  <c r="J9" i="28"/>
  <c r="AP9" i="28"/>
  <c r="AM9" i="28"/>
  <c r="AK9" i="28"/>
  <c r="AI9" i="28"/>
  <c r="AD9" i="28"/>
  <c r="AC9" i="28"/>
  <c r="Z9" i="28"/>
  <c r="Y9" i="28"/>
  <c r="X9" i="28"/>
  <c r="W9" i="28"/>
  <c r="V9" i="28"/>
  <c r="R9" i="28"/>
  <c r="Q9" i="28"/>
  <c r="P9" i="28"/>
  <c r="K9" i="28"/>
  <c r="G9" i="28"/>
  <c r="F9" i="28"/>
  <c r="E9" i="28"/>
  <c r="AP7" i="28"/>
  <c r="F7" i="28"/>
  <c r="AB5" i="28"/>
  <c r="H5" i="28"/>
  <c r="C5" i="28"/>
  <c r="H3" i="28"/>
  <c r="L2" i="28"/>
  <c r="AB71" i="26"/>
  <c r="H71" i="26"/>
  <c r="C71" i="26"/>
  <c r="AB70" i="26"/>
  <c r="H70" i="26"/>
  <c r="C70" i="26"/>
  <c r="H69" i="26"/>
  <c r="H68" i="26"/>
  <c r="H67" i="26"/>
  <c r="H66" i="26"/>
  <c r="H64" i="26"/>
  <c r="H63" i="26"/>
  <c r="H62" i="26"/>
  <c r="H61" i="26"/>
  <c r="H60" i="26"/>
  <c r="H59" i="26"/>
  <c r="AP58" i="26"/>
  <c r="AP57" i="26" s="1"/>
  <c r="AN58" i="26"/>
  <c r="AI58" i="26"/>
  <c r="AG58" i="26"/>
  <c r="AG57" i="26" s="1"/>
  <c r="AD58" i="26"/>
  <c r="AC58" i="26"/>
  <c r="AC57" i="26" s="1"/>
  <c r="Z58" i="26"/>
  <c r="Z57" i="26" s="1"/>
  <c r="Y58" i="26"/>
  <c r="Y57" i="26" s="1"/>
  <c r="X58" i="26"/>
  <c r="X57" i="26" s="1"/>
  <c r="W58" i="26"/>
  <c r="W57" i="26" s="1"/>
  <c r="R58" i="26"/>
  <c r="R57" i="26" s="1"/>
  <c r="P58" i="26"/>
  <c r="P57" i="26" s="1"/>
  <c r="O58" i="26"/>
  <c r="O57" i="26" s="1"/>
  <c r="M58" i="26"/>
  <c r="K58" i="26"/>
  <c r="J58" i="26"/>
  <c r="I58" i="26"/>
  <c r="F58" i="26"/>
  <c r="H55" i="26"/>
  <c r="C55" i="26"/>
  <c r="AB54" i="26"/>
  <c r="H54" i="26"/>
  <c r="C54" i="26"/>
  <c r="H53" i="26"/>
  <c r="C53" i="26"/>
  <c r="AB52" i="26"/>
  <c r="H52" i="26"/>
  <c r="C52" i="26"/>
  <c r="AB51" i="26"/>
  <c r="H51" i="26"/>
  <c r="C51" i="26"/>
  <c r="H50" i="26"/>
  <c r="C50" i="26"/>
  <c r="H49" i="26"/>
  <c r="C49" i="26"/>
  <c r="H48" i="26"/>
  <c r="C48" i="26"/>
  <c r="H47" i="26"/>
  <c r="C47" i="26"/>
  <c r="H46" i="26"/>
  <c r="C46" i="26"/>
  <c r="AP45" i="26"/>
  <c r="AN45" i="26"/>
  <c r="AM45" i="26"/>
  <c r="AK45" i="26"/>
  <c r="AH45" i="26"/>
  <c r="AG45" i="26"/>
  <c r="AE45" i="26"/>
  <c r="AD45" i="26"/>
  <c r="AC45" i="26"/>
  <c r="Z45" i="26"/>
  <c r="Y45" i="26"/>
  <c r="X45" i="26"/>
  <c r="W45" i="26"/>
  <c r="V45" i="26"/>
  <c r="Q45" i="26"/>
  <c r="O45" i="26"/>
  <c r="M45" i="26"/>
  <c r="K45" i="26"/>
  <c r="J45" i="26"/>
  <c r="I45" i="26"/>
  <c r="G45" i="26"/>
  <c r="F45" i="26"/>
  <c r="E45" i="26"/>
  <c r="D45" i="26"/>
  <c r="AB43" i="26"/>
  <c r="AB42" i="26"/>
  <c r="H42" i="26"/>
  <c r="AB41" i="26"/>
  <c r="H41" i="26"/>
  <c r="AB40" i="26"/>
  <c r="H40" i="26"/>
  <c r="AB39" i="26"/>
  <c r="H39" i="26"/>
  <c r="H38" i="26"/>
  <c r="AB37" i="26"/>
  <c r="H37" i="26"/>
  <c r="H36" i="26"/>
  <c r="AB35" i="26"/>
  <c r="H35" i="26"/>
  <c r="H34" i="26"/>
  <c r="AB33" i="26"/>
  <c r="H33" i="26"/>
  <c r="AB31" i="26"/>
  <c r="H31" i="26"/>
  <c r="AP30" i="26"/>
  <c r="AM30" i="26"/>
  <c r="AK30" i="26"/>
  <c r="AI30" i="26"/>
  <c r="AG30" i="26"/>
  <c r="AD30" i="26"/>
  <c r="AC30" i="26"/>
  <c r="Z30" i="26"/>
  <c r="Y30" i="26"/>
  <c r="X30" i="26"/>
  <c r="W30" i="26"/>
  <c r="R30" i="26"/>
  <c r="P30" i="26"/>
  <c r="O30" i="26"/>
  <c r="M30" i="26"/>
  <c r="J30" i="26"/>
  <c r="AB28" i="26"/>
  <c r="AB27" i="26" s="1"/>
  <c r="H28" i="26"/>
  <c r="C28" i="26"/>
  <c r="C27" i="26" s="1"/>
  <c r="AP27" i="26"/>
  <c r="AO27" i="26"/>
  <c r="AN27" i="26"/>
  <c r="AM27" i="26"/>
  <c r="AK27" i="26"/>
  <c r="AI27" i="26"/>
  <c r="AH27" i="26"/>
  <c r="AG27" i="26"/>
  <c r="AE27" i="26"/>
  <c r="AD27" i="26"/>
  <c r="AC27" i="26"/>
  <c r="V27" i="26"/>
  <c r="U27" i="26"/>
  <c r="T27" i="26"/>
  <c r="S27" i="26"/>
  <c r="R27" i="26"/>
  <c r="Q27" i="26"/>
  <c r="P27" i="26"/>
  <c r="O27" i="26"/>
  <c r="M27" i="26"/>
  <c r="K27" i="26"/>
  <c r="J27" i="26"/>
  <c r="I27" i="26"/>
  <c r="H27" i="26"/>
  <c r="G27" i="26"/>
  <c r="F27" i="26"/>
  <c r="E27" i="26"/>
  <c r="D27" i="26"/>
  <c r="AB25" i="26"/>
  <c r="C25" i="26"/>
  <c r="Z21" i="26"/>
  <c r="Y21" i="26"/>
  <c r="X21" i="26"/>
  <c r="W21" i="26"/>
  <c r="M21" i="26"/>
  <c r="K21" i="26"/>
  <c r="J21" i="26"/>
  <c r="G21" i="26"/>
  <c r="F21" i="26"/>
  <c r="J9" i="26"/>
  <c r="AP9" i="26"/>
  <c r="AM9" i="26"/>
  <c r="AK9" i="26"/>
  <c r="AI9" i="26"/>
  <c r="AD9" i="26"/>
  <c r="AC9" i="26"/>
  <c r="Z9" i="26"/>
  <c r="Y9" i="26"/>
  <c r="X9" i="26"/>
  <c r="W9" i="26"/>
  <c r="V9" i="26"/>
  <c r="R9" i="26"/>
  <c r="Q9" i="26"/>
  <c r="P9" i="26"/>
  <c r="K9" i="26"/>
  <c r="G9" i="26"/>
  <c r="F9" i="26"/>
  <c r="E9" i="26"/>
  <c r="AP7" i="26"/>
  <c r="F7" i="26"/>
  <c r="AB5" i="26"/>
  <c r="H5" i="26"/>
  <c r="C5" i="26"/>
  <c r="H3" i="26"/>
  <c r="L2" i="26"/>
  <c r="AB71" i="25"/>
  <c r="H71" i="25"/>
  <c r="C71" i="25"/>
  <c r="AB70" i="25"/>
  <c r="H70" i="25"/>
  <c r="C70" i="25"/>
  <c r="H69" i="25"/>
  <c r="H68" i="25"/>
  <c r="H67" i="25"/>
  <c r="H66" i="25"/>
  <c r="H64" i="25"/>
  <c r="H63" i="25"/>
  <c r="H62" i="25"/>
  <c r="H61" i="25"/>
  <c r="H60" i="25"/>
  <c r="H59" i="25"/>
  <c r="AP58" i="25"/>
  <c r="AP57" i="25" s="1"/>
  <c r="AN58" i="25"/>
  <c r="AI58" i="25"/>
  <c r="AG58" i="25"/>
  <c r="AG57" i="25" s="1"/>
  <c r="AD58" i="25"/>
  <c r="AC58" i="25"/>
  <c r="AC57" i="25" s="1"/>
  <c r="Z58" i="25"/>
  <c r="Z57" i="25" s="1"/>
  <c r="Y58" i="25"/>
  <c r="Y57" i="25" s="1"/>
  <c r="X58" i="25"/>
  <c r="X57" i="25" s="1"/>
  <c r="W58" i="25"/>
  <c r="W57" i="25" s="1"/>
  <c r="R58" i="25"/>
  <c r="R57" i="25" s="1"/>
  <c r="P58" i="25"/>
  <c r="P57" i="25" s="1"/>
  <c r="O58" i="25"/>
  <c r="O57" i="25" s="1"/>
  <c r="M58" i="25"/>
  <c r="K58" i="25"/>
  <c r="J58" i="25"/>
  <c r="I58" i="25"/>
  <c r="F58" i="25"/>
  <c r="H55" i="25"/>
  <c r="C55" i="25"/>
  <c r="AB54" i="25"/>
  <c r="H54" i="25"/>
  <c r="C54" i="25"/>
  <c r="H53" i="25"/>
  <c r="C53" i="25"/>
  <c r="AB52" i="25"/>
  <c r="H52" i="25"/>
  <c r="C52" i="25"/>
  <c r="AB51" i="25"/>
  <c r="H51" i="25"/>
  <c r="C51" i="25"/>
  <c r="H50" i="25"/>
  <c r="C50" i="25"/>
  <c r="H49" i="25"/>
  <c r="C49" i="25"/>
  <c r="H48" i="25"/>
  <c r="C48" i="25"/>
  <c r="H47" i="25"/>
  <c r="C47" i="25"/>
  <c r="H46" i="25"/>
  <c r="C46" i="25"/>
  <c r="AP45" i="25"/>
  <c r="AN45" i="25"/>
  <c r="AM45" i="25"/>
  <c r="AK45" i="25"/>
  <c r="AH45" i="25"/>
  <c r="AG45" i="25"/>
  <c r="AE45" i="25"/>
  <c r="AD45" i="25"/>
  <c r="AC45" i="25"/>
  <c r="Z45" i="25"/>
  <c r="Y45" i="25"/>
  <c r="X45" i="25"/>
  <c r="W45" i="25"/>
  <c r="V45" i="25"/>
  <c r="Q45" i="25"/>
  <c r="O45" i="25"/>
  <c r="M45" i="25"/>
  <c r="K45" i="25"/>
  <c r="J45" i="25"/>
  <c r="I45" i="25"/>
  <c r="G45" i="25"/>
  <c r="F45" i="25"/>
  <c r="E45" i="25"/>
  <c r="D45" i="25"/>
  <c r="AB43" i="25"/>
  <c r="AB42" i="25"/>
  <c r="H42" i="25"/>
  <c r="AB41" i="25"/>
  <c r="H41" i="25"/>
  <c r="AB40" i="25"/>
  <c r="H40" i="25"/>
  <c r="AB39" i="25"/>
  <c r="H39" i="25"/>
  <c r="H38" i="25"/>
  <c r="AB37" i="25"/>
  <c r="H37" i="25"/>
  <c r="H36" i="25"/>
  <c r="AB35" i="25"/>
  <c r="H35" i="25"/>
  <c r="H34" i="25"/>
  <c r="AB33" i="25"/>
  <c r="H33" i="25"/>
  <c r="AB31" i="25"/>
  <c r="H31" i="25"/>
  <c r="AP30" i="25"/>
  <c r="AM30" i="25"/>
  <c r="AK30" i="25"/>
  <c r="AI30" i="25"/>
  <c r="AG30" i="25"/>
  <c r="AD30" i="25"/>
  <c r="AC30" i="25"/>
  <c r="Z30" i="25"/>
  <c r="Y30" i="25"/>
  <c r="X30" i="25"/>
  <c r="W30" i="25"/>
  <c r="R30" i="25"/>
  <c r="P30" i="25"/>
  <c r="O30" i="25"/>
  <c r="M30" i="25"/>
  <c r="J30" i="25"/>
  <c r="AB28" i="25"/>
  <c r="AB27" i="25" s="1"/>
  <c r="H28" i="25"/>
  <c r="H27" i="25" s="1"/>
  <c r="C28" i="25"/>
  <c r="AP27" i="25"/>
  <c r="AO27" i="25"/>
  <c r="AN27" i="25"/>
  <c r="AM27" i="25"/>
  <c r="AK27" i="25"/>
  <c r="AI27" i="25"/>
  <c r="AH27" i="25"/>
  <c r="AG27" i="25"/>
  <c r="AE27" i="25"/>
  <c r="AD27" i="25"/>
  <c r="AC27" i="25"/>
  <c r="V27" i="25"/>
  <c r="U27" i="25"/>
  <c r="T27" i="25"/>
  <c r="S27" i="25"/>
  <c r="R27" i="25"/>
  <c r="Q27" i="25"/>
  <c r="P27" i="25"/>
  <c r="O27" i="25"/>
  <c r="M27" i="25"/>
  <c r="K27" i="25"/>
  <c r="J27" i="25"/>
  <c r="I27" i="25"/>
  <c r="G27" i="25"/>
  <c r="F27" i="25"/>
  <c r="E27" i="25"/>
  <c r="D27" i="25"/>
  <c r="AB25" i="25"/>
  <c r="C25" i="25"/>
  <c r="Z21" i="25"/>
  <c r="Y21" i="25"/>
  <c r="X21" i="25"/>
  <c r="W21" i="25"/>
  <c r="M21" i="25"/>
  <c r="K21" i="25"/>
  <c r="J21" i="25"/>
  <c r="G21" i="25"/>
  <c r="F21" i="25"/>
  <c r="J9" i="25"/>
  <c r="AP9" i="25"/>
  <c r="AM9" i="25"/>
  <c r="AK9" i="25"/>
  <c r="AI9" i="25"/>
  <c r="AD9" i="25"/>
  <c r="AC9" i="25"/>
  <c r="Z9" i="25"/>
  <c r="Y9" i="25"/>
  <c r="X9" i="25"/>
  <c r="W9" i="25"/>
  <c r="V9" i="25"/>
  <c r="R9" i="25"/>
  <c r="Q9" i="25"/>
  <c r="P9" i="25"/>
  <c r="K9" i="25"/>
  <c r="G9" i="25"/>
  <c r="F9" i="25"/>
  <c r="E9" i="25"/>
  <c r="AP7" i="25"/>
  <c r="F7" i="25"/>
  <c r="AB5" i="25"/>
  <c r="H5" i="25"/>
  <c r="C5" i="25"/>
  <c r="H3" i="25"/>
  <c r="L2" i="25"/>
  <c r="AB71" i="24"/>
  <c r="H71" i="24"/>
  <c r="C71" i="24"/>
  <c r="AB70" i="24"/>
  <c r="H70" i="24"/>
  <c r="C70" i="24"/>
  <c r="H69" i="24"/>
  <c r="H68" i="24"/>
  <c r="H67" i="24"/>
  <c r="H66" i="24"/>
  <c r="H64" i="24"/>
  <c r="H63" i="24"/>
  <c r="H62" i="24"/>
  <c r="H61" i="24"/>
  <c r="H60" i="24"/>
  <c r="H59" i="24"/>
  <c r="AP58" i="24"/>
  <c r="AP57" i="24" s="1"/>
  <c r="AN58" i="24"/>
  <c r="AI58" i="24"/>
  <c r="AG58" i="24"/>
  <c r="AG57" i="24" s="1"/>
  <c r="AD58" i="24"/>
  <c r="AD57" i="24" s="1"/>
  <c r="AC58" i="24"/>
  <c r="AC57" i="24" s="1"/>
  <c r="Z58" i="24"/>
  <c r="Z57" i="24" s="1"/>
  <c r="Y58" i="24"/>
  <c r="Y57" i="24" s="1"/>
  <c r="X58" i="24"/>
  <c r="X57" i="24" s="1"/>
  <c r="W58" i="24"/>
  <c r="W57" i="24" s="1"/>
  <c r="R58" i="24"/>
  <c r="R57" i="24" s="1"/>
  <c r="P58" i="24"/>
  <c r="P57" i="24" s="1"/>
  <c r="O58" i="24"/>
  <c r="O57" i="24" s="1"/>
  <c r="M58" i="24"/>
  <c r="K58" i="24"/>
  <c r="J58" i="24"/>
  <c r="I58" i="24"/>
  <c r="F58" i="24"/>
  <c r="H55" i="24"/>
  <c r="C55" i="24"/>
  <c r="AB54" i="24"/>
  <c r="H54" i="24"/>
  <c r="C54" i="24"/>
  <c r="H53" i="24"/>
  <c r="C53" i="24"/>
  <c r="AB52" i="24"/>
  <c r="H52" i="24"/>
  <c r="C52" i="24"/>
  <c r="AB51" i="24"/>
  <c r="H51" i="24"/>
  <c r="C51" i="24"/>
  <c r="H50" i="24"/>
  <c r="C50" i="24"/>
  <c r="H49" i="24"/>
  <c r="C49" i="24"/>
  <c r="H48" i="24"/>
  <c r="C48" i="24"/>
  <c r="H47" i="24"/>
  <c r="C47" i="24"/>
  <c r="H46" i="24"/>
  <c r="C46" i="24"/>
  <c r="AP45" i="24"/>
  <c r="AN45" i="24"/>
  <c r="AM45" i="24"/>
  <c r="AK45" i="24"/>
  <c r="AH45" i="24"/>
  <c r="AG45" i="24"/>
  <c r="AE45" i="24"/>
  <c r="AD45" i="24"/>
  <c r="AC45" i="24"/>
  <c r="Z45" i="24"/>
  <c r="Y45" i="24"/>
  <c r="X45" i="24"/>
  <c r="W45" i="24"/>
  <c r="V45" i="24"/>
  <c r="Q45" i="24"/>
  <c r="O45" i="24"/>
  <c r="M45" i="24"/>
  <c r="K45" i="24"/>
  <c r="J45" i="24"/>
  <c r="I45" i="24"/>
  <c r="G45" i="24"/>
  <c r="F45" i="24"/>
  <c r="E45" i="24"/>
  <c r="D45" i="24"/>
  <c r="AB43" i="24"/>
  <c r="AB42" i="24"/>
  <c r="H42" i="24"/>
  <c r="AB41" i="24"/>
  <c r="H41" i="24"/>
  <c r="AB40" i="24"/>
  <c r="H40" i="24"/>
  <c r="AB39" i="24"/>
  <c r="H39" i="24"/>
  <c r="H38" i="24"/>
  <c r="AB37" i="24"/>
  <c r="H37" i="24"/>
  <c r="H36" i="24"/>
  <c r="AB35" i="24"/>
  <c r="H35" i="24"/>
  <c r="H34" i="24"/>
  <c r="AB33" i="24"/>
  <c r="H33" i="24"/>
  <c r="AB31" i="24"/>
  <c r="H31" i="24"/>
  <c r="AP30" i="24"/>
  <c r="AM30" i="24"/>
  <c r="AK30" i="24"/>
  <c r="AI30" i="24"/>
  <c r="AG30" i="24"/>
  <c r="AD30" i="24"/>
  <c r="AC30" i="24"/>
  <c r="Z30" i="24"/>
  <c r="Y30" i="24"/>
  <c r="X30" i="24"/>
  <c r="W30" i="24"/>
  <c r="R30" i="24"/>
  <c r="P30" i="24"/>
  <c r="O30" i="24"/>
  <c r="M30" i="24"/>
  <c r="J30" i="24"/>
  <c r="AB28" i="24"/>
  <c r="AB27" i="24" s="1"/>
  <c r="H28" i="24"/>
  <c r="H27" i="24" s="1"/>
  <c r="C28" i="24"/>
  <c r="C27" i="24" s="1"/>
  <c r="AP27" i="24"/>
  <c r="AO27" i="24"/>
  <c r="AN27" i="24"/>
  <c r="AM27" i="24"/>
  <c r="AK27" i="24"/>
  <c r="AI27" i="24"/>
  <c r="AH27" i="24"/>
  <c r="AG27" i="24"/>
  <c r="AE27" i="24"/>
  <c r="AD27" i="24"/>
  <c r="AC27" i="24"/>
  <c r="V27" i="24"/>
  <c r="U27" i="24"/>
  <c r="T27" i="24"/>
  <c r="S27" i="24"/>
  <c r="R27" i="24"/>
  <c r="Q27" i="24"/>
  <c r="P27" i="24"/>
  <c r="O27" i="24"/>
  <c r="M27" i="24"/>
  <c r="K27" i="24"/>
  <c r="J27" i="24"/>
  <c r="I27" i="24"/>
  <c r="G27" i="24"/>
  <c r="F27" i="24"/>
  <c r="E27" i="24"/>
  <c r="D27" i="24"/>
  <c r="AB25" i="24"/>
  <c r="C25" i="24"/>
  <c r="Z21" i="24"/>
  <c r="Y21" i="24"/>
  <c r="X21" i="24"/>
  <c r="W21" i="24"/>
  <c r="M21" i="24"/>
  <c r="K21" i="24"/>
  <c r="J21" i="24"/>
  <c r="G21" i="24"/>
  <c r="F21" i="24"/>
  <c r="AN9" i="24"/>
  <c r="J9" i="24"/>
  <c r="AP9" i="24"/>
  <c r="AM9" i="24"/>
  <c r="AK9" i="24"/>
  <c r="AI9" i="24"/>
  <c r="AD9" i="24"/>
  <c r="AC9" i="24"/>
  <c r="Z9" i="24"/>
  <c r="Y9" i="24"/>
  <c r="X9" i="24"/>
  <c r="W9" i="24"/>
  <c r="V9" i="24"/>
  <c r="R9" i="24"/>
  <c r="Q9" i="24"/>
  <c r="P9" i="24"/>
  <c r="K9" i="24"/>
  <c r="G9" i="24"/>
  <c r="F9" i="24"/>
  <c r="E9" i="24"/>
  <c r="AP7" i="24"/>
  <c r="F7" i="24"/>
  <c r="AB5" i="24"/>
  <c r="H5" i="24"/>
  <c r="C5" i="24"/>
  <c r="H3" i="24"/>
  <c r="L2" i="24"/>
  <c r="AB71" i="23"/>
  <c r="H71" i="23"/>
  <c r="C71" i="23"/>
  <c r="AB70" i="23"/>
  <c r="H70" i="23"/>
  <c r="C70" i="23"/>
  <c r="H69" i="23"/>
  <c r="H68" i="23"/>
  <c r="H67" i="23"/>
  <c r="H66" i="23"/>
  <c r="H64" i="23"/>
  <c r="H63" i="23"/>
  <c r="H62" i="23"/>
  <c r="H61" i="23"/>
  <c r="H60" i="23"/>
  <c r="H59" i="23"/>
  <c r="AP58" i="23"/>
  <c r="AN58" i="23"/>
  <c r="AI58" i="23"/>
  <c r="AG58" i="23"/>
  <c r="AG57" i="23" s="1"/>
  <c r="AD58" i="23"/>
  <c r="AD57" i="23" s="1"/>
  <c r="AC58" i="23"/>
  <c r="AC57" i="23" s="1"/>
  <c r="Z58" i="23"/>
  <c r="Z57" i="23" s="1"/>
  <c r="Y58" i="23"/>
  <c r="X58" i="23"/>
  <c r="X57" i="23" s="1"/>
  <c r="W58" i="23"/>
  <c r="W57" i="23" s="1"/>
  <c r="R58" i="23"/>
  <c r="R57" i="23" s="1"/>
  <c r="P58" i="23"/>
  <c r="P57" i="23" s="1"/>
  <c r="O58" i="23"/>
  <c r="O57" i="23" s="1"/>
  <c r="M58" i="23"/>
  <c r="M57" i="23" s="1"/>
  <c r="K58" i="23"/>
  <c r="J58" i="23"/>
  <c r="I58" i="23"/>
  <c r="F58" i="23"/>
  <c r="AP57" i="23"/>
  <c r="H55" i="23"/>
  <c r="C55" i="23"/>
  <c r="AB54" i="23"/>
  <c r="H54" i="23"/>
  <c r="C54" i="23"/>
  <c r="H53" i="23"/>
  <c r="C53" i="23"/>
  <c r="AB52" i="23"/>
  <c r="H52" i="23"/>
  <c r="C52" i="23"/>
  <c r="AB51" i="23"/>
  <c r="H51" i="23"/>
  <c r="C51" i="23"/>
  <c r="H50" i="23"/>
  <c r="C50" i="23"/>
  <c r="H49" i="23"/>
  <c r="C49" i="23"/>
  <c r="H48" i="23"/>
  <c r="C48" i="23"/>
  <c r="H47" i="23"/>
  <c r="C47" i="23"/>
  <c r="H46" i="23"/>
  <c r="C46" i="23"/>
  <c r="AP45" i="23"/>
  <c r="AN45" i="23"/>
  <c r="AM45" i="23"/>
  <c r="AK45" i="23"/>
  <c r="AH45" i="23"/>
  <c r="AG45" i="23"/>
  <c r="AE45" i="23"/>
  <c r="AD45" i="23"/>
  <c r="AC45" i="23"/>
  <c r="Z45" i="23"/>
  <c r="Y45" i="23"/>
  <c r="X45" i="23"/>
  <c r="W45" i="23"/>
  <c r="V45" i="23"/>
  <c r="Q45" i="23"/>
  <c r="O45" i="23"/>
  <c r="M45" i="23"/>
  <c r="K45" i="23"/>
  <c r="J45" i="23"/>
  <c r="I45" i="23"/>
  <c r="G45" i="23"/>
  <c r="F45" i="23"/>
  <c r="E45" i="23"/>
  <c r="D45" i="23"/>
  <c r="AB43" i="23"/>
  <c r="AB42" i="23"/>
  <c r="H42" i="23"/>
  <c r="AB41" i="23"/>
  <c r="H41" i="23"/>
  <c r="AB40" i="23"/>
  <c r="H40" i="23"/>
  <c r="AB39" i="23"/>
  <c r="H39" i="23"/>
  <c r="H38" i="23"/>
  <c r="AB37" i="23"/>
  <c r="H37" i="23"/>
  <c r="H36" i="23"/>
  <c r="AB35" i="23"/>
  <c r="H35" i="23"/>
  <c r="H34" i="23"/>
  <c r="AB33" i="23"/>
  <c r="H33" i="23"/>
  <c r="AB31" i="23"/>
  <c r="H31" i="23"/>
  <c r="AP30" i="23"/>
  <c r="AM30" i="23"/>
  <c r="AK30" i="23"/>
  <c r="AI30" i="23"/>
  <c r="AG30" i="23"/>
  <c r="AD30" i="23"/>
  <c r="AC30" i="23"/>
  <c r="Z30" i="23"/>
  <c r="Y30" i="23"/>
  <c r="X30" i="23"/>
  <c r="W30" i="23"/>
  <c r="R30" i="23"/>
  <c r="P30" i="23"/>
  <c r="O30" i="23"/>
  <c r="M30" i="23"/>
  <c r="J30" i="23"/>
  <c r="AB28" i="23"/>
  <c r="AB27" i="23" s="1"/>
  <c r="H28" i="23"/>
  <c r="H27" i="23" s="1"/>
  <c r="C28" i="23"/>
  <c r="C27" i="23" s="1"/>
  <c r="AP27" i="23"/>
  <c r="AO27" i="23"/>
  <c r="AN27" i="23"/>
  <c r="AM27" i="23"/>
  <c r="AK27" i="23"/>
  <c r="AI27" i="23"/>
  <c r="AH27" i="23"/>
  <c r="AG27" i="23"/>
  <c r="AE27" i="23"/>
  <c r="AD27" i="23"/>
  <c r="AC27" i="23"/>
  <c r="V27" i="23"/>
  <c r="U27" i="23"/>
  <c r="T27" i="23"/>
  <c r="S27" i="23"/>
  <c r="R27" i="23"/>
  <c r="Q27" i="23"/>
  <c r="P27" i="23"/>
  <c r="O27" i="23"/>
  <c r="M27" i="23"/>
  <c r="K27" i="23"/>
  <c r="J27" i="23"/>
  <c r="I27" i="23"/>
  <c r="G27" i="23"/>
  <c r="F27" i="23"/>
  <c r="E27" i="23"/>
  <c r="D27" i="23"/>
  <c r="AB25" i="23"/>
  <c r="C25" i="23"/>
  <c r="Z21" i="23"/>
  <c r="Y21" i="23"/>
  <c r="X21" i="23"/>
  <c r="W21" i="23"/>
  <c r="M21" i="23"/>
  <c r="K21" i="23"/>
  <c r="J21" i="23"/>
  <c r="G21" i="23"/>
  <c r="F21" i="23"/>
  <c r="AN9" i="23"/>
  <c r="J9" i="23"/>
  <c r="AP9" i="23"/>
  <c r="AM9" i="23"/>
  <c r="AK9" i="23"/>
  <c r="AI9" i="23"/>
  <c r="AD9" i="23"/>
  <c r="AC9" i="23"/>
  <c r="Z9" i="23"/>
  <c r="Y9" i="23"/>
  <c r="X9" i="23"/>
  <c r="W9" i="23"/>
  <c r="V9" i="23"/>
  <c r="R9" i="23"/>
  <c r="Q9" i="23"/>
  <c r="P9" i="23"/>
  <c r="K9" i="23"/>
  <c r="G9" i="23"/>
  <c r="F9" i="23"/>
  <c r="E9" i="23"/>
  <c r="AP7" i="23"/>
  <c r="F7" i="23"/>
  <c r="AB5" i="23"/>
  <c r="H5" i="23"/>
  <c r="C5" i="23"/>
  <c r="H3" i="23"/>
  <c r="L2" i="23"/>
  <c r="AB71" i="22"/>
  <c r="H71" i="22"/>
  <c r="C71" i="22"/>
  <c r="AB70" i="22"/>
  <c r="H70" i="22"/>
  <c r="C70" i="22"/>
  <c r="H69" i="22"/>
  <c r="H68" i="22"/>
  <c r="H67" i="22"/>
  <c r="H66" i="22"/>
  <c r="H64" i="22"/>
  <c r="H63" i="22"/>
  <c r="H62" i="22"/>
  <c r="H61" i="22"/>
  <c r="H60" i="22"/>
  <c r="H59" i="22"/>
  <c r="AP58" i="22"/>
  <c r="AP57" i="22" s="1"/>
  <c r="AN58" i="22"/>
  <c r="AI58" i="22"/>
  <c r="AG58" i="22"/>
  <c r="AG57" i="22" s="1"/>
  <c r="AD58" i="22"/>
  <c r="AD57" i="22" s="1"/>
  <c r="AC58" i="22"/>
  <c r="AC57" i="22" s="1"/>
  <c r="Z58" i="22"/>
  <c r="Z57" i="22" s="1"/>
  <c r="Y58" i="22"/>
  <c r="Y57" i="22" s="1"/>
  <c r="X58" i="22"/>
  <c r="X57" i="22" s="1"/>
  <c r="W58" i="22"/>
  <c r="W57" i="22" s="1"/>
  <c r="R58" i="22"/>
  <c r="R57" i="22" s="1"/>
  <c r="P58" i="22"/>
  <c r="P57" i="22" s="1"/>
  <c r="O58" i="22"/>
  <c r="O57" i="22" s="1"/>
  <c r="M58" i="22"/>
  <c r="M57" i="22" s="1"/>
  <c r="K58" i="22"/>
  <c r="J58" i="22"/>
  <c r="I58" i="22"/>
  <c r="F58" i="22"/>
  <c r="H55" i="22"/>
  <c r="C55" i="22"/>
  <c r="AB54" i="22"/>
  <c r="H54" i="22"/>
  <c r="C54" i="22"/>
  <c r="H53" i="22"/>
  <c r="C53" i="22"/>
  <c r="AB52" i="22"/>
  <c r="H52" i="22"/>
  <c r="C52" i="22"/>
  <c r="AB51" i="22"/>
  <c r="H51" i="22"/>
  <c r="C51" i="22"/>
  <c r="H50" i="22"/>
  <c r="C50" i="22"/>
  <c r="H49" i="22"/>
  <c r="C49" i="22"/>
  <c r="H48" i="22"/>
  <c r="C48" i="22"/>
  <c r="H47" i="22"/>
  <c r="C47" i="22"/>
  <c r="H46" i="22"/>
  <c r="C46" i="22"/>
  <c r="AP45" i="22"/>
  <c r="AN45" i="22"/>
  <c r="AM45" i="22"/>
  <c r="AK45" i="22"/>
  <c r="AH45" i="22"/>
  <c r="AG45" i="22"/>
  <c r="AE45" i="22"/>
  <c r="AD45" i="22"/>
  <c r="AC45" i="22"/>
  <c r="Z45" i="22"/>
  <c r="Y45" i="22"/>
  <c r="X45" i="22"/>
  <c r="W45" i="22"/>
  <c r="V45" i="22"/>
  <c r="Q45" i="22"/>
  <c r="O45" i="22"/>
  <c r="M45" i="22"/>
  <c r="K45" i="22"/>
  <c r="J45" i="22"/>
  <c r="I45" i="22"/>
  <c r="G45" i="22"/>
  <c r="F45" i="22"/>
  <c r="E45" i="22"/>
  <c r="D45" i="22"/>
  <c r="AB43" i="22"/>
  <c r="AB42" i="22"/>
  <c r="H42" i="22"/>
  <c r="AB41" i="22"/>
  <c r="H41" i="22"/>
  <c r="AB40" i="22"/>
  <c r="H40" i="22"/>
  <c r="AB39" i="22"/>
  <c r="H39" i="22"/>
  <c r="H38" i="22"/>
  <c r="AB37" i="22"/>
  <c r="H37" i="22"/>
  <c r="H36" i="22"/>
  <c r="AB35" i="22"/>
  <c r="H35" i="22"/>
  <c r="H34" i="22"/>
  <c r="AB33" i="22"/>
  <c r="H33" i="22"/>
  <c r="AB31" i="22"/>
  <c r="H31" i="22"/>
  <c r="AP30" i="22"/>
  <c r="AM30" i="22"/>
  <c r="AK30" i="22"/>
  <c r="AI30" i="22"/>
  <c r="AG30" i="22"/>
  <c r="AD30" i="22"/>
  <c r="AC30" i="22"/>
  <c r="Z30" i="22"/>
  <c r="Y30" i="22"/>
  <c r="X30" i="22"/>
  <c r="W30" i="22"/>
  <c r="R30" i="22"/>
  <c r="P30" i="22"/>
  <c r="O30" i="22"/>
  <c r="M30" i="22"/>
  <c r="J30" i="22"/>
  <c r="AB28" i="22"/>
  <c r="AB27" i="22" s="1"/>
  <c r="H28" i="22"/>
  <c r="H27" i="22" s="1"/>
  <c r="C28" i="22"/>
  <c r="AP27" i="22"/>
  <c r="AO27" i="22"/>
  <c r="AN27" i="22"/>
  <c r="AM27" i="22"/>
  <c r="AK27" i="22"/>
  <c r="AI27" i="22"/>
  <c r="AH27" i="22"/>
  <c r="AG27" i="22"/>
  <c r="AE27" i="22"/>
  <c r="AD27" i="22"/>
  <c r="AC27" i="22"/>
  <c r="V27" i="22"/>
  <c r="U27" i="22"/>
  <c r="T27" i="22"/>
  <c r="S27" i="22"/>
  <c r="R27" i="22"/>
  <c r="Q27" i="22"/>
  <c r="P27" i="22"/>
  <c r="O27" i="22"/>
  <c r="M27" i="22"/>
  <c r="K27" i="22"/>
  <c r="J27" i="22"/>
  <c r="I27" i="22"/>
  <c r="G27" i="22"/>
  <c r="F27" i="22"/>
  <c r="E27" i="22"/>
  <c r="D27" i="22"/>
  <c r="AN9" i="22"/>
  <c r="AP9" i="22"/>
  <c r="AM9" i="22"/>
  <c r="AK9" i="22"/>
  <c r="AI9" i="22"/>
  <c r="AD9" i="22"/>
  <c r="AC9" i="22"/>
  <c r="Z9" i="22"/>
  <c r="Y9" i="22"/>
  <c r="X9" i="22"/>
  <c r="W9" i="22"/>
  <c r="V9" i="22"/>
  <c r="R9" i="22"/>
  <c r="Q9" i="22"/>
  <c r="P9" i="22"/>
  <c r="K9" i="22"/>
  <c r="G9" i="22"/>
  <c r="F9" i="22"/>
  <c r="E9" i="22"/>
  <c r="AP7" i="22"/>
  <c r="F7" i="22"/>
  <c r="AB5" i="22"/>
  <c r="H5" i="22"/>
  <c r="C5" i="22"/>
  <c r="H3" i="22"/>
  <c r="L2" i="22"/>
  <c r="AB71" i="21"/>
  <c r="H71" i="21"/>
  <c r="C71" i="21"/>
  <c r="AB70" i="21"/>
  <c r="H70" i="21"/>
  <c r="C70" i="21"/>
  <c r="AP58" i="21"/>
  <c r="AN58" i="21"/>
  <c r="AI58" i="21"/>
  <c r="AG58" i="21"/>
  <c r="AG57" i="21" s="1"/>
  <c r="AD58" i="21"/>
  <c r="AD57" i="21" s="1"/>
  <c r="AC58" i="21"/>
  <c r="Z58" i="21"/>
  <c r="Z57" i="21" s="1"/>
  <c r="Y58" i="21"/>
  <c r="Y57" i="21" s="1"/>
  <c r="X58" i="21"/>
  <c r="X57" i="21" s="1"/>
  <c r="W58" i="21"/>
  <c r="R58" i="21"/>
  <c r="R57" i="21" s="1"/>
  <c r="P58" i="21"/>
  <c r="P57" i="21" s="1"/>
  <c r="O58" i="21"/>
  <c r="O57" i="21" s="1"/>
  <c r="M58" i="21"/>
  <c r="K58" i="21"/>
  <c r="J58" i="21"/>
  <c r="I58" i="21"/>
  <c r="F58" i="21"/>
  <c r="W57" i="21"/>
  <c r="H55" i="21"/>
  <c r="C55" i="21"/>
  <c r="AB54" i="21"/>
  <c r="H54" i="21"/>
  <c r="C54" i="21"/>
  <c r="H53" i="21"/>
  <c r="C53" i="21"/>
  <c r="AB52" i="21"/>
  <c r="H52" i="21"/>
  <c r="C52" i="21"/>
  <c r="AB51" i="21"/>
  <c r="H51" i="21"/>
  <c r="C51" i="21"/>
  <c r="H50" i="21"/>
  <c r="C50" i="21"/>
  <c r="H49" i="21"/>
  <c r="C49" i="21"/>
  <c r="H48" i="21"/>
  <c r="C48" i="21"/>
  <c r="H47" i="21"/>
  <c r="C47" i="21"/>
  <c r="H46" i="21"/>
  <c r="C46" i="21"/>
  <c r="AP45" i="21"/>
  <c r="AN45" i="21"/>
  <c r="AM45" i="21"/>
  <c r="AK45" i="21"/>
  <c r="AH45" i="21"/>
  <c r="AG45" i="21"/>
  <c r="AE45" i="21"/>
  <c r="AD45" i="21"/>
  <c r="AC45" i="21"/>
  <c r="Z45" i="21"/>
  <c r="Y45" i="21"/>
  <c r="X45" i="21"/>
  <c r="W45" i="21"/>
  <c r="V45" i="21"/>
  <c r="Q45" i="21"/>
  <c r="O45" i="21"/>
  <c r="M45" i="21"/>
  <c r="K45" i="21"/>
  <c r="J45" i="21"/>
  <c r="I45" i="21"/>
  <c r="G45" i="21"/>
  <c r="F45" i="21"/>
  <c r="E45" i="21"/>
  <c r="D45" i="21"/>
  <c r="AB43" i="21"/>
  <c r="AB42" i="21"/>
  <c r="H42" i="21"/>
  <c r="AB41" i="21"/>
  <c r="H41" i="21"/>
  <c r="AB40" i="21"/>
  <c r="H40" i="21"/>
  <c r="AB39" i="21"/>
  <c r="H39" i="21"/>
  <c r="H38" i="21"/>
  <c r="AB37" i="21"/>
  <c r="H37" i="21"/>
  <c r="H36" i="21"/>
  <c r="AB35" i="21"/>
  <c r="H35" i="21"/>
  <c r="H34" i="21"/>
  <c r="AB33" i="21"/>
  <c r="H33" i="21"/>
  <c r="AB31" i="21"/>
  <c r="H31" i="21"/>
  <c r="AP30" i="21"/>
  <c r="AM30" i="21"/>
  <c r="AK30" i="21"/>
  <c r="AI30" i="21"/>
  <c r="AG30" i="21"/>
  <c r="AD30" i="21"/>
  <c r="AC30" i="21"/>
  <c r="Z30" i="21"/>
  <c r="Y30" i="21"/>
  <c r="X30" i="21"/>
  <c r="W30" i="21"/>
  <c r="R30" i="21"/>
  <c r="P30" i="21"/>
  <c r="O30" i="21"/>
  <c r="M30" i="21"/>
  <c r="J30" i="21"/>
  <c r="AB28" i="21"/>
  <c r="AB27" i="21" s="1"/>
  <c r="H28" i="21"/>
  <c r="H27" i="21" s="1"/>
  <c r="C28" i="21"/>
  <c r="C27" i="21" s="1"/>
  <c r="AP27" i="21"/>
  <c r="AO27" i="21"/>
  <c r="AN27" i="21"/>
  <c r="AM27" i="21"/>
  <c r="AK27" i="21"/>
  <c r="AI27" i="21"/>
  <c r="AH27" i="21"/>
  <c r="AG27" i="21"/>
  <c r="AE27" i="21"/>
  <c r="AD27" i="21"/>
  <c r="AC27" i="21"/>
  <c r="V27" i="21"/>
  <c r="U27" i="21"/>
  <c r="T27" i="21"/>
  <c r="S27" i="21"/>
  <c r="R27" i="21"/>
  <c r="Q27" i="21"/>
  <c r="P27" i="21"/>
  <c r="O27" i="21"/>
  <c r="M27" i="21"/>
  <c r="K27" i="21"/>
  <c r="J27" i="21"/>
  <c r="I27" i="21"/>
  <c r="G27" i="21"/>
  <c r="F27" i="21"/>
  <c r="E27" i="21"/>
  <c r="D27" i="21"/>
  <c r="AN9" i="21"/>
  <c r="AP9" i="21"/>
  <c r="AM9" i="21"/>
  <c r="AK9" i="21"/>
  <c r="AI9" i="21"/>
  <c r="AD9" i="21"/>
  <c r="AC9" i="21"/>
  <c r="Z9" i="21"/>
  <c r="Y9" i="21"/>
  <c r="X9" i="21"/>
  <c r="W9" i="21"/>
  <c r="V9" i="21"/>
  <c r="R9" i="21"/>
  <c r="Q9" i="21"/>
  <c r="P9" i="21"/>
  <c r="K9" i="21"/>
  <c r="G9" i="21"/>
  <c r="F9" i="21"/>
  <c r="E9" i="21"/>
  <c r="AP7" i="21"/>
  <c r="F7" i="21"/>
  <c r="AB5" i="21"/>
  <c r="H5" i="21"/>
  <c r="C5" i="21"/>
  <c r="H3" i="21"/>
  <c r="L2" i="21"/>
  <c r="AB71" i="19"/>
  <c r="H71" i="19"/>
  <c r="C71" i="19"/>
  <c r="AB70" i="19"/>
  <c r="H70" i="19"/>
  <c r="C70" i="19"/>
  <c r="AP58" i="19"/>
  <c r="AP57" i="19" s="1"/>
  <c r="AN58" i="19"/>
  <c r="AN57" i="19" s="1"/>
  <c r="AI58" i="19"/>
  <c r="AG58" i="19"/>
  <c r="AG57" i="19" s="1"/>
  <c r="AD58" i="19"/>
  <c r="AD57" i="19" s="1"/>
  <c r="AC58" i="19"/>
  <c r="AC57" i="19" s="1"/>
  <c r="Z58" i="19"/>
  <c r="Z57" i="19" s="1"/>
  <c r="Y58" i="19"/>
  <c r="Y57" i="19" s="1"/>
  <c r="X58" i="19"/>
  <c r="X57" i="19" s="1"/>
  <c r="W58" i="19"/>
  <c r="W57" i="19" s="1"/>
  <c r="R58" i="19"/>
  <c r="R57" i="19" s="1"/>
  <c r="P58" i="19"/>
  <c r="P57" i="19" s="1"/>
  <c r="O58" i="19"/>
  <c r="O57" i="19" s="1"/>
  <c r="M58" i="19"/>
  <c r="M57" i="19" s="1"/>
  <c r="K58" i="19"/>
  <c r="J58" i="19"/>
  <c r="I58" i="19"/>
  <c r="F58" i="19"/>
  <c r="H55" i="19"/>
  <c r="C55" i="19"/>
  <c r="AB54" i="19"/>
  <c r="H54" i="19"/>
  <c r="C54" i="19"/>
  <c r="H53" i="19"/>
  <c r="C53" i="19"/>
  <c r="AB52" i="19"/>
  <c r="H52" i="19"/>
  <c r="C52" i="19"/>
  <c r="AB51" i="19"/>
  <c r="H51" i="19"/>
  <c r="C51" i="19"/>
  <c r="H50" i="19"/>
  <c r="C50" i="19"/>
  <c r="H49" i="19"/>
  <c r="C49" i="19"/>
  <c r="H48" i="19"/>
  <c r="C48" i="19"/>
  <c r="H47" i="19"/>
  <c r="C47" i="19"/>
  <c r="H46" i="19"/>
  <c r="C46" i="19"/>
  <c r="AP45" i="19"/>
  <c r="AN45" i="19"/>
  <c r="AM45" i="19"/>
  <c r="AK45" i="19"/>
  <c r="AH45" i="19"/>
  <c r="AG45" i="19"/>
  <c r="AE45" i="19"/>
  <c r="AD45" i="19"/>
  <c r="AC45" i="19"/>
  <c r="Z45" i="19"/>
  <c r="Y45" i="19"/>
  <c r="X45" i="19"/>
  <c r="W45" i="19"/>
  <c r="V45" i="19"/>
  <c r="Q45" i="19"/>
  <c r="O45" i="19"/>
  <c r="M45" i="19"/>
  <c r="K45" i="19"/>
  <c r="J45" i="19"/>
  <c r="I45" i="19"/>
  <c r="G45" i="19"/>
  <c r="F45" i="19"/>
  <c r="E45" i="19"/>
  <c r="D45" i="19"/>
  <c r="AB43" i="19"/>
  <c r="AB42" i="19"/>
  <c r="H42" i="19"/>
  <c r="AB41" i="19"/>
  <c r="H41" i="19"/>
  <c r="AB40" i="19"/>
  <c r="H40" i="19"/>
  <c r="AB39" i="19"/>
  <c r="H39" i="19"/>
  <c r="H38" i="19"/>
  <c r="AB37" i="19"/>
  <c r="H37" i="19"/>
  <c r="H36" i="19"/>
  <c r="AB35" i="19"/>
  <c r="H35" i="19"/>
  <c r="H34" i="19"/>
  <c r="AB33" i="19"/>
  <c r="H33" i="19"/>
  <c r="AB31" i="19"/>
  <c r="H31" i="19"/>
  <c r="AP30" i="19"/>
  <c r="AM30" i="19"/>
  <c r="AK30" i="19"/>
  <c r="AI30" i="19"/>
  <c r="AG30" i="19"/>
  <c r="AD30" i="19"/>
  <c r="AC30" i="19"/>
  <c r="Z30" i="19"/>
  <c r="Y30" i="19"/>
  <c r="X30" i="19"/>
  <c r="W30" i="19"/>
  <c r="R30" i="19"/>
  <c r="P30" i="19"/>
  <c r="O30" i="19"/>
  <c r="M30" i="19"/>
  <c r="J30" i="19"/>
  <c r="AB28" i="19"/>
  <c r="AB27" i="19" s="1"/>
  <c r="H28" i="19"/>
  <c r="H27" i="19" s="1"/>
  <c r="C28" i="19"/>
  <c r="C27" i="19" s="1"/>
  <c r="AP27" i="19"/>
  <c r="AO27" i="19"/>
  <c r="AN27" i="19"/>
  <c r="AM27" i="19"/>
  <c r="AK27" i="19"/>
  <c r="AI27" i="19"/>
  <c r="AH27" i="19"/>
  <c r="AG27" i="19"/>
  <c r="AE27" i="19"/>
  <c r="AD27" i="19"/>
  <c r="AC27" i="19"/>
  <c r="V27" i="19"/>
  <c r="U27" i="19"/>
  <c r="T27" i="19"/>
  <c r="S27" i="19"/>
  <c r="R27" i="19"/>
  <c r="Q27" i="19"/>
  <c r="P27" i="19"/>
  <c r="O27" i="19"/>
  <c r="M27" i="19"/>
  <c r="K27" i="19"/>
  <c r="J27" i="19"/>
  <c r="I27" i="19"/>
  <c r="G27" i="19"/>
  <c r="F27" i="19"/>
  <c r="E27" i="19"/>
  <c r="D27" i="19"/>
  <c r="AN9" i="19"/>
  <c r="J9" i="19"/>
  <c r="AP9" i="19"/>
  <c r="AM9" i="19"/>
  <c r="AK9" i="19"/>
  <c r="AI9" i="19"/>
  <c r="AD9" i="19"/>
  <c r="AC9" i="19"/>
  <c r="Z9" i="19"/>
  <c r="Y9" i="19"/>
  <c r="X9" i="19"/>
  <c r="W9" i="19"/>
  <c r="V9" i="19"/>
  <c r="R9" i="19"/>
  <c r="Q9" i="19"/>
  <c r="P9" i="19"/>
  <c r="K9" i="19"/>
  <c r="G9" i="19"/>
  <c r="F9" i="19"/>
  <c r="E9" i="19"/>
  <c r="AP7" i="19"/>
  <c r="F7" i="19"/>
  <c r="AB5" i="19"/>
  <c r="H5" i="19"/>
  <c r="C5" i="19"/>
  <c r="H3" i="19"/>
  <c r="L2" i="19"/>
  <c r="AB71" i="18"/>
  <c r="H71" i="18"/>
  <c r="C71" i="18"/>
  <c r="AB70" i="18"/>
  <c r="H70" i="18"/>
  <c r="C70" i="18"/>
  <c r="AP58" i="18"/>
  <c r="AP57" i="18" s="1"/>
  <c r="AN58" i="18"/>
  <c r="AN57" i="18" s="1"/>
  <c r="AI58" i="18"/>
  <c r="AG58" i="18"/>
  <c r="AG57" i="18" s="1"/>
  <c r="AD58" i="18"/>
  <c r="AD57" i="18" s="1"/>
  <c r="AC58" i="18"/>
  <c r="AC57" i="18" s="1"/>
  <c r="Z58" i="18"/>
  <c r="Z57" i="18" s="1"/>
  <c r="Y58" i="18"/>
  <c r="Y57" i="18" s="1"/>
  <c r="X58" i="18"/>
  <c r="X57" i="18" s="1"/>
  <c r="W58" i="18"/>
  <c r="W57" i="18" s="1"/>
  <c r="R58" i="18"/>
  <c r="R57" i="18" s="1"/>
  <c r="P58" i="18"/>
  <c r="P57" i="18" s="1"/>
  <c r="O58" i="18"/>
  <c r="O57" i="18" s="1"/>
  <c r="M58" i="18"/>
  <c r="M57" i="18" s="1"/>
  <c r="K58" i="18"/>
  <c r="J58" i="18"/>
  <c r="I58" i="18"/>
  <c r="F58" i="18"/>
  <c r="H55" i="18"/>
  <c r="C55" i="18"/>
  <c r="AB54" i="18"/>
  <c r="H54" i="18"/>
  <c r="C54" i="18"/>
  <c r="H53" i="18"/>
  <c r="C53" i="18"/>
  <c r="AB52" i="18"/>
  <c r="H52" i="18"/>
  <c r="C52" i="18"/>
  <c r="AB51" i="18"/>
  <c r="H51" i="18"/>
  <c r="C51" i="18"/>
  <c r="H50" i="18"/>
  <c r="C50" i="18"/>
  <c r="H49" i="18"/>
  <c r="C49" i="18"/>
  <c r="H48" i="18"/>
  <c r="C48" i="18"/>
  <c r="H47" i="18"/>
  <c r="C47" i="18"/>
  <c r="H46" i="18"/>
  <c r="C46" i="18"/>
  <c r="AP45" i="18"/>
  <c r="AN45" i="18"/>
  <c r="AM45" i="18"/>
  <c r="AK45" i="18"/>
  <c r="AH45" i="18"/>
  <c r="AG45" i="18"/>
  <c r="AE45" i="18"/>
  <c r="AD45" i="18"/>
  <c r="AC45" i="18"/>
  <c r="Z45" i="18"/>
  <c r="Y45" i="18"/>
  <c r="X45" i="18"/>
  <c r="W45" i="18"/>
  <c r="V45" i="18"/>
  <c r="Q45" i="18"/>
  <c r="O45" i="18"/>
  <c r="M45" i="18"/>
  <c r="K45" i="18"/>
  <c r="J45" i="18"/>
  <c r="I45" i="18"/>
  <c r="G45" i="18"/>
  <c r="F45" i="18"/>
  <c r="E45" i="18"/>
  <c r="D45" i="18"/>
  <c r="AB43" i="18"/>
  <c r="AB42" i="18"/>
  <c r="H42" i="18"/>
  <c r="AB41" i="18"/>
  <c r="H41" i="18"/>
  <c r="AB40" i="18"/>
  <c r="H40" i="18"/>
  <c r="AB39" i="18"/>
  <c r="H39" i="18"/>
  <c r="H38" i="18"/>
  <c r="AB37" i="18"/>
  <c r="H37" i="18"/>
  <c r="H36" i="18"/>
  <c r="AB35" i="18"/>
  <c r="H35" i="18"/>
  <c r="H34" i="18"/>
  <c r="AB33" i="18"/>
  <c r="H33" i="18"/>
  <c r="AB31" i="18"/>
  <c r="H31" i="18"/>
  <c r="AP30" i="18"/>
  <c r="AM30" i="18"/>
  <c r="AK30" i="18"/>
  <c r="AI30" i="18"/>
  <c r="AG30" i="18"/>
  <c r="AD30" i="18"/>
  <c r="AC30" i="18"/>
  <c r="Z30" i="18"/>
  <c r="Y30" i="18"/>
  <c r="X30" i="18"/>
  <c r="W30" i="18"/>
  <c r="R30" i="18"/>
  <c r="P30" i="18"/>
  <c r="O30" i="18"/>
  <c r="M30" i="18"/>
  <c r="J30" i="18"/>
  <c r="AB28" i="18"/>
  <c r="AB27" i="18" s="1"/>
  <c r="H28" i="18"/>
  <c r="H27" i="18" s="1"/>
  <c r="C28" i="18"/>
  <c r="C27" i="18" s="1"/>
  <c r="AP27" i="18"/>
  <c r="AO27" i="18"/>
  <c r="AN27" i="18"/>
  <c r="AM27" i="18"/>
  <c r="AK27" i="18"/>
  <c r="AI27" i="18"/>
  <c r="AH27" i="18"/>
  <c r="AG27" i="18"/>
  <c r="AE27" i="18"/>
  <c r="AD27" i="18"/>
  <c r="AC27" i="18"/>
  <c r="V27" i="18"/>
  <c r="U27" i="18"/>
  <c r="T27" i="18"/>
  <c r="S27" i="18"/>
  <c r="R27" i="18"/>
  <c r="Q27" i="18"/>
  <c r="P27" i="18"/>
  <c r="O27" i="18"/>
  <c r="M27" i="18"/>
  <c r="K27" i="18"/>
  <c r="J27" i="18"/>
  <c r="I27" i="18"/>
  <c r="G27" i="18"/>
  <c r="F27" i="18"/>
  <c r="E27" i="18"/>
  <c r="D27" i="18"/>
  <c r="AN9" i="18"/>
  <c r="J9" i="18"/>
  <c r="AP9" i="18"/>
  <c r="AM9" i="18"/>
  <c r="AK9" i="18"/>
  <c r="AI9" i="18"/>
  <c r="AD9" i="18"/>
  <c r="AC9" i="18"/>
  <c r="Z9" i="18"/>
  <c r="Y9" i="18"/>
  <c r="X9" i="18"/>
  <c r="W9" i="18"/>
  <c r="V9" i="18"/>
  <c r="R9" i="18"/>
  <c r="Q9" i="18"/>
  <c r="P9" i="18"/>
  <c r="K9" i="18"/>
  <c r="G9" i="18"/>
  <c r="F9" i="18"/>
  <c r="E9" i="18"/>
  <c r="AP7" i="18"/>
  <c r="F7" i="18"/>
  <c r="AB5" i="18"/>
  <c r="H5" i="18"/>
  <c r="C5" i="18"/>
  <c r="H3" i="18"/>
  <c r="L2" i="18"/>
  <c r="AB71" i="17"/>
  <c r="H71" i="17"/>
  <c r="C71" i="17"/>
  <c r="AB70" i="17"/>
  <c r="H70" i="17"/>
  <c r="C70" i="17"/>
  <c r="AP58" i="17"/>
  <c r="AP57" i="17" s="1"/>
  <c r="AN58" i="17"/>
  <c r="AN57" i="17" s="1"/>
  <c r="AI58" i="17"/>
  <c r="AG58" i="17"/>
  <c r="AG57" i="17" s="1"/>
  <c r="AD58" i="17"/>
  <c r="AD57" i="17" s="1"/>
  <c r="AC58" i="17"/>
  <c r="AC57" i="17" s="1"/>
  <c r="Z58" i="17"/>
  <c r="Z57" i="17" s="1"/>
  <c r="Y58" i="17"/>
  <c r="Y57" i="17" s="1"/>
  <c r="X58" i="17"/>
  <c r="X57" i="17" s="1"/>
  <c r="W58" i="17"/>
  <c r="W57" i="17" s="1"/>
  <c r="R58" i="17"/>
  <c r="R57" i="17" s="1"/>
  <c r="P58" i="17"/>
  <c r="P57" i="17" s="1"/>
  <c r="O58" i="17"/>
  <c r="O57" i="17" s="1"/>
  <c r="M58" i="17"/>
  <c r="M57" i="17" s="1"/>
  <c r="K58" i="17"/>
  <c r="J58" i="17"/>
  <c r="I58" i="17"/>
  <c r="F58" i="17"/>
  <c r="H55" i="17"/>
  <c r="C55" i="17"/>
  <c r="AB54" i="17"/>
  <c r="H54" i="17"/>
  <c r="C54" i="17"/>
  <c r="H53" i="17"/>
  <c r="C53" i="17"/>
  <c r="AB52" i="17"/>
  <c r="H52" i="17"/>
  <c r="C52" i="17"/>
  <c r="AB51" i="17"/>
  <c r="H51" i="17"/>
  <c r="C51" i="17"/>
  <c r="H50" i="17"/>
  <c r="C50" i="17"/>
  <c r="H49" i="17"/>
  <c r="C49" i="17"/>
  <c r="H48" i="17"/>
  <c r="C48" i="17"/>
  <c r="H47" i="17"/>
  <c r="C47" i="17"/>
  <c r="H46" i="17"/>
  <c r="C46" i="17"/>
  <c r="AP45" i="17"/>
  <c r="AN45" i="17"/>
  <c r="AM45" i="17"/>
  <c r="AK45" i="17"/>
  <c r="AH45" i="17"/>
  <c r="AG45" i="17"/>
  <c r="AE45" i="17"/>
  <c r="AD45" i="17"/>
  <c r="AC45" i="17"/>
  <c r="Z45" i="17"/>
  <c r="Y45" i="17"/>
  <c r="X45" i="17"/>
  <c r="W45" i="17"/>
  <c r="V45" i="17"/>
  <c r="Q45" i="17"/>
  <c r="O45" i="17"/>
  <c r="M45" i="17"/>
  <c r="K45" i="17"/>
  <c r="J45" i="17"/>
  <c r="I45" i="17"/>
  <c r="G45" i="17"/>
  <c r="F45" i="17"/>
  <c r="E45" i="17"/>
  <c r="D45" i="17"/>
  <c r="AB43" i="17"/>
  <c r="AB42" i="17"/>
  <c r="H42" i="17"/>
  <c r="AB41" i="17"/>
  <c r="H41" i="17"/>
  <c r="AB40" i="17"/>
  <c r="H40" i="17"/>
  <c r="AB39" i="17"/>
  <c r="H39" i="17"/>
  <c r="H38" i="17"/>
  <c r="AB37" i="17"/>
  <c r="H37" i="17"/>
  <c r="H36" i="17"/>
  <c r="AB35" i="17"/>
  <c r="H35" i="17"/>
  <c r="H34" i="17"/>
  <c r="AB33" i="17"/>
  <c r="H33" i="17"/>
  <c r="AB31" i="17"/>
  <c r="H31" i="17"/>
  <c r="AP30" i="17"/>
  <c r="AM30" i="17"/>
  <c r="AK30" i="17"/>
  <c r="AI30" i="17"/>
  <c r="AG30" i="17"/>
  <c r="AD30" i="17"/>
  <c r="AC30" i="17"/>
  <c r="Z30" i="17"/>
  <c r="Y30" i="17"/>
  <c r="X30" i="17"/>
  <c r="W30" i="17"/>
  <c r="R30" i="17"/>
  <c r="P30" i="17"/>
  <c r="O30" i="17"/>
  <c r="M30" i="17"/>
  <c r="J30" i="17"/>
  <c r="AB28" i="17"/>
  <c r="AB27" i="17" s="1"/>
  <c r="H28" i="17"/>
  <c r="H27" i="17" s="1"/>
  <c r="C28" i="17"/>
  <c r="AP27" i="17"/>
  <c r="AO27" i="17"/>
  <c r="AN27" i="17"/>
  <c r="AM27" i="17"/>
  <c r="AK27" i="17"/>
  <c r="AI27" i="17"/>
  <c r="AH27" i="17"/>
  <c r="AG27" i="17"/>
  <c r="AE27" i="17"/>
  <c r="AD27" i="17"/>
  <c r="AC27" i="17"/>
  <c r="V27" i="17"/>
  <c r="U27" i="17"/>
  <c r="T27" i="17"/>
  <c r="S27" i="17"/>
  <c r="R27" i="17"/>
  <c r="Q27" i="17"/>
  <c r="P27" i="17"/>
  <c r="O27" i="17"/>
  <c r="M27" i="17"/>
  <c r="K27" i="17"/>
  <c r="J27" i="17"/>
  <c r="I27" i="17"/>
  <c r="G27" i="17"/>
  <c r="F27" i="17"/>
  <c r="E27" i="17"/>
  <c r="D27" i="17"/>
  <c r="AN9" i="17"/>
  <c r="J9" i="17"/>
  <c r="AP9" i="17"/>
  <c r="AM9" i="17"/>
  <c r="AK9" i="17"/>
  <c r="AI9" i="17"/>
  <c r="AD9" i="17"/>
  <c r="AC9" i="17"/>
  <c r="Z9" i="17"/>
  <c r="Y9" i="17"/>
  <c r="X9" i="17"/>
  <c r="W9" i="17"/>
  <c r="V9" i="17"/>
  <c r="R9" i="17"/>
  <c r="Q9" i="17"/>
  <c r="P9" i="17"/>
  <c r="K9" i="17"/>
  <c r="G9" i="17"/>
  <c r="F9" i="17"/>
  <c r="E9" i="17"/>
  <c r="AP7" i="17"/>
  <c r="F7" i="17"/>
  <c r="AB5" i="17"/>
  <c r="H5" i="17"/>
  <c r="C5" i="17"/>
  <c r="H3" i="17"/>
  <c r="AK7" i="17"/>
  <c r="L2" i="17"/>
  <c r="AB71" i="1"/>
  <c r="H71" i="1"/>
  <c r="C71" i="1"/>
  <c r="AB70" i="1"/>
  <c r="H70" i="1"/>
  <c r="C70" i="1"/>
  <c r="AP58" i="1"/>
  <c r="AP57" i="1" s="1"/>
  <c r="AN58" i="1"/>
  <c r="AN57" i="1" s="1"/>
  <c r="AI58" i="1"/>
  <c r="AG58" i="1"/>
  <c r="AG57" i="1" s="1"/>
  <c r="AD58" i="1"/>
  <c r="AD57" i="1" s="1"/>
  <c r="AC58" i="1"/>
  <c r="AC57" i="1" s="1"/>
  <c r="Z58" i="1"/>
  <c r="Z57" i="1" s="1"/>
  <c r="Y58" i="1"/>
  <c r="Y57" i="1" s="1"/>
  <c r="X58" i="1"/>
  <c r="X57" i="1" s="1"/>
  <c r="W58" i="1"/>
  <c r="W57" i="1" s="1"/>
  <c r="R58" i="1"/>
  <c r="R57" i="1" s="1"/>
  <c r="P58" i="1"/>
  <c r="P57" i="1" s="1"/>
  <c r="O58" i="1"/>
  <c r="O57" i="1" s="1"/>
  <c r="M58" i="1"/>
  <c r="M57" i="1" s="1"/>
  <c r="K58" i="1"/>
  <c r="J58" i="1"/>
  <c r="I58" i="1"/>
  <c r="F58" i="1"/>
  <c r="H55" i="1"/>
  <c r="C55" i="1"/>
  <c r="AB54" i="1"/>
  <c r="H54" i="1"/>
  <c r="C54" i="1"/>
  <c r="H53" i="1"/>
  <c r="C53" i="1"/>
  <c r="AB52" i="1"/>
  <c r="H52" i="1"/>
  <c r="C52" i="1"/>
  <c r="AB51" i="1"/>
  <c r="H51" i="1"/>
  <c r="C51" i="1"/>
  <c r="H50" i="1"/>
  <c r="C50" i="1"/>
  <c r="H49" i="1"/>
  <c r="C49" i="1"/>
  <c r="H48" i="1"/>
  <c r="C48" i="1"/>
  <c r="H47" i="1"/>
  <c r="C47" i="1"/>
  <c r="H46" i="1"/>
  <c r="C46" i="1"/>
  <c r="AP45" i="1"/>
  <c r="AN45" i="1"/>
  <c r="AM45" i="1"/>
  <c r="AK45" i="1"/>
  <c r="AH45" i="1"/>
  <c r="AG45" i="1"/>
  <c r="AE45" i="1"/>
  <c r="AD45" i="1"/>
  <c r="AC45" i="1"/>
  <c r="Z45" i="1"/>
  <c r="Y45" i="1"/>
  <c r="X45" i="1"/>
  <c r="W45" i="1"/>
  <c r="V45" i="1"/>
  <c r="Q45" i="1"/>
  <c r="O45" i="1"/>
  <c r="M45" i="1"/>
  <c r="K45" i="1"/>
  <c r="J45" i="1"/>
  <c r="I45" i="1"/>
  <c r="G45" i="1"/>
  <c r="F45" i="1"/>
  <c r="E45" i="1"/>
  <c r="D45" i="1"/>
  <c r="AB43" i="1"/>
  <c r="AB42" i="1"/>
  <c r="H42" i="1"/>
  <c r="AB41" i="1"/>
  <c r="H41" i="1"/>
  <c r="AB40" i="1"/>
  <c r="H40" i="1"/>
  <c r="AB39" i="1"/>
  <c r="H39" i="1"/>
  <c r="H38" i="1"/>
  <c r="AB37" i="1"/>
  <c r="H37" i="1"/>
  <c r="H36" i="1"/>
  <c r="AB35" i="1"/>
  <c r="H35" i="1"/>
  <c r="H34" i="1"/>
  <c r="AB33" i="1"/>
  <c r="H33" i="1"/>
  <c r="AB31" i="1"/>
  <c r="H31" i="1"/>
  <c r="AP30" i="1"/>
  <c r="AM30" i="1"/>
  <c r="AK30" i="1"/>
  <c r="AI30" i="1"/>
  <c r="AG30" i="1"/>
  <c r="AD30" i="1"/>
  <c r="AC30" i="1"/>
  <c r="Z30" i="1"/>
  <c r="Y30" i="1"/>
  <c r="X30" i="1"/>
  <c r="W30" i="1"/>
  <c r="R30" i="1"/>
  <c r="P30" i="1"/>
  <c r="O30" i="1"/>
  <c r="M30" i="1"/>
  <c r="J30" i="1"/>
  <c r="AB28" i="1"/>
  <c r="AB27" i="1" s="1"/>
  <c r="H28" i="1"/>
  <c r="H27" i="1" s="1"/>
  <c r="C28" i="1"/>
  <c r="C27" i="1" s="1"/>
  <c r="AP27" i="1"/>
  <c r="AO27" i="1"/>
  <c r="AN27" i="1"/>
  <c r="AM27" i="1"/>
  <c r="AK27" i="1"/>
  <c r="AI27" i="1"/>
  <c r="AH27" i="1"/>
  <c r="AG27" i="1"/>
  <c r="AE27" i="1"/>
  <c r="AD27" i="1"/>
  <c r="AC27" i="1"/>
  <c r="V27" i="1"/>
  <c r="U27" i="1"/>
  <c r="T27" i="1"/>
  <c r="S27" i="1"/>
  <c r="R27" i="1"/>
  <c r="Q27" i="1"/>
  <c r="P27" i="1"/>
  <c r="O27" i="1"/>
  <c r="M27" i="1"/>
  <c r="K27" i="1"/>
  <c r="J27" i="1"/>
  <c r="I27" i="1"/>
  <c r="G27" i="1"/>
  <c r="F27" i="1"/>
  <c r="E27" i="1"/>
  <c r="D27" i="1"/>
  <c r="AH9" i="1"/>
  <c r="T9" i="1"/>
  <c r="AN9" i="1"/>
  <c r="AG9" i="1"/>
  <c r="J9" i="1"/>
  <c r="AP9" i="1"/>
  <c r="AM9" i="1"/>
  <c r="AK9" i="1"/>
  <c r="AI9" i="1"/>
  <c r="AD9" i="1"/>
  <c r="AC9" i="1"/>
  <c r="Z9" i="1"/>
  <c r="Y9" i="1"/>
  <c r="X9" i="1"/>
  <c r="W9" i="1"/>
  <c r="V9" i="1"/>
  <c r="R9" i="1"/>
  <c r="Q9" i="1"/>
  <c r="P9" i="1"/>
  <c r="K9" i="1"/>
  <c r="G9" i="1"/>
  <c r="F9" i="1"/>
  <c r="E9" i="1"/>
  <c r="AP7" i="1"/>
  <c r="F7" i="1"/>
  <c r="AB5" i="1"/>
  <c r="H5" i="1"/>
  <c r="C5" i="1"/>
  <c r="H3" i="1"/>
  <c r="AK7" i="1"/>
  <c r="L2" i="1"/>
  <c r="AB71" i="4"/>
  <c r="H71" i="4"/>
  <c r="C71" i="4"/>
  <c r="AB70" i="4"/>
  <c r="H70" i="4"/>
  <c r="C70" i="4"/>
  <c r="AP58" i="4"/>
  <c r="AP57" i="4" s="1"/>
  <c r="AN58" i="4"/>
  <c r="AN57" i="4" s="1"/>
  <c r="AI58" i="4"/>
  <c r="AG58" i="4"/>
  <c r="AG57" i="4" s="1"/>
  <c r="AD58" i="4"/>
  <c r="AD57" i="4" s="1"/>
  <c r="AC58" i="4"/>
  <c r="AC57" i="4" s="1"/>
  <c r="Z58" i="4"/>
  <c r="Z57" i="4" s="1"/>
  <c r="Y58" i="4"/>
  <c r="Y57" i="4" s="1"/>
  <c r="X58" i="4"/>
  <c r="X57" i="4" s="1"/>
  <c r="W58" i="4"/>
  <c r="W57" i="4" s="1"/>
  <c r="R58" i="4"/>
  <c r="R57" i="4" s="1"/>
  <c r="P58" i="4"/>
  <c r="O58" i="4"/>
  <c r="O57" i="4" s="1"/>
  <c r="M58" i="4"/>
  <c r="M57" i="4" s="1"/>
  <c r="K58" i="4"/>
  <c r="J58" i="4"/>
  <c r="I58" i="4"/>
  <c r="F58" i="4"/>
  <c r="H55" i="4"/>
  <c r="C55" i="4"/>
  <c r="AB54" i="4"/>
  <c r="H54" i="4"/>
  <c r="C54" i="4"/>
  <c r="H53" i="4"/>
  <c r="C53" i="4"/>
  <c r="AB52" i="4"/>
  <c r="H52" i="4"/>
  <c r="C52" i="4"/>
  <c r="AB51" i="4"/>
  <c r="H51" i="4"/>
  <c r="C51" i="4"/>
  <c r="H50" i="4"/>
  <c r="C50" i="4"/>
  <c r="H49" i="4"/>
  <c r="C49" i="4"/>
  <c r="H48" i="4"/>
  <c r="C48" i="4"/>
  <c r="H47" i="4"/>
  <c r="C47" i="4"/>
  <c r="H46" i="4"/>
  <c r="C46" i="4"/>
  <c r="AP45" i="4"/>
  <c r="AN45" i="4"/>
  <c r="AM45" i="4"/>
  <c r="AK45" i="4"/>
  <c r="AH45" i="4"/>
  <c r="AG45" i="4"/>
  <c r="AE45" i="4"/>
  <c r="AD45" i="4"/>
  <c r="AC45" i="4"/>
  <c r="Z45" i="4"/>
  <c r="Y45" i="4"/>
  <c r="X45" i="4"/>
  <c r="W45" i="4"/>
  <c r="V45" i="4"/>
  <c r="Q45" i="4"/>
  <c r="O45" i="4"/>
  <c r="M45" i="4"/>
  <c r="K45" i="4"/>
  <c r="J45" i="4"/>
  <c r="I45" i="4"/>
  <c r="G45" i="4"/>
  <c r="F45" i="4"/>
  <c r="E45" i="4"/>
  <c r="D45" i="4"/>
  <c r="AB43" i="4"/>
  <c r="AB42" i="4"/>
  <c r="H42" i="4"/>
  <c r="AB41" i="4"/>
  <c r="H41" i="4"/>
  <c r="AB40" i="4"/>
  <c r="H40" i="4"/>
  <c r="AB39" i="4"/>
  <c r="H39" i="4"/>
  <c r="H38" i="4"/>
  <c r="AB37" i="4"/>
  <c r="H37" i="4"/>
  <c r="H36" i="4"/>
  <c r="AB35" i="4"/>
  <c r="H35" i="4"/>
  <c r="H34" i="4"/>
  <c r="AB33" i="4"/>
  <c r="H33" i="4"/>
  <c r="AB31" i="4"/>
  <c r="H31" i="4"/>
  <c r="AP30" i="4"/>
  <c r="AM30" i="4"/>
  <c r="AK30" i="4"/>
  <c r="AI30" i="4"/>
  <c r="AG30" i="4"/>
  <c r="AD30" i="4"/>
  <c r="AC30" i="4"/>
  <c r="Z30" i="4"/>
  <c r="Y30" i="4"/>
  <c r="X30" i="4"/>
  <c r="W30" i="4"/>
  <c r="R30" i="4"/>
  <c r="P30" i="4"/>
  <c r="O30" i="4"/>
  <c r="M30" i="4"/>
  <c r="J30" i="4"/>
  <c r="AB28" i="4"/>
  <c r="AB27" i="4" s="1"/>
  <c r="H28" i="4"/>
  <c r="H27" i="4" s="1"/>
  <c r="C28" i="4"/>
  <c r="C27" i="4" s="1"/>
  <c r="AP27" i="4"/>
  <c r="AO27" i="4"/>
  <c r="AN27" i="4"/>
  <c r="AM27" i="4"/>
  <c r="AK27" i="4"/>
  <c r="AI27" i="4"/>
  <c r="AH27" i="4"/>
  <c r="AG27" i="4"/>
  <c r="AE27" i="4"/>
  <c r="AD27" i="4"/>
  <c r="AC27" i="4"/>
  <c r="V27" i="4"/>
  <c r="U27" i="4"/>
  <c r="T27" i="4"/>
  <c r="S27" i="4"/>
  <c r="R27" i="4"/>
  <c r="Q27" i="4"/>
  <c r="P27" i="4"/>
  <c r="O27" i="4"/>
  <c r="M27" i="4"/>
  <c r="K27" i="4"/>
  <c r="J27" i="4"/>
  <c r="I27" i="4"/>
  <c r="G27" i="4"/>
  <c r="F27" i="4"/>
  <c r="E27" i="4"/>
  <c r="D27" i="4"/>
  <c r="AH9" i="4"/>
  <c r="T9" i="4"/>
  <c r="O9" i="4"/>
  <c r="AN9" i="4"/>
  <c r="AG9" i="4"/>
  <c r="J9" i="4"/>
  <c r="AP9" i="4"/>
  <c r="AM9" i="4"/>
  <c r="AK9" i="4"/>
  <c r="AI9" i="4"/>
  <c r="AD9" i="4"/>
  <c r="AC9" i="4"/>
  <c r="Z9" i="4"/>
  <c r="Y9" i="4"/>
  <c r="X9" i="4"/>
  <c r="W9" i="4"/>
  <c r="V9" i="4"/>
  <c r="R9" i="4"/>
  <c r="Q9" i="4"/>
  <c r="P9" i="4"/>
  <c r="K9" i="4"/>
  <c r="G9" i="4"/>
  <c r="F9" i="4"/>
  <c r="E9" i="4"/>
  <c r="AP7" i="4"/>
  <c r="F7" i="4"/>
  <c r="AB5" i="4"/>
  <c r="H5" i="4"/>
  <c r="C5" i="4"/>
  <c r="H3" i="4"/>
  <c r="AK7" i="4"/>
  <c r="L2" i="4"/>
  <c r="AB71" i="5"/>
  <c r="H71" i="5"/>
  <c r="C71" i="5"/>
  <c r="AB70" i="5"/>
  <c r="H70" i="5"/>
  <c r="C70" i="5"/>
  <c r="AP58" i="5"/>
  <c r="AP57" i="5" s="1"/>
  <c r="AN58" i="5"/>
  <c r="AN57" i="5" s="1"/>
  <c r="AI58" i="5"/>
  <c r="AG58" i="5"/>
  <c r="AG57" i="5" s="1"/>
  <c r="AD58" i="5"/>
  <c r="AD57" i="5" s="1"/>
  <c r="AC58" i="5"/>
  <c r="AC57" i="5" s="1"/>
  <c r="Z58" i="5"/>
  <c r="Z57" i="5" s="1"/>
  <c r="Y58" i="5"/>
  <c r="Y57" i="5" s="1"/>
  <c r="X58" i="5"/>
  <c r="X57" i="5" s="1"/>
  <c r="W58" i="5"/>
  <c r="W57" i="5" s="1"/>
  <c r="R58" i="5"/>
  <c r="R57" i="5" s="1"/>
  <c r="P58" i="5"/>
  <c r="P57" i="5" s="1"/>
  <c r="O58" i="5"/>
  <c r="O57" i="5" s="1"/>
  <c r="M58" i="5"/>
  <c r="M57" i="5" s="1"/>
  <c r="K58" i="5"/>
  <c r="J58" i="5"/>
  <c r="I58" i="5"/>
  <c r="F58" i="5"/>
  <c r="H55" i="5"/>
  <c r="C55" i="5"/>
  <c r="AB54" i="5"/>
  <c r="H54" i="5"/>
  <c r="C54" i="5"/>
  <c r="H53" i="5"/>
  <c r="C53" i="5"/>
  <c r="AB52" i="5"/>
  <c r="H52" i="5"/>
  <c r="C52" i="5"/>
  <c r="AB51" i="5"/>
  <c r="H51" i="5"/>
  <c r="C51" i="5"/>
  <c r="H50" i="5"/>
  <c r="C50" i="5"/>
  <c r="H49" i="5"/>
  <c r="C49" i="5"/>
  <c r="H48" i="5"/>
  <c r="C48" i="5"/>
  <c r="H47" i="5"/>
  <c r="C47" i="5"/>
  <c r="H46" i="5"/>
  <c r="C46" i="5"/>
  <c r="AP45" i="5"/>
  <c r="AN45" i="5"/>
  <c r="AM45" i="5"/>
  <c r="AK45" i="5"/>
  <c r="AH45" i="5"/>
  <c r="AG45" i="5"/>
  <c r="AE45" i="5"/>
  <c r="AD45" i="5"/>
  <c r="AC45" i="5"/>
  <c r="Z45" i="5"/>
  <c r="Y45" i="5"/>
  <c r="X45" i="5"/>
  <c r="W45" i="5"/>
  <c r="V45" i="5"/>
  <c r="Q45" i="5"/>
  <c r="O45" i="5"/>
  <c r="M45" i="5"/>
  <c r="K45" i="5"/>
  <c r="J45" i="5"/>
  <c r="I45" i="5"/>
  <c r="G45" i="5"/>
  <c r="F45" i="5"/>
  <c r="E45" i="5"/>
  <c r="D45" i="5"/>
  <c r="AB43" i="5"/>
  <c r="AB42" i="5"/>
  <c r="H42" i="5"/>
  <c r="AB41" i="5"/>
  <c r="H41" i="5"/>
  <c r="AB40" i="5"/>
  <c r="H40" i="5"/>
  <c r="AB39" i="5"/>
  <c r="H39" i="5"/>
  <c r="H38" i="5"/>
  <c r="AB37" i="5"/>
  <c r="H37" i="5"/>
  <c r="H36" i="5"/>
  <c r="AB35" i="5"/>
  <c r="H35" i="5"/>
  <c r="H34" i="5"/>
  <c r="AB33" i="5"/>
  <c r="H33" i="5"/>
  <c r="AB31" i="5"/>
  <c r="H31" i="5"/>
  <c r="AP30" i="5"/>
  <c r="AM30" i="5"/>
  <c r="AK30" i="5"/>
  <c r="AI30" i="5"/>
  <c r="AG30" i="5"/>
  <c r="AD30" i="5"/>
  <c r="AC30" i="5"/>
  <c r="Z30" i="5"/>
  <c r="Y30" i="5"/>
  <c r="X30" i="5"/>
  <c r="W30" i="5"/>
  <c r="R30" i="5"/>
  <c r="P30" i="5"/>
  <c r="O30" i="5"/>
  <c r="M30" i="5"/>
  <c r="J30" i="5"/>
  <c r="AB28" i="5"/>
  <c r="AB27" i="5" s="1"/>
  <c r="H28" i="5"/>
  <c r="H27" i="5" s="1"/>
  <c r="C28" i="5"/>
  <c r="C27" i="5" s="1"/>
  <c r="AP27" i="5"/>
  <c r="AO27" i="5"/>
  <c r="AN27" i="5"/>
  <c r="AM27" i="5"/>
  <c r="AK27" i="5"/>
  <c r="AI27" i="5"/>
  <c r="AH27" i="5"/>
  <c r="AG27" i="5"/>
  <c r="AE27" i="5"/>
  <c r="AD27" i="5"/>
  <c r="AC27" i="5"/>
  <c r="V27" i="5"/>
  <c r="U27" i="5"/>
  <c r="T27" i="5"/>
  <c r="S27" i="5"/>
  <c r="R27" i="5"/>
  <c r="Q27" i="5"/>
  <c r="P27" i="5"/>
  <c r="O27" i="5"/>
  <c r="M27" i="5"/>
  <c r="K27" i="5"/>
  <c r="J27" i="5"/>
  <c r="I27" i="5"/>
  <c r="G27" i="5"/>
  <c r="F27" i="5"/>
  <c r="E27" i="5"/>
  <c r="D27" i="5"/>
  <c r="AH9" i="5"/>
  <c r="T9" i="5"/>
  <c r="O9" i="5"/>
  <c r="AN9" i="5"/>
  <c r="AG9" i="5"/>
  <c r="AP9" i="5"/>
  <c r="AM9" i="5"/>
  <c r="AK9" i="5"/>
  <c r="AI9" i="5"/>
  <c r="AD9" i="5"/>
  <c r="AC9" i="5"/>
  <c r="Z9" i="5"/>
  <c r="Y9" i="5"/>
  <c r="X9" i="5"/>
  <c r="W9" i="5"/>
  <c r="V9" i="5"/>
  <c r="R9" i="5"/>
  <c r="Q9" i="5"/>
  <c r="P9" i="5"/>
  <c r="K9" i="5"/>
  <c r="G9" i="5"/>
  <c r="F9" i="5"/>
  <c r="E9" i="5"/>
  <c r="AP7" i="5"/>
  <c r="F7" i="5"/>
  <c r="AB5" i="5"/>
  <c r="H5" i="5"/>
  <c r="C5" i="5"/>
  <c r="H3" i="5"/>
  <c r="AK7" i="5"/>
  <c r="L2" i="5"/>
  <c r="AB71" i="6"/>
  <c r="H71" i="6"/>
  <c r="C71" i="6"/>
  <c r="AB70" i="6"/>
  <c r="H70" i="6"/>
  <c r="C70" i="6"/>
  <c r="AP58" i="6"/>
  <c r="AP57" i="6" s="1"/>
  <c r="AN58" i="6"/>
  <c r="AN57" i="6" s="1"/>
  <c r="AI58" i="6"/>
  <c r="AG58" i="6"/>
  <c r="AG57" i="6" s="1"/>
  <c r="AD58" i="6"/>
  <c r="AD57" i="6" s="1"/>
  <c r="AC58" i="6"/>
  <c r="Z58" i="6"/>
  <c r="Z57" i="6" s="1"/>
  <c r="Y58" i="6"/>
  <c r="Y57" i="6" s="1"/>
  <c r="X58" i="6"/>
  <c r="X57" i="6" s="1"/>
  <c r="W58" i="6"/>
  <c r="W57" i="6" s="1"/>
  <c r="R58" i="6"/>
  <c r="R57" i="6" s="1"/>
  <c r="P58" i="6"/>
  <c r="P57" i="6" s="1"/>
  <c r="O58" i="6"/>
  <c r="O57" i="6" s="1"/>
  <c r="M58" i="6"/>
  <c r="M57" i="6" s="1"/>
  <c r="K58" i="6"/>
  <c r="J58" i="6"/>
  <c r="I58" i="6"/>
  <c r="F58" i="6"/>
  <c r="H55" i="6"/>
  <c r="C55" i="6"/>
  <c r="AB54" i="6"/>
  <c r="H54" i="6"/>
  <c r="C54" i="6"/>
  <c r="H53" i="6"/>
  <c r="C53" i="6"/>
  <c r="AB52" i="6"/>
  <c r="H52" i="6"/>
  <c r="C52" i="6"/>
  <c r="AB51" i="6"/>
  <c r="H51" i="6"/>
  <c r="C51" i="6"/>
  <c r="H50" i="6"/>
  <c r="C50" i="6"/>
  <c r="H49" i="6"/>
  <c r="C49" i="6"/>
  <c r="H48" i="6"/>
  <c r="C48" i="6"/>
  <c r="H47" i="6"/>
  <c r="C47" i="6"/>
  <c r="H46" i="6"/>
  <c r="C46" i="6"/>
  <c r="AP45" i="6"/>
  <c r="AN45" i="6"/>
  <c r="AM45" i="6"/>
  <c r="AK45" i="6"/>
  <c r="AH45" i="6"/>
  <c r="AG45" i="6"/>
  <c r="AE45" i="6"/>
  <c r="AD45" i="6"/>
  <c r="AC45" i="6"/>
  <c r="Z45" i="6"/>
  <c r="Y45" i="6"/>
  <c r="X45" i="6"/>
  <c r="W45" i="6"/>
  <c r="V45" i="6"/>
  <c r="Q45" i="6"/>
  <c r="O45" i="6"/>
  <c r="M45" i="6"/>
  <c r="K45" i="6"/>
  <c r="J45" i="6"/>
  <c r="I45" i="6"/>
  <c r="G45" i="6"/>
  <c r="F45" i="6"/>
  <c r="E45" i="6"/>
  <c r="D45" i="6"/>
  <c r="AB43" i="6"/>
  <c r="AB42" i="6"/>
  <c r="H42" i="6"/>
  <c r="AB41" i="6"/>
  <c r="H41" i="6"/>
  <c r="AB40" i="6"/>
  <c r="H40" i="6"/>
  <c r="AB39" i="6"/>
  <c r="H39" i="6"/>
  <c r="H38" i="6"/>
  <c r="AB37" i="6"/>
  <c r="H37" i="6"/>
  <c r="H36" i="6"/>
  <c r="AB35" i="6"/>
  <c r="H35" i="6"/>
  <c r="H34" i="6"/>
  <c r="AB33" i="6"/>
  <c r="H33" i="6"/>
  <c r="AB31" i="6"/>
  <c r="H31" i="6"/>
  <c r="AP30" i="6"/>
  <c r="AM30" i="6"/>
  <c r="AK30" i="6"/>
  <c r="AI30" i="6"/>
  <c r="AG30" i="6"/>
  <c r="AD30" i="6"/>
  <c r="AC30" i="6"/>
  <c r="Z30" i="6"/>
  <c r="Y30" i="6"/>
  <c r="X30" i="6"/>
  <c r="W30" i="6"/>
  <c r="R30" i="6"/>
  <c r="P30" i="6"/>
  <c r="O30" i="6"/>
  <c r="M30" i="6"/>
  <c r="J30" i="6"/>
  <c r="AB28" i="6"/>
  <c r="AB27" i="6" s="1"/>
  <c r="H28" i="6"/>
  <c r="H27" i="6" s="1"/>
  <c r="C28" i="6"/>
  <c r="C27" i="6" s="1"/>
  <c r="AP27" i="6"/>
  <c r="AO27" i="6"/>
  <c r="AN27" i="6"/>
  <c r="AM27" i="6"/>
  <c r="AK27" i="6"/>
  <c r="AI27" i="6"/>
  <c r="AH27" i="6"/>
  <c r="AG27" i="6"/>
  <c r="AE27" i="6"/>
  <c r="AD27" i="6"/>
  <c r="AC27" i="6"/>
  <c r="V27" i="6"/>
  <c r="U27" i="6"/>
  <c r="T27" i="6"/>
  <c r="S27" i="6"/>
  <c r="R27" i="6"/>
  <c r="Q27" i="6"/>
  <c r="P27" i="6"/>
  <c r="O27" i="6"/>
  <c r="M27" i="6"/>
  <c r="K27" i="6"/>
  <c r="J27" i="6"/>
  <c r="I27" i="6"/>
  <c r="G27" i="6"/>
  <c r="F27" i="6"/>
  <c r="E27" i="6"/>
  <c r="D27" i="6"/>
  <c r="AH9" i="6"/>
  <c r="T9" i="6"/>
  <c r="O9" i="6"/>
  <c r="AN9" i="6"/>
  <c r="AG9" i="6"/>
  <c r="J9" i="6"/>
  <c r="AP9" i="6"/>
  <c r="AM9" i="6"/>
  <c r="AK9" i="6"/>
  <c r="AI9" i="6"/>
  <c r="AD9" i="6"/>
  <c r="AC9" i="6"/>
  <c r="Z9" i="6"/>
  <c r="Y9" i="6"/>
  <c r="X9" i="6"/>
  <c r="W9" i="6"/>
  <c r="V9" i="6"/>
  <c r="R9" i="6"/>
  <c r="Q9" i="6"/>
  <c r="P9" i="6"/>
  <c r="K9" i="6"/>
  <c r="G9" i="6"/>
  <c r="F9" i="6"/>
  <c r="E9" i="6"/>
  <c r="AP7" i="6"/>
  <c r="F7" i="6"/>
  <c r="AB5" i="6"/>
  <c r="H5" i="6"/>
  <c r="C5" i="6"/>
  <c r="H3" i="6"/>
  <c r="AK7" i="6"/>
  <c r="L2" i="6"/>
  <c r="AB71" i="7"/>
  <c r="H71" i="7"/>
  <c r="C71" i="7"/>
  <c r="AB70" i="7"/>
  <c r="H70" i="7"/>
  <c r="C70" i="7"/>
  <c r="AP58" i="7"/>
  <c r="AP57" i="7" s="1"/>
  <c r="AN58" i="7"/>
  <c r="AN57" i="7" s="1"/>
  <c r="AI58" i="7"/>
  <c r="AG58" i="7"/>
  <c r="AG57" i="7" s="1"/>
  <c r="AD58" i="7"/>
  <c r="AD57" i="7" s="1"/>
  <c r="AC58" i="7"/>
  <c r="AC57" i="7" s="1"/>
  <c r="Z58" i="7"/>
  <c r="Z57" i="7" s="1"/>
  <c r="Y58" i="7"/>
  <c r="Y57" i="7" s="1"/>
  <c r="X58" i="7"/>
  <c r="X57" i="7" s="1"/>
  <c r="W58" i="7"/>
  <c r="W57" i="7" s="1"/>
  <c r="R58" i="7"/>
  <c r="R57" i="7" s="1"/>
  <c r="P58" i="7"/>
  <c r="P57" i="7" s="1"/>
  <c r="O58" i="7"/>
  <c r="O57" i="7" s="1"/>
  <c r="M58" i="7"/>
  <c r="M57" i="7" s="1"/>
  <c r="K58" i="7"/>
  <c r="J58" i="7"/>
  <c r="I58" i="7"/>
  <c r="F58" i="7"/>
  <c r="H55" i="7"/>
  <c r="C55" i="7"/>
  <c r="AB54" i="7"/>
  <c r="H54" i="7"/>
  <c r="C54" i="7"/>
  <c r="H53" i="7"/>
  <c r="C53" i="7"/>
  <c r="AB52" i="7"/>
  <c r="H52" i="7"/>
  <c r="C52" i="7"/>
  <c r="AB51" i="7"/>
  <c r="H51" i="7"/>
  <c r="C51" i="7"/>
  <c r="H50" i="7"/>
  <c r="C50" i="7"/>
  <c r="H49" i="7"/>
  <c r="C49" i="7"/>
  <c r="H48" i="7"/>
  <c r="C48" i="7"/>
  <c r="H47" i="7"/>
  <c r="C47" i="7"/>
  <c r="H46" i="7"/>
  <c r="C46" i="7"/>
  <c r="AP45" i="7"/>
  <c r="AN45" i="7"/>
  <c r="AM45" i="7"/>
  <c r="AK45" i="7"/>
  <c r="AH45" i="7"/>
  <c r="AG45" i="7"/>
  <c r="AE45" i="7"/>
  <c r="AD45" i="7"/>
  <c r="AC45" i="7"/>
  <c r="Z45" i="7"/>
  <c r="Y45" i="7"/>
  <c r="X45" i="7"/>
  <c r="W45" i="7"/>
  <c r="V45" i="7"/>
  <c r="Q45" i="7"/>
  <c r="O45" i="7"/>
  <c r="M45" i="7"/>
  <c r="K45" i="7"/>
  <c r="J45" i="7"/>
  <c r="I45" i="7"/>
  <c r="G45" i="7"/>
  <c r="F45" i="7"/>
  <c r="E45" i="7"/>
  <c r="D45" i="7"/>
  <c r="AB43" i="7"/>
  <c r="AB42" i="7"/>
  <c r="H42" i="7"/>
  <c r="AB41" i="7"/>
  <c r="H41" i="7"/>
  <c r="AB40" i="7"/>
  <c r="H40" i="7"/>
  <c r="AB39" i="7"/>
  <c r="H39" i="7"/>
  <c r="H38" i="7"/>
  <c r="AB37" i="7"/>
  <c r="H37" i="7"/>
  <c r="H36" i="7"/>
  <c r="AB35" i="7"/>
  <c r="H35" i="7"/>
  <c r="H34" i="7"/>
  <c r="AB33" i="7"/>
  <c r="H33" i="7"/>
  <c r="AB31" i="7"/>
  <c r="H31" i="7"/>
  <c r="AP30" i="7"/>
  <c r="AM30" i="7"/>
  <c r="AK30" i="7"/>
  <c r="AI30" i="7"/>
  <c r="AG30" i="7"/>
  <c r="AD30" i="7"/>
  <c r="AC30" i="7"/>
  <c r="Z30" i="7"/>
  <c r="Y30" i="7"/>
  <c r="X30" i="7"/>
  <c r="W30" i="7"/>
  <c r="R30" i="7"/>
  <c r="P30" i="7"/>
  <c r="O30" i="7"/>
  <c r="M30" i="7"/>
  <c r="J30" i="7"/>
  <c r="AB28" i="7"/>
  <c r="AB27" i="7" s="1"/>
  <c r="H28" i="7"/>
  <c r="H27" i="7" s="1"/>
  <c r="C28" i="7"/>
  <c r="C27" i="7" s="1"/>
  <c r="AP27" i="7"/>
  <c r="AO27" i="7"/>
  <c r="AN27" i="7"/>
  <c r="AM27" i="7"/>
  <c r="AK27" i="7"/>
  <c r="AI27" i="7"/>
  <c r="AH27" i="7"/>
  <c r="AG27" i="7"/>
  <c r="AE27" i="7"/>
  <c r="AD27" i="7"/>
  <c r="AC27" i="7"/>
  <c r="V27" i="7"/>
  <c r="U27" i="7"/>
  <c r="T27" i="7"/>
  <c r="S27" i="7"/>
  <c r="R27" i="7"/>
  <c r="Q27" i="7"/>
  <c r="P27" i="7"/>
  <c r="O27" i="7"/>
  <c r="M27" i="7"/>
  <c r="K27" i="7"/>
  <c r="J27" i="7"/>
  <c r="I27" i="7"/>
  <c r="G27" i="7"/>
  <c r="F27" i="7"/>
  <c r="E27" i="7"/>
  <c r="D27" i="7"/>
  <c r="AH9" i="7"/>
  <c r="T9" i="7"/>
  <c r="O9" i="7"/>
  <c r="AN9" i="7"/>
  <c r="AG9" i="7"/>
  <c r="J9" i="7"/>
  <c r="AP9" i="7"/>
  <c r="AM9" i="7"/>
  <c r="AK9" i="7"/>
  <c r="AI9" i="7"/>
  <c r="AD9" i="7"/>
  <c r="AC9" i="7"/>
  <c r="Z9" i="7"/>
  <c r="Y9" i="7"/>
  <c r="X9" i="7"/>
  <c r="W9" i="7"/>
  <c r="V9" i="7"/>
  <c r="R9" i="7"/>
  <c r="Q9" i="7"/>
  <c r="P9" i="7"/>
  <c r="K9" i="7"/>
  <c r="G9" i="7"/>
  <c r="F9" i="7"/>
  <c r="E9" i="7"/>
  <c r="AP7" i="7"/>
  <c r="F7" i="7"/>
  <c r="AB5" i="7"/>
  <c r="H5" i="7"/>
  <c r="C5" i="7"/>
  <c r="H3" i="7"/>
  <c r="AK7" i="7"/>
  <c r="L2" i="7"/>
  <c r="AB71" i="8"/>
  <c r="H71" i="8"/>
  <c r="C71" i="8"/>
  <c r="AB70" i="8"/>
  <c r="H70" i="8"/>
  <c r="C70" i="8"/>
  <c r="AP58" i="8"/>
  <c r="AP57" i="8" s="1"/>
  <c r="AN58" i="8"/>
  <c r="AN57" i="8" s="1"/>
  <c r="AI58" i="8"/>
  <c r="AG58" i="8"/>
  <c r="AG57" i="8" s="1"/>
  <c r="AD58" i="8"/>
  <c r="AC58" i="8"/>
  <c r="Z58" i="8"/>
  <c r="Z57" i="8" s="1"/>
  <c r="Y58" i="8"/>
  <c r="Y57" i="8" s="1"/>
  <c r="X58" i="8"/>
  <c r="X57" i="8" s="1"/>
  <c r="W58" i="8"/>
  <c r="W57" i="8" s="1"/>
  <c r="R58" i="8"/>
  <c r="R57" i="8" s="1"/>
  <c r="P58" i="8"/>
  <c r="P57" i="8" s="1"/>
  <c r="O58" i="8"/>
  <c r="O57" i="8" s="1"/>
  <c r="M58" i="8"/>
  <c r="K58" i="8"/>
  <c r="J58" i="8"/>
  <c r="I58" i="8"/>
  <c r="F58" i="8"/>
  <c r="H55" i="8"/>
  <c r="C55" i="8"/>
  <c r="AB54" i="8"/>
  <c r="H54" i="8"/>
  <c r="C54" i="8"/>
  <c r="H53" i="8"/>
  <c r="C53" i="8"/>
  <c r="AB52" i="8"/>
  <c r="H52" i="8"/>
  <c r="C52" i="8"/>
  <c r="AB51" i="8"/>
  <c r="H51" i="8"/>
  <c r="C51" i="8"/>
  <c r="H50" i="8"/>
  <c r="C50" i="8"/>
  <c r="H49" i="8"/>
  <c r="C49" i="8"/>
  <c r="H48" i="8"/>
  <c r="C48" i="8"/>
  <c r="H47" i="8"/>
  <c r="C47" i="8"/>
  <c r="H46" i="8"/>
  <c r="C46" i="8"/>
  <c r="AP45" i="8"/>
  <c r="AN45" i="8"/>
  <c r="AM45" i="8"/>
  <c r="AK45" i="8"/>
  <c r="AH45" i="8"/>
  <c r="AG45" i="8"/>
  <c r="AE45" i="8"/>
  <c r="AD45" i="8"/>
  <c r="AC45" i="8"/>
  <c r="Z45" i="8"/>
  <c r="Y45" i="8"/>
  <c r="X45" i="8"/>
  <c r="W45" i="8"/>
  <c r="V45" i="8"/>
  <c r="Q45" i="8"/>
  <c r="O45" i="8"/>
  <c r="M45" i="8"/>
  <c r="K45" i="8"/>
  <c r="J45" i="8"/>
  <c r="I45" i="8"/>
  <c r="G45" i="8"/>
  <c r="F45" i="8"/>
  <c r="E45" i="8"/>
  <c r="D45" i="8"/>
  <c r="AB43" i="8"/>
  <c r="AB42" i="8"/>
  <c r="H42" i="8"/>
  <c r="AB41" i="8"/>
  <c r="H41" i="8"/>
  <c r="AB40" i="8"/>
  <c r="H40" i="8"/>
  <c r="AB39" i="8"/>
  <c r="H39" i="8"/>
  <c r="H38" i="8"/>
  <c r="AB37" i="8"/>
  <c r="H37" i="8"/>
  <c r="H36" i="8"/>
  <c r="AB35" i="8"/>
  <c r="H35" i="8"/>
  <c r="H34" i="8"/>
  <c r="AB33" i="8"/>
  <c r="H33" i="8"/>
  <c r="AB31" i="8"/>
  <c r="H31" i="8"/>
  <c r="AP30" i="8"/>
  <c r="AM30" i="8"/>
  <c r="AK30" i="8"/>
  <c r="AI30" i="8"/>
  <c r="AG30" i="8"/>
  <c r="AD30" i="8"/>
  <c r="AC30" i="8"/>
  <c r="Z30" i="8"/>
  <c r="Y30" i="8"/>
  <c r="X30" i="8"/>
  <c r="W30" i="8"/>
  <c r="R30" i="8"/>
  <c r="P30" i="8"/>
  <c r="O30" i="8"/>
  <c r="M30" i="8"/>
  <c r="J30" i="8"/>
  <c r="AB28" i="8"/>
  <c r="AB27" i="8" s="1"/>
  <c r="H28" i="8"/>
  <c r="H27" i="8" s="1"/>
  <c r="C28" i="8"/>
  <c r="C27" i="8" s="1"/>
  <c r="AP27" i="8"/>
  <c r="AO27" i="8"/>
  <c r="AN27" i="8"/>
  <c r="AM27" i="8"/>
  <c r="AK27" i="8"/>
  <c r="AI27" i="8"/>
  <c r="AH27" i="8"/>
  <c r="AG27" i="8"/>
  <c r="AE27" i="8"/>
  <c r="AD27" i="8"/>
  <c r="AC27" i="8"/>
  <c r="V27" i="8"/>
  <c r="U27" i="8"/>
  <c r="T27" i="8"/>
  <c r="S27" i="8"/>
  <c r="R27" i="8"/>
  <c r="Q27" i="8"/>
  <c r="P27" i="8"/>
  <c r="O27" i="8"/>
  <c r="M27" i="8"/>
  <c r="K27" i="8"/>
  <c r="J27" i="8"/>
  <c r="I27" i="8"/>
  <c r="G27" i="8"/>
  <c r="F27" i="8"/>
  <c r="E27" i="8"/>
  <c r="D27" i="8"/>
  <c r="AH9" i="8"/>
  <c r="T9" i="8"/>
  <c r="O9" i="8"/>
  <c r="AN9" i="8"/>
  <c r="AG9" i="8"/>
  <c r="J9" i="8"/>
  <c r="AP9" i="8"/>
  <c r="AM9" i="8"/>
  <c r="AK9" i="8"/>
  <c r="AI9" i="8"/>
  <c r="AD9" i="8"/>
  <c r="AC9" i="8"/>
  <c r="Z9" i="8"/>
  <c r="Y9" i="8"/>
  <c r="X9" i="8"/>
  <c r="W9" i="8"/>
  <c r="V9" i="8"/>
  <c r="R9" i="8"/>
  <c r="Q9" i="8"/>
  <c r="P9" i="8"/>
  <c r="K9" i="8"/>
  <c r="G9" i="8"/>
  <c r="F9" i="8"/>
  <c r="E9" i="8"/>
  <c r="AP7" i="8"/>
  <c r="F7" i="8"/>
  <c r="AB5" i="8"/>
  <c r="H5" i="8"/>
  <c r="C5" i="8"/>
  <c r="H3" i="8"/>
  <c r="AK7" i="8"/>
  <c r="L2" i="8"/>
  <c r="AB71" i="9"/>
  <c r="H71" i="9"/>
  <c r="C71" i="9"/>
  <c r="AB70" i="9"/>
  <c r="H70" i="9"/>
  <c r="C70" i="9"/>
  <c r="AP58" i="9"/>
  <c r="AP57" i="9" s="1"/>
  <c r="AN58" i="9"/>
  <c r="AN57" i="9" s="1"/>
  <c r="AI58" i="9"/>
  <c r="AG58" i="9"/>
  <c r="AD58" i="9"/>
  <c r="AD57" i="9" s="1"/>
  <c r="AC58" i="9"/>
  <c r="AC57" i="9" s="1"/>
  <c r="Z58" i="9"/>
  <c r="Z57" i="9" s="1"/>
  <c r="Y58" i="9"/>
  <c r="Y57" i="9" s="1"/>
  <c r="X58" i="9"/>
  <c r="W58" i="9"/>
  <c r="W57" i="9" s="1"/>
  <c r="R58" i="9"/>
  <c r="R57" i="9" s="1"/>
  <c r="P58" i="9"/>
  <c r="P57" i="9" s="1"/>
  <c r="O58" i="9"/>
  <c r="M58" i="9"/>
  <c r="M57" i="9" s="1"/>
  <c r="K58" i="9"/>
  <c r="J58" i="9"/>
  <c r="I58" i="9"/>
  <c r="F58" i="9"/>
  <c r="H55" i="9"/>
  <c r="C55" i="9"/>
  <c r="AB54" i="9"/>
  <c r="H54" i="9"/>
  <c r="C54" i="9"/>
  <c r="H53" i="9"/>
  <c r="C53" i="9"/>
  <c r="AB52" i="9"/>
  <c r="H52" i="9"/>
  <c r="C52" i="9"/>
  <c r="AB51" i="9"/>
  <c r="H51" i="9"/>
  <c r="C51" i="9"/>
  <c r="H50" i="9"/>
  <c r="C50" i="9"/>
  <c r="H49" i="9"/>
  <c r="C49" i="9"/>
  <c r="H48" i="9"/>
  <c r="C48" i="9"/>
  <c r="H47" i="9"/>
  <c r="C47" i="9"/>
  <c r="H46" i="9"/>
  <c r="C46" i="9"/>
  <c r="AP45" i="9"/>
  <c r="AN45" i="9"/>
  <c r="AM45" i="9"/>
  <c r="AK45" i="9"/>
  <c r="AH45" i="9"/>
  <c r="AG45" i="9"/>
  <c r="AE45" i="9"/>
  <c r="AD45" i="9"/>
  <c r="AC45" i="9"/>
  <c r="Z45" i="9"/>
  <c r="Y45" i="9"/>
  <c r="X45" i="9"/>
  <c r="W45" i="9"/>
  <c r="V45" i="9"/>
  <c r="Q45" i="9"/>
  <c r="O45" i="9"/>
  <c r="M45" i="9"/>
  <c r="K45" i="9"/>
  <c r="J45" i="9"/>
  <c r="I45" i="9"/>
  <c r="G45" i="9"/>
  <c r="F45" i="9"/>
  <c r="E45" i="9"/>
  <c r="D45" i="9"/>
  <c r="AB43" i="9"/>
  <c r="AB42" i="9"/>
  <c r="H42" i="9"/>
  <c r="AB41" i="9"/>
  <c r="H41" i="9"/>
  <c r="AB40" i="9"/>
  <c r="H40" i="9"/>
  <c r="AB39" i="9"/>
  <c r="H39" i="9"/>
  <c r="H38" i="9"/>
  <c r="AB37" i="9"/>
  <c r="H37" i="9"/>
  <c r="H36" i="9"/>
  <c r="AB35" i="9"/>
  <c r="H35" i="9"/>
  <c r="H34" i="9"/>
  <c r="AB33" i="9"/>
  <c r="H33" i="9"/>
  <c r="AB31" i="9"/>
  <c r="H31" i="9"/>
  <c r="AP30" i="9"/>
  <c r="AM30" i="9"/>
  <c r="AK30" i="9"/>
  <c r="AI30" i="9"/>
  <c r="AG30" i="9"/>
  <c r="AD30" i="9"/>
  <c r="AC30" i="9"/>
  <c r="Z30" i="9"/>
  <c r="Y30" i="9"/>
  <c r="X30" i="9"/>
  <c r="W30" i="9"/>
  <c r="R30" i="9"/>
  <c r="P30" i="9"/>
  <c r="O30" i="9"/>
  <c r="M30" i="9"/>
  <c r="J30" i="9"/>
  <c r="AB28" i="9"/>
  <c r="AB27" i="9" s="1"/>
  <c r="H28" i="9"/>
  <c r="H27" i="9" s="1"/>
  <c r="C28" i="9"/>
  <c r="C27" i="9" s="1"/>
  <c r="AP27" i="9"/>
  <c r="AO27" i="9"/>
  <c r="AN27" i="9"/>
  <c r="AM27" i="9"/>
  <c r="AK27" i="9"/>
  <c r="AI27" i="9"/>
  <c r="AH27" i="9"/>
  <c r="AG27" i="9"/>
  <c r="AE27" i="9"/>
  <c r="AD27" i="9"/>
  <c r="AC27" i="9"/>
  <c r="V27" i="9"/>
  <c r="U27" i="9"/>
  <c r="T27" i="9"/>
  <c r="S27" i="9"/>
  <c r="R27" i="9"/>
  <c r="Q27" i="9"/>
  <c r="P27" i="9"/>
  <c r="O27" i="9"/>
  <c r="M27" i="9"/>
  <c r="K27" i="9"/>
  <c r="J27" i="9"/>
  <c r="I27" i="9"/>
  <c r="G27" i="9"/>
  <c r="F27" i="9"/>
  <c r="E27" i="9"/>
  <c r="D27" i="9"/>
  <c r="AH9" i="9"/>
  <c r="T9" i="9"/>
  <c r="O9" i="9"/>
  <c r="AN9" i="9"/>
  <c r="AG9" i="9"/>
  <c r="J9" i="9"/>
  <c r="AP9" i="9"/>
  <c r="AM9" i="9"/>
  <c r="AK9" i="9"/>
  <c r="AI9" i="9"/>
  <c r="AD9" i="9"/>
  <c r="AC9" i="9"/>
  <c r="Z9" i="9"/>
  <c r="Y9" i="9"/>
  <c r="X9" i="9"/>
  <c r="W9" i="9"/>
  <c r="V9" i="9"/>
  <c r="R9" i="9"/>
  <c r="Q9" i="9"/>
  <c r="P9" i="9"/>
  <c r="K9" i="9"/>
  <c r="G9" i="9"/>
  <c r="F9" i="9"/>
  <c r="E9" i="9"/>
  <c r="AP7" i="9"/>
  <c r="F7" i="9"/>
  <c r="AB5" i="9"/>
  <c r="H5" i="9"/>
  <c r="C5" i="9"/>
  <c r="H3" i="9"/>
  <c r="AK7" i="9"/>
  <c r="L2" i="9"/>
  <c r="AB71" i="10"/>
  <c r="H71" i="10"/>
  <c r="C71" i="10"/>
  <c r="AB70" i="10"/>
  <c r="H70" i="10"/>
  <c r="C70" i="10"/>
  <c r="AP58" i="10"/>
  <c r="AP57" i="10" s="1"/>
  <c r="AN58" i="10"/>
  <c r="AN57" i="10" s="1"/>
  <c r="AI58" i="10"/>
  <c r="AG58" i="10"/>
  <c r="AG57" i="10" s="1"/>
  <c r="AD58" i="10"/>
  <c r="AD57" i="10" s="1"/>
  <c r="AC58" i="10"/>
  <c r="AC57" i="10" s="1"/>
  <c r="Z58" i="10"/>
  <c r="Y58" i="10"/>
  <c r="Y57" i="10" s="1"/>
  <c r="X58" i="10"/>
  <c r="X57" i="10" s="1"/>
  <c r="W58" i="10"/>
  <c r="W57" i="10" s="1"/>
  <c r="R58" i="10"/>
  <c r="R57" i="10" s="1"/>
  <c r="P58" i="10"/>
  <c r="P57" i="10" s="1"/>
  <c r="O58" i="10"/>
  <c r="O57" i="10" s="1"/>
  <c r="M58" i="10"/>
  <c r="M57" i="10" s="1"/>
  <c r="K58" i="10"/>
  <c r="J58" i="10"/>
  <c r="I58" i="10"/>
  <c r="F58" i="10"/>
  <c r="H55" i="10"/>
  <c r="C55" i="10"/>
  <c r="AB54" i="10"/>
  <c r="H54" i="10"/>
  <c r="C54" i="10"/>
  <c r="H53" i="10"/>
  <c r="C53" i="10"/>
  <c r="AB52" i="10"/>
  <c r="H52" i="10"/>
  <c r="C52" i="10"/>
  <c r="AB51" i="10"/>
  <c r="H51" i="10"/>
  <c r="C51" i="10"/>
  <c r="H50" i="10"/>
  <c r="C50" i="10"/>
  <c r="H49" i="10"/>
  <c r="C49" i="10"/>
  <c r="H48" i="10"/>
  <c r="C48" i="10"/>
  <c r="H47" i="10"/>
  <c r="C47" i="10"/>
  <c r="H46" i="10"/>
  <c r="C46" i="10"/>
  <c r="AP45" i="10"/>
  <c r="AN45" i="10"/>
  <c r="AM45" i="10"/>
  <c r="AK45" i="10"/>
  <c r="AH45" i="10"/>
  <c r="AG45" i="10"/>
  <c r="AE45" i="10"/>
  <c r="AD45" i="10"/>
  <c r="AC45" i="10"/>
  <c r="Z45" i="10"/>
  <c r="Y45" i="10"/>
  <c r="X45" i="10"/>
  <c r="W45" i="10"/>
  <c r="V45" i="10"/>
  <c r="Q45" i="10"/>
  <c r="O45" i="10"/>
  <c r="M45" i="10"/>
  <c r="K45" i="10"/>
  <c r="J45" i="10"/>
  <c r="I45" i="10"/>
  <c r="G45" i="10"/>
  <c r="F45" i="10"/>
  <c r="E45" i="10"/>
  <c r="D45" i="10"/>
  <c r="AB43" i="10"/>
  <c r="AB42" i="10"/>
  <c r="H42" i="10"/>
  <c r="AB41" i="10"/>
  <c r="H41" i="10"/>
  <c r="AB40" i="10"/>
  <c r="H40" i="10"/>
  <c r="AB39" i="10"/>
  <c r="H39" i="10"/>
  <c r="H38" i="10"/>
  <c r="AB37" i="10"/>
  <c r="H37" i="10"/>
  <c r="H36" i="10"/>
  <c r="AB35" i="10"/>
  <c r="H35" i="10"/>
  <c r="H34" i="10"/>
  <c r="AB33" i="10"/>
  <c r="H33" i="10"/>
  <c r="AB31" i="10"/>
  <c r="H31" i="10"/>
  <c r="AP30" i="10"/>
  <c r="AM30" i="10"/>
  <c r="AK30" i="10"/>
  <c r="AI30" i="10"/>
  <c r="AG30" i="10"/>
  <c r="AD30" i="10"/>
  <c r="AC30" i="10"/>
  <c r="Z30" i="10"/>
  <c r="Y30" i="10"/>
  <c r="X30" i="10"/>
  <c r="W30" i="10"/>
  <c r="R30" i="10"/>
  <c r="P30" i="10"/>
  <c r="O30" i="10"/>
  <c r="M30" i="10"/>
  <c r="J30" i="10"/>
  <c r="AB28" i="10"/>
  <c r="AB27" i="10" s="1"/>
  <c r="H28" i="10"/>
  <c r="H27" i="10" s="1"/>
  <c r="C28" i="10"/>
  <c r="C27" i="10" s="1"/>
  <c r="AP27" i="10"/>
  <c r="AO27" i="10"/>
  <c r="AN27" i="10"/>
  <c r="AM27" i="10"/>
  <c r="AK27" i="10"/>
  <c r="AI27" i="10"/>
  <c r="AH27" i="10"/>
  <c r="AG27" i="10"/>
  <c r="AE27" i="10"/>
  <c r="AD27" i="10"/>
  <c r="AC27" i="10"/>
  <c r="V27" i="10"/>
  <c r="U27" i="10"/>
  <c r="T27" i="10"/>
  <c r="S27" i="10"/>
  <c r="R27" i="10"/>
  <c r="Q27" i="10"/>
  <c r="P27" i="10"/>
  <c r="O27" i="10"/>
  <c r="M27" i="10"/>
  <c r="K27" i="10"/>
  <c r="J27" i="10"/>
  <c r="I27" i="10"/>
  <c r="G27" i="10"/>
  <c r="F27" i="10"/>
  <c r="E27" i="10"/>
  <c r="D27" i="10"/>
  <c r="AH9" i="10"/>
  <c r="T9" i="10"/>
  <c r="AN9" i="10"/>
  <c r="J9" i="10"/>
  <c r="AP9" i="10"/>
  <c r="AM9" i="10"/>
  <c r="AK9" i="10"/>
  <c r="AI9" i="10"/>
  <c r="AD9" i="10"/>
  <c r="AC9" i="10"/>
  <c r="Z9" i="10"/>
  <c r="Y9" i="10"/>
  <c r="X9" i="10"/>
  <c r="W9" i="10"/>
  <c r="V9" i="10"/>
  <c r="R9" i="10"/>
  <c r="Q9" i="10"/>
  <c r="P9" i="10"/>
  <c r="K9" i="10"/>
  <c r="G9" i="10"/>
  <c r="F9" i="10"/>
  <c r="E9" i="10"/>
  <c r="AP7" i="10"/>
  <c r="F7" i="10"/>
  <c r="AB5" i="10"/>
  <c r="H5" i="10"/>
  <c r="C5" i="10"/>
  <c r="H3" i="10"/>
  <c r="AK7" i="10"/>
  <c r="L2" i="10"/>
  <c r="AB71" i="11"/>
  <c r="H71" i="11"/>
  <c r="C71" i="11"/>
  <c r="AB70" i="11"/>
  <c r="H70" i="11"/>
  <c r="C70" i="11"/>
  <c r="AP58" i="11"/>
  <c r="AP57" i="11" s="1"/>
  <c r="AN58" i="11"/>
  <c r="AN57" i="11" s="1"/>
  <c r="AI58" i="11"/>
  <c r="AG58" i="11"/>
  <c r="AG57" i="11" s="1"/>
  <c r="AD58" i="11"/>
  <c r="AD57" i="11" s="1"/>
  <c r="AC58" i="11"/>
  <c r="Z58" i="11"/>
  <c r="Z57" i="11" s="1"/>
  <c r="Y58" i="11"/>
  <c r="Y57" i="11" s="1"/>
  <c r="X58" i="11"/>
  <c r="W58" i="11"/>
  <c r="W57" i="11" s="1"/>
  <c r="R58" i="11"/>
  <c r="R57" i="11" s="1"/>
  <c r="P58" i="11"/>
  <c r="P57" i="11" s="1"/>
  <c r="O58" i="11"/>
  <c r="O57" i="11" s="1"/>
  <c r="M58" i="11"/>
  <c r="K58" i="11"/>
  <c r="J58" i="11"/>
  <c r="I58" i="11"/>
  <c r="F58" i="11"/>
  <c r="H55" i="11"/>
  <c r="C55" i="11"/>
  <c r="AB54" i="11"/>
  <c r="H54" i="11"/>
  <c r="C54" i="11"/>
  <c r="H53" i="11"/>
  <c r="C53" i="11"/>
  <c r="AB52" i="11"/>
  <c r="H52" i="11"/>
  <c r="C52" i="11"/>
  <c r="AB51" i="11"/>
  <c r="H51" i="11"/>
  <c r="C51" i="11"/>
  <c r="H50" i="11"/>
  <c r="C50" i="11"/>
  <c r="H49" i="11"/>
  <c r="C49" i="11"/>
  <c r="H48" i="11"/>
  <c r="C48" i="11"/>
  <c r="H47" i="11"/>
  <c r="C47" i="11"/>
  <c r="H46" i="11"/>
  <c r="C46" i="11"/>
  <c r="AP45" i="11"/>
  <c r="AN45" i="11"/>
  <c r="AM45" i="11"/>
  <c r="AK45" i="11"/>
  <c r="AH45" i="11"/>
  <c r="AG45" i="11"/>
  <c r="AE45" i="11"/>
  <c r="AD45" i="11"/>
  <c r="AC45" i="11"/>
  <c r="Z45" i="11"/>
  <c r="Y45" i="11"/>
  <c r="X45" i="11"/>
  <c r="W45" i="11"/>
  <c r="V45" i="11"/>
  <c r="Q45" i="11"/>
  <c r="O45" i="11"/>
  <c r="M45" i="11"/>
  <c r="K45" i="11"/>
  <c r="J45" i="11"/>
  <c r="I45" i="11"/>
  <c r="G45" i="11"/>
  <c r="F45" i="11"/>
  <c r="E45" i="11"/>
  <c r="D45" i="11"/>
  <c r="AB43" i="11"/>
  <c r="AB42" i="11"/>
  <c r="H42" i="11"/>
  <c r="AB41" i="11"/>
  <c r="H41" i="11"/>
  <c r="AB40" i="11"/>
  <c r="H40" i="11"/>
  <c r="AB39" i="11"/>
  <c r="H39" i="11"/>
  <c r="H38" i="11"/>
  <c r="AB37" i="11"/>
  <c r="H37" i="11"/>
  <c r="H36" i="11"/>
  <c r="AB35" i="11"/>
  <c r="H35" i="11"/>
  <c r="H34" i="11"/>
  <c r="AB33" i="11"/>
  <c r="H33" i="11"/>
  <c r="AB31" i="11"/>
  <c r="H31" i="11"/>
  <c r="AP30" i="11"/>
  <c r="AM30" i="11"/>
  <c r="AK30" i="11"/>
  <c r="AI30" i="11"/>
  <c r="AG30" i="11"/>
  <c r="AD30" i="11"/>
  <c r="AC30" i="11"/>
  <c r="Z30" i="11"/>
  <c r="Y30" i="11"/>
  <c r="X30" i="11"/>
  <c r="W30" i="11"/>
  <c r="R30" i="11"/>
  <c r="P30" i="11"/>
  <c r="O30" i="11"/>
  <c r="M30" i="11"/>
  <c r="J30" i="11"/>
  <c r="AB28" i="11"/>
  <c r="AB27" i="11" s="1"/>
  <c r="H28" i="11"/>
  <c r="H27" i="11" s="1"/>
  <c r="C28" i="11"/>
  <c r="AP27" i="11"/>
  <c r="AO27" i="11"/>
  <c r="AN27" i="11"/>
  <c r="AM27" i="11"/>
  <c r="AK27" i="11"/>
  <c r="AI27" i="11"/>
  <c r="AH27" i="11"/>
  <c r="AG27" i="11"/>
  <c r="AE27" i="11"/>
  <c r="AD27" i="11"/>
  <c r="AC27" i="11"/>
  <c r="V27" i="11"/>
  <c r="U27" i="11"/>
  <c r="T27" i="11"/>
  <c r="S27" i="11"/>
  <c r="R27" i="11"/>
  <c r="Q27" i="11"/>
  <c r="P27" i="11"/>
  <c r="O27" i="11"/>
  <c r="M27" i="11"/>
  <c r="K27" i="11"/>
  <c r="J27" i="11"/>
  <c r="I27" i="11"/>
  <c r="G27" i="11"/>
  <c r="F27" i="11"/>
  <c r="E27" i="11"/>
  <c r="D27" i="11"/>
  <c r="AB25" i="11"/>
  <c r="C25" i="11"/>
  <c r="U21" i="11"/>
  <c r="P21" i="11"/>
  <c r="AA21" i="11"/>
  <c r="Z21" i="11"/>
  <c r="Y21" i="11"/>
  <c r="X21" i="11"/>
  <c r="W21" i="11"/>
  <c r="T21" i="11"/>
  <c r="O21" i="11"/>
  <c r="M21" i="11"/>
  <c r="K21" i="11"/>
  <c r="J21" i="11"/>
  <c r="I21" i="11"/>
  <c r="G21" i="11"/>
  <c r="F21" i="11"/>
  <c r="AH9" i="11"/>
  <c r="O9" i="11"/>
  <c r="AN9" i="11"/>
  <c r="AG9" i="11"/>
  <c r="J9" i="11"/>
  <c r="AP9" i="11"/>
  <c r="AM9" i="11"/>
  <c r="AK9" i="11"/>
  <c r="AI9" i="11"/>
  <c r="AD9" i="11"/>
  <c r="AC9" i="11"/>
  <c r="Z9" i="11"/>
  <c r="Y9" i="11"/>
  <c r="X9" i="11"/>
  <c r="W9" i="11"/>
  <c r="V9" i="11"/>
  <c r="R9" i="11"/>
  <c r="Q9" i="11"/>
  <c r="P9" i="11"/>
  <c r="K9" i="11"/>
  <c r="G9" i="11"/>
  <c r="F9" i="11"/>
  <c r="E9" i="11"/>
  <c r="AP7" i="11"/>
  <c r="F7" i="11"/>
  <c r="AB5" i="11"/>
  <c r="H5" i="11"/>
  <c r="C5" i="11"/>
  <c r="H3" i="11"/>
  <c r="AK7" i="11"/>
  <c r="L2" i="11"/>
  <c r="AB71" i="12"/>
  <c r="H71" i="12"/>
  <c r="C71" i="12"/>
  <c r="AB70" i="12"/>
  <c r="H70" i="12"/>
  <c r="C70" i="12"/>
  <c r="AP58" i="12"/>
  <c r="AP57" i="12" s="1"/>
  <c r="AN58" i="12"/>
  <c r="AN57" i="12" s="1"/>
  <c r="AI58" i="12"/>
  <c r="AG58" i="12"/>
  <c r="AG57" i="12" s="1"/>
  <c r="AD58" i="12"/>
  <c r="AD57" i="12" s="1"/>
  <c r="AC58" i="12"/>
  <c r="Z58" i="12"/>
  <c r="Z57" i="12" s="1"/>
  <c r="Y58" i="12"/>
  <c r="Y57" i="12" s="1"/>
  <c r="X58" i="12"/>
  <c r="X57" i="12" s="1"/>
  <c r="W58" i="12"/>
  <c r="W57" i="12" s="1"/>
  <c r="R58" i="12"/>
  <c r="R57" i="12" s="1"/>
  <c r="P58" i="12"/>
  <c r="P57" i="12" s="1"/>
  <c r="O58" i="12"/>
  <c r="O57" i="12" s="1"/>
  <c r="M58" i="12"/>
  <c r="M57" i="12" s="1"/>
  <c r="K58" i="12"/>
  <c r="J58" i="12"/>
  <c r="I58" i="12"/>
  <c r="F58" i="12"/>
  <c r="H55" i="12"/>
  <c r="C55" i="12"/>
  <c r="AB54" i="12"/>
  <c r="H54" i="12"/>
  <c r="C54" i="12"/>
  <c r="H53" i="12"/>
  <c r="C53" i="12"/>
  <c r="AB52" i="12"/>
  <c r="H52" i="12"/>
  <c r="C52" i="12"/>
  <c r="AB51" i="12"/>
  <c r="H51" i="12"/>
  <c r="C51" i="12"/>
  <c r="H50" i="12"/>
  <c r="C50" i="12"/>
  <c r="H49" i="12"/>
  <c r="C49" i="12"/>
  <c r="H48" i="12"/>
  <c r="C48" i="12"/>
  <c r="H47" i="12"/>
  <c r="C47" i="12"/>
  <c r="H46" i="12"/>
  <c r="C46" i="12"/>
  <c r="AP45" i="12"/>
  <c r="AN45" i="12"/>
  <c r="AM45" i="12"/>
  <c r="AK45" i="12"/>
  <c r="AH45" i="12"/>
  <c r="AG45" i="12"/>
  <c r="AE45" i="12"/>
  <c r="AD45" i="12"/>
  <c r="AC45" i="12"/>
  <c r="Z45" i="12"/>
  <c r="Y45" i="12"/>
  <c r="X45" i="12"/>
  <c r="W45" i="12"/>
  <c r="V45" i="12"/>
  <c r="Q45" i="12"/>
  <c r="O45" i="12"/>
  <c r="M45" i="12"/>
  <c r="K45" i="12"/>
  <c r="J45" i="12"/>
  <c r="I45" i="12"/>
  <c r="G45" i="12"/>
  <c r="F45" i="12"/>
  <c r="E45" i="12"/>
  <c r="D45" i="12"/>
  <c r="AB43" i="12"/>
  <c r="AB42" i="12"/>
  <c r="H42" i="12"/>
  <c r="AB41" i="12"/>
  <c r="H41" i="12"/>
  <c r="AB40" i="12"/>
  <c r="H40" i="12"/>
  <c r="AB39" i="12"/>
  <c r="H39" i="12"/>
  <c r="H38" i="12"/>
  <c r="AB37" i="12"/>
  <c r="H37" i="12"/>
  <c r="H36" i="12"/>
  <c r="AB35" i="12"/>
  <c r="H35" i="12"/>
  <c r="H34" i="12"/>
  <c r="AB33" i="12"/>
  <c r="H33" i="12"/>
  <c r="AB31" i="12"/>
  <c r="H31" i="12"/>
  <c r="AP30" i="12"/>
  <c r="AM30" i="12"/>
  <c r="AK30" i="12"/>
  <c r="AI30" i="12"/>
  <c r="AG30" i="12"/>
  <c r="AD30" i="12"/>
  <c r="AC30" i="12"/>
  <c r="Z30" i="12"/>
  <c r="Y30" i="12"/>
  <c r="X30" i="12"/>
  <c r="W30" i="12"/>
  <c r="R30" i="12"/>
  <c r="P30" i="12"/>
  <c r="O30" i="12"/>
  <c r="M30" i="12"/>
  <c r="J30" i="12"/>
  <c r="AB28" i="12"/>
  <c r="AB27" i="12" s="1"/>
  <c r="H28" i="12"/>
  <c r="H27" i="12" s="1"/>
  <c r="C28" i="12"/>
  <c r="C27" i="12" s="1"/>
  <c r="AP27" i="12"/>
  <c r="AO27" i="12"/>
  <c r="AN27" i="12"/>
  <c r="AM27" i="12"/>
  <c r="AK27" i="12"/>
  <c r="AI27" i="12"/>
  <c r="AH27" i="12"/>
  <c r="AG27" i="12"/>
  <c r="AE27" i="12"/>
  <c r="AD27" i="12"/>
  <c r="AC27" i="12"/>
  <c r="V27" i="12"/>
  <c r="U27" i="12"/>
  <c r="T27" i="12"/>
  <c r="S27" i="12"/>
  <c r="R27" i="12"/>
  <c r="Q27" i="12"/>
  <c r="P27" i="12"/>
  <c r="O27" i="12"/>
  <c r="M27" i="12"/>
  <c r="K27" i="12"/>
  <c r="J27" i="12"/>
  <c r="I27" i="12"/>
  <c r="G27" i="12"/>
  <c r="F27" i="12"/>
  <c r="E27" i="12"/>
  <c r="D27" i="12"/>
  <c r="AB25" i="12"/>
  <c r="C25" i="12"/>
  <c r="U21" i="12"/>
  <c r="AA21" i="12"/>
  <c r="Z21" i="12"/>
  <c r="Y21" i="12"/>
  <c r="X21" i="12"/>
  <c r="W21" i="12"/>
  <c r="T21" i="12"/>
  <c r="O21" i="12"/>
  <c r="M21" i="12"/>
  <c r="K21" i="12"/>
  <c r="J21" i="12"/>
  <c r="I21" i="12"/>
  <c r="G21" i="12"/>
  <c r="F21" i="12"/>
  <c r="AH9" i="12"/>
  <c r="T9" i="12"/>
  <c r="AN9" i="12"/>
  <c r="AG9" i="12"/>
  <c r="J9" i="12"/>
  <c r="AP9" i="12"/>
  <c r="AM9" i="12"/>
  <c r="AK9" i="12"/>
  <c r="AI9" i="12"/>
  <c r="AD9" i="12"/>
  <c r="AC9" i="12"/>
  <c r="Z9" i="12"/>
  <c r="Y9" i="12"/>
  <c r="X9" i="12"/>
  <c r="W9" i="12"/>
  <c r="V9" i="12"/>
  <c r="R9" i="12"/>
  <c r="Q9" i="12"/>
  <c r="P9" i="12"/>
  <c r="K9" i="12"/>
  <c r="G9" i="12"/>
  <c r="F9" i="12"/>
  <c r="E9" i="12"/>
  <c r="AP7" i="12"/>
  <c r="F7" i="12"/>
  <c r="AB5" i="12"/>
  <c r="H5" i="12"/>
  <c r="C5" i="12"/>
  <c r="H3" i="12"/>
  <c r="AK7" i="12"/>
  <c r="L2" i="12"/>
  <c r="AB71" i="13"/>
  <c r="H71" i="13"/>
  <c r="C71" i="13"/>
  <c r="AB70" i="13"/>
  <c r="H70" i="13"/>
  <c r="C70" i="13"/>
  <c r="AP58" i="13"/>
  <c r="AP57" i="13" s="1"/>
  <c r="AN58" i="13"/>
  <c r="AN57" i="13" s="1"/>
  <c r="AI58" i="13"/>
  <c r="AG58" i="13"/>
  <c r="AG57" i="13" s="1"/>
  <c r="AD58" i="13"/>
  <c r="AD57" i="13" s="1"/>
  <c r="AC58" i="13"/>
  <c r="AC57" i="13" s="1"/>
  <c r="Z58" i="13"/>
  <c r="Z57" i="13" s="1"/>
  <c r="Y58" i="13"/>
  <c r="Y57" i="13" s="1"/>
  <c r="X58" i="13"/>
  <c r="X57" i="13" s="1"/>
  <c r="W58" i="13"/>
  <c r="W57" i="13" s="1"/>
  <c r="R58" i="13"/>
  <c r="R57" i="13" s="1"/>
  <c r="P58" i="13"/>
  <c r="P57" i="13" s="1"/>
  <c r="O58" i="13"/>
  <c r="O57" i="13" s="1"/>
  <c r="M58" i="13"/>
  <c r="K58" i="13"/>
  <c r="J58" i="13"/>
  <c r="I58" i="13"/>
  <c r="F58" i="13"/>
  <c r="H55" i="13"/>
  <c r="C55" i="13"/>
  <c r="AB54" i="13"/>
  <c r="H54" i="13"/>
  <c r="C54" i="13"/>
  <c r="H53" i="13"/>
  <c r="C53" i="13"/>
  <c r="AB52" i="13"/>
  <c r="H52" i="13"/>
  <c r="C52" i="13"/>
  <c r="AB51" i="13"/>
  <c r="H51" i="13"/>
  <c r="C51" i="13"/>
  <c r="H50" i="13"/>
  <c r="C50" i="13"/>
  <c r="H49" i="13"/>
  <c r="C49" i="13"/>
  <c r="H48" i="13"/>
  <c r="C48" i="13"/>
  <c r="H47" i="13"/>
  <c r="C47" i="13"/>
  <c r="H46" i="13"/>
  <c r="C46" i="13"/>
  <c r="AP45" i="13"/>
  <c r="AN45" i="13"/>
  <c r="AM45" i="13"/>
  <c r="AK45" i="13"/>
  <c r="AH45" i="13"/>
  <c r="AG45" i="13"/>
  <c r="AE45" i="13"/>
  <c r="AD45" i="13"/>
  <c r="AC45" i="13"/>
  <c r="Z45" i="13"/>
  <c r="Y45" i="13"/>
  <c r="X45" i="13"/>
  <c r="W45" i="13"/>
  <c r="V45" i="13"/>
  <c r="Q45" i="13"/>
  <c r="O45" i="13"/>
  <c r="M45" i="13"/>
  <c r="K45" i="13"/>
  <c r="J45" i="13"/>
  <c r="I45" i="13"/>
  <c r="G45" i="13"/>
  <c r="F45" i="13"/>
  <c r="E45" i="13"/>
  <c r="D45" i="13"/>
  <c r="AB43" i="13"/>
  <c r="AB42" i="13"/>
  <c r="H42" i="13"/>
  <c r="AB41" i="13"/>
  <c r="H41" i="13"/>
  <c r="AB40" i="13"/>
  <c r="H40" i="13"/>
  <c r="AB39" i="13"/>
  <c r="H39" i="13"/>
  <c r="H38" i="13"/>
  <c r="AB37" i="13"/>
  <c r="H37" i="13"/>
  <c r="H36" i="13"/>
  <c r="AB35" i="13"/>
  <c r="H35" i="13"/>
  <c r="H34" i="13"/>
  <c r="AB33" i="13"/>
  <c r="H33" i="13"/>
  <c r="AB31" i="13"/>
  <c r="H31" i="13"/>
  <c r="AP30" i="13"/>
  <c r="AM30" i="13"/>
  <c r="AK30" i="13"/>
  <c r="AI30" i="13"/>
  <c r="AG30" i="13"/>
  <c r="AD30" i="13"/>
  <c r="AC30" i="13"/>
  <c r="Z30" i="13"/>
  <c r="Y30" i="13"/>
  <c r="X30" i="13"/>
  <c r="W30" i="13"/>
  <c r="R30" i="13"/>
  <c r="P30" i="13"/>
  <c r="O30" i="13"/>
  <c r="M30" i="13"/>
  <c r="J30" i="13"/>
  <c r="AB28" i="13"/>
  <c r="AB27" i="13" s="1"/>
  <c r="H28" i="13"/>
  <c r="H27" i="13" s="1"/>
  <c r="C28" i="13"/>
  <c r="C27" i="13" s="1"/>
  <c r="AP27" i="13"/>
  <c r="AO27" i="13"/>
  <c r="AN27" i="13"/>
  <c r="AM27" i="13"/>
  <c r="AK27" i="13"/>
  <c r="AI27" i="13"/>
  <c r="AH27" i="13"/>
  <c r="AG27" i="13"/>
  <c r="AE27" i="13"/>
  <c r="AD27" i="13"/>
  <c r="AC27" i="13"/>
  <c r="V27" i="13"/>
  <c r="U27" i="13"/>
  <c r="T27" i="13"/>
  <c r="S27" i="13"/>
  <c r="R27" i="13"/>
  <c r="Q27" i="13"/>
  <c r="P27" i="13"/>
  <c r="O27" i="13"/>
  <c r="M27" i="13"/>
  <c r="K27" i="13"/>
  <c r="J27" i="13"/>
  <c r="I27" i="13"/>
  <c r="G27" i="13"/>
  <c r="F27" i="13"/>
  <c r="E27" i="13"/>
  <c r="D27" i="13"/>
  <c r="AB25" i="13"/>
  <c r="C25" i="13"/>
  <c r="U21" i="13"/>
  <c r="P21" i="13"/>
  <c r="AA21" i="13"/>
  <c r="Z21" i="13"/>
  <c r="Y21" i="13"/>
  <c r="X21" i="13"/>
  <c r="W21" i="13"/>
  <c r="T21" i="13"/>
  <c r="O21" i="13"/>
  <c r="M21" i="13"/>
  <c r="K21" i="13"/>
  <c r="J21" i="13"/>
  <c r="I21" i="13"/>
  <c r="G21" i="13"/>
  <c r="F21" i="13"/>
  <c r="AH9" i="13"/>
  <c r="T9" i="13"/>
  <c r="O9" i="13"/>
  <c r="AN9" i="13"/>
  <c r="AG9" i="13"/>
  <c r="J9" i="13"/>
  <c r="AP9" i="13"/>
  <c r="AM9" i="13"/>
  <c r="AK9" i="13"/>
  <c r="AI9" i="13"/>
  <c r="AD9" i="13"/>
  <c r="AC9" i="13"/>
  <c r="Z9" i="13"/>
  <c r="Y9" i="13"/>
  <c r="X9" i="13"/>
  <c r="W9" i="13"/>
  <c r="V9" i="13"/>
  <c r="R9" i="13"/>
  <c r="Q9" i="13"/>
  <c r="P9" i="13"/>
  <c r="K9" i="13"/>
  <c r="G9" i="13"/>
  <c r="F9" i="13"/>
  <c r="E9" i="13"/>
  <c r="AP7" i="13"/>
  <c r="F7" i="13"/>
  <c r="AB5" i="13"/>
  <c r="H5" i="13"/>
  <c r="C5" i="13"/>
  <c r="H3" i="13"/>
  <c r="AK7" i="13"/>
  <c r="L2" i="13"/>
  <c r="AB71" i="14"/>
  <c r="H71" i="14"/>
  <c r="C71" i="14"/>
  <c r="AB70" i="14"/>
  <c r="H70" i="14"/>
  <c r="C70" i="14"/>
  <c r="AP58" i="14"/>
  <c r="AP57" i="14" s="1"/>
  <c r="AN58" i="14"/>
  <c r="AN57" i="14" s="1"/>
  <c r="AI58" i="14"/>
  <c r="AG58" i="14"/>
  <c r="AG57" i="14" s="1"/>
  <c r="AD58" i="14"/>
  <c r="AD57" i="14" s="1"/>
  <c r="AC58" i="14"/>
  <c r="Z58" i="14"/>
  <c r="Z57" i="14" s="1"/>
  <c r="Y58" i="14"/>
  <c r="Y57" i="14" s="1"/>
  <c r="X58" i="14"/>
  <c r="X57" i="14" s="1"/>
  <c r="W58" i="14"/>
  <c r="W57" i="14" s="1"/>
  <c r="R58" i="14"/>
  <c r="R57" i="14" s="1"/>
  <c r="P58" i="14"/>
  <c r="P57" i="14" s="1"/>
  <c r="O58" i="14"/>
  <c r="O57" i="14" s="1"/>
  <c r="M58" i="14"/>
  <c r="M57" i="14" s="1"/>
  <c r="K58" i="14"/>
  <c r="J58" i="14"/>
  <c r="I58" i="14"/>
  <c r="F58" i="14"/>
  <c r="H55" i="14"/>
  <c r="C55" i="14"/>
  <c r="AB54" i="14"/>
  <c r="H54" i="14"/>
  <c r="C54" i="14"/>
  <c r="H53" i="14"/>
  <c r="C53" i="14"/>
  <c r="AB52" i="14"/>
  <c r="H52" i="14"/>
  <c r="C52" i="14"/>
  <c r="AB51" i="14"/>
  <c r="H51" i="14"/>
  <c r="C51" i="14"/>
  <c r="H50" i="14"/>
  <c r="C50" i="14"/>
  <c r="H49" i="14"/>
  <c r="C49" i="14"/>
  <c r="H48" i="14"/>
  <c r="C48" i="14"/>
  <c r="H47" i="14"/>
  <c r="C47" i="14"/>
  <c r="H46" i="14"/>
  <c r="C46" i="14"/>
  <c r="AP45" i="14"/>
  <c r="AN45" i="14"/>
  <c r="AM45" i="14"/>
  <c r="AK45" i="14"/>
  <c r="AH45" i="14"/>
  <c r="AG45" i="14"/>
  <c r="AE45" i="14"/>
  <c r="AD45" i="14"/>
  <c r="AC45" i="14"/>
  <c r="Z45" i="14"/>
  <c r="Y45" i="14"/>
  <c r="X45" i="14"/>
  <c r="W45" i="14"/>
  <c r="V45" i="14"/>
  <c r="Q45" i="14"/>
  <c r="O45" i="14"/>
  <c r="M45" i="14"/>
  <c r="K45" i="14"/>
  <c r="J45" i="14"/>
  <c r="I45" i="14"/>
  <c r="G45" i="14"/>
  <c r="F45" i="14"/>
  <c r="E45" i="14"/>
  <c r="D45" i="14"/>
  <c r="AB43" i="14"/>
  <c r="AB42" i="14"/>
  <c r="H42" i="14"/>
  <c r="AB41" i="14"/>
  <c r="H41" i="14"/>
  <c r="AB40" i="14"/>
  <c r="H40" i="14"/>
  <c r="AB39" i="14"/>
  <c r="H39" i="14"/>
  <c r="H38" i="14"/>
  <c r="AB37" i="14"/>
  <c r="H37" i="14"/>
  <c r="H36" i="14"/>
  <c r="AB35" i="14"/>
  <c r="H35" i="14"/>
  <c r="H34" i="14"/>
  <c r="AB33" i="14"/>
  <c r="H33" i="14"/>
  <c r="AB31" i="14"/>
  <c r="H31" i="14"/>
  <c r="AP30" i="14"/>
  <c r="AM30" i="14"/>
  <c r="AK30" i="14"/>
  <c r="AI30" i="14"/>
  <c r="AG30" i="14"/>
  <c r="AD30" i="14"/>
  <c r="AC30" i="14"/>
  <c r="Z30" i="14"/>
  <c r="Y30" i="14"/>
  <c r="X30" i="14"/>
  <c r="W30" i="14"/>
  <c r="R30" i="14"/>
  <c r="P30" i="14"/>
  <c r="O30" i="14"/>
  <c r="M30" i="14"/>
  <c r="J30" i="14"/>
  <c r="AB28" i="14"/>
  <c r="AB27" i="14" s="1"/>
  <c r="H28" i="14"/>
  <c r="H27" i="14" s="1"/>
  <c r="C28" i="14"/>
  <c r="C27" i="14" s="1"/>
  <c r="AP27" i="14"/>
  <c r="AO27" i="14"/>
  <c r="AN27" i="14"/>
  <c r="AM27" i="14"/>
  <c r="AK27" i="14"/>
  <c r="AI27" i="14"/>
  <c r="AH27" i="14"/>
  <c r="AG27" i="14"/>
  <c r="AE27" i="14"/>
  <c r="AD27" i="14"/>
  <c r="AC27" i="14"/>
  <c r="V27" i="14"/>
  <c r="U27" i="14"/>
  <c r="T27" i="14"/>
  <c r="S27" i="14"/>
  <c r="R27" i="14"/>
  <c r="Q27" i="14"/>
  <c r="P27" i="14"/>
  <c r="O27" i="14"/>
  <c r="M27" i="14"/>
  <c r="K27" i="14"/>
  <c r="J27" i="14"/>
  <c r="I27" i="14"/>
  <c r="G27" i="14"/>
  <c r="F27" i="14"/>
  <c r="E27" i="14"/>
  <c r="D27" i="14"/>
  <c r="AB25" i="14"/>
  <c r="C25" i="14"/>
  <c r="U21" i="14"/>
  <c r="P21" i="14"/>
  <c r="AA21" i="14"/>
  <c r="Z21" i="14"/>
  <c r="Y21" i="14"/>
  <c r="X21" i="14"/>
  <c r="W21" i="14"/>
  <c r="T21" i="14"/>
  <c r="O21" i="14"/>
  <c r="M21" i="14"/>
  <c r="K21" i="14"/>
  <c r="J21" i="14"/>
  <c r="I21" i="14"/>
  <c r="G21" i="14"/>
  <c r="F21" i="14"/>
  <c r="T9" i="14"/>
  <c r="O9" i="14"/>
  <c r="AN9" i="14"/>
  <c r="AG9" i="14"/>
  <c r="AP9" i="14"/>
  <c r="AM9" i="14"/>
  <c r="AK9" i="14"/>
  <c r="AI9" i="14"/>
  <c r="AD9" i="14"/>
  <c r="AC9" i="14"/>
  <c r="Z9" i="14"/>
  <c r="Y9" i="14"/>
  <c r="X9" i="14"/>
  <c r="W9" i="14"/>
  <c r="V9" i="14"/>
  <c r="R9" i="14"/>
  <c r="Q9" i="14"/>
  <c r="P9" i="14"/>
  <c r="K9" i="14"/>
  <c r="G9" i="14"/>
  <c r="F9" i="14"/>
  <c r="E9" i="14"/>
  <c r="AP7" i="14"/>
  <c r="F7" i="14"/>
  <c r="AB5" i="14"/>
  <c r="H5" i="14"/>
  <c r="C5" i="14"/>
  <c r="H3" i="14"/>
  <c r="AK7" i="14"/>
  <c r="L2" i="14"/>
  <c r="AB71" i="16"/>
  <c r="H71" i="16"/>
  <c r="C71" i="16"/>
  <c r="AB70" i="16"/>
  <c r="H70" i="16"/>
  <c r="C70" i="16"/>
  <c r="AP58" i="16"/>
  <c r="AP57" i="16" s="1"/>
  <c r="AN58" i="16"/>
  <c r="AN57" i="16" s="1"/>
  <c r="AI58" i="16"/>
  <c r="AG58" i="16"/>
  <c r="AG57" i="16" s="1"/>
  <c r="AD58" i="16"/>
  <c r="AD57" i="16" s="1"/>
  <c r="AC58" i="16"/>
  <c r="AC57" i="16" s="1"/>
  <c r="Z58" i="16"/>
  <c r="Z57" i="16" s="1"/>
  <c r="Y58" i="16"/>
  <c r="Y57" i="16" s="1"/>
  <c r="X58" i="16"/>
  <c r="X57" i="16" s="1"/>
  <c r="W58" i="16"/>
  <c r="W57" i="16" s="1"/>
  <c r="R58" i="16"/>
  <c r="R57" i="16" s="1"/>
  <c r="P58" i="16"/>
  <c r="P57" i="16" s="1"/>
  <c r="O58" i="16"/>
  <c r="O57" i="16" s="1"/>
  <c r="M58" i="16"/>
  <c r="M57" i="16" s="1"/>
  <c r="K58" i="16"/>
  <c r="J58" i="16"/>
  <c r="I58" i="16"/>
  <c r="F58" i="16"/>
  <c r="H55" i="16"/>
  <c r="C55" i="16"/>
  <c r="AB54" i="16"/>
  <c r="H54" i="16"/>
  <c r="C54" i="16"/>
  <c r="H53" i="16"/>
  <c r="C53" i="16"/>
  <c r="AB52" i="16"/>
  <c r="H52" i="16"/>
  <c r="C52" i="16"/>
  <c r="AB51" i="16"/>
  <c r="H51" i="16"/>
  <c r="C51" i="16"/>
  <c r="H50" i="16"/>
  <c r="C50" i="16"/>
  <c r="H49" i="16"/>
  <c r="C49" i="16"/>
  <c r="H48" i="16"/>
  <c r="C48" i="16"/>
  <c r="H47" i="16"/>
  <c r="C47" i="16"/>
  <c r="H46" i="16"/>
  <c r="C46" i="16"/>
  <c r="AP45" i="16"/>
  <c r="AN45" i="16"/>
  <c r="AM45" i="16"/>
  <c r="AK45" i="16"/>
  <c r="AH45" i="16"/>
  <c r="AG45" i="16"/>
  <c r="AE45" i="16"/>
  <c r="AD45" i="16"/>
  <c r="AC45" i="16"/>
  <c r="Z45" i="16"/>
  <c r="Y45" i="16"/>
  <c r="X45" i="16"/>
  <c r="W45" i="16"/>
  <c r="V45" i="16"/>
  <c r="Q45" i="16"/>
  <c r="O45" i="16"/>
  <c r="M45" i="16"/>
  <c r="K45" i="16"/>
  <c r="J45" i="16"/>
  <c r="I45" i="16"/>
  <c r="G45" i="16"/>
  <c r="F45" i="16"/>
  <c r="E45" i="16"/>
  <c r="D45" i="16"/>
  <c r="AB43" i="16"/>
  <c r="AB42" i="16"/>
  <c r="H42" i="16"/>
  <c r="AB41" i="16"/>
  <c r="H41" i="16"/>
  <c r="AB40" i="16"/>
  <c r="H40" i="16"/>
  <c r="AB39" i="16"/>
  <c r="H39" i="16"/>
  <c r="H38" i="16"/>
  <c r="AB37" i="16"/>
  <c r="H37" i="16"/>
  <c r="H36" i="16"/>
  <c r="AB35" i="16"/>
  <c r="H35" i="16"/>
  <c r="H34" i="16"/>
  <c r="AB33" i="16"/>
  <c r="H33" i="16"/>
  <c r="AB31" i="16"/>
  <c r="H31" i="16"/>
  <c r="AP30" i="16"/>
  <c r="AM30" i="16"/>
  <c r="AK30" i="16"/>
  <c r="AI30" i="16"/>
  <c r="AG30" i="16"/>
  <c r="AD30" i="16"/>
  <c r="AC30" i="16"/>
  <c r="Z30" i="16"/>
  <c r="Y30" i="16"/>
  <c r="X30" i="16"/>
  <c r="W30" i="16"/>
  <c r="R30" i="16"/>
  <c r="P30" i="16"/>
  <c r="O30" i="16"/>
  <c r="M30" i="16"/>
  <c r="J30" i="16"/>
  <c r="AB28" i="16"/>
  <c r="AB27" i="16" s="1"/>
  <c r="H28" i="16"/>
  <c r="H27" i="16" s="1"/>
  <c r="C28" i="16"/>
  <c r="C27" i="16" s="1"/>
  <c r="AP27" i="16"/>
  <c r="AO27" i="16"/>
  <c r="AN27" i="16"/>
  <c r="AM27" i="16"/>
  <c r="AK27" i="16"/>
  <c r="AI27" i="16"/>
  <c r="AH27" i="16"/>
  <c r="AG27" i="16"/>
  <c r="AE27" i="16"/>
  <c r="AD27" i="16"/>
  <c r="AC27" i="16"/>
  <c r="V27" i="16"/>
  <c r="U27" i="16"/>
  <c r="T27" i="16"/>
  <c r="S27" i="16"/>
  <c r="R27" i="16"/>
  <c r="Q27" i="16"/>
  <c r="P27" i="16"/>
  <c r="O27" i="16"/>
  <c r="M27" i="16"/>
  <c r="K27" i="16"/>
  <c r="J27" i="16"/>
  <c r="I27" i="16"/>
  <c r="G27" i="16"/>
  <c r="F27" i="16"/>
  <c r="E27" i="16"/>
  <c r="D27" i="16"/>
  <c r="AB25" i="16"/>
  <c r="C25" i="16"/>
  <c r="U21" i="16"/>
  <c r="P21" i="16"/>
  <c r="AA21" i="16"/>
  <c r="Z21" i="16"/>
  <c r="Y21" i="16"/>
  <c r="X21" i="16"/>
  <c r="W21" i="16"/>
  <c r="T21" i="16"/>
  <c r="O21" i="16"/>
  <c r="M21" i="16"/>
  <c r="K21" i="16"/>
  <c r="J21" i="16"/>
  <c r="I21" i="16"/>
  <c r="G21" i="16"/>
  <c r="F21" i="16"/>
  <c r="AH9" i="16"/>
  <c r="T9" i="16"/>
  <c r="O9" i="16"/>
  <c r="AN9" i="16"/>
  <c r="AG9" i="16"/>
  <c r="J9" i="16"/>
  <c r="AP9" i="16"/>
  <c r="AM9" i="16"/>
  <c r="AK9" i="16"/>
  <c r="AI9" i="16"/>
  <c r="AD9" i="16"/>
  <c r="AC9" i="16"/>
  <c r="Z9" i="16"/>
  <c r="Y9" i="16"/>
  <c r="X9" i="16"/>
  <c r="W9" i="16"/>
  <c r="V9" i="16"/>
  <c r="R9" i="16"/>
  <c r="Q9" i="16"/>
  <c r="P9" i="16"/>
  <c r="K9" i="16"/>
  <c r="G9" i="16"/>
  <c r="F9" i="16"/>
  <c r="E9" i="16"/>
  <c r="AP7" i="16"/>
  <c r="F7" i="16"/>
  <c r="AB5" i="16"/>
  <c r="H5" i="16"/>
  <c r="C5" i="16"/>
  <c r="H3" i="16"/>
  <c r="AK7" i="16"/>
  <c r="L2" i="16"/>
  <c r="AB71" i="2"/>
  <c r="H71" i="2"/>
  <c r="C71" i="2"/>
  <c r="AB70" i="2"/>
  <c r="H70" i="2"/>
  <c r="C70" i="2"/>
  <c r="V65" i="2"/>
  <c r="D65" i="2"/>
  <c r="C65" i="2" s="1"/>
  <c r="V58" i="2"/>
  <c r="AP58" i="2"/>
  <c r="AP57" i="2" s="1"/>
  <c r="AN58" i="2"/>
  <c r="AI58" i="2"/>
  <c r="AG58" i="2"/>
  <c r="AG57" i="2" s="1"/>
  <c r="AD58" i="2"/>
  <c r="AD57" i="2" s="1"/>
  <c r="AC58" i="2"/>
  <c r="Z58" i="2"/>
  <c r="Z57" i="2" s="1"/>
  <c r="Y58" i="2"/>
  <c r="Y57" i="2" s="1"/>
  <c r="X58" i="2"/>
  <c r="X57" i="2" s="1"/>
  <c r="W58" i="2"/>
  <c r="W57" i="2" s="1"/>
  <c r="R58" i="2"/>
  <c r="R57" i="2" s="1"/>
  <c r="P58" i="2"/>
  <c r="P57" i="2" s="1"/>
  <c r="O58" i="2"/>
  <c r="O57" i="2" s="1"/>
  <c r="M58" i="2"/>
  <c r="M57" i="2" s="1"/>
  <c r="K58" i="2"/>
  <c r="J58" i="2"/>
  <c r="I58" i="2"/>
  <c r="F58" i="2"/>
  <c r="AK57" i="2"/>
  <c r="H55" i="2"/>
  <c r="C55" i="2"/>
  <c r="AB54" i="2"/>
  <c r="H54" i="2"/>
  <c r="C54" i="2"/>
  <c r="H53" i="2"/>
  <c r="C53" i="2"/>
  <c r="AB52" i="2"/>
  <c r="H52" i="2"/>
  <c r="C52" i="2"/>
  <c r="AB51" i="2"/>
  <c r="H51" i="2"/>
  <c r="C51" i="2"/>
  <c r="H50" i="2"/>
  <c r="C50" i="2"/>
  <c r="H49" i="2"/>
  <c r="C49" i="2"/>
  <c r="H48" i="2"/>
  <c r="C48" i="2"/>
  <c r="H47" i="2"/>
  <c r="C47" i="2"/>
  <c r="H46" i="2"/>
  <c r="C46" i="2"/>
  <c r="AP45" i="2"/>
  <c r="AN45" i="2"/>
  <c r="AM45" i="2"/>
  <c r="AK45" i="2"/>
  <c r="AH45" i="2"/>
  <c r="AG45" i="2"/>
  <c r="AE45" i="2"/>
  <c r="AD45" i="2"/>
  <c r="AC45" i="2"/>
  <c r="Z45" i="2"/>
  <c r="Y45" i="2"/>
  <c r="X45" i="2"/>
  <c r="W45" i="2"/>
  <c r="V45" i="2"/>
  <c r="Q45" i="2"/>
  <c r="O45" i="2"/>
  <c r="M45" i="2"/>
  <c r="K45" i="2"/>
  <c r="J45" i="2"/>
  <c r="I45" i="2"/>
  <c r="G45" i="2"/>
  <c r="F45" i="2"/>
  <c r="D45" i="2"/>
  <c r="AB43" i="2"/>
  <c r="AB42" i="2"/>
  <c r="H42" i="2"/>
  <c r="AB41" i="2"/>
  <c r="H41" i="2"/>
  <c r="AB40" i="2"/>
  <c r="H40" i="2"/>
  <c r="AB39" i="2"/>
  <c r="H39" i="2"/>
  <c r="H38" i="2"/>
  <c r="AB37" i="2"/>
  <c r="H37" i="2"/>
  <c r="H36" i="2"/>
  <c r="AB35" i="2"/>
  <c r="H35" i="2"/>
  <c r="H34" i="2"/>
  <c r="AB33" i="2"/>
  <c r="H33" i="2"/>
  <c r="AB31" i="2"/>
  <c r="H31" i="2"/>
  <c r="AP30" i="2"/>
  <c r="AM30" i="2"/>
  <c r="AK30" i="2"/>
  <c r="AI30" i="2"/>
  <c r="AG30" i="2"/>
  <c r="AD30" i="2"/>
  <c r="AC30" i="2"/>
  <c r="Z30" i="2"/>
  <c r="Y30" i="2"/>
  <c r="X30" i="2"/>
  <c r="W30" i="2"/>
  <c r="R30" i="2"/>
  <c r="P30" i="2"/>
  <c r="O30" i="2"/>
  <c r="M30" i="2"/>
  <c r="J30" i="2"/>
  <c r="AB28" i="2"/>
  <c r="AB27" i="2" s="1"/>
  <c r="H28" i="2"/>
  <c r="H27" i="2" s="1"/>
  <c r="C28" i="2"/>
  <c r="C27" i="2" s="1"/>
  <c r="AP27" i="2"/>
  <c r="AO27" i="2"/>
  <c r="AN27" i="2"/>
  <c r="AM27" i="2"/>
  <c r="AK27" i="2"/>
  <c r="AI27" i="2"/>
  <c r="AH27" i="2"/>
  <c r="AG27" i="2"/>
  <c r="AE27" i="2"/>
  <c r="AD27" i="2"/>
  <c r="AC27" i="2"/>
  <c r="V27" i="2"/>
  <c r="U27" i="2"/>
  <c r="T27" i="2"/>
  <c r="S27" i="2"/>
  <c r="R27" i="2"/>
  <c r="Q27" i="2"/>
  <c r="P27" i="2"/>
  <c r="O27" i="2"/>
  <c r="M27" i="2"/>
  <c r="K27" i="2"/>
  <c r="J27" i="2"/>
  <c r="I27" i="2"/>
  <c r="G27" i="2"/>
  <c r="F27" i="2"/>
  <c r="D27" i="2"/>
  <c r="AB25" i="2"/>
  <c r="C25" i="2"/>
  <c r="U21" i="2"/>
  <c r="AA21" i="2"/>
  <c r="Z21" i="2"/>
  <c r="Y21" i="2"/>
  <c r="X21" i="2"/>
  <c r="W21" i="2"/>
  <c r="T21" i="2"/>
  <c r="O21" i="2"/>
  <c r="M21" i="2"/>
  <c r="K21" i="2"/>
  <c r="J21" i="2"/>
  <c r="I21" i="2"/>
  <c r="G21" i="2"/>
  <c r="F21" i="2"/>
  <c r="AH9" i="2"/>
  <c r="T9" i="2"/>
  <c r="O9" i="2"/>
  <c r="AN9" i="2"/>
  <c r="AG9" i="2"/>
  <c r="J9" i="2"/>
  <c r="AP9" i="2"/>
  <c r="AM9" i="2"/>
  <c r="AK9" i="2"/>
  <c r="AI9" i="2"/>
  <c r="AD9" i="2"/>
  <c r="AC9" i="2"/>
  <c r="Z9" i="2"/>
  <c r="Y9" i="2"/>
  <c r="X9" i="2"/>
  <c r="W9" i="2"/>
  <c r="V9" i="2"/>
  <c r="R9" i="2"/>
  <c r="Q9" i="2"/>
  <c r="P9" i="2"/>
  <c r="K9" i="2"/>
  <c r="G9" i="2"/>
  <c r="F9" i="2"/>
  <c r="AP7" i="2"/>
  <c r="F7" i="2"/>
  <c r="AB5" i="2"/>
  <c r="H5" i="2"/>
  <c r="C5" i="2"/>
  <c r="H3" i="2"/>
  <c r="AK7" i="2"/>
  <c r="L2" i="2"/>
  <c r="AB71" i="15"/>
  <c r="H71" i="15"/>
  <c r="C71" i="15"/>
  <c r="AB70" i="15"/>
  <c r="H70" i="15"/>
  <c r="C70" i="15"/>
  <c r="AP58" i="15"/>
  <c r="AN58" i="15"/>
  <c r="AN57" i="15" s="1"/>
  <c r="AI58" i="15"/>
  <c r="AG58" i="15"/>
  <c r="AG57" i="15" s="1"/>
  <c r="AD58" i="15"/>
  <c r="AC58" i="15"/>
  <c r="AC57" i="15" s="1"/>
  <c r="Z58" i="15"/>
  <c r="Z57" i="15" s="1"/>
  <c r="Y58" i="15"/>
  <c r="Y57" i="15" s="1"/>
  <c r="X58" i="15"/>
  <c r="X57" i="15" s="1"/>
  <c r="W58" i="15"/>
  <c r="R58" i="15"/>
  <c r="R57" i="15" s="1"/>
  <c r="P58" i="15"/>
  <c r="P57" i="15" s="1"/>
  <c r="O58" i="15"/>
  <c r="M58" i="15"/>
  <c r="K58" i="15"/>
  <c r="J58" i="15"/>
  <c r="I58" i="15"/>
  <c r="F58" i="15"/>
  <c r="H55" i="15"/>
  <c r="C55" i="15"/>
  <c r="AB54" i="15"/>
  <c r="H54" i="15"/>
  <c r="C54" i="15"/>
  <c r="H53" i="15"/>
  <c r="C53" i="15"/>
  <c r="AB52" i="15"/>
  <c r="H52" i="15"/>
  <c r="C52" i="15"/>
  <c r="AB51" i="15"/>
  <c r="H51" i="15"/>
  <c r="C51" i="15"/>
  <c r="H50" i="15"/>
  <c r="C50" i="15"/>
  <c r="H49" i="15"/>
  <c r="C49" i="15"/>
  <c r="H48" i="15"/>
  <c r="C48" i="15"/>
  <c r="H47" i="15"/>
  <c r="C47" i="15"/>
  <c r="H46" i="15"/>
  <c r="C46" i="15"/>
  <c r="AP45" i="15"/>
  <c r="AN45" i="15"/>
  <c r="AM45" i="15"/>
  <c r="AK45" i="15"/>
  <c r="AH45" i="15"/>
  <c r="AG45" i="15"/>
  <c r="AE45" i="15"/>
  <c r="AD45" i="15"/>
  <c r="AC45" i="15"/>
  <c r="Z45" i="15"/>
  <c r="Y45" i="15"/>
  <c r="X45" i="15"/>
  <c r="W45" i="15"/>
  <c r="V45" i="15"/>
  <c r="Q45" i="15"/>
  <c r="O45" i="15"/>
  <c r="M45" i="15"/>
  <c r="K45" i="15"/>
  <c r="J45" i="15"/>
  <c r="I45" i="15"/>
  <c r="G45" i="15"/>
  <c r="F45" i="15"/>
  <c r="E45" i="15"/>
  <c r="D45" i="15"/>
  <c r="AB43" i="15"/>
  <c r="AB42" i="15"/>
  <c r="H42" i="15"/>
  <c r="AB41" i="15"/>
  <c r="H41" i="15"/>
  <c r="AB40" i="15"/>
  <c r="H40" i="15"/>
  <c r="AB39" i="15"/>
  <c r="H39" i="15"/>
  <c r="H38" i="15"/>
  <c r="AB37" i="15"/>
  <c r="H37" i="15"/>
  <c r="H36" i="15"/>
  <c r="AB35" i="15"/>
  <c r="H35" i="15"/>
  <c r="H34" i="15"/>
  <c r="AB33" i="15"/>
  <c r="H33" i="15"/>
  <c r="AB31" i="15"/>
  <c r="H31" i="15"/>
  <c r="AP30" i="15"/>
  <c r="AM30" i="15"/>
  <c r="AK30" i="15"/>
  <c r="AI30" i="15"/>
  <c r="AG30" i="15"/>
  <c r="AD30" i="15"/>
  <c r="AC30" i="15"/>
  <c r="Z30" i="15"/>
  <c r="Y30" i="15"/>
  <c r="X30" i="15"/>
  <c r="W30" i="15"/>
  <c r="R30" i="15"/>
  <c r="P30" i="15"/>
  <c r="O30" i="15"/>
  <c r="M30" i="15"/>
  <c r="J30" i="15"/>
  <c r="AB28" i="15"/>
  <c r="AB27" i="15" s="1"/>
  <c r="H28" i="15"/>
  <c r="H27" i="15" s="1"/>
  <c r="C28" i="15"/>
  <c r="C27" i="15" s="1"/>
  <c r="AP27" i="15"/>
  <c r="AO27" i="15"/>
  <c r="AN27" i="15"/>
  <c r="AM27" i="15"/>
  <c r="AK27" i="15"/>
  <c r="AI27" i="15"/>
  <c r="AH27" i="15"/>
  <c r="AG27" i="15"/>
  <c r="AE27" i="15"/>
  <c r="AD27" i="15"/>
  <c r="AC27" i="15"/>
  <c r="V27" i="15"/>
  <c r="U27" i="15"/>
  <c r="T27" i="15"/>
  <c r="S27" i="15"/>
  <c r="R27" i="15"/>
  <c r="Q27" i="15"/>
  <c r="P27" i="15"/>
  <c r="O27" i="15"/>
  <c r="M27" i="15"/>
  <c r="K27" i="15"/>
  <c r="J27" i="15"/>
  <c r="I27" i="15"/>
  <c r="G27" i="15"/>
  <c r="F27" i="15"/>
  <c r="E27" i="15"/>
  <c r="D27" i="15"/>
  <c r="AB25" i="15"/>
  <c r="C25" i="15"/>
  <c r="U21" i="15"/>
  <c r="P21" i="15"/>
  <c r="AA21" i="15"/>
  <c r="Z21" i="15"/>
  <c r="Y21" i="15"/>
  <c r="X21" i="15"/>
  <c r="W21" i="15"/>
  <c r="T21" i="15"/>
  <c r="O21" i="15"/>
  <c r="M21" i="15"/>
  <c r="K21" i="15"/>
  <c r="J21" i="15"/>
  <c r="I21" i="15"/>
  <c r="G21" i="15"/>
  <c r="F21" i="15"/>
  <c r="AH9" i="15"/>
  <c r="T9" i="15"/>
  <c r="O9" i="15"/>
  <c r="AN9" i="15"/>
  <c r="AG9" i="15"/>
  <c r="J9" i="15"/>
  <c r="AP9" i="15"/>
  <c r="AM9" i="15"/>
  <c r="AK9" i="15"/>
  <c r="AI9" i="15"/>
  <c r="AD9" i="15"/>
  <c r="AC9" i="15"/>
  <c r="Z9" i="15"/>
  <c r="Y9" i="15"/>
  <c r="X9" i="15"/>
  <c r="W9" i="15"/>
  <c r="V9" i="15"/>
  <c r="R9" i="15"/>
  <c r="Q9" i="15"/>
  <c r="P9" i="15"/>
  <c r="K9" i="15"/>
  <c r="G9" i="15"/>
  <c r="F9" i="15"/>
  <c r="E9" i="15"/>
  <c r="AP7" i="15"/>
  <c r="F7" i="15"/>
  <c r="AB5" i="15"/>
  <c r="H5" i="15"/>
  <c r="C5" i="15"/>
  <c r="H3" i="15"/>
  <c r="AK7" i="15"/>
  <c r="L2" i="15"/>
  <c r="Z29" i="23" l="1"/>
  <c r="F8" i="28"/>
  <c r="AP8" i="32"/>
  <c r="AC29" i="13"/>
  <c r="AD29" i="18"/>
  <c r="X29" i="25"/>
  <c r="O29" i="30"/>
  <c r="AD29" i="13"/>
  <c r="AG29" i="17"/>
  <c r="O29" i="31"/>
  <c r="Y29" i="7"/>
  <c r="X29" i="4"/>
  <c r="F26" i="21"/>
  <c r="AP29" i="21"/>
  <c r="Y29" i="22"/>
  <c r="Z29" i="25"/>
  <c r="AP8" i="29"/>
  <c r="AC29" i="29"/>
  <c r="W29" i="26"/>
  <c r="Y29" i="26"/>
  <c r="O29" i="8"/>
  <c r="O29" i="18"/>
  <c r="H45" i="14"/>
  <c r="M29" i="5"/>
  <c r="AC29" i="21"/>
  <c r="H45" i="21"/>
  <c r="H45" i="30"/>
  <c r="AG29" i="19"/>
  <c r="AG29" i="5"/>
  <c r="AD29" i="29"/>
  <c r="M29" i="29"/>
  <c r="AD29" i="30"/>
  <c r="H45" i="2"/>
  <c r="AG29" i="26"/>
  <c r="X29" i="28"/>
  <c r="O29" i="29"/>
  <c r="X29" i="32"/>
  <c r="AP29" i="22"/>
  <c r="AP8" i="28"/>
  <c r="W29" i="29"/>
  <c r="AC29" i="9"/>
  <c r="Y29" i="4"/>
  <c r="C45" i="30"/>
  <c r="AD29" i="12"/>
  <c r="M29" i="18"/>
  <c r="H45" i="23"/>
  <c r="Y29" i="9"/>
  <c r="Y29" i="18"/>
  <c r="AG29" i="23"/>
  <c r="F8" i="24"/>
  <c r="AP29" i="30"/>
  <c r="AI57" i="17"/>
  <c r="AI57" i="7"/>
  <c r="AI57" i="26"/>
  <c r="AI57" i="15"/>
  <c r="AI57" i="21"/>
  <c r="AI57" i="30"/>
  <c r="AI57" i="14"/>
  <c r="AI57" i="11"/>
  <c r="AI57" i="23"/>
  <c r="AI57" i="6"/>
  <c r="AI57" i="4"/>
  <c r="AI57" i="19"/>
  <c r="AI57" i="31"/>
  <c r="AI57" i="10"/>
  <c r="AI57" i="5"/>
  <c r="AI57" i="16"/>
  <c r="AI57" i="9"/>
  <c r="AI57" i="2"/>
  <c r="AI57" i="18"/>
  <c r="AI57" i="24"/>
  <c r="AI57" i="28"/>
  <c r="AI57" i="32"/>
  <c r="AI57" i="13"/>
  <c r="AI57" i="1"/>
  <c r="AI57" i="29"/>
  <c r="AI57" i="25"/>
  <c r="AI57" i="8"/>
  <c r="AI57" i="22"/>
  <c r="AI57" i="12"/>
  <c r="C45" i="21"/>
  <c r="C45" i="18"/>
  <c r="X29" i="16"/>
  <c r="AG29" i="13"/>
  <c r="AP29" i="18"/>
  <c r="H45" i="22"/>
  <c r="F26" i="26"/>
  <c r="AP29" i="26"/>
  <c r="AC29" i="25"/>
  <c r="H21" i="16"/>
  <c r="F8" i="14"/>
  <c r="Z29" i="12"/>
  <c r="M29" i="9"/>
  <c r="X29" i="5"/>
  <c r="O29" i="1"/>
  <c r="AC29" i="18"/>
  <c r="AP57" i="21"/>
  <c r="H45" i="24"/>
  <c r="Z29" i="29"/>
  <c r="M29" i="12"/>
  <c r="M29" i="10"/>
  <c r="AP29" i="9"/>
  <c r="C45" i="1"/>
  <c r="M29" i="17"/>
  <c r="AC29" i="17"/>
  <c r="H45" i="18"/>
  <c r="H45" i="25"/>
  <c r="C45" i="9"/>
  <c r="M29" i="6"/>
  <c r="W29" i="18"/>
  <c r="Z29" i="19"/>
  <c r="AD29" i="6"/>
  <c r="Y29" i="1"/>
  <c r="X29" i="18"/>
  <c r="M29" i="22"/>
  <c r="AC29" i="22"/>
  <c r="AN57" i="22"/>
  <c r="AN57" i="25"/>
  <c r="AN57" i="32"/>
  <c r="AN57" i="24"/>
  <c r="AN57" i="31"/>
  <c r="AN57" i="30"/>
  <c r="M29" i="14"/>
  <c r="Z29" i="14"/>
  <c r="X29" i="6"/>
  <c r="W29" i="1"/>
  <c r="AN57" i="29"/>
  <c r="AN57" i="26"/>
  <c r="F26" i="10"/>
  <c r="AN57" i="23"/>
  <c r="F57" i="16"/>
  <c r="I57" i="8"/>
  <c r="F57" i="7"/>
  <c r="F57" i="24"/>
  <c r="I57" i="25"/>
  <c r="F57" i="31"/>
  <c r="I57" i="15"/>
  <c r="F57" i="13"/>
  <c r="F57" i="12"/>
  <c r="F57" i="1"/>
  <c r="I57" i="17"/>
  <c r="I57" i="24"/>
  <c r="I57" i="31"/>
  <c r="I57" i="7"/>
  <c r="F57" i="6"/>
  <c r="I57" i="30"/>
  <c r="I57" i="13"/>
  <c r="I57" i="12"/>
  <c r="F57" i="5"/>
  <c r="F57" i="4"/>
  <c r="I57" i="1"/>
  <c r="F57" i="18"/>
  <c r="F57" i="2"/>
  <c r="F57" i="29"/>
  <c r="F57" i="11"/>
  <c r="I57" i="4"/>
  <c r="F57" i="26"/>
  <c r="I57" i="29"/>
  <c r="F57" i="8"/>
  <c r="F57" i="23"/>
  <c r="F57" i="9"/>
  <c r="F57" i="17"/>
  <c r="F57" i="19"/>
  <c r="I57" i="21"/>
  <c r="F57" i="22"/>
  <c r="I57" i="23"/>
  <c r="F57" i="25"/>
  <c r="F57" i="32"/>
  <c r="AB53" i="15"/>
  <c r="H43" i="15"/>
  <c r="L50" i="15"/>
  <c r="L54" i="15"/>
  <c r="E57" i="15"/>
  <c r="O7" i="2"/>
  <c r="AB46" i="2"/>
  <c r="L71" i="2"/>
  <c r="AD22" i="16"/>
  <c r="AB55" i="16"/>
  <c r="L71" i="16"/>
  <c r="AD22" i="14"/>
  <c r="AB47" i="14"/>
  <c r="AB50" i="14"/>
  <c r="AC22" i="13"/>
  <c r="V21" i="13"/>
  <c r="AN30" i="13"/>
  <c r="L47" i="13"/>
  <c r="AB48" i="13"/>
  <c r="AC22" i="12"/>
  <c r="H25" i="12"/>
  <c r="L50" i="12"/>
  <c r="L54" i="12"/>
  <c r="AC22" i="11"/>
  <c r="AB47" i="11"/>
  <c r="AB50" i="11"/>
  <c r="G57" i="11"/>
  <c r="O7" i="10"/>
  <c r="AB46" i="10"/>
  <c r="AB53" i="10"/>
  <c r="S45" i="10"/>
  <c r="C2" i="9"/>
  <c r="AH7" i="9"/>
  <c r="AA27" i="9"/>
  <c r="AB47" i="9"/>
  <c r="AB50" i="9"/>
  <c r="E57" i="9"/>
  <c r="AG7" i="8"/>
  <c r="H43" i="8"/>
  <c r="L50" i="8"/>
  <c r="C2" i="7"/>
  <c r="AH7" i="7"/>
  <c r="L71" i="7"/>
  <c r="AD22" i="6"/>
  <c r="AB47" i="5"/>
  <c r="AB50" i="5"/>
  <c r="AN7" i="4"/>
  <c r="H43" i="4"/>
  <c r="L50" i="4"/>
  <c r="AN7" i="1"/>
  <c r="AB47" i="1"/>
  <c r="AB50" i="1"/>
  <c r="AG7" i="17"/>
  <c r="E57" i="17"/>
  <c r="AN7" i="18"/>
  <c r="AA27" i="19"/>
  <c r="AB50" i="19"/>
  <c r="O7" i="21"/>
  <c r="AB50" i="22"/>
  <c r="AA27" i="26"/>
  <c r="AB47" i="2"/>
  <c r="AD22" i="15"/>
  <c r="AG7" i="15"/>
  <c r="H25" i="15"/>
  <c r="AB47" i="15"/>
  <c r="AB50" i="15"/>
  <c r="C2" i="2"/>
  <c r="AH7" i="2"/>
  <c r="T45" i="2"/>
  <c r="AB49" i="2"/>
  <c r="AB53" i="2"/>
  <c r="S45" i="2"/>
  <c r="AG7" i="16"/>
  <c r="V21" i="16"/>
  <c r="AN30" i="16"/>
  <c r="L47" i="16"/>
  <c r="AB48" i="16"/>
  <c r="E57" i="16"/>
  <c r="AG7" i="14"/>
  <c r="AA27" i="14"/>
  <c r="I30" i="14"/>
  <c r="L71" i="14"/>
  <c r="AD22" i="13"/>
  <c r="H43" i="13"/>
  <c r="L50" i="13"/>
  <c r="L54" i="13"/>
  <c r="L71" i="13"/>
  <c r="AD22" i="12"/>
  <c r="AB47" i="12"/>
  <c r="AB50" i="12"/>
  <c r="L71" i="12"/>
  <c r="AD22" i="11"/>
  <c r="H25" i="11"/>
  <c r="AK26" i="10"/>
  <c r="T45" i="10"/>
  <c r="AB49" i="10"/>
  <c r="AB55" i="10"/>
  <c r="G57" i="10"/>
  <c r="O7" i="9"/>
  <c r="C2" i="8"/>
  <c r="AH7" i="8"/>
  <c r="AB47" i="8"/>
  <c r="AB50" i="8"/>
  <c r="G57" i="8"/>
  <c r="O7" i="7"/>
  <c r="H4" i="7"/>
  <c r="AA27" i="7"/>
  <c r="I30" i="7"/>
  <c r="E57" i="7"/>
  <c r="AG7" i="6"/>
  <c r="I30" i="6"/>
  <c r="AC22" i="5"/>
  <c r="AB47" i="4"/>
  <c r="AB50" i="4"/>
  <c r="L71" i="1"/>
  <c r="AA27" i="17"/>
  <c r="L54" i="17"/>
  <c r="AA27" i="18"/>
  <c r="L47" i="18"/>
  <c r="AN7" i="19"/>
  <c r="AN30" i="21"/>
  <c r="AA27" i="22"/>
  <c r="AA27" i="31"/>
  <c r="AB46" i="15"/>
  <c r="AN7" i="2"/>
  <c r="L54" i="2"/>
  <c r="AB49" i="15"/>
  <c r="AA27" i="2"/>
  <c r="C2" i="15"/>
  <c r="AH7" i="15"/>
  <c r="G57" i="15"/>
  <c r="V21" i="2"/>
  <c r="AB55" i="2"/>
  <c r="AH7" i="16"/>
  <c r="O7" i="16"/>
  <c r="H43" i="16"/>
  <c r="L50" i="16"/>
  <c r="L54" i="16"/>
  <c r="AH7" i="14"/>
  <c r="R21" i="14"/>
  <c r="E57" i="14"/>
  <c r="AG7" i="13"/>
  <c r="H25" i="13"/>
  <c r="AB47" i="13"/>
  <c r="AB50" i="13"/>
  <c r="E57" i="13"/>
  <c r="E57" i="12"/>
  <c r="AG7" i="11"/>
  <c r="AA27" i="11"/>
  <c r="AN7" i="10"/>
  <c r="AK26" i="9"/>
  <c r="H32" i="9"/>
  <c r="O7" i="8"/>
  <c r="AA27" i="8"/>
  <c r="AK26" i="7"/>
  <c r="AB46" i="7"/>
  <c r="AB53" i="7"/>
  <c r="S45" i="7"/>
  <c r="C2" i="6"/>
  <c r="AH7" i="6"/>
  <c r="AB46" i="6"/>
  <c r="AB53" i="6"/>
  <c r="S45" i="6"/>
  <c r="L71" i="6"/>
  <c r="AD22" i="5"/>
  <c r="H32" i="5"/>
  <c r="AC22" i="4"/>
  <c r="AC22" i="1"/>
  <c r="E57" i="1"/>
  <c r="AK26" i="17"/>
  <c r="G57" i="17"/>
  <c r="O7" i="15"/>
  <c r="H4" i="15"/>
  <c r="AA27" i="15"/>
  <c r="I30" i="15"/>
  <c r="AN30" i="2"/>
  <c r="L47" i="2"/>
  <c r="AB48" i="2"/>
  <c r="H25" i="16"/>
  <c r="AB47" i="16"/>
  <c r="AB50" i="16"/>
  <c r="G57" i="16"/>
  <c r="O7" i="14"/>
  <c r="AB46" i="14"/>
  <c r="C2" i="13"/>
  <c r="AH7" i="13"/>
  <c r="AA27" i="13"/>
  <c r="C2" i="12"/>
  <c r="AH7" i="12"/>
  <c r="R21" i="12"/>
  <c r="AA27" i="12"/>
  <c r="I30" i="12"/>
  <c r="AH7" i="11"/>
  <c r="O7" i="11"/>
  <c r="H4" i="11"/>
  <c r="AB53" i="11"/>
  <c r="S45" i="11"/>
  <c r="AN30" i="10"/>
  <c r="L47" i="10"/>
  <c r="AB48" i="10"/>
  <c r="L54" i="10"/>
  <c r="AN7" i="9"/>
  <c r="AB53" i="9"/>
  <c r="S45" i="9"/>
  <c r="AK26" i="8"/>
  <c r="I30" i="8"/>
  <c r="AN7" i="7"/>
  <c r="T45" i="7"/>
  <c r="AB49" i="7"/>
  <c r="AB55" i="7"/>
  <c r="G57" i="7"/>
  <c r="O7" i="6"/>
  <c r="AA27" i="6"/>
  <c r="T45" i="6"/>
  <c r="AB49" i="6"/>
  <c r="AB55" i="6"/>
  <c r="E57" i="6"/>
  <c r="AG7" i="5"/>
  <c r="AB53" i="5"/>
  <c r="S45" i="5"/>
  <c r="L71" i="5"/>
  <c r="AD22" i="4"/>
  <c r="I30" i="4"/>
  <c r="L71" i="4"/>
  <c r="AD22" i="1"/>
  <c r="AB53" i="1"/>
  <c r="AB55" i="1"/>
  <c r="AN7" i="17"/>
  <c r="L47" i="17"/>
  <c r="AB47" i="18"/>
  <c r="AB50" i="18"/>
  <c r="AA27" i="24"/>
  <c r="AA27" i="25"/>
  <c r="H25" i="2"/>
  <c r="H4" i="16"/>
  <c r="T45" i="14"/>
  <c r="AB49" i="14"/>
  <c r="AB53" i="14"/>
  <c r="S45" i="14"/>
  <c r="G57" i="14"/>
  <c r="O7" i="13"/>
  <c r="H4" i="13"/>
  <c r="G57" i="13"/>
  <c r="O7" i="12"/>
  <c r="H4" i="12"/>
  <c r="G57" i="12"/>
  <c r="R21" i="11"/>
  <c r="T45" i="11"/>
  <c r="AB49" i="11"/>
  <c r="AB55" i="11"/>
  <c r="AC22" i="10"/>
  <c r="H43" i="10"/>
  <c r="L50" i="10"/>
  <c r="T45" i="9"/>
  <c r="AB49" i="9"/>
  <c r="AB55" i="9"/>
  <c r="AN7" i="8"/>
  <c r="AB46" i="8"/>
  <c r="AB53" i="8"/>
  <c r="S45" i="8"/>
  <c r="AK26" i="6"/>
  <c r="AH7" i="5"/>
  <c r="AA27" i="5"/>
  <c r="T45" i="5"/>
  <c r="AB49" i="5"/>
  <c r="AB55" i="5"/>
  <c r="E57" i="5"/>
  <c r="AG7" i="4"/>
  <c r="AB46" i="4"/>
  <c r="AB53" i="4"/>
  <c r="S45" i="4"/>
  <c r="E57" i="4"/>
  <c r="AG7" i="1"/>
  <c r="H4" i="1"/>
  <c r="T45" i="1"/>
  <c r="AB49" i="1"/>
  <c r="G57" i="1"/>
  <c r="H43" i="17"/>
  <c r="O7" i="19"/>
  <c r="AN30" i="19"/>
  <c r="AB50" i="21"/>
  <c r="AA27" i="23"/>
  <c r="AA27" i="29"/>
  <c r="R21" i="15"/>
  <c r="AB50" i="2"/>
  <c r="AN7" i="16"/>
  <c r="AA27" i="16"/>
  <c r="H32" i="16"/>
  <c r="AN7" i="14"/>
  <c r="V21" i="14"/>
  <c r="AN30" i="14"/>
  <c r="AB55" i="14"/>
  <c r="R21" i="13"/>
  <c r="T45" i="12"/>
  <c r="AB49" i="12"/>
  <c r="AB53" i="12"/>
  <c r="S45" i="12"/>
  <c r="L71" i="11"/>
  <c r="AD22" i="10"/>
  <c r="AB47" i="10"/>
  <c r="AB50" i="10"/>
  <c r="AC22" i="9"/>
  <c r="T45" i="8"/>
  <c r="AB49" i="8"/>
  <c r="AB55" i="8"/>
  <c r="AC22" i="7"/>
  <c r="AN30" i="7"/>
  <c r="L47" i="7"/>
  <c r="L54" i="7"/>
  <c r="AN7" i="6"/>
  <c r="AN30" i="6"/>
  <c r="L47" i="6"/>
  <c r="L54" i="6"/>
  <c r="G57" i="6"/>
  <c r="O7" i="5"/>
  <c r="AH7" i="4"/>
  <c r="AA27" i="4"/>
  <c r="T45" i="4"/>
  <c r="AB49" i="4"/>
  <c r="AB55" i="4"/>
  <c r="C2" i="1"/>
  <c r="AH7" i="1"/>
  <c r="AA27" i="1"/>
  <c r="AB47" i="17"/>
  <c r="AB50" i="17"/>
  <c r="L71" i="17"/>
  <c r="AN7" i="21"/>
  <c r="AA27" i="21"/>
  <c r="AA27" i="30"/>
  <c r="L50" i="2"/>
  <c r="AN7" i="15"/>
  <c r="T45" i="15"/>
  <c r="AB55" i="15"/>
  <c r="AC22" i="2"/>
  <c r="R21" i="16"/>
  <c r="L47" i="14"/>
  <c r="AB48" i="14"/>
  <c r="AN7" i="13"/>
  <c r="T45" i="13"/>
  <c r="AB49" i="13"/>
  <c r="AB53" i="13"/>
  <c r="S45" i="13"/>
  <c r="AN7" i="12"/>
  <c r="V21" i="12"/>
  <c r="AB55" i="12"/>
  <c r="AN7" i="11"/>
  <c r="AN30" i="11"/>
  <c r="L47" i="11"/>
  <c r="AB48" i="11"/>
  <c r="L54" i="11"/>
  <c r="E57" i="11"/>
  <c r="AG7" i="10"/>
  <c r="L71" i="10"/>
  <c r="AD22" i="9"/>
  <c r="AN30" i="9"/>
  <c r="L47" i="9"/>
  <c r="AB48" i="9"/>
  <c r="L54" i="9"/>
  <c r="AC22" i="8"/>
  <c r="L71" i="8"/>
  <c r="AD22" i="7"/>
  <c r="H43" i="7"/>
  <c r="L50" i="7"/>
  <c r="H43" i="6"/>
  <c r="L50" i="6"/>
  <c r="AK26" i="5"/>
  <c r="AN30" i="5"/>
  <c r="L47" i="5"/>
  <c r="AB48" i="5"/>
  <c r="L54" i="5"/>
  <c r="O7" i="4"/>
  <c r="H4" i="4"/>
  <c r="G57" i="4"/>
  <c r="O7" i="1"/>
  <c r="AN30" i="1"/>
  <c r="L47" i="1"/>
  <c r="AB48" i="1"/>
  <c r="L54" i="1"/>
  <c r="AC22" i="17"/>
  <c r="H4" i="17"/>
  <c r="AN30" i="18"/>
  <c r="O7" i="22"/>
  <c r="AB50" i="23"/>
  <c r="H43" i="2"/>
  <c r="AC22" i="15"/>
  <c r="V21" i="15"/>
  <c r="AN30" i="15"/>
  <c r="AB48" i="15"/>
  <c r="L71" i="15"/>
  <c r="AD22" i="2"/>
  <c r="R21" i="2"/>
  <c r="H32" i="2"/>
  <c r="G57" i="2"/>
  <c r="AC22" i="16"/>
  <c r="T45" i="16"/>
  <c r="AB49" i="16"/>
  <c r="AB53" i="16"/>
  <c r="S45" i="16"/>
  <c r="AC22" i="14"/>
  <c r="H25" i="14"/>
  <c r="L50" i="14"/>
  <c r="L54" i="14"/>
  <c r="AB55" i="13"/>
  <c r="AN30" i="12"/>
  <c r="L47" i="12"/>
  <c r="AB48" i="12"/>
  <c r="H43" i="11"/>
  <c r="L50" i="11"/>
  <c r="C2" i="10"/>
  <c r="AH7" i="10"/>
  <c r="AA27" i="10"/>
  <c r="I30" i="10"/>
  <c r="E57" i="10"/>
  <c r="AG7" i="9"/>
  <c r="K30" i="9"/>
  <c r="L50" i="9"/>
  <c r="L71" i="9"/>
  <c r="AD22" i="8"/>
  <c r="AN30" i="8"/>
  <c r="L47" i="8"/>
  <c r="AB48" i="8"/>
  <c r="L54" i="8"/>
  <c r="E57" i="8"/>
  <c r="AG7" i="7"/>
  <c r="AB47" i="7"/>
  <c r="AB50" i="7"/>
  <c r="AC22" i="6"/>
  <c r="AB47" i="6"/>
  <c r="AB50" i="6"/>
  <c r="AN7" i="5"/>
  <c r="H43" i="5"/>
  <c r="L50" i="5"/>
  <c r="AK26" i="4"/>
  <c r="AN30" i="4"/>
  <c r="AB48" i="4"/>
  <c r="L54" i="4"/>
  <c r="AK26" i="1"/>
  <c r="H43" i="1"/>
  <c r="L50" i="1"/>
  <c r="AD22" i="17"/>
  <c r="AN30" i="17"/>
  <c r="L47" i="19"/>
  <c r="AA27" i="28"/>
  <c r="AA27" i="32"/>
  <c r="AP29" i="2"/>
  <c r="Z29" i="9"/>
  <c r="C45" i="5"/>
  <c r="AP29" i="24"/>
  <c r="M29" i="28"/>
  <c r="H21" i="15"/>
  <c r="M29" i="15"/>
  <c r="Y29" i="15"/>
  <c r="Y29" i="12"/>
  <c r="H21" i="11"/>
  <c r="AP29" i="17"/>
  <c r="X29" i="17"/>
  <c r="H45" i="19"/>
  <c r="M29" i="25"/>
  <c r="AP29" i="25"/>
  <c r="H45" i="7"/>
  <c r="Z29" i="1"/>
  <c r="Y29" i="30"/>
  <c r="W29" i="2"/>
  <c r="AP29" i="14"/>
  <c r="C45" i="10"/>
  <c r="H45" i="10"/>
  <c r="X29" i="8"/>
  <c r="H45" i="8"/>
  <c r="AP29" i="6"/>
  <c r="AC29" i="14"/>
  <c r="H45" i="12"/>
  <c r="C45" i="11"/>
  <c r="M29" i="30"/>
  <c r="Y29" i="31"/>
  <c r="H45" i="11"/>
  <c r="Z29" i="31"/>
  <c r="Z29" i="2"/>
  <c r="AD29" i="14"/>
  <c r="X29" i="13"/>
  <c r="Z29" i="18"/>
  <c r="Z29" i="24"/>
  <c r="AP29" i="31"/>
  <c r="AD7" i="14"/>
  <c r="AP26" i="16"/>
  <c r="AD7" i="16"/>
  <c r="AP26" i="13"/>
  <c r="X29" i="15"/>
  <c r="AG29" i="16"/>
  <c r="W29" i="14"/>
  <c r="Y29" i="13"/>
  <c r="AC29" i="11"/>
  <c r="AP29" i="10"/>
  <c r="W29" i="9"/>
  <c r="AG29" i="7"/>
  <c r="AG29" i="25"/>
  <c r="AD29" i="10"/>
  <c r="Y29" i="5"/>
  <c r="AD29" i="23"/>
  <c r="Y29" i="23"/>
  <c r="W29" i="25"/>
  <c r="AD29" i="2"/>
  <c r="AG29" i="11"/>
  <c r="AG29" i="10"/>
  <c r="Z29" i="7"/>
  <c r="AG29" i="6"/>
  <c r="Z29" i="5"/>
  <c r="F26" i="25"/>
  <c r="AC29" i="28"/>
  <c r="F26" i="2"/>
  <c r="O29" i="12"/>
  <c r="AC29" i="7"/>
  <c r="AP29" i="1"/>
  <c r="Y29" i="29"/>
  <c r="AG29" i="15"/>
  <c r="AC29" i="16"/>
  <c r="AD29" i="7"/>
  <c r="M29" i="4"/>
  <c r="AC29" i="4"/>
  <c r="F26" i="1"/>
  <c r="AD29" i="21"/>
  <c r="AP29" i="23"/>
  <c r="AC29" i="24"/>
  <c r="AP26" i="1"/>
  <c r="AC29" i="19"/>
  <c r="AK26" i="13"/>
  <c r="L24" i="15"/>
  <c r="Q21" i="2"/>
  <c r="L24" i="2"/>
  <c r="Q21" i="14"/>
  <c r="L24" i="14"/>
  <c r="Q21" i="11"/>
  <c r="L24" i="11"/>
  <c r="Q21" i="13"/>
  <c r="L24" i="13"/>
  <c r="Q21" i="16"/>
  <c r="L24" i="16"/>
  <c r="Q21" i="12"/>
  <c r="L24" i="12"/>
  <c r="AK26" i="2"/>
  <c r="AK26" i="16"/>
  <c r="AK26" i="12"/>
  <c r="AK26" i="11"/>
  <c r="AK26" i="14"/>
  <c r="AK8" i="15"/>
  <c r="AK26" i="15"/>
  <c r="H21" i="2"/>
  <c r="H21" i="14"/>
  <c r="H21" i="12"/>
  <c r="M9" i="14"/>
  <c r="M9" i="7"/>
  <c r="M9" i="16"/>
  <c r="M29" i="24"/>
  <c r="AG29" i="29"/>
  <c r="F26" i="16"/>
  <c r="Z29" i="4"/>
  <c r="W29" i="17"/>
  <c r="W29" i="23"/>
  <c r="O29" i="24"/>
  <c r="Y29" i="25"/>
  <c r="W29" i="30"/>
  <c r="W29" i="31"/>
  <c r="AC29" i="5"/>
  <c r="AP29" i="12"/>
  <c r="W29" i="7"/>
  <c r="W29" i="21"/>
  <c r="X29" i="30"/>
  <c r="AG29" i="32"/>
  <c r="AD29" i="4"/>
  <c r="AG29" i="28"/>
  <c r="AD29" i="19"/>
  <c r="Z29" i="6"/>
  <c r="F26" i="22"/>
  <c r="AG29" i="21"/>
  <c r="M29" i="13"/>
  <c r="Y29" i="11"/>
  <c r="F26" i="8"/>
  <c r="M29" i="7"/>
  <c r="F26" i="6"/>
  <c r="Z29" i="21"/>
  <c r="F29" i="21"/>
  <c r="AG29" i="22"/>
  <c r="X29" i="24"/>
  <c r="AC29" i="26"/>
  <c r="M29" i="26"/>
  <c r="O29" i="2"/>
  <c r="F26" i="15"/>
  <c r="Z29" i="16"/>
  <c r="M29" i="11"/>
  <c r="Z29" i="11"/>
  <c r="Y29" i="10"/>
  <c r="AG29" i="8"/>
  <c r="O29" i="7"/>
  <c r="AP29" i="7"/>
  <c r="Z29" i="22"/>
  <c r="O29" i="23"/>
  <c r="M29" i="23"/>
  <c r="Y29" i="24"/>
  <c r="Y29" i="28"/>
  <c r="AD29" i="31"/>
  <c r="Y29" i="32"/>
  <c r="F29" i="22"/>
  <c r="AD29" i="28"/>
  <c r="AC29" i="15"/>
  <c r="W29" i="10"/>
  <c r="O29" i="17"/>
  <c r="X29" i="19"/>
  <c r="O29" i="22"/>
  <c r="AD29" i="22"/>
  <c r="X29" i="31"/>
  <c r="AD29" i="32"/>
  <c r="AD29" i="15"/>
  <c r="X29" i="10"/>
  <c r="W29" i="8"/>
  <c r="X29" i="1"/>
  <c r="AC29" i="23"/>
  <c r="Y57" i="23"/>
  <c r="AD29" i="26"/>
  <c r="F29" i="26"/>
  <c r="AC29" i="30"/>
  <c r="AD29" i="24"/>
  <c r="O29" i="14"/>
  <c r="F29" i="14"/>
  <c r="F29" i="10"/>
  <c r="O29" i="9"/>
  <c r="M29" i="19"/>
  <c r="X29" i="22"/>
  <c r="AG29" i="30"/>
  <c r="M29" i="31"/>
  <c r="AC29" i="31"/>
  <c r="W29" i="32"/>
  <c r="AC29" i="32"/>
  <c r="F8" i="13"/>
  <c r="F26" i="12"/>
  <c r="O29" i="10"/>
  <c r="F26" i="9"/>
  <c r="F26" i="5"/>
  <c r="O29" i="21"/>
  <c r="W29" i="24"/>
  <c r="AG29" i="24"/>
  <c r="AD29" i="25"/>
  <c r="F29" i="30"/>
  <c r="Y29" i="16"/>
  <c r="AK8" i="13"/>
  <c r="Z29" i="13"/>
  <c r="AG29" i="12"/>
  <c r="AD29" i="9"/>
  <c r="AP29" i="8"/>
  <c r="Y29" i="17"/>
  <c r="F29" i="23"/>
  <c r="O29" i="25"/>
  <c r="X29" i="26"/>
  <c r="Z29" i="28"/>
  <c r="Z29" i="30"/>
  <c r="AG29" i="31"/>
  <c r="AP8" i="14"/>
  <c r="W29" i="12"/>
  <c r="AP8" i="8"/>
  <c r="AC29" i="8"/>
  <c r="AG29" i="1"/>
  <c r="Z29" i="17"/>
  <c r="AG29" i="18"/>
  <c r="X29" i="23"/>
  <c r="O29" i="26"/>
  <c r="F57" i="21"/>
  <c r="F29" i="31"/>
  <c r="F57" i="14"/>
  <c r="F29" i="29"/>
  <c r="F8" i="29"/>
  <c r="X29" i="29"/>
  <c r="AP29" i="29"/>
  <c r="C45" i="29"/>
  <c r="AP29" i="16"/>
  <c r="AP29" i="5"/>
  <c r="AP29" i="19"/>
  <c r="AP29" i="11"/>
  <c r="AP29" i="13"/>
  <c r="AP29" i="4"/>
  <c r="O29" i="5"/>
  <c r="AC29" i="1"/>
  <c r="O29" i="19"/>
  <c r="AG29" i="2"/>
  <c r="M29" i="16"/>
  <c r="AC29" i="12"/>
  <c r="AC29" i="10"/>
  <c r="X29" i="7"/>
  <c r="Y29" i="6"/>
  <c r="O29" i="16"/>
  <c r="AD29" i="16"/>
  <c r="Z29" i="15"/>
  <c r="X29" i="2"/>
  <c r="AD29" i="17"/>
  <c r="Y29" i="2"/>
  <c r="O29" i="6"/>
  <c r="Y29" i="21"/>
  <c r="W29" i="16"/>
  <c r="M29" i="21"/>
  <c r="O29" i="11"/>
  <c r="Z29" i="8"/>
  <c r="O29" i="4"/>
  <c r="AP29" i="32"/>
  <c r="H45" i="32"/>
  <c r="Z29" i="32"/>
  <c r="M29" i="32"/>
  <c r="H58" i="32"/>
  <c r="O29" i="32"/>
  <c r="H58" i="8"/>
  <c r="H58" i="2"/>
  <c r="F8" i="16"/>
  <c r="F29" i="5"/>
  <c r="F29" i="19"/>
  <c r="H58" i="18"/>
  <c r="H58" i="28"/>
  <c r="H58" i="12"/>
  <c r="AP8" i="16"/>
  <c r="AP8" i="2"/>
  <c r="AP8" i="25"/>
  <c r="F26" i="28"/>
  <c r="AH30" i="2"/>
  <c r="AB36" i="7"/>
  <c r="AB36" i="5"/>
  <c r="AH30" i="4"/>
  <c r="AB36" i="16"/>
  <c r="AH30" i="7"/>
  <c r="AH30" i="5"/>
  <c r="AB36" i="15"/>
  <c r="AH30" i="16"/>
  <c r="AB36" i="9"/>
  <c r="AB36" i="6"/>
  <c r="AH30" i="15"/>
  <c r="AB36" i="12"/>
  <c r="AB36" i="11"/>
  <c r="AH30" i="10"/>
  <c r="AH30" i="9"/>
  <c r="AH30" i="6"/>
  <c r="AB36" i="17"/>
  <c r="AB36" i="19"/>
  <c r="AB36" i="13"/>
  <c r="AH30" i="12"/>
  <c r="AH30" i="11"/>
  <c r="AB36" i="1"/>
  <c r="AH30" i="13"/>
  <c r="AH30" i="1"/>
  <c r="AB36" i="18"/>
  <c r="AB36" i="14"/>
  <c r="AB36" i="2"/>
  <c r="AH30" i="14"/>
  <c r="AB36" i="8"/>
  <c r="AB36" i="4"/>
  <c r="I57" i="2"/>
  <c r="F29" i="13"/>
  <c r="F29" i="1"/>
  <c r="F29" i="24"/>
  <c r="H58" i="9"/>
  <c r="F29" i="8"/>
  <c r="F29" i="7"/>
  <c r="F8" i="15"/>
  <c r="F26" i="13"/>
  <c r="AP8" i="11"/>
  <c r="AP26" i="11"/>
  <c r="F8" i="17"/>
  <c r="F26" i="17"/>
  <c r="AP8" i="5"/>
  <c r="AP8" i="18"/>
  <c r="AP8" i="9"/>
  <c r="F8" i="7"/>
  <c r="F26" i="7"/>
  <c r="AP8" i="17"/>
  <c r="F8" i="11"/>
  <c r="F26" i="11"/>
  <c r="AP8" i="7"/>
  <c r="AP8" i="4"/>
  <c r="AP26" i="4"/>
  <c r="F8" i="19"/>
  <c r="F26" i="19"/>
  <c r="F8" i="22"/>
  <c r="F8" i="4"/>
  <c r="F26" i="4"/>
  <c r="F8" i="18"/>
  <c r="F26" i="18"/>
  <c r="AP8" i="19"/>
  <c r="AP8" i="22"/>
  <c r="F57" i="10"/>
  <c r="K57" i="11"/>
  <c r="K57" i="8"/>
  <c r="F29" i="18"/>
  <c r="J57" i="2"/>
  <c r="J57" i="12"/>
  <c r="J57" i="6"/>
  <c r="I57" i="18"/>
  <c r="Y29" i="19"/>
  <c r="H58" i="21"/>
  <c r="AD7" i="7"/>
  <c r="AC7" i="9"/>
  <c r="AD7" i="6"/>
  <c r="AD7" i="5"/>
  <c r="AK8" i="4"/>
  <c r="AK8" i="17"/>
  <c r="AK8" i="5"/>
  <c r="AK8" i="9"/>
  <c r="AD7" i="4"/>
  <c r="AC7" i="11"/>
  <c r="W29" i="6"/>
  <c r="W29" i="5"/>
  <c r="W29" i="19"/>
  <c r="W29" i="4"/>
  <c r="W29" i="11"/>
  <c r="W29" i="13"/>
  <c r="H58" i="14"/>
  <c r="I57" i="9"/>
  <c r="J57" i="8"/>
  <c r="H58" i="22"/>
  <c r="J57" i="25"/>
  <c r="H58" i="30"/>
  <c r="F29" i="32"/>
  <c r="F57" i="30"/>
  <c r="F29" i="12"/>
  <c r="J57" i="18"/>
  <c r="F29" i="25"/>
  <c r="F29" i="16"/>
  <c r="J57" i="21"/>
  <c r="K57" i="15"/>
  <c r="F29" i="2"/>
  <c r="J57" i="11"/>
  <c r="F29" i="9"/>
  <c r="F29" i="6"/>
  <c r="H58" i="5"/>
  <c r="J57" i="24"/>
  <c r="H58" i="16"/>
  <c r="I57" i="14"/>
  <c r="K57" i="13"/>
  <c r="H58" i="11"/>
  <c r="F29" i="4"/>
  <c r="K57" i="17"/>
  <c r="F8" i="2"/>
  <c r="F26" i="14"/>
  <c r="AP8" i="13"/>
  <c r="F8" i="9"/>
  <c r="F8" i="8"/>
  <c r="F26" i="24"/>
  <c r="F26" i="32"/>
  <c r="AP8" i="15"/>
  <c r="J57" i="10"/>
  <c r="J29" i="6"/>
  <c r="I30" i="5"/>
  <c r="U9" i="2"/>
  <c r="U9" i="9"/>
  <c r="J29" i="10"/>
  <c r="H65" i="7"/>
  <c r="J7" i="4"/>
  <c r="AO45" i="1"/>
  <c r="AO45" i="10"/>
  <c r="M9" i="17"/>
  <c r="K57" i="2"/>
  <c r="J29" i="5"/>
  <c r="K7" i="11"/>
  <c r="H2" i="5"/>
  <c r="S9" i="11"/>
  <c r="AO45" i="8"/>
  <c r="H2" i="16"/>
  <c r="G29" i="16"/>
  <c r="G29" i="11"/>
  <c r="R7" i="7"/>
  <c r="L49" i="6"/>
  <c r="X7" i="2"/>
  <c r="E7" i="12"/>
  <c r="I7" i="7"/>
  <c r="H56" i="15"/>
  <c r="I7" i="13"/>
  <c r="U9" i="8"/>
  <c r="Q7" i="11"/>
  <c r="D7" i="14"/>
  <c r="AI7" i="13"/>
  <c r="J29" i="11"/>
  <c r="K30" i="4"/>
  <c r="J29" i="4"/>
  <c r="AB4" i="1"/>
  <c r="G29" i="2"/>
  <c r="W7" i="14"/>
  <c r="AI7" i="9"/>
  <c r="AA9" i="9"/>
  <c r="AK57" i="9"/>
  <c r="G7" i="8"/>
  <c r="J29" i="8"/>
  <c r="D9" i="7"/>
  <c r="AE9" i="7"/>
  <c r="J57" i="30"/>
  <c r="H9" i="15"/>
  <c r="J7" i="2"/>
  <c r="L70" i="2"/>
  <c r="L49" i="14"/>
  <c r="AO9" i="10"/>
  <c r="J7" i="9"/>
  <c r="H6" i="4"/>
  <c r="J57" i="4"/>
  <c r="U9" i="1"/>
  <c r="V7" i="8"/>
  <c r="AO7" i="8"/>
  <c r="J57" i="32"/>
  <c r="E29" i="15"/>
  <c r="C6" i="12"/>
  <c r="AO9" i="5"/>
  <c r="J57" i="19"/>
  <c r="J57" i="9"/>
  <c r="U9" i="4"/>
  <c r="L49" i="4"/>
  <c r="AB3" i="13"/>
  <c r="U9" i="15"/>
  <c r="K30" i="15"/>
  <c r="AA9" i="16"/>
  <c r="K30" i="16"/>
  <c r="AB4" i="13"/>
  <c r="H6" i="12"/>
  <c r="AO9" i="11"/>
  <c r="J7" i="7"/>
  <c r="P7" i="5"/>
  <c r="E29" i="5"/>
  <c r="G29" i="4"/>
  <c r="AB32" i="15"/>
  <c r="AB32" i="16"/>
  <c r="J7" i="14"/>
  <c r="AA9" i="13"/>
  <c r="AO7" i="12"/>
  <c r="E29" i="9"/>
  <c r="M7" i="8"/>
  <c r="D9" i="8"/>
  <c r="K57" i="6"/>
  <c r="J57" i="5"/>
  <c r="AB6" i="4"/>
  <c r="C4" i="14"/>
  <c r="AB4" i="14"/>
  <c r="AE9" i="14"/>
  <c r="AO45" i="14"/>
  <c r="AB6" i="13"/>
  <c r="K7" i="9"/>
  <c r="P7" i="8"/>
  <c r="AB4" i="8"/>
  <c r="C6" i="7"/>
  <c r="G7" i="6"/>
  <c r="AB6" i="5"/>
  <c r="M9" i="4"/>
  <c r="AB6" i="1"/>
  <c r="U9" i="19"/>
  <c r="U7" i="15"/>
  <c r="H9" i="2"/>
  <c r="D65" i="13"/>
  <c r="C65" i="13" s="1"/>
  <c r="AA7" i="12"/>
  <c r="AB4" i="12"/>
  <c r="H65" i="11"/>
  <c r="AB3" i="10"/>
  <c r="E29" i="10"/>
  <c r="E7" i="9"/>
  <c r="AA7" i="8"/>
  <c r="AO45" i="4"/>
  <c r="G7" i="16"/>
  <c r="K57" i="14"/>
  <c r="AO9" i="16"/>
  <c r="K57" i="16"/>
  <c r="E7" i="14"/>
  <c r="J57" i="13"/>
  <c r="U9" i="10"/>
  <c r="AB3" i="9"/>
  <c r="T7" i="7"/>
  <c r="V7" i="6"/>
  <c r="AO7" i="6"/>
  <c r="AB3" i="5"/>
  <c r="C56" i="5"/>
  <c r="K57" i="4"/>
  <c r="AO7" i="13"/>
  <c r="L5" i="11"/>
  <c r="W7" i="4"/>
  <c r="J57" i="31"/>
  <c r="P7" i="15"/>
  <c r="AO45" i="15"/>
  <c r="AB3" i="2"/>
  <c r="AO45" i="16"/>
  <c r="Q7" i="14"/>
  <c r="P7" i="16"/>
  <c r="X7" i="16"/>
  <c r="R7" i="13"/>
  <c r="AA9" i="15"/>
  <c r="AO7" i="2"/>
  <c r="K7" i="14"/>
  <c r="AE9" i="15"/>
  <c r="R7" i="16"/>
  <c r="Z7" i="16"/>
  <c r="L48" i="16"/>
  <c r="AB4" i="2"/>
  <c r="K30" i="13"/>
  <c r="H43" i="12"/>
  <c r="K30" i="12"/>
  <c r="J57" i="14"/>
  <c r="H65" i="14"/>
  <c r="M9" i="13"/>
  <c r="AO7" i="15"/>
  <c r="AO9" i="2"/>
  <c r="K30" i="2"/>
  <c r="I7" i="15"/>
  <c r="L5" i="15"/>
  <c r="W7" i="15"/>
  <c r="J57" i="15"/>
  <c r="AO45" i="2"/>
  <c r="R7" i="12"/>
  <c r="AB3" i="11"/>
  <c r="G7" i="10"/>
  <c r="AB6" i="10"/>
  <c r="AE9" i="10"/>
  <c r="T7" i="9"/>
  <c r="H6" i="9"/>
  <c r="H56" i="9"/>
  <c r="Q7" i="6"/>
  <c r="AA9" i="17"/>
  <c r="D65" i="18"/>
  <c r="C65" i="18" s="1"/>
  <c r="V65" i="24"/>
  <c r="D9" i="14"/>
  <c r="P7" i="13"/>
  <c r="AE9" i="13"/>
  <c r="AG9" i="10"/>
  <c r="K7" i="8"/>
  <c r="J57" i="7"/>
  <c r="G29" i="6"/>
  <c r="W7" i="5"/>
  <c r="AB32" i="5"/>
  <c r="AO45" i="5"/>
  <c r="AB4" i="4"/>
  <c r="C6" i="4"/>
  <c r="S9" i="4"/>
  <c r="AO9" i="1"/>
  <c r="V65" i="23"/>
  <c r="J29" i="14"/>
  <c r="L49" i="12"/>
  <c r="M7" i="11"/>
  <c r="AO7" i="11"/>
  <c r="I7" i="10"/>
  <c r="G29" i="10"/>
  <c r="C56" i="10"/>
  <c r="V7" i="9"/>
  <c r="S9" i="9"/>
  <c r="AO45" i="9"/>
  <c r="S7" i="8"/>
  <c r="AA9" i="8"/>
  <c r="G29" i="7"/>
  <c r="C56" i="7"/>
  <c r="AB6" i="6"/>
  <c r="M9" i="6"/>
  <c r="AB4" i="5"/>
  <c r="AE9" i="5"/>
  <c r="L48" i="4"/>
  <c r="M9" i="1"/>
  <c r="V65" i="1"/>
  <c r="U9" i="21"/>
  <c r="S9" i="22"/>
  <c r="V65" i="26"/>
  <c r="I7" i="11"/>
  <c r="T7" i="8"/>
  <c r="AH58" i="6"/>
  <c r="P7" i="1"/>
  <c r="H56" i="13"/>
  <c r="H32" i="12"/>
  <c r="H65" i="12"/>
  <c r="H56" i="11"/>
  <c r="C6" i="10"/>
  <c r="L6" i="9"/>
  <c r="L49" i="9"/>
  <c r="E29" i="7"/>
  <c r="G7" i="4"/>
  <c r="C4" i="12"/>
  <c r="AA9" i="11"/>
  <c r="J29" i="7"/>
  <c r="AI7" i="6"/>
  <c r="L48" i="5"/>
  <c r="U7" i="4"/>
  <c r="AK57" i="1"/>
  <c r="AA9" i="14"/>
  <c r="K57" i="12"/>
  <c r="AA7" i="11"/>
  <c r="U9" i="11"/>
  <c r="C3" i="10"/>
  <c r="R7" i="10"/>
  <c r="J7" i="6"/>
  <c r="E29" i="6"/>
  <c r="V7" i="4"/>
  <c r="AO7" i="4"/>
  <c r="L5" i="4"/>
  <c r="AO9" i="4"/>
  <c r="AK57" i="4"/>
  <c r="E7" i="15"/>
  <c r="P7" i="2"/>
  <c r="I30" i="2"/>
  <c r="L49" i="2"/>
  <c r="H65" i="16"/>
  <c r="AB3" i="15"/>
  <c r="AB6" i="15"/>
  <c r="V65" i="15"/>
  <c r="K7" i="2"/>
  <c r="J29" i="2"/>
  <c r="AI7" i="16"/>
  <c r="AK57" i="16"/>
  <c r="J9" i="14"/>
  <c r="H9" i="14"/>
  <c r="M7" i="15"/>
  <c r="K7" i="15"/>
  <c r="S7" i="2"/>
  <c r="AA7" i="2"/>
  <c r="Q7" i="16"/>
  <c r="L49" i="15"/>
  <c r="M7" i="2"/>
  <c r="S9" i="2"/>
  <c r="E7" i="16"/>
  <c r="AA7" i="16"/>
  <c r="T7" i="16"/>
  <c r="AB6" i="16"/>
  <c r="AE9" i="16"/>
  <c r="H56" i="16"/>
  <c r="H43" i="14"/>
  <c r="K30" i="14"/>
  <c r="H32" i="13"/>
  <c r="I30" i="13"/>
  <c r="C4" i="2"/>
  <c r="AE9" i="2"/>
  <c r="L5" i="16"/>
  <c r="K7" i="16"/>
  <c r="S9" i="16"/>
  <c r="AH58" i="14"/>
  <c r="AI7" i="12"/>
  <c r="C4" i="9"/>
  <c r="AB4" i="9"/>
  <c r="L5" i="8"/>
  <c r="E7" i="6"/>
  <c r="H6" i="6"/>
  <c r="S9" i="6"/>
  <c r="L49" i="5"/>
  <c r="H32" i="4"/>
  <c r="V65" i="16"/>
  <c r="J7" i="13"/>
  <c r="L49" i="13"/>
  <c r="V7" i="12"/>
  <c r="L48" i="11"/>
  <c r="H6" i="10"/>
  <c r="D65" i="10"/>
  <c r="C65" i="10" s="1"/>
  <c r="AK29" i="9"/>
  <c r="AI7" i="8"/>
  <c r="U9" i="6"/>
  <c r="Q7" i="5"/>
  <c r="Q7" i="4"/>
  <c r="AO7" i="14"/>
  <c r="L48" i="14"/>
  <c r="K7" i="13"/>
  <c r="J29" i="13"/>
  <c r="P45" i="13"/>
  <c r="H56" i="12"/>
  <c r="G7" i="11"/>
  <c r="AB6" i="11"/>
  <c r="E24" i="11"/>
  <c r="S9" i="10"/>
  <c r="AO7" i="9"/>
  <c r="J7" i="8"/>
  <c r="C4" i="8"/>
  <c r="AD7" i="8"/>
  <c r="U7" i="7"/>
  <c r="AO9" i="7"/>
  <c r="H56" i="7"/>
  <c r="AA9" i="5"/>
  <c r="C4" i="4"/>
  <c r="H56" i="4"/>
  <c r="U7" i="11"/>
  <c r="K30" i="5"/>
  <c r="Q7" i="13"/>
  <c r="S7" i="12"/>
  <c r="E29" i="12"/>
  <c r="AH58" i="12"/>
  <c r="D9" i="11"/>
  <c r="AO45" i="11"/>
  <c r="J7" i="10"/>
  <c r="C4" i="10"/>
  <c r="S7" i="10"/>
  <c r="L6" i="10"/>
  <c r="K30" i="10"/>
  <c r="U7" i="9"/>
  <c r="M9" i="9"/>
  <c r="C56" i="9"/>
  <c r="S9" i="8"/>
  <c r="H32" i="8"/>
  <c r="AI45" i="8"/>
  <c r="H56" i="8"/>
  <c r="C4" i="7"/>
  <c r="K30" i="7"/>
  <c r="W7" i="6"/>
  <c r="L6" i="6"/>
  <c r="C9" i="1"/>
  <c r="D9" i="1"/>
  <c r="C6" i="14"/>
  <c r="W7" i="11"/>
  <c r="M9" i="11"/>
  <c r="H9" i="11"/>
  <c r="I7" i="9"/>
  <c r="M7" i="9"/>
  <c r="L5" i="9"/>
  <c r="C9" i="9"/>
  <c r="C9" i="8"/>
  <c r="H65" i="8"/>
  <c r="L49" i="7"/>
  <c r="AH58" i="7"/>
  <c r="P7" i="6"/>
  <c r="K30" i="6"/>
  <c r="I9" i="14"/>
  <c r="H6" i="13"/>
  <c r="S9" i="13"/>
  <c r="AO45" i="13"/>
  <c r="U9" i="12"/>
  <c r="J29" i="12"/>
  <c r="AI45" i="12"/>
  <c r="L48" i="12"/>
  <c r="P7" i="11"/>
  <c r="C4" i="11"/>
  <c r="AB32" i="10"/>
  <c r="H56" i="10"/>
  <c r="AK57" i="10"/>
  <c r="I9" i="9"/>
  <c r="H65" i="9"/>
  <c r="V65" i="9"/>
  <c r="E7" i="8"/>
  <c r="H6" i="8"/>
  <c r="Q7" i="7"/>
  <c r="L48" i="7"/>
  <c r="C6" i="6"/>
  <c r="D9" i="6"/>
  <c r="H9" i="6"/>
  <c r="R7" i="5"/>
  <c r="C6" i="5"/>
  <c r="D9" i="5"/>
  <c r="K7" i="4"/>
  <c r="C56" i="4"/>
  <c r="L6" i="12"/>
  <c r="G29" i="8"/>
  <c r="E7" i="5"/>
  <c r="S7" i="5"/>
  <c r="H6" i="5"/>
  <c r="U9" i="5"/>
  <c r="G29" i="5"/>
  <c r="D65" i="5"/>
  <c r="C65" i="5" s="1"/>
  <c r="U9" i="17"/>
  <c r="AK57" i="17"/>
  <c r="V65" i="18"/>
  <c r="G7" i="1"/>
  <c r="V65" i="21"/>
  <c r="U9" i="23"/>
  <c r="M7" i="24"/>
  <c r="AO7" i="1"/>
  <c r="H56" i="1"/>
  <c r="J57" i="23"/>
  <c r="I7" i="1"/>
  <c r="E29" i="1"/>
  <c r="G29" i="1"/>
  <c r="AH58" i="1"/>
  <c r="S9" i="17"/>
  <c r="K30" i="17"/>
  <c r="AO45" i="17"/>
  <c r="V65" i="25"/>
  <c r="AA9" i="1"/>
  <c r="S9" i="1"/>
  <c r="L49" i="1"/>
  <c r="J7" i="17"/>
  <c r="AA9" i="2"/>
  <c r="H56" i="2"/>
  <c r="AB3" i="14"/>
  <c r="L48" i="15"/>
  <c r="D65" i="15"/>
  <c r="C65" i="15" s="1"/>
  <c r="AC7" i="2"/>
  <c r="S7" i="16"/>
  <c r="AH58" i="16"/>
  <c r="U7" i="14"/>
  <c r="AI7" i="14"/>
  <c r="P45" i="14"/>
  <c r="AC7" i="13"/>
  <c r="AO9" i="15"/>
  <c r="C4" i="15"/>
  <c r="I9" i="15"/>
  <c r="S9" i="15"/>
  <c r="S45" i="15"/>
  <c r="H65" i="15"/>
  <c r="R7" i="2"/>
  <c r="Z7" i="2"/>
  <c r="H4" i="2"/>
  <c r="C6" i="2"/>
  <c r="AD7" i="2"/>
  <c r="H65" i="2"/>
  <c r="I7" i="16"/>
  <c r="AB3" i="16"/>
  <c r="AK8" i="16"/>
  <c r="M7" i="14"/>
  <c r="V7" i="14"/>
  <c r="H6" i="14"/>
  <c r="AB6" i="14"/>
  <c r="H32" i="14"/>
  <c r="G29" i="14"/>
  <c r="S7" i="15"/>
  <c r="J29" i="15"/>
  <c r="AK57" i="15"/>
  <c r="G7" i="2"/>
  <c r="T7" i="2"/>
  <c r="AI7" i="2"/>
  <c r="V7" i="16"/>
  <c r="AO7" i="16"/>
  <c r="D9" i="16"/>
  <c r="U9" i="16"/>
  <c r="G7" i="15"/>
  <c r="T7" i="15"/>
  <c r="M9" i="15"/>
  <c r="U7" i="2"/>
  <c r="W7" i="16"/>
  <c r="C4" i="16"/>
  <c r="I9" i="16"/>
  <c r="H9" i="16"/>
  <c r="C3" i="14"/>
  <c r="T7" i="14"/>
  <c r="R7" i="15"/>
  <c r="AC7" i="15"/>
  <c r="Q21" i="15"/>
  <c r="V7" i="2"/>
  <c r="C6" i="16"/>
  <c r="C2" i="14"/>
  <c r="S9" i="14"/>
  <c r="L5" i="13"/>
  <c r="J7" i="15"/>
  <c r="AI45" i="15"/>
  <c r="G29" i="15"/>
  <c r="H2" i="2"/>
  <c r="L5" i="2"/>
  <c r="L48" i="2"/>
  <c r="U9" i="14"/>
  <c r="I9" i="13"/>
  <c r="V65" i="14"/>
  <c r="J7" i="12"/>
  <c r="U7" i="12"/>
  <c r="P45" i="12"/>
  <c r="H2" i="11"/>
  <c r="E7" i="11"/>
  <c r="S7" i="11"/>
  <c r="C6" i="11"/>
  <c r="T7" i="10"/>
  <c r="M9" i="10"/>
  <c r="P7" i="9"/>
  <c r="AB6" i="9"/>
  <c r="AD7" i="9"/>
  <c r="U9" i="13"/>
  <c r="AO9" i="13"/>
  <c r="AE9" i="12"/>
  <c r="D65" i="12"/>
  <c r="C65" i="12" s="1"/>
  <c r="K30" i="11"/>
  <c r="AH58" i="11"/>
  <c r="P7" i="10"/>
  <c r="AA7" i="10"/>
  <c r="O9" i="10"/>
  <c r="I30" i="9"/>
  <c r="D65" i="14"/>
  <c r="C65" i="14" s="1"/>
  <c r="M7" i="13"/>
  <c r="V7" i="13"/>
  <c r="U7" i="13"/>
  <c r="E29" i="13"/>
  <c r="H65" i="13"/>
  <c r="G29" i="12"/>
  <c r="AO45" i="12"/>
  <c r="J7" i="11"/>
  <c r="AI7" i="11"/>
  <c r="I9" i="11"/>
  <c r="AE9" i="11"/>
  <c r="AO7" i="10"/>
  <c r="L48" i="10"/>
  <c r="V65" i="10"/>
  <c r="R7" i="9"/>
  <c r="G7" i="9"/>
  <c r="H9" i="9"/>
  <c r="W7" i="13"/>
  <c r="L5" i="12"/>
  <c r="T7" i="11"/>
  <c r="V21" i="11"/>
  <c r="W7" i="10"/>
  <c r="H32" i="10"/>
  <c r="H2" i="9"/>
  <c r="H4" i="9"/>
  <c r="AD7" i="12"/>
  <c r="AB46" i="12"/>
  <c r="AO9" i="9"/>
  <c r="AB32" i="9"/>
  <c r="C6" i="9"/>
  <c r="Q7" i="9"/>
  <c r="G7" i="12"/>
  <c r="AK57" i="12"/>
  <c r="L6" i="11"/>
  <c r="AH58" i="10"/>
  <c r="AB6" i="8"/>
  <c r="H2" i="13"/>
  <c r="E7" i="13"/>
  <c r="S7" i="13"/>
  <c r="T7" i="12"/>
  <c r="K7" i="12"/>
  <c r="M7" i="12"/>
  <c r="W7" i="12"/>
  <c r="AA9" i="12"/>
  <c r="V65" i="12"/>
  <c r="R7" i="11"/>
  <c r="AB32" i="11"/>
  <c r="E7" i="10"/>
  <c r="W7" i="9"/>
  <c r="C3" i="8"/>
  <c r="H4" i="8"/>
  <c r="C6" i="8"/>
  <c r="AB32" i="8"/>
  <c r="E7" i="7"/>
  <c r="H32" i="7"/>
  <c r="AO45" i="7"/>
  <c r="R7" i="6"/>
  <c r="H32" i="6"/>
  <c r="H65" i="6"/>
  <c r="V7" i="5"/>
  <c r="AO7" i="5"/>
  <c r="L5" i="5"/>
  <c r="AH58" i="5"/>
  <c r="C2" i="4"/>
  <c r="T7" i="4"/>
  <c r="E7" i="4"/>
  <c r="AC7" i="1"/>
  <c r="AH58" i="9"/>
  <c r="AE9" i="8"/>
  <c r="K30" i="8"/>
  <c r="AH58" i="8"/>
  <c r="V65" i="7"/>
  <c r="S7" i="6"/>
  <c r="T7" i="6"/>
  <c r="AA9" i="6"/>
  <c r="AA7" i="5"/>
  <c r="G7" i="5"/>
  <c r="I9" i="5"/>
  <c r="E7" i="1"/>
  <c r="L48" i="8"/>
  <c r="V65" i="8"/>
  <c r="H2" i="7"/>
  <c r="S7" i="7"/>
  <c r="AB4" i="7"/>
  <c r="I9" i="6"/>
  <c r="H56" i="5"/>
  <c r="I7" i="4"/>
  <c r="M7" i="4"/>
  <c r="AB32" i="4"/>
  <c r="J29" i="9"/>
  <c r="I7" i="8"/>
  <c r="U7" i="8"/>
  <c r="AH30" i="8"/>
  <c r="L49" i="8"/>
  <c r="G7" i="7"/>
  <c r="AB3" i="7"/>
  <c r="V7" i="7"/>
  <c r="AB3" i="6"/>
  <c r="V65" i="6"/>
  <c r="C4" i="5"/>
  <c r="M9" i="5"/>
  <c r="AB3" i="4"/>
  <c r="AA9" i="4"/>
  <c r="AI7" i="4"/>
  <c r="D65" i="4"/>
  <c r="C65" i="4" s="1"/>
  <c r="AB32" i="17"/>
  <c r="AH30" i="17"/>
  <c r="O7" i="18"/>
  <c r="AI45" i="9"/>
  <c r="K57" i="9"/>
  <c r="AA7" i="7"/>
  <c r="W7" i="7"/>
  <c r="L5" i="7"/>
  <c r="AB6" i="7"/>
  <c r="I9" i="7"/>
  <c r="H9" i="7"/>
  <c r="AA9" i="7"/>
  <c r="AK57" i="7"/>
  <c r="AA7" i="6"/>
  <c r="C4" i="6"/>
  <c r="AB4" i="6"/>
  <c r="H56" i="6"/>
  <c r="G57" i="5"/>
  <c r="L47" i="4"/>
  <c r="D65" i="1"/>
  <c r="C65" i="1" s="1"/>
  <c r="L6" i="8"/>
  <c r="W7" i="8"/>
  <c r="P7" i="7"/>
  <c r="L6" i="7"/>
  <c r="AI7" i="7"/>
  <c r="P7" i="4"/>
  <c r="H6" i="1"/>
  <c r="AG9" i="17"/>
  <c r="Q7" i="1"/>
  <c r="AB32" i="1"/>
  <c r="K7" i="1"/>
  <c r="D65" i="21"/>
  <c r="C65" i="21" s="1"/>
  <c r="M7" i="1"/>
  <c r="C56" i="17"/>
  <c r="H65" i="17"/>
  <c r="E29" i="4"/>
  <c r="AH58" i="4"/>
  <c r="H65" i="4"/>
  <c r="U7" i="1"/>
  <c r="AI7" i="1"/>
  <c r="L48" i="1"/>
  <c r="C56" i="1"/>
  <c r="AI7" i="17"/>
  <c r="AO9" i="17"/>
  <c r="H56" i="17"/>
  <c r="AH58" i="18"/>
  <c r="V65" i="4"/>
  <c r="AA7" i="1"/>
  <c r="K7" i="17"/>
  <c r="AE9" i="17"/>
  <c r="AH58" i="17"/>
  <c r="W7" i="1"/>
  <c r="C4" i="1"/>
  <c r="C4" i="17"/>
  <c r="D65" i="17"/>
  <c r="C65" i="17" s="1"/>
  <c r="U9" i="18"/>
  <c r="S9" i="18"/>
  <c r="AH58" i="19"/>
  <c r="V65" i="19"/>
  <c r="M7" i="23"/>
  <c r="U9" i="22"/>
  <c r="J57" i="26"/>
  <c r="V57" i="2"/>
  <c r="V29" i="2"/>
  <c r="C45" i="2"/>
  <c r="C58" i="2"/>
  <c r="D57" i="2"/>
  <c r="U7" i="16"/>
  <c r="C45" i="16"/>
  <c r="AC7" i="14"/>
  <c r="L5" i="14"/>
  <c r="S7" i="14"/>
  <c r="AB46" i="13"/>
  <c r="AI45" i="13"/>
  <c r="R7" i="8"/>
  <c r="C6" i="15"/>
  <c r="D9" i="15"/>
  <c r="O29" i="15"/>
  <c r="O57" i="15"/>
  <c r="AG7" i="2"/>
  <c r="L6" i="2"/>
  <c r="M9" i="2"/>
  <c r="M7" i="16"/>
  <c r="H6" i="16"/>
  <c r="H45" i="16"/>
  <c r="D65" i="16"/>
  <c r="C65" i="16" s="1"/>
  <c r="AK57" i="13"/>
  <c r="X57" i="11"/>
  <c r="X29" i="11"/>
  <c r="G29" i="9"/>
  <c r="G57" i="9"/>
  <c r="AG29" i="9"/>
  <c r="AG57" i="9"/>
  <c r="AK8" i="14"/>
  <c r="AD7" i="13"/>
  <c r="D9" i="13"/>
  <c r="AG7" i="12"/>
  <c r="AI7" i="15"/>
  <c r="P21" i="2"/>
  <c r="V7" i="15"/>
  <c r="H6" i="15"/>
  <c r="F29" i="15"/>
  <c r="F57" i="15"/>
  <c r="M29" i="2"/>
  <c r="AK29" i="2"/>
  <c r="AB32" i="2"/>
  <c r="AC29" i="2"/>
  <c r="AC57" i="2"/>
  <c r="E29" i="16"/>
  <c r="AB46" i="16"/>
  <c r="AI45" i="16"/>
  <c r="I7" i="14"/>
  <c r="H4" i="14"/>
  <c r="H2" i="12"/>
  <c r="I7" i="12"/>
  <c r="AB3" i="12"/>
  <c r="AA7" i="15"/>
  <c r="W29" i="15"/>
  <c r="W57" i="15"/>
  <c r="W7" i="2"/>
  <c r="AK8" i="2"/>
  <c r="C9" i="2"/>
  <c r="AH58" i="2"/>
  <c r="C2" i="16"/>
  <c r="L6" i="16"/>
  <c r="AK8" i="11"/>
  <c r="AB46" i="11"/>
  <c r="AI45" i="11"/>
  <c r="AP26" i="15"/>
  <c r="L47" i="15"/>
  <c r="D9" i="2"/>
  <c r="AB4" i="16"/>
  <c r="I30" i="16"/>
  <c r="J29" i="16"/>
  <c r="J57" i="16"/>
  <c r="AH9" i="14"/>
  <c r="O9" i="12"/>
  <c r="X29" i="12"/>
  <c r="AP29" i="15"/>
  <c r="AP57" i="15"/>
  <c r="Q7" i="2"/>
  <c r="P45" i="2"/>
  <c r="AA7" i="14"/>
  <c r="L6" i="14"/>
  <c r="R7" i="14"/>
  <c r="AB32" i="14"/>
  <c r="G7" i="13"/>
  <c r="T7" i="13"/>
  <c r="P45" i="15"/>
  <c r="AD7" i="15"/>
  <c r="Q7" i="15"/>
  <c r="L6" i="15"/>
  <c r="H45" i="15"/>
  <c r="C3" i="2"/>
  <c r="D7" i="2"/>
  <c r="AB6" i="2"/>
  <c r="AP26" i="2"/>
  <c r="AN57" i="2"/>
  <c r="J7" i="16"/>
  <c r="L49" i="16"/>
  <c r="E29" i="14"/>
  <c r="AB4" i="15"/>
  <c r="C45" i="15"/>
  <c r="M57" i="15"/>
  <c r="AD57" i="15"/>
  <c r="H58" i="15"/>
  <c r="AH58" i="15"/>
  <c r="I9" i="2"/>
  <c r="AI45" i="2"/>
  <c r="P45" i="16"/>
  <c r="I57" i="16"/>
  <c r="Y29" i="14"/>
  <c r="C4" i="13"/>
  <c r="V65" i="13"/>
  <c r="M9" i="12"/>
  <c r="AB32" i="12"/>
  <c r="V7" i="11"/>
  <c r="H6" i="11"/>
  <c r="F29" i="11"/>
  <c r="L49" i="11"/>
  <c r="AI7" i="10"/>
  <c r="D65" i="8"/>
  <c r="C65" i="8" s="1"/>
  <c r="C9" i="6"/>
  <c r="H32" i="15"/>
  <c r="H2" i="14"/>
  <c r="P7" i="14"/>
  <c r="AO9" i="14"/>
  <c r="X29" i="14"/>
  <c r="AG29" i="14"/>
  <c r="AI45" i="14"/>
  <c r="H56" i="14"/>
  <c r="AB32" i="13"/>
  <c r="L48" i="13"/>
  <c r="I9" i="10"/>
  <c r="L6" i="13"/>
  <c r="C45" i="13"/>
  <c r="AC57" i="12"/>
  <c r="AD7" i="11"/>
  <c r="E29" i="11"/>
  <c r="D65" i="11"/>
  <c r="C65" i="11" s="1"/>
  <c r="H2" i="15"/>
  <c r="AC7" i="16"/>
  <c r="G29" i="13"/>
  <c r="H45" i="13"/>
  <c r="AH58" i="13"/>
  <c r="P7" i="12"/>
  <c r="H9" i="12"/>
  <c r="I9" i="12"/>
  <c r="D9" i="12"/>
  <c r="C2" i="11"/>
  <c r="H32" i="11"/>
  <c r="I30" i="11"/>
  <c r="AB4" i="10"/>
  <c r="G7" i="14"/>
  <c r="AC57" i="14"/>
  <c r="C6" i="13"/>
  <c r="H21" i="13"/>
  <c r="O29" i="13"/>
  <c r="Q7" i="12"/>
  <c r="AB4" i="11"/>
  <c r="T9" i="11"/>
  <c r="D65" i="9"/>
  <c r="C65" i="9" s="1"/>
  <c r="AP8" i="6"/>
  <c r="C9" i="14"/>
  <c r="C45" i="14"/>
  <c r="AA7" i="13"/>
  <c r="AB6" i="12"/>
  <c r="AK8" i="12"/>
  <c r="P21" i="12"/>
  <c r="AD29" i="11"/>
  <c r="AK8" i="6"/>
  <c r="C2" i="5"/>
  <c r="D7" i="10"/>
  <c r="H4" i="10"/>
  <c r="K7" i="10"/>
  <c r="AI45" i="10"/>
  <c r="K57" i="10"/>
  <c r="L48" i="9"/>
  <c r="AD29" i="8"/>
  <c r="AD57" i="8"/>
  <c r="C45" i="7"/>
  <c r="L48" i="6"/>
  <c r="H58" i="6"/>
  <c r="I57" i="6"/>
  <c r="M57" i="13"/>
  <c r="H58" i="13"/>
  <c r="F8" i="12"/>
  <c r="AP8" i="12"/>
  <c r="I57" i="11"/>
  <c r="H2" i="10"/>
  <c r="F8" i="10"/>
  <c r="AP8" i="10"/>
  <c r="AB36" i="10"/>
  <c r="Z29" i="10"/>
  <c r="Z57" i="10"/>
  <c r="AE9" i="9"/>
  <c r="H43" i="9"/>
  <c r="X29" i="9"/>
  <c r="X57" i="9"/>
  <c r="D7" i="8"/>
  <c r="I9" i="8"/>
  <c r="Y29" i="8"/>
  <c r="AC7" i="6"/>
  <c r="AC7" i="12"/>
  <c r="S9" i="12"/>
  <c r="D21" i="11"/>
  <c r="C27" i="11"/>
  <c r="AC57" i="11"/>
  <c r="AK57" i="11"/>
  <c r="U7" i="10"/>
  <c r="AK8" i="10"/>
  <c r="AA9" i="10"/>
  <c r="L49" i="10"/>
  <c r="S7" i="9"/>
  <c r="AK8" i="7"/>
  <c r="AO7" i="7"/>
  <c r="M7" i="7"/>
  <c r="H4" i="6"/>
  <c r="K7" i="6"/>
  <c r="C45" i="12"/>
  <c r="M7" i="10"/>
  <c r="V7" i="10"/>
  <c r="C9" i="10"/>
  <c r="E29" i="8"/>
  <c r="C45" i="8"/>
  <c r="S9" i="7"/>
  <c r="H58" i="7"/>
  <c r="K57" i="7"/>
  <c r="AO9" i="6"/>
  <c r="C56" i="6"/>
  <c r="F8" i="5"/>
  <c r="AA7" i="9"/>
  <c r="U9" i="7"/>
  <c r="D65" i="7"/>
  <c r="C65" i="7" s="1"/>
  <c r="AE9" i="4"/>
  <c r="AO9" i="12"/>
  <c r="M57" i="11"/>
  <c r="V65" i="11"/>
  <c r="AC7" i="10"/>
  <c r="L5" i="10"/>
  <c r="D9" i="10"/>
  <c r="H45" i="9"/>
  <c r="AK29" i="7"/>
  <c r="I7" i="6"/>
  <c r="U7" i="6"/>
  <c r="L5" i="6"/>
  <c r="AC57" i="6"/>
  <c r="AC29" i="6"/>
  <c r="AD7" i="10"/>
  <c r="Q7" i="10"/>
  <c r="H58" i="10"/>
  <c r="I57" i="10"/>
  <c r="H65" i="10"/>
  <c r="Q7" i="8"/>
  <c r="AK8" i="8"/>
  <c r="C56" i="8"/>
  <c r="M29" i="8"/>
  <c r="M57" i="8"/>
  <c r="H6" i="7"/>
  <c r="K7" i="7"/>
  <c r="AB32" i="7"/>
  <c r="AB48" i="7"/>
  <c r="AI45" i="7"/>
  <c r="M7" i="6"/>
  <c r="F8" i="6"/>
  <c r="AB48" i="6"/>
  <c r="AI45" i="6"/>
  <c r="C9" i="4"/>
  <c r="D9" i="4"/>
  <c r="AG29" i="4"/>
  <c r="D9" i="9"/>
  <c r="AB46" i="9"/>
  <c r="O57" i="9"/>
  <c r="AB3" i="8"/>
  <c r="AC7" i="8"/>
  <c r="AC57" i="8"/>
  <c r="H2" i="6"/>
  <c r="AE9" i="6"/>
  <c r="AO45" i="6"/>
  <c r="I7" i="5"/>
  <c r="H4" i="5"/>
  <c r="K7" i="5"/>
  <c r="U7" i="5"/>
  <c r="L6" i="5"/>
  <c r="C9" i="5"/>
  <c r="C45" i="4"/>
  <c r="I30" i="1"/>
  <c r="H32" i="1"/>
  <c r="AB32" i="6"/>
  <c r="H45" i="6"/>
  <c r="D65" i="6"/>
  <c r="C65" i="6" s="1"/>
  <c r="J7" i="5"/>
  <c r="AI7" i="5"/>
  <c r="T7" i="5"/>
  <c r="R7" i="4"/>
  <c r="AC7" i="7"/>
  <c r="H9" i="5"/>
  <c r="J9" i="5"/>
  <c r="AD29" i="5"/>
  <c r="V65" i="5"/>
  <c r="M9" i="8"/>
  <c r="AO9" i="8"/>
  <c r="M7" i="5"/>
  <c r="AB46" i="5"/>
  <c r="AI45" i="5"/>
  <c r="H2" i="8"/>
  <c r="C45" i="6"/>
  <c r="AC7" i="5"/>
  <c r="S9" i="5"/>
  <c r="K57" i="5"/>
  <c r="H65" i="5"/>
  <c r="AK8" i="1"/>
  <c r="K57" i="1"/>
  <c r="H65" i="1"/>
  <c r="I57" i="5"/>
  <c r="AI45" i="4"/>
  <c r="H45" i="4"/>
  <c r="AP8" i="1"/>
  <c r="AD29" i="1"/>
  <c r="H45" i="5"/>
  <c r="H2" i="4"/>
  <c r="H9" i="4"/>
  <c r="H58" i="4"/>
  <c r="O9" i="1"/>
  <c r="M29" i="1"/>
  <c r="G7" i="17"/>
  <c r="AI45" i="1"/>
  <c r="AB46" i="1"/>
  <c r="AC7" i="4"/>
  <c r="P57" i="4"/>
  <c r="R7" i="1"/>
  <c r="H45" i="17"/>
  <c r="I9" i="4"/>
  <c r="J7" i="1"/>
  <c r="F8" i="1"/>
  <c r="AD7" i="1"/>
  <c r="I9" i="1"/>
  <c r="AA7" i="4"/>
  <c r="T7" i="1"/>
  <c r="AB3" i="1"/>
  <c r="J57" i="1"/>
  <c r="J29" i="1"/>
  <c r="H58" i="1"/>
  <c r="J29" i="17"/>
  <c r="H58" i="17"/>
  <c r="J57" i="17"/>
  <c r="J9" i="21"/>
  <c r="E7" i="17"/>
  <c r="D9" i="17"/>
  <c r="H2" i="1"/>
  <c r="AE9" i="1"/>
  <c r="AO7" i="17"/>
  <c r="C45" i="17"/>
  <c r="S9" i="19"/>
  <c r="K30" i="1"/>
  <c r="H45" i="1"/>
  <c r="AC7" i="17"/>
  <c r="G29" i="17"/>
  <c r="C2" i="17"/>
  <c r="AD7" i="17"/>
  <c r="E29" i="17"/>
  <c r="F29" i="17"/>
  <c r="V65" i="17"/>
  <c r="AP8" i="21"/>
  <c r="C45" i="19"/>
  <c r="H58" i="19"/>
  <c r="I57" i="19"/>
  <c r="D65" i="19"/>
  <c r="C65" i="19" s="1"/>
  <c r="F8" i="21"/>
  <c r="AP8" i="23"/>
  <c r="C27" i="17"/>
  <c r="S9" i="21"/>
  <c r="AN57" i="21"/>
  <c r="F8" i="23"/>
  <c r="F26" i="23"/>
  <c r="AH58" i="21"/>
  <c r="W29" i="22"/>
  <c r="X29" i="21"/>
  <c r="M57" i="21"/>
  <c r="V65" i="22"/>
  <c r="J57" i="22"/>
  <c r="AC57" i="21"/>
  <c r="C45" i="22"/>
  <c r="I57" i="22"/>
  <c r="C27" i="22"/>
  <c r="C45" i="23"/>
  <c r="H58" i="23"/>
  <c r="J9" i="22"/>
  <c r="M57" i="24"/>
  <c r="C27" i="25"/>
  <c r="F8" i="25"/>
  <c r="M57" i="25"/>
  <c r="H58" i="24"/>
  <c r="AD57" i="25"/>
  <c r="C45" i="24"/>
  <c r="AP8" i="26"/>
  <c r="H45" i="26"/>
  <c r="AP8" i="24"/>
  <c r="C45" i="25"/>
  <c r="C45" i="26"/>
  <c r="H58" i="25"/>
  <c r="F8" i="26"/>
  <c r="AD57" i="26"/>
  <c r="H58" i="26"/>
  <c r="I57" i="26"/>
  <c r="Z29" i="26"/>
  <c r="M57" i="26"/>
  <c r="O57" i="28"/>
  <c r="O29" i="28"/>
  <c r="AP57" i="28"/>
  <c r="AP29" i="28"/>
  <c r="C45" i="28"/>
  <c r="F57" i="28"/>
  <c r="F29" i="28"/>
  <c r="H45" i="28"/>
  <c r="W57" i="28"/>
  <c r="W29" i="28"/>
  <c r="J57" i="28"/>
  <c r="J57" i="29"/>
  <c r="V65" i="28"/>
  <c r="F26" i="29"/>
  <c r="I57" i="28"/>
  <c r="H45" i="29"/>
  <c r="V65" i="29"/>
  <c r="H58" i="29"/>
  <c r="F26" i="30"/>
  <c r="F8" i="30"/>
  <c r="AP8" i="30"/>
  <c r="AD57" i="31"/>
  <c r="AC57" i="30"/>
  <c r="H45" i="31"/>
  <c r="F8" i="31"/>
  <c r="F26" i="31"/>
  <c r="AP8" i="31"/>
  <c r="M57" i="31"/>
  <c r="C45" i="31"/>
  <c r="H58" i="31"/>
  <c r="C45" i="32"/>
  <c r="I57" i="32"/>
  <c r="C27" i="32"/>
  <c r="AP72" i="2" l="1"/>
  <c r="AQ54" i="2"/>
  <c r="F72" i="21"/>
  <c r="O8" i="2"/>
  <c r="O26" i="2"/>
  <c r="AQ71" i="12"/>
  <c r="O8" i="9"/>
  <c r="AG8" i="13"/>
  <c r="AH8" i="16"/>
  <c r="AG8" i="8"/>
  <c r="AQ71" i="15"/>
  <c r="AG8" i="17"/>
  <c r="AQ71" i="10"/>
  <c r="AN29" i="21"/>
  <c r="O8" i="7"/>
  <c r="I29" i="14"/>
  <c r="AG8" i="16"/>
  <c r="AN8" i="10"/>
  <c r="AD21" i="11"/>
  <c r="AQ71" i="2"/>
  <c r="AQ54" i="11"/>
  <c r="AH8" i="6"/>
  <c r="O26" i="9"/>
  <c r="AN29" i="16"/>
  <c r="AQ71" i="5"/>
  <c r="AH8" i="12"/>
  <c r="AQ50" i="5"/>
  <c r="AG8" i="7"/>
  <c r="AQ71" i="17"/>
  <c r="AN8" i="6"/>
  <c r="AN8" i="16"/>
  <c r="AN29" i="19"/>
  <c r="AN8" i="19"/>
  <c r="AG8" i="9"/>
  <c r="AQ54" i="5"/>
  <c r="AN8" i="11"/>
  <c r="AN8" i="13"/>
  <c r="AQ54" i="7"/>
  <c r="O8" i="19"/>
  <c r="AG8" i="5"/>
  <c r="AN8" i="9"/>
  <c r="O8" i="11"/>
  <c r="AH8" i="13"/>
  <c r="AP72" i="1"/>
  <c r="O26" i="11"/>
  <c r="AQ47" i="12"/>
  <c r="O26" i="16"/>
  <c r="AN29" i="11"/>
  <c r="AG26" i="1"/>
  <c r="AN26" i="5"/>
  <c r="AQ54" i="8"/>
  <c r="AG26" i="9"/>
  <c r="AQ54" i="1"/>
  <c r="AC21" i="9"/>
  <c r="O26" i="7"/>
  <c r="AG26" i="8"/>
  <c r="AG26" i="5"/>
  <c r="AC21" i="5"/>
  <c r="AQ54" i="4"/>
  <c r="AQ47" i="6"/>
  <c r="I29" i="10"/>
  <c r="AN29" i="12"/>
  <c r="AG8" i="10"/>
  <c r="AQ47" i="17"/>
  <c r="AH26" i="4"/>
  <c r="AH26" i="5"/>
  <c r="AQ54" i="10"/>
  <c r="AH8" i="11"/>
  <c r="AG8" i="11"/>
  <c r="I29" i="6"/>
  <c r="AG26" i="14"/>
  <c r="AG8" i="15"/>
  <c r="O8" i="10"/>
  <c r="AC21" i="12"/>
  <c r="AQ54" i="15"/>
  <c r="AN29" i="15"/>
  <c r="AN29" i="1"/>
  <c r="AN8" i="12"/>
  <c r="O26" i="5"/>
  <c r="AN29" i="14"/>
  <c r="I29" i="12"/>
  <c r="AN29" i="2"/>
  <c r="AG26" i="6"/>
  <c r="AQ54" i="13"/>
  <c r="AN29" i="4"/>
  <c r="AH8" i="10"/>
  <c r="AQ54" i="14"/>
  <c r="O8" i="22"/>
  <c r="O8" i="1"/>
  <c r="AQ54" i="9"/>
  <c r="AC21" i="2"/>
  <c r="AH26" i="1"/>
  <c r="AC21" i="7"/>
  <c r="AG26" i="4"/>
  <c r="O8" i="12"/>
  <c r="I29" i="4"/>
  <c r="AN26" i="7"/>
  <c r="O8" i="14"/>
  <c r="I29" i="15"/>
  <c r="AQ54" i="16"/>
  <c r="AH8" i="15"/>
  <c r="AQ54" i="17"/>
  <c r="AH8" i="8"/>
  <c r="O8" i="21"/>
  <c r="AN26" i="1"/>
  <c r="AH26" i="7"/>
  <c r="AQ71" i="9"/>
  <c r="AN29" i="18"/>
  <c r="AQ54" i="6"/>
  <c r="AC21" i="10"/>
  <c r="I29" i="8"/>
  <c r="AN29" i="10"/>
  <c r="O8" i="8"/>
  <c r="I29" i="7"/>
  <c r="AH8" i="2"/>
  <c r="AH26" i="9"/>
  <c r="AN29" i="13"/>
  <c r="AD8" i="14"/>
  <c r="H30" i="2"/>
  <c r="H30" i="16"/>
  <c r="AC21" i="1"/>
  <c r="AH26" i="6"/>
  <c r="AQ50" i="8"/>
  <c r="AQ50" i="11"/>
  <c r="AN8" i="1"/>
  <c r="AQ47" i="5"/>
  <c r="AQ47" i="14"/>
  <c r="AB22" i="16"/>
  <c r="AQ47" i="10"/>
  <c r="AB22" i="9"/>
  <c r="AQ50" i="14"/>
  <c r="AN8" i="5"/>
  <c r="AQ50" i="13"/>
  <c r="AQ50" i="9"/>
  <c r="AB22" i="12"/>
  <c r="AB22" i="11"/>
  <c r="AQ71" i="6"/>
  <c r="AQ71" i="13"/>
  <c r="AQ71" i="4"/>
  <c r="AQ71" i="7"/>
  <c r="AQ71" i="16"/>
  <c r="AQ71" i="11"/>
  <c r="AB22" i="14"/>
  <c r="AH8" i="4"/>
  <c r="AG8" i="14"/>
  <c r="AH8" i="5"/>
  <c r="AQ47" i="7"/>
  <c r="AQ47" i="18"/>
  <c r="AQ47" i="8"/>
  <c r="AQ47" i="2"/>
  <c r="AQ47" i="11"/>
  <c r="AH26" i="8"/>
  <c r="O26" i="14"/>
  <c r="AN8" i="7"/>
  <c r="AH8" i="9"/>
  <c r="O26" i="8"/>
  <c r="AQ50" i="10"/>
  <c r="AB45" i="4"/>
  <c r="AB45" i="10"/>
  <c r="AB45" i="14"/>
  <c r="AB45" i="8"/>
  <c r="AQ47" i="1"/>
  <c r="AQ47" i="9"/>
  <c r="AQ47" i="13"/>
  <c r="AQ50" i="6"/>
  <c r="AQ50" i="16"/>
  <c r="AQ50" i="2"/>
  <c r="AB22" i="5"/>
  <c r="AH8" i="1"/>
  <c r="AG8" i="4"/>
  <c r="AH8" i="7"/>
  <c r="AG8" i="6"/>
  <c r="O8" i="5"/>
  <c r="AC21" i="16"/>
  <c r="AQ71" i="8"/>
  <c r="AG26" i="7"/>
  <c r="AH26" i="10"/>
  <c r="AB22" i="1"/>
  <c r="AN8" i="14"/>
  <c r="AB22" i="15"/>
  <c r="AB22" i="10"/>
  <c r="F72" i="26"/>
  <c r="F72" i="10"/>
  <c r="AB22" i="7"/>
  <c r="AC21" i="15"/>
  <c r="AQ50" i="1"/>
  <c r="H30" i="5"/>
  <c r="K29" i="9"/>
  <c r="AC21" i="14"/>
  <c r="AC21" i="17"/>
  <c r="O8" i="4"/>
  <c r="AQ50" i="7"/>
  <c r="AN29" i="9"/>
  <c r="AN8" i="15"/>
  <c r="AN8" i="21"/>
  <c r="AN29" i="6"/>
  <c r="AG8" i="1"/>
  <c r="AN8" i="8"/>
  <c r="O26" i="13"/>
  <c r="AN8" i="17"/>
  <c r="O26" i="6"/>
  <c r="AQ47" i="16"/>
  <c r="O26" i="15"/>
  <c r="AC21" i="4"/>
  <c r="O8" i="16"/>
  <c r="AB45" i="15"/>
  <c r="AQ50" i="4"/>
  <c r="AQ50" i="12"/>
  <c r="AQ71" i="14"/>
  <c r="AQ50" i="15"/>
  <c r="AN8" i="18"/>
  <c r="AN8" i="4"/>
  <c r="AQ54" i="12"/>
  <c r="AC21" i="13"/>
  <c r="AB45" i="2"/>
  <c r="AB22" i="8"/>
  <c r="AN29" i="7"/>
  <c r="O8" i="13"/>
  <c r="AB22" i="4"/>
  <c r="O8" i="15"/>
  <c r="AN26" i="4"/>
  <c r="AC21" i="8"/>
  <c r="O26" i="4"/>
  <c r="O8" i="6"/>
  <c r="AB22" i="13"/>
  <c r="AB22" i="17"/>
  <c r="AI26" i="15"/>
  <c r="W26" i="9"/>
  <c r="K8" i="12"/>
  <c r="R26" i="9"/>
  <c r="J26" i="11"/>
  <c r="K29" i="11"/>
  <c r="J8" i="12"/>
  <c r="AI29" i="15"/>
  <c r="S8" i="15"/>
  <c r="AQ49" i="7"/>
  <c r="J26" i="8"/>
  <c r="J26" i="13"/>
  <c r="AQ5" i="8"/>
  <c r="AA8" i="2"/>
  <c r="P8" i="2"/>
  <c r="AQ49" i="12"/>
  <c r="AQ48" i="16"/>
  <c r="X26" i="16"/>
  <c r="G8" i="16"/>
  <c r="AA8" i="12"/>
  <c r="W8" i="14"/>
  <c r="AD21" i="17"/>
  <c r="AN29" i="8"/>
  <c r="AD21" i="2"/>
  <c r="AI29" i="5"/>
  <c r="AI29" i="7"/>
  <c r="AQ48" i="13"/>
  <c r="AI29" i="11"/>
  <c r="AQ5" i="14"/>
  <c r="AQ48" i="1"/>
  <c r="AQ5" i="5"/>
  <c r="T26" i="10"/>
  <c r="J26" i="15"/>
  <c r="AO8" i="16"/>
  <c r="K29" i="7"/>
  <c r="U8" i="9"/>
  <c r="AO8" i="9"/>
  <c r="AI26" i="8"/>
  <c r="T26" i="16"/>
  <c r="S8" i="2"/>
  <c r="K8" i="2"/>
  <c r="E8" i="15"/>
  <c r="Z26" i="16"/>
  <c r="P8" i="16"/>
  <c r="AQ5" i="11"/>
  <c r="M8" i="8"/>
  <c r="K29" i="15"/>
  <c r="AD21" i="12"/>
  <c r="AC21" i="11"/>
  <c r="O26" i="1"/>
  <c r="AB45" i="7"/>
  <c r="Q26" i="8"/>
  <c r="AQ48" i="9"/>
  <c r="H30" i="15"/>
  <c r="P29" i="16"/>
  <c r="P29" i="15"/>
  <c r="O26" i="12"/>
  <c r="AI26" i="1"/>
  <c r="AI26" i="4"/>
  <c r="H30" i="7"/>
  <c r="T8" i="11"/>
  <c r="I29" i="9"/>
  <c r="AQ5" i="13"/>
  <c r="R8" i="15"/>
  <c r="W8" i="16"/>
  <c r="V8" i="16"/>
  <c r="Z26" i="2"/>
  <c r="W26" i="11"/>
  <c r="K29" i="10"/>
  <c r="H30" i="4"/>
  <c r="I29" i="13"/>
  <c r="AA8" i="16"/>
  <c r="K8" i="15"/>
  <c r="V26" i="9"/>
  <c r="W26" i="15"/>
  <c r="R8" i="16"/>
  <c r="Q8" i="14"/>
  <c r="AO8" i="13"/>
  <c r="AA8" i="8"/>
  <c r="I8" i="13"/>
  <c r="I29" i="5"/>
  <c r="AN29" i="17"/>
  <c r="AD21" i="8"/>
  <c r="AQ71" i="1"/>
  <c r="AD21" i="16"/>
  <c r="AB45" i="16"/>
  <c r="K29" i="8"/>
  <c r="V26" i="10"/>
  <c r="AI29" i="2"/>
  <c r="AQ47" i="4"/>
  <c r="E8" i="13"/>
  <c r="G8" i="12"/>
  <c r="AB45" i="12"/>
  <c r="AQ5" i="12"/>
  <c r="AQ48" i="10"/>
  <c r="I8" i="16"/>
  <c r="R8" i="2"/>
  <c r="P29" i="14"/>
  <c r="AQ48" i="15"/>
  <c r="P26" i="11"/>
  <c r="S8" i="12"/>
  <c r="E21" i="11"/>
  <c r="AQ48" i="14"/>
  <c r="H30" i="13"/>
  <c r="E8" i="16"/>
  <c r="M8" i="15"/>
  <c r="R26" i="10"/>
  <c r="AQ5" i="15"/>
  <c r="K29" i="12"/>
  <c r="E26" i="9"/>
  <c r="AO8" i="12"/>
  <c r="AQ49" i="14"/>
  <c r="AN8" i="2"/>
  <c r="AD21" i="6"/>
  <c r="AD21" i="14"/>
  <c r="W26" i="8"/>
  <c r="K29" i="1"/>
  <c r="AB45" i="1"/>
  <c r="AI29" i="4"/>
  <c r="AQ5" i="6"/>
  <c r="AI29" i="10"/>
  <c r="AI29" i="14"/>
  <c r="AQ49" i="16"/>
  <c r="R26" i="8"/>
  <c r="W26" i="13"/>
  <c r="AO8" i="10"/>
  <c r="AQ48" i="2"/>
  <c r="T8" i="14"/>
  <c r="T26" i="2"/>
  <c r="AI26" i="14"/>
  <c r="AQ48" i="12"/>
  <c r="K29" i="6"/>
  <c r="AI29" i="8"/>
  <c r="S8" i="10"/>
  <c r="AO8" i="14"/>
  <c r="AQ49" i="5"/>
  <c r="K29" i="14"/>
  <c r="AQ48" i="5"/>
  <c r="AQ49" i="9"/>
  <c r="I8" i="15"/>
  <c r="K8" i="14"/>
  <c r="E8" i="14"/>
  <c r="U8" i="15"/>
  <c r="AQ49" i="4"/>
  <c r="AO8" i="8"/>
  <c r="G26" i="8"/>
  <c r="K29" i="4"/>
  <c r="AB22" i="6"/>
  <c r="AH8" i="14"/>
  <c r="AQ5" i="7"/>
  <c r="AI29" i="1"/>
  <c r="H30" i="1"/>
  <c r="AB45" i="9"/>
  <c r="AI29" i="6"/>
  <c r="AQ5" i="10"/>
  <c r="K26" i="10"/>
  <c r="AI26" i="10"/>
  <c r="P29" i="2"/>
  <c r="AI26" i="7"/>
  <c r="AI29" i="9"/>
  <c r="AQ49" i="8"/>
  <c r="AQ48" i="8"/>
  <c r="H30" i="6"/>
  <c r="Q26" i="9"/>
  <c r="AQ5" i="2"/>
  <c r="T8" i="15"/>
  <c r="G8" i="2"/>
  <c r="U8" i="14"/>
  <c r="AQ49" i="1"/>
  <c r="K29" i="17"/>
  <c r="AI29" i="12"/>
  <c r="AQ5" i="9"/>
  <c r="H30" i="8"/>
  <c r="K29" i="5"/>
  <c r="G26" i="11"/>
  <c r="AQ48" i="11"/>
  <c r="M8" i="2"/>
  <c r="AI26" i="6"/>
  <c r="I8" i="10"/>
  <c r="AG26" i="10"/>
  <c r="K29" i="2"/>
  <c r="K29" i="13"/>
  <c r="AO8" i="2"/>
  <c r="P26" i="8"/>
  <c r="J8" i="14"/>
  <c r="V26" i="8"/>
  <c r="E8" i="12"/>
  <c r="AC21" i="6"/>
  <c r="AD21" i="1"/>
  <c r="AD21" i="15"/>
  <c r="AB45" i="6"/>
  <c r="AQ49" i="11"/>
  <c r="AI29" i="13"/>
  <c r="W26" i="12"/>
  <c r="U8" i="13"/>
  <c r="P29" i="12"/>
  <c r="G26" i="15"/>
  <c r="J26" i="10"/>
  <c r="V26" i="12"/>
  <c r="K8" i="16"/>
  <c r="AQ49" i="15"/>
  <c r="AQ49" i="2"/>
  <c r="AQ5" i="4"/>
  <c r="AQ48" i="4"/>
  <c r="P26" i="15"/>
  <c r="J8" i="2"/>
  <c r="X26" i="2"/>
  <c r="AD8" i="16"/>
  <c r="AN29" i="5"/>
  <c r="AD21" i="9"/>
  <c r="AD21" i="4"/>
  <c r="AD21" i="13"/>
  <c r="AI26" i="5"/>
  <c r="Q26" i="10"/>
  <c r="H30" i="9"/>
  <c r="I29" i="11"/>
  <c r="I29" i="16"/>
  <c r="AI29" i="16"/>
  <c r="AI26" i="17"/>
  <c r="M8" i="12"/>
  <c r="H30" i="10"/>
  <c r="AI26" i="11"/>
  <c r="V8" i="13"/>
  <c r="P26" i="9"/>
  <c r="U8" i="12"/>
  <c r="V26" i="2"/>
  <c r="V26" i="14"/>
  <c r="S8" i="16"/>
  <c r="I8" i="9"/>
  <c r="P29" i="13"/>
  <c r="AQ49" i="13"/>
  <c r="AQ5" i="16"/>
  <c r="Q8" i="16"/>
  <c r="I29" i="2"/>
  <c r="T26" i="8"/>
  <c r="S8" i="8"/>
  <c r="P8" i="13"/>
  <c r="R8" i="12"/>
  <c r="AO8" i="15"/>
  <c r="R8" i="13"/>
  <c r="K29" i="16"/>
  <c r="AI26" i="9"/>
  <c r="D8" i="14"/>
  <c r="AQ49" i="6"/>
  <c r="K26" i="11"/>
  <c r="AB22" i="2"/>
  <c r="AD21" i="7"/>
  <c r="AD21" i="10"/>
  <c r="AD21" i="5"/>
  <c r="F72" i="2"/>
  <c r="AP72" i="13"/>
  <c r="AP26" i="12"/>
  <c r="AP72" i="12" s="1"/>
  <c r="AP26" i="5"/>
  <c r="AP72" i="5" s="1"/>
  <c r="AP26" i="7"/>
  <c r="AP72" i="7" s="1"/>
  <c r="AN26" i="9"/>
  <c r="AN26" i="6"/>
  <c r="AP26" i="17"/>
  <c r="AP72" i="17" s="1"/>
  <c r="AN26" i="17"/>
  <c r="AN26" i="14"/>
  <c r="AP72" i="16"/>
  <c r="AP26" i="10"/>
  <c r="AP72" i="10" s="1"/>
  <c r="AN26" i="10"/>
  <c r="F72" i="15"/>
  <c r="F72" i="28"/>
  <c r="F72" i="25"/>
  <c r="F72" i="29"/>
  <c r="F72" i="6"/>
  <c r="AP72" i="11"/>
  <c r="F72" i="1"/>
  <c r="Q26" i="13"/>
  <c r="F72" i="24"/>
  <c r="F72" i="14"/>
  <c r="F72" i="22"/>
  <c r="AG26" i="12"/>
  <c r="AH26" i="12"/>
  <c r="AN26" i="16"/>
  <c r="AN26" i="15"/>
  <c r="AG26" i="16"/>
  <c r="AG26" i="13"/>
  <c r="AN26" i="12"/>
  <c r="AH26" i="11"/>
  <c r="AG26" i="15"/>
  <c r="AH26" i="13"/>
  <c r="AG26" i="11"/>
  <c r="AC8" i="13"/>
  <c r="AI8" i="13"/>
  <c r="AI26" i="13"/>
  <c r="AH26" i="2"/>
  <c r="AN26" i="2"/>
  <c r="AC8" i="15"/>
  <c r="AC8" i="2"/>
  <c r="AH26" i="14"/>
  <c r="AD8" i="12"/>
  <c r="AC8" i="11"/>
  <c r="AG26" i="17"/>
  <c r="AI8" i="2"/>
  <c r="AI26" i="2"/>
  <c r="AI8" i="12"/>
  <c r="AI26" i="12"/>
  <c r="AI8" i="16"/>
  <c r="AI26" i="16"/>
  <c r="AC8" i="9"/>
  <c r="AH26" i="15"/>
  <c r="AN26" i="11"/>
  <c r="AH26" i="16"/>
  <c r="AN26" i="13"/>
  <c r="AG26" i="2"/>
  <c r="M26" i="14"/>
  <c r="F72" i="16"/>
  <c r="F72" i="8"/>
  <c r="H57" i="8"/>
  <c r="F72" i="30"/>
  <c r="F72" i="9"/>
  <c r="F72" i="31"/>
  <c r="F72" i="23"/>
  <c r="F72" i="12"/>
  <c r="F72" i="5"/>
  <c r="F72" i="17"/>
  <c r="F72" i="13"/>
  <c r="F72" i="7"/>
  <c r="I8" i="7"/>
  <c r="AA8" i="7"/>
  <c r="V26" i="7"/>
  <c r="AD8" i="7"/>
  <c r="H57" i="12"/>
  <c r="H57" i="14"/>
  <c r="H57" i="11"/>
  <c r="F72" i="19"/>
  <c r="E26" i="4"/>
  <c r="R26" i="5"/>
  <c r="U8" i="7"/>
  <c r="T26" i="7"/>
  <c r="R26" i="1"/>
  <c r="R26" i="4"/>
  <c r="M26" i="7"/>
  <c r="T26" i="4"/>
  <c r="E26" i="7"/>
  <c r="G26" i="4"/>
  <c r="R26" i="7"/>
  <c r="AD8" i="6"/>
  <c r="G26" i="17"/>
  <c r="T26" i="5"/>
  <c r="K26" i="7"/>
  <c r="K26" i="17"/>
  <c r="K26" i="4"/>
  <c r="E26" i="6"/>
  <c r="AO8" i="4"/>
  <c r="J26" i="4"/>
  <c r="P26" i="7"/>
  <c r="J26" i="17"/>
  <c r="I8" i="1"/>
  <c r="M8" i="24"/>
  <c r="V26" i="4"/>
  <c r="T26" i="1"/>
  <c r="G26" i="5"/>
  <c r="R26" i="6"/>
  <c r="Q26" i="4"/>
  <c r="J26" i="1"/>
  <c r="I8" i="4"/>
  <c r="Q26" i="6"/>
  <c r="K26" i="5"/>
  <c r="M8" i="23"/>
  <c r="W26" i="7"/>
  <c r="AO8" i="6"/>
  <c r="P26" i="5"/>
  <c r="E26" i="17"/>
  <c r="K26" i="6"/>
  <c r="T26" i="6"/>
  <c r="AO8" i="5"/>
  <c r="G26" i="1"/>
  <c r="W26" i="4"/>
  <c r="V26" i="6"/>
  <c r="H57" i="16"/>
  <c r="Q8" i="4"/>
  <c r="G8" i="11"/>
  <c r="AK72" i="9"/>
  <c r="R8" i="10"/>
  <c r="R26" i="13"/>
  <c r="AA26" i="9"/>
  <c r="V26" i="16"/>
  <c r="G8" i="4"/>
  <c r="AP72" i="4"/>
  <c r="V8" i="14"/>
  <c r="U26" i="2"/>
  <c r="H57" i="2"/>
  <c r="T26" i="15"/>
  <c r="T8" i="8"/>
  <c r="T8" i="16"/>
  <c r="E8" i="9"/>
  <c r="V8" i="4"/>
  <c r="AA26" i="2"/>
  <c r="J26" i="2"/>
  <c r="U26" i="6"/>
  <c r="AI8" i="6"/>
  <c r="K26" i="14"/>
  <c r="V8" i="12"/>
  <c r="M26" i="4"/>
  <c r="AQ70" i="2"/>
  <c r="I26" i="5"/>
  <c r="AA26" i="12"/>
  <c r="P26" i="16"/>
  <c r="F72" i="4"/>
  <c r="H7" i="1"/>
  <c r="V26" i="11"/>
  <c r="E8" i="4"/>
  <c r="W8" i="12"/>
  <c r="W8" i="9"/>
  <c r="M26" i="12"/>
  <c r="T8" i="4"/>
  <c r="W8" i="8"/>
  <c r="E8" i="7"/>
  <c r="J8" i="13"/>
  <c r="G8" i="8"/>
  <c r="J8" i="4"/>
  <c r="F72" i="11"/>
  <c r="AQ6" i="5"/>
  <c r="V8" i="9"/>
  <c r="R26" i="2"/>
  <c r="U26" i="10"/>
  <c r="M26" i="5"/>
  <c r="V8" i="2"/>
  <c r="P8" i="7"/>
  <c r="R26" i="15"/>
  <c r="M26" i="6"/>
  <c r="J8" i="8"/>
  <c r="U26" i="5"/>
  <c r="E8" i="6"/>
  <c r="T8" i="10"/>
  <c r="H57" i="9"/>
  <c r="H30" i="12"/>
  <c r="AB9" i="4"/>
  <c r="AI8" i="4"/>
  <c r="P8" i="8"/>
  <c r="W26" i="16"/>
  <c r="AA26" i="5"/>
  <c r="F72" i="18"/>
  <c r="K8" i="11"/>
  <c r="H7" i="12"/>
  <c r="Q8" i="9"/>
  <c r="P8" i="9"/>
  <c r="I26" i="13"/>
  <c r="G8" i="5"/>
  <c r="U26" i="9"/>
  <c r="P8" i="4"/>
  <c r="C24" i="11"/>
  <c r="P8" i="15"/>
  <c r="Q8" i="6"/>
  <c r="H7" i="4"/>
  <c r="K8" i="4"/>
  <c r="U26" i="11"/>
  <c r="R26" i="12"/>
  <c r="U26" i="14"/>
  <c r="R26" i="16"/>
  <c r="R8" i="7"/>
  <c r="P8" i="11"/>
  <c r="L9" i="4"/>
  <c r="V26" i="13"/>
  <c r="D26" i="8"/>
  <c r="G8" i="1"/>
  <c r="M26" i="10"/>
  <c r="AQ6" i="10"/>
  <c r="AA26" i="6"/>
  <c r="V8" i="8"/>
  <c r="I26" i="6"/>
  <c r="W8" i="11"/>
  <c r="AA26" i="4"/>
  <c r="W8" i="4"/>
  <c r="Q8" i="13"/>
  <c r="J8" i="11"/>
  <c r="H7" i="8"/>
  <c r="AA26" i="1"/>
  <c r="U8" i="8"/>
  <c r="U26" i="8"/>
  <c r="S8" i="7"/>
  <c r="E8" i="1"/>
  <c r="E26" i="1"/>
  <c r="J26" i="5"/>
  <c r="Q8" i="1"/>
  <c r="Q26" i="1"/>
  <c r="I8" i="8"/>
  <c r="I26" i="8"/>
  <c r="AC8" i="1"/>
  <c r="E8" i="10"/>
  <c r="E26" i="10"/>
  <c r="AA8" i="10"/>
  <c r="AA26" i="10"/>
  <c r="M26" i="9"/>
  <c r="U26" i="7"/>
  <c r="Q8" i="5"/>
  <c r="Q26" i="5"/>
  <c r="K8" i="8"/>
  <c r="K26" i="8"/>
  <c r="T8" i="9"/>
  <c r="T26" i="9"/>
  <c r="K8" i="1"/>
  <c r="K26" i="1"/>
  <c r="O8" i="18"/>
  <c r="G8" i="9"/>
  <c r="G26" i="9"/>
  <c r="I26" i="1"/>
  <c r="I26" i="9"/>
  <c r="AA26" i="8"/>
  <c r="G8" i="6"/>
  <c r="G26" i="6"/>
  <c r="K8" i="9"/>
  <c r="K26" i="9"/>
  <c r="M8" i="1"/>
  <c r="M26" i="1"/>
  <c r="AA26" i="7"/>
  <c r="V8" i="5"/>
  <c r="V26" i="5"/>
  <c r="P8" i="10"/>
  <c r="P26" i="10"/>
  <c r="S8" i="5"/>
  <c r="Q8" i="7"/>
  <c r="Q26" i="7"/>
  <c r="AD8" i="8"/>
  <c r="J8" i="7"/>
  <c r="J26" i="7"/>
  <c r="I26" i="7"/>
  <c r="AO8" i="1"/>
  <c r="E8" i="5"/>
  <c r="E26" i="5"/>
  <c r="P8" i="1"/>
  <c r="P26" i="1"/>
  <c r="I26" i="10"/>
  <c r="AD8" i="4"/>
  <c r="O26" i="10"/>
  <c r="AD8" i="5"/>
  <c r="G8" i="7"/>
  <c r="G26" i="7"/>
  <c r="W8" i="10"/>
  <c r="W26" i="10"/>
  <c r="U8" i="4"/>
  <c r="U26" i="4"/>
  <c r="W8" i="5"/>
  <c r="W26" i="5"/>
  <c r="AI8" i="1"/>
  <c r="I26" i="4"/>
  <c r="E8" i="8"/>
  <c r="E26" i="8"/>
  <c r="P8" i="6"/>
  <c r="P26" i="6"/>
  <c r="AI8" i="8"/>
  <c r="J26" i="6"/>
  <c r="G8" i="10"/>
  <c r="G26" i="10"/>
  <c r="J8" i="9"/>
  <c r="J26" i="9"/>
  <c r="D26" i="10"/>
  <c r="W8" i="1"/>
  <c r="W26" i="1"/>
  <c r="U8" i="1"/>
  <c r="U26" i="1"/>
  <c r="AI8" i="7"/>
  <c r="S8" i="6"/>
  <c r="W8" i="6"/>
  <c r="W26" i="6"/>
  <c r="M26" i="8"/>
  <c r="I26" i="15"/>
  <c r="AQ6" i="9"/>
  <c r="R8" i="11"/>
  <c r="R26" i="11"/>
  <c r="I8" i="11"/>
  <c r="I26" i="11"/>
  <c r="M8" i="11"/>
  <c r="M26" i="11"/>
  <c r="AA8" i="11"/>
  <c r="AA26" i="11"/>
  <c r="Q8" i="11"/>
  <c r="Q26" i="11"/>
  <c r="S8" i="11"/>
  <c r="E8" i="11"/>
  <c r="AI8" i="11"/>
  <c r="T26" i="11"/>
  <c r="AO8" i="11"/>
  <c r="H30" i="14"/>
  <c r="L9" i="13"/>
  <c r="AB9" i="16"/>
  <c r="W26" i="14"/>
  <c r="G26" i="16"/>
  <c r="M26" i="15"/>
  <c r="H7" i="14"/>
  <c r="M26" i="2"/>
  <c r="F72" i="32"/>
  <c r="AK29" i="4"/>
  <c r="W8" i="15"/>
  <c r="L9" i="15"/>
  <c r="AK29" i="1"/>
  <c r="AI8" i="17"/>
  <c r="H57" i="4"/>
  <c r="J8" i="6"/>
  <c r="V8" i="7"/>
  <c r="AQ6" i="11"/>
  <c r="P26" i="13"/>
  <c r="J8" i="17"/>
  <c r="H57" i="15"/>
  <c r="AK29" i="10"/>
  <c r="J26" i="14"/>
  <c r="AI8" i="9"/>
  <c r="AK29" i="17"/>
  <c r="H57" i="7"/>
  <c r="AB9" i="12"/>
  <c r="T8" i="2"/>
  <c r="L9" i="9"/>
  <c r="AA8" i="1"/>
  <c r="V8" i="6"/>
  <c r="R8" i="9"/>
  <c r="U8" i="11"/>
  <c r="AB9" i="14"/>
  <c r="AB9" i="2"/>
  <c r="M8" i="14"/>
  <c r="H7" i="16"/>
  <c r="M8" i="9"/>
  <c r="AD8" i="9"/>
  <c r="C7" i="14"/>
  <c r="AB9" i="11"/>
  <c r="AA8" i="6"/>
  <c r="K26" i="15"/>
  <c r="Q26" i="14"/>
  <c r="T8" i="12"/>
  <c r="T26" i="12"/>
  <c r="I29" i="1"/>
  <c r="P8" i="5"/>
  <c r="L9" i="1"/>
  <c r="L9" i="14"/>
  <c r="K26" i="2"/>
  <c r="C7" i="10"/>
  <c r="AB9" i="6"/>
  <c r="I26" i="16"/>
  <c r="C7" i="8"/>
  <c r="K26" i="13"/>
  <c r="AB9" i="1"/>
  <c r="J8" i="10"/>
  <c r="K8" i="13"/>
  <c r="AQ6" i="6"/>
  <c r="K26" i="16"/>
  <c r="P26" i="2"/>
  <c r="AA26" i="16"/>
  <c r="AQ6" i="12"/>
  <c r="G26" i="12"/>
  <c r="U26" i="15"/>
  <c r="Q26" i="16"/>
  <c r="AQ6" i="14"/>
  <c r="T8" i="6"/>
  <c r="T26" i="14"/>
  <c r="G8" i="15"/>
  <c r="J26" i="12"/>
  <c r="H57" i="13"/>
  <c r="T8" i="7"/>
  <c r="K26" i="12"/>
  <c r="AK29" i="16"/>
  <c r="AB9" i="8"/>
  <c r="L9" i="6"/>
  <c r="R8" i="5"/>
  <c r="AB9" i="10"/>
  <c r="AQ48" i="6"/>
  <c r="U26" i="13"/>
  <c r="L9" i="10"/>
  <c r="H7" i="13"/>
  <c r="H57" i="17"/>
  <c r="H7" i="7"/>
  <c r="H7" i="10"/>
  <c r="H7" i="11"/>
  <c r="U26" i="12"/>
  <c r="J8" i="15"/>
  <c r="L9" i="5"/>
  <c r="AI8" i="14"/>
  <c r="H9" i="13"/>
  <c r="R8" i="6"/>
  <c r="H57" i="6"/>
  <c r="L9" i="12"/>
  <c r="W8" i="13"/>
  <c r="U8" i="2"/>
  <c r="AB9" i="15"/>
  <c r="AB9" i="7"/>
  <c r="H7" i="6"/>
  <c r="G26" i="2"/>
  <c r="AQ6" i="16"/>
  <c r="AK72" i="2"/>
  <c r="H7" i="5"/>
  <c r="H9" i="8"/>
  <c r="AQ47" i="15"/>
  <c r="AB9" i="13"/>
  <c r="L9" i="2"/>
  <c r="W8" i="7"/>
  <c r="H7" i="9"/>
  <c r="AK29" i="12"/>
  <c r="M8" i="4"/>
  <c r="AQ6" i="8"/>
  <c r="M8" i="13"/>
  <c r="M26" i="13"/>
  <c r="AA8" i="5"/>
  <c r="AK57" i="14"/>
  <c r="AK29" i="14"/>
  <c r="AK29" i="15"/>
  <c r="AQ6" i="13"/>
  <c r="K8" i="17"/>
  <c r="AD8" i="2"/>
  <c r="AK57" i="5"/>
  <c r="AK29" i="5"/>
  <c r="AB9" i="5"/>
  <c r="S8" i="13"/>
  <c r="AA26" i="13"/>
  <c r="AA8" i="13"/>
  <c r="AG8" i="2"/>
  <c r="K8" i="5"/>
  <c r="G26" i="14"/>
  <c r="G8" i="14"/>
  <c r="AQ6" i="15"/>
  <c r="D8" i="10"/>
  <c r="AD8" i="13"/>
  <c r="AQ49" i="10"/>
  <c r="AC8" i="4"/>
  <c r="G8" i="17"/>
  <c r="U8" i="6"/>
  <c r="AI8" i="10"/>
  <c r="C9" i="16"/>
  <c r="J8" i="5"/>
  <c r="L9" i="8"/>
  <c r="AO8" i="17"/>
  <c r="M8" i="5"/>
  <c r="M8" i="6"/>
  <c r="D8" i="8"/>
  <c r="R26" i="14"/>
  <c r="R8" i="14"/>
  <c r="H57" i="1"/>
  <c r="J8" i="1"/>
  <c r="AC8" i="5"/>
  <c r="AC8" i="8"/>
  <c r="H57" i="10"/>
  <c r="Q8" i="10"/>
  <c r="I8" i="6"/>
  <c r="AO8" i="7"/>
  <c r="S8" i="9"/>
  <c r="AK29" i="11"/>
  <c r="Q8" i="12"/>
  <c r="Q26" i="12"/>
  <c r="C9" i="12"/>
  <c r="AD8" i="11"/>
  <c r="D8" i="2"/>
  <c r="Q26" i="15"/>
  <c r="Q8" i="15"/>
  <c r="L9" i="11"/>
  <c r="H57" i="5"/>
  <c r="K8" i="7"/>
  <c r="AC8" i="10"/>
  <c r="V8" i="10"/>
  <c r="AK72" i="7"/>
  <c r="C9" i="11"/>
  <c r="AB9" i="9"/>
  <c r="AD8" i="15"/>
  <c r="AB45" i="11"/>
  <c r="I8" i="12"/>
  <c r="I26" i="12"/>
  <c r="C9" i="13"/>
  <c r="R8" i="8"/>
  <c r="S8" i="14"/>
  <c r="C9" i="17"/>
  <c r="H9" i="1"/>
  <c r="AC8" i="7"/>
  <c r="AK29" i="6"/>
  <c r="AK57" i="6"/>
  <c r="I8" i="5"/>
  <c r="AD8" i="10"/>
  <c r="L9" i="7"/>
  <c r="AQ6" i="7"/>
  <c r="AC8" i="16"/>
  <c r="Q8" i="2"/>
  <c r="Q26" i="2"/>
  <c r="AA8" i="15"/>
  <c r="AA26" i="15"/>
  <c r="C9" i="15"/>
  <c r="AD8" i="17"/>
  <c r="AC8" i="17"/>
  <c r="AD8" i="1"/>
  <c r="R8" i="1"/>
  <c r="AB45" i="5"/>
  <c r="C9" i="7"/>
  <c r="AA8" i="9"/>
  <c r="M8" i="10"/>
  <c r="AK29" i="8"/>
  <c r="AK57" i="8"/>
  <c r="AQ48" i="7"/>
  <c r="AK29" i="13"/>
  <c r="H30" i="11"/>
  <c r="H7" i="15"/>
  <c r="C7" i="2"/>
  <c r="T26" i="13"/>
  <c r="T8" i="13"/>
  <c r="I26" i="14"/>
  <c r="I8" i="14"/>
  <c r="AI8" i="15"/>
  <c r="AG8" i="12"/>
  <c r="M8" i="16"/>
  <c r="M26" i="16"/>
  <c r="AC8" i="14"/>
  <c r="T8" i="1"/>
  <c r="AA8" i="4"/>
  <c r="Q8" i="8"/>
  <c r="AC8" i="12"/>
  <c r="J26" i="16"/>
  <c r="J8" i="16"/>
  <c r="G26" i="13"/>
  <c r="G8" i="13"/>
  <c r="Q57" i="2"/>
  <c r="AP72" i="15"/>
  <c r="W26" i="2"/>
  <c r="W8" i="2"/>
  <c r="C57" i="2"/>
  <c r="E8" i="17"/>
  <c r="T8" i="5"/>
  <c r="H9" i="10"/>
  <c r="K8" i="6"/>
  <c r="AC8" i="6"/>
  <c r="K8" i="10"/>
  <c r="P8" i="12"/>
  <c r="P26" i="12"/>
  <c r="P26" i="14"/>
  <c r="P8" i="14"/>
  <c r="AA8" i="14"/>
  <c r="AA26" i="14"/>
  <c r="R8" i="4"/>
  <c r="AI8" i="5"/>
  <c r="U8" i="5"/>
  <c r="M8" i="7"/>
  <c r="U8" i="10"/>
  <c r="V8" i="11"/>
  <c r="V8" i="15"/>
  <c r="V26" i="15"/>
  <c r="L9" i="16"/>
  <c r="AB45" i="13"/>
  <c r="U26" i="16"/>
  <c r="U8" i="16"/>
  <c r="AP30" i="33"/>
  <c r="AM30" i="33"/>
  <c r="AK30" i="33"/>
  <c r="AI30" i="33"/>
  <c r="AG30" i="33"/>
  <c r="AD30" i="33"/>
  <c r="AC30" i="33"/>
  <c r="Z30" i="33"/>
  <c r="Y30" i="33"/>
  <c r="X30" i="33"/>
  <c r="W30" i="33"/>
  <c r="R30" i="33"/>
  <c r="P30" i="33"/>
  <c r="O30" i="33"/>
  <c r="M30" i="33"/>
  <c r="J30" i="33"/>
  <c r="O72" i="2" l="1"/>
  <c r="AD26" i="11"/>
  <c r="AG72" i="4"/>
  <c r="H29" i="16"/>
  <c r="AG72" i="8"/>
  <c r="O72" i="5"/>
  <c r="AG72" i="14"/>
  <c r="O72" i="16"/>
  <c r="O72" i="9"/>
  <c r="O72" i="11"/>
  <c r="AC26" i="7"/>
  <c r="AO22" i="9"/>
  <c r="AG72" i="9"/>
  <c r="AC26" i="2"/>
  <c r="AG72" i="6"/>
  <c r="AC26" i="12"/>
  <c r="AC26" i="5"/>
  <c r="AO22" i="16"/>
  <c r="AC26" i="1"/>
  <c r="AG72" i="5"/>
  <c r="AG72" i="1"/>
  <c r="O72" i="8"/>
  <c r="AB21" i="16"/>
  <c r="AN72" i="1"/>
  <c r="AC26" i="10"/>
  <c r="H29" i="2"/>
  <c r="O72" i="7"/>
  <c r="AO22" i="2"/>
  <c r="H29" i="9"/>
  <c r="G72" i="8"/>
  <c r="W72" i="11"/>
  <c r="H29" i="7"/>
  <c r="AO22" i="13"/>
  <c r="O72" i="15"/>
  <c r="H29" i="5"/>
  <c r="AO22" i="12"/>
  <c r="AD26" i="6"/>
  <c r="AD26" i="8"/>
  <c r="W72" i="15"/>
  <c r="Z28" i="2"/>
  <c r="AD26" i="17"/>
  <c r="AB21" i="1"/>
  <c r="H29" i="10"/>
  <c r="X28" i="2"/>
  <c r="G72" i="11"/>
  <c r="H29" i="1"/>
  <c r="AN72" i="7"/>
  <c r="AC26" i="15"/>
  <c r="J72" i="13"/>
  <c r="AC26" i="8"/>
  <c r="AO22" i="8"/>
  <c r="AB21" i="7"/>
  <c r="G72" i="15"/>
  <c r="AD26" i="1"/>
  <c r="H29" i="8"/>
  <c r="AC26" i="11"/>
  <c r="Z28" i="16"/>
  <c r="J72" i="8"/>
  <c r="AN72" i="4"/>
  <c r="O72" i="13"/>
  <c r="AG72" i="7"/>
  <c r="O72" i="14"/>
  <c r="AD26" i="5"/>
  <c r="V72" i="2"/>
  <c r="AD26" i="9"/>
  <c r="AC26" i="6"/>
  <c r="AG72" i="10"/>
  <c r="E72" i="9"/>
  <c r="E26" i="11"/>
  <c r="AD26" i="12"/>
  <c r="AC26" i="13"/>
  <c r="AC26" i="17"/>
  <c r="AO22" i="5"/>
  <c r="AB21" i="9"/>
  <c r="AC26" i="16"/>
  <c r="W72" i="12"/>
  <c r="AD26" i="16"/>
  <c r="H29" i="15"/>
  <c r="AD26" i="2"/>
  <c r="AO22" i="17"/>
  <c r="AB21" i="4"/>
  <c r="AC26" i="4"/>
  <c r="AB21" i="15"/>
  <c r="AO22" i="14"/>
  <c r="AB21" i="11"/>
  <c r="AB21" i="12"/>
  <c r="K72" i="11"/>
  <c r="AI72" i="15"/>
  <c r="AO22" i="11"/>
  <c r="AB21" i="8"/>
  <c r="AO22" i="4"/>
  <c r="AB21" i="14"/>
  <c r="AO22" i="15"/>
  <c r="P72" i="15"/>
  <c r="AB21" i="5"/>
  <c r="AI72" i="7"/>
  <c r="AI72" i="8"/>
  <c r="AI72" i="10"/>
  <c r="AB21" i="13"/>
  <c r="AI72" i="9"/>
  <c r="AI72" i="4"/>
  <c r="AO22" i="1"/>
  <c r="AI72" i="14"/>
  <c r="AI72" i="6"/>
  <c r="AB21" i="17"/>
  <c r="AO22" i="7"/>
  <c r="AB21" i="2"/>
  <c r="X28" i="16"/>
  <c r="AD26" i="7"/>
  <c r="AO22" i="10"/>
  <c r="AB21" i="10"/>
  <c r="AB21" i="6"/>
  <c r="H29" i="4"/>
  <c r="AC26" i="14"/>
  <c r="K72" i="10"/>
  <c r="AI72" i="5"/>
  <c r="H29" i="6"/>
  <c r="J72" i="10"/>
  <c r="AD26" i="15"/>
  <c r="AI72" i="1"/>
  <c r="H29" i="13"/>
  <c r="O72" i="1"/>
  <c r="AI72" i="11"/>
  <c r="J72" i="11"/>
  <c r="O72" i="4"/>
  <c r="J72" i="15"/>
  <c r="O72" i="6"/>
  <c r="AD26" i="4"/>
  <c r="AD26" i="13"/>
  <c r="AO22" i="6"/>
  <c r="G72" i="13"/>
  <c r="I72" i="14"/>
  <c r="H29" i="11"/>
  <c r="H8" i="13"/>
  <c r="I72" i="16"/>
  <c r="C8" i="14"/>
  <c r="M72" i="11"/>
  <c r="M72" i="8"/>
  <c r="W72" i="1"/>
  <c r="I72" i="9"/>
  <c r="M72" i="12"/>
  <c r="J72" i="2"/>
  <c r="J72" i="1"/>
  <c r="K72" i="17"/>
  <c r="AI72" i="2"/>
  <c r="AN72" i="15"/>
  <c r="AN72" i="5"/>
  <c r="AD26" i="14"/>
  <c r="G72" i="14"/>
  <c r="J72" i="12"/>
  <c r="G72" i="12"/>
  <c r="J72" i="14"/>
  <c r="W72" i="6"/>
  <c r="W72" i="5"/>
  <c r="G72" i="7"/>
  <c r="E72" i="5"/>
  <c r="M72" i="1"/>
  <c r="K72" i="8"/>
  <c r="I72" i="6"/>
  <c r="I72" i="5"/>
  <c r="J72" i="17"/>
  <c r="K72" i="7"/>
  <c r="M72" i="7"/>
  <c r="AI72" i="13"/>
  <c r="AG72" i="15"/>
  <c r="AN72" i="16"/>
  <c r="J72" i="16"/>
  <c r="M72" i="16"/>
  <c r="M72" i="13"/>
  <c r="G72" i="2"/>
  <c r="C26" i="10"/>
  <c r="M72" i="2"/>
  <c r="H29" i="14"/>
  <c r="I72" i="11"/>
  <c r="G72" i="9"/>
  <c r="W72" i="4"/>
  <c r="W72" i="7"/>
  <c r="AG72" i="17"/>
  <c r="AN72" i="6"/>
  <c r="W72" i="13"/>
  <c r="K72" i="2"/>
  <c r="H8" i="16"/>
  <c r="H26" i="14"/>
  <c r="J72" i="9"/>
  <c r="K72" i="9"/>
  <c r="E72" i="10"/>
  <c r="J72" i="5"/>
  <c r="H8" i="8"/>
  <c r="I72" i="13"/>
  <c r="W72" i="16"/>
  <c r="M72" i="5"/>
  <c r="M72" i="4"/>
  <c r="G72" i="1"/>
  <c r="G72" i="5"/>
  <c r="G72" i="17"/>
  <c r="M72" i="14"/>
  <c r="AI72" i="16"/>
  <c r="AN72" i="12"/>
  <c r="AN72" i="10"/>
  <c r="AN72" i="9"/>
  <c r="W72" i="2"/>
  <c r="I72" i="12"/>
  <c r="K72" i="12"/>
  <c r="K72" i="15"/>
  <c r="E72" i="8"/>
  <c r="O72" i="10"/>
  <c r="I72" i="7"/>
  <c r="E72" i="1"/>
  <c r="K72" i="5"/>
  <c r="J72" i="4"/>
  <c r="AG72" i="2"/>
  <c r="AG72" i="13"/>
  <c r="AG72" i="12"/>
  <c r="H8" i="10"/>
  <c r="P72" i="2"/>
  <c r="K72" i="13"/>
  <c r="M72" i="15"/>
  <c r="G72" i="10"/>
  <c r="W72" i="10"/>
  <c r="J72" i="7"/>
  <c r="G72" i="6"/>
  <c r="K72" i="1"/>
  <c r="M72" i="10"/>
  <c r="M72" i="6"/>
  <c r="K72" i="14"/>
  <c r="AN72" i="13"/>
  <c r="AI72" i="12"/>
  <c r="O72" i="12"/>
  <c r="W72" i="9"/>
  <c r="P72" i="14"/>
  <c r="P72" i="12"/>
  <c r="P72" i="13"/>
  <c r="G72" i="16"/>
  <c r="I72" i="4"/>
  <c r="I72" i="10"/>
  <c r="M72" i="9"/>
  <c r="H8" i="12"/>
  <c r="K72" i="6"/>
  <c r="E72" i="6"/>
  <c r="G72" i="4"/>
  <c r="AN72" i="14"/>
  <c r="W72" i="8"/>
  <c r="K72" i="16"/>
  <c r="W72" i="14"/>
  <c r="I72" i="15"/>
  <c r="J72" i="6"/>
  <c r="I72" i="8"/>
  <c r="H29" i="12"/>
  <c r="P72" i="16"/>
  <c r="E72" i="17"/>
  <c r="K72" i="4"/>
  <c r="E72" i="7"/>
  <c r="E72" i="4"/>
  <c r="AN72" i="11"/>
  <c r="AN72" i="2"/>
  <c r="AG72" i="11"/>
  <c r="AG72" i="16"/>
  <c r="AN72" i="17"/>
  <c r="AD26" i="10"/>
  <c r="C21" i="11"/>
  <c r="AQ24" i="11"/>
  <c r="AP26" i="14"/>
  <c r="AP72" i="14" s="1"/>
  <c r="AP26" i="9"/>
  <c r="AP72" i="9" s="1"/>
  <c r="AP26" i="8"/>
  <c r="AP72" i="8" s="1"/>
  <c r="AN26" i="8"/>
  <c r="AP26" i="6"/>
  <c r="AP72" i="6" s="1"/>
  <c r="AC26" i="9"/>
  <c r="H8" i="1"/>
  <c r="H26" i="4"/>
  <c r="H26" i="6"/>
  <c r="H26" i="1"/>
  <c r="I72" i="1"/>
  <c r="AQ9" i="4"/>
  <c r="H26" i="12"/>
  <c r="C8" i="10"/>
  <c r="H26" i="13"/>
  <c r="H26" i="16"/>
  <c r="H8" i="6"/>
  <c r="AK72" i="1"/>
  <c r="H26" i="8"/>
  <c r="AK72" i="5"/>
  <c r="AK72" i="12"/>
  <c r="AK72" i="8"/>
  <c r="AK72" i="6"/>
  <c r="AK72" i="14"/>
  <c r="AK72" i="4"/>
  <c r="AK72" i="15"/>
  <c r="AK72" i="10"/>
  <c r="AK72" i="13"/>
  <c r="AK72" i="11"/>
  <c r="AK72" i="17"/>
  <c r="AK72" i="16"/>
  <c r="H8" i="4"/>
  <c r="AQ9" i="5"/>
  <c r="H8" i="14"/>
  <c r="AQ9" i="2"/>
  <c r="AQ9" i="13"/>
  <c r="C8" i="8"/>
  <c r="C26" i="8"/>
  <c r="H26" i="10"/>
  <c r="H8" i="5"/>
  <c r="H26" i="5"/>
  <c r="H8" i="9"/>
  <c r="H26" i="9"/>
  <c r="H8" i="7"/>
  <c r="H26" i="7"/>
  <c r="AQ9" i="1"/>
  <c r="AQ9" i="12"/>
  <c r="AQ9" i="9"/>
  <c r="H8" i="11"/>
  <c r="H26" i="11"/>
  <c r="AQ9" i="14"/>
  <c r="AQ9" i="6"/>
  <c r="AQ9" i="10"/>
  <c r="AQ9" i="15"/>
  <c r="AQ9" i="8"/>
  <c r="AQ9" i="7"/>
  <c r="AQ9" i="11"/>
  <c r="AQ9" i="16"/>
  <c r="C8" i="2"/>
  <c r="H26" i="15"/>
  <c r="H8" i="15"/>
  <c r="AI58" i="33"/>
  <c r="AG58" i="33"/>
  <c r="AG57" i="33" l="1"/>
  <c r="AI57" i="33"/>
  <c r="AD72" i="11"/>
  <c r="Z27" i="2"/>
  <c r="AC72" i="12"/>
  <c r="AC72" i="2"/>
  <c r="AC72" i="1"/>
  <c r="Z27" i="16"/>
  <c r="AC72" i="5"/>
  <c r="AQ22" i="16"/>
  <c r="AO21" i="16"/>
  <c r="AO21" i="9"/>
  <c r="AC72" i="13"/>
  <c r="AQ22" i="9"/>
  <c r="AC72" i="7"/>
  <c r="AQ22" i="5"/>
  <c r="AD72" i="9"/>
  <c r="AD72" i="17"/>
  <c r="AO21" i="17"/>
  <c r="AC72" i="11"/>
  <c r="AO21" i="13"/>
  <c r="AC72" i="10"/>
  <c r="AD72" i="5"/>
  <c r="AD72" i="12"/>
  <c r="AD72" i="1"/>
  <c r="AD72" i="8"/>
  <c r="AD72" i="16"/>
  <c r="E72" i="11"/>
  <c r="AO21" i="14"/>
  <c r="AD72" i="6"/>
  <c r="AO21" i="4"/>
  <c r="AC72" i="16"/>
  <c r="AQ22" i="8"/>
  <c r="AO21" i="12"/>
  <c r="AQ22" i="2"/>
  <c r="AC72" i="6"/>
  <c r="AC72" i="8"/>
  <c r="AQ22" i="13"/>
  <c r="AQ22" i="17"/>
  <c r="AO21" i="2"/>
  <c r="AQ22" i="12"/>
  <c r="AO21" i="5"/>
  <c r="AQ22" i="14"/>
  <c r="AC72" i="4"/>
  <c r="AO21" i="8"/>
  <c r="X27" i="2"/>
  <c r="AQ22" i="4"/>
  <c r="AC72" i="15"/>
  <c r="AC72" i="17"/>
  <c r="AQ22" i="11"/>
  <c r="AD72" i="15"/>
  <c r="AO21" i="10"/>
  <c r="AO21" i="1"/>
  <c r="AD72" i="2"/>
  <c r="AQ22" i="6"/>
  <c r="AD72" i="7"/>
  <c r="AQ22" i="15"/>
  <c r="AD72" i="13"/>
  <c r="X27" i="16"/>
  <c r="AD72" i="4"/>
  <c r="AC72" i="14"/>
  <c r="AO21" i="7"/>
  <c r="AO21" i="15"/>
  <c r="AO21" i="11"/>
  <c r="AQ22" i="7"/>
  <c r="H72" i="14"/>
  <c r="AQ22" i="1"/>
  <c r="AO21" i="6"/>
  <c r="AQ22" i="10"/>
  <c r="H72" i="12"/>
  <c r="AD72" i="10"/>
  <c r="H72" i="8"/>
  <c r="H72" i="7"/>
  <c r="H72" i="10"/>
  <c r="H72" i="15"/>
  <c r="AD72" i="14"/>
  <c r="H72" i="1"/>
  <c r="AC72" i="9"/>
  <c r="H72" i="16"/>
  <c r="H72" i="11"/>
  <c r="H72" i="13"/>
  <c r="H72" i="6"/>
  <c r="H72" i="9"/>
  <c r="H72" i="4"/>
  <c r="AN72" i="8"/>
  <c r="H72" i="5"/>
  <c r="Z8" i="16" l="1"/>
  <c r="Z8" i="2"/>
  <c r="Z72" i="2"/>
  <c r="Z72" i="16"/>
  <c r="X8" i="16"/>
  <c r="AQ21" i="5"/>
  <c r="AQ21" i="7"/>
  <c r="AQ21" i="6"/>
  <c r="AQ21" i="8"/>
  <c r="AO26" i="2"/>
  <c r="AQ21" i="9"/>
  <c r="AQ21" i="10"/>
  <c r="AQ21" i="11"/>
  <c r="AO26" i="16"/>
  <c r="AO26" i="12"/>
  <c r="X72" i="16"/>
  <c r="X72" i="2"/>
  <c r="X8" i="2"/>
  <c r="AO26" i="13"/>
  <c r="AO26" i="15"/>
  <c r="AO26" i="14"/>
  <c r="AB71" i="33"/>
  <c r="H71" i="33"/>
  <c r="C71" i="33"/>
  <c r="AB70" i="33"/>
  <c r="H70" i="33"/>
  <c r="C70" i="33"/>
  <c r="H69" i="33"/>
  <c r="H68" i="33"/>
  <c r="H67" i="33"/>
  <c r="H66" i="33"/>
  <c r="H64" i="33"/>
  <c r="H63" i="33"/>
  <c r="H62" i="33"/>
  <c r="H61" i="33"/>
  <c r="H60" i="33"/>
  <c r="H59" i="33"/>
  <c r="AP58" i="33"/>
  <c r="AN58" i="33"/>
  <c r="AD58" i="33"/>
  <c r="AC58" i="33"/>
  <c r="Z58" i="33"/>
  <c r="Y58" i="33"/>
  <c r="X58" i="33"/>
  <c r="W58" i="33"/>
  <c r="R58" i="33"/>
  <c r="P58" i="33"/>
  <c r="O58" i="33"/>
  <c r="M58" i="33"/>
  <c r="K58" i="33"/>
  <c r="J58" i="33"/>
  <c r="I58" i="33"/>
  <c r="F58" i="33"/>
  <c r="H55" i="33"/>
  <c r="C55" i="33"/>
  <c r="AB54" i="33"/>
  <c r="H54" i="33"/>
  <c r="C54" i="33"/>
  <c r="H53" i="33"/>
  <c r="C53" i="33"/>
  <c r="AB52" i="33"/>
  <c r="H52" i="33"/>
  <c r="C52" i="33"/>
  <c r="AB51" i="33"/>
  <c r="H51" i="33"/>
  <c r="C51" i="33"/>
  <c r="H50" i="33"/>
  <c r="C50" i="33"/>
  <c r="H49" i="33"/>
  <c r="C49" i="33"/>
  <c r="H48" i="33"/>
  <c r="C48" i="33"/>
  <c r="H47" i="33"/>
  <c r="C47" i="33"/>
  <c r="H46" i="33"/>
  <c r="C46" i="33"/>
  <c r="AP45" i="33"/>
  <c r="AN45" i="33"/>
  <c r="AM45" i="33"/>
  <c r="AK45" i="33"/>
  <c r="AH45" i="33"/>
  <c r="AG45" i="33"/>
  <c r="AE45" i="33"/>
  <c r="AD45" i="33"/>
  <c r="AC45" i="33"/>
  <c r="Z45" i="33"/>
  <c r="Y45" i="33"/>
  <c r="X45" i="33"/>
  <c r="W45" i="33"/>
  <c r="V45" i="33"/>
  <c r="Q45" i="33"/>
  <c r="O45" i="33"/>
  <c r="M45" i="33"/>
  <c r="K45" i="33"/>
  <c r="J45" i="33"/>
  <c r="I45" i="33"/>
  <c r="G45" i="33"/>
  <c r="F45" i="33"/>
  <c r="E45" i="33"/>
  <c r="AB43" i="33"/>
  <c r="AB42" i="33"/>
  <c r="H42" i="33"/>
  <c r="AB41" i="33"/>
  <c r="H41" i="33"/>
  <c r="AB40" i="33"/>
  <c r="H40" i="33"/>
  <c r="AB39" i="33"/>
  <c r="H39" i="33"/>
  <c r="H38" i="33"/>
  <c r="AB37" i="33"/>
  <c r="H37" i="33"/>
  <c r="H36" i="33"/>
  <c r="AB35" i="33"/>
  <c r="H35" i="33"/>
  <c r="H34" i="33"/>
  <c r="AB33" i="33"/>
  <c r="H33" i="33"/>
  <c r="AB31" i="33"/>
  <c r="H31" i="33"/>
  <c r="AB28" i="33"/>
  <c r="AA27" i="33"/>
  <c r="H28" i="33"/>
  <c r="C28" i="33"/>
  <c r="AP27" i="33"/>
  <c r="AO27" i="33"/>
  <c r="AN27" i="33"/>
  <c r="AM27" i="33"/>
  <c r="AK27" i="33"/>
  <c r="AI27" i="33"/>
  <c r="AH27" i="33"/>
  <c r="AG27" i="33"/>
  <c r="AE27" i="33"/>
  <c r="AD27" i="33"/>
  <c r="AC27" i="33"/>
  <c r="V27" i="33"/>
  <c r="U27" i="33"/>
  <c r="T27" i="33"/>
  <c r="S27" i="33"/>
  <c r="R27" i="33"/>
  <c r="Q27" i="33"/>
  <c r="P27" i="33"/>
  <c r="O27" i="33"/>
  <c r="M27" i="33"/>
  <c r="K27" i="33"/>
  <c r="J27" i="33"/>
  <c r="I27" i="33"/>
  <c r="G27" i="33"/>
  <c r="F27" i="33"/>
  <c r="E27" i="33"/>
  <c r="AB25" i="33"/>
  <c r="C25" i="33"/>
  <c r="Z21" i="33"/>
  <c r="Y21" i="33"/>
  <c r="X21" i="33"/>
  <c r="M21" i="33"/>
  <c r="K21" i="33"/>
  <c r="J21" i="33"/>
  <c r="F21" i="33"/>
  <c r="J9" i="33"/>
  <c r="AP9" i="33"/>
  <c r="AM9" i="33"/>
  <c r="AK9" i="33"/>
  <c r="AI9" i="33"/>
  <c r="AD9" i="33"/>
  <c r="AC9" i="33"/>
  <c r="Z9" i="33"/>
  <c r="Y9" i="33"/>
  <c r="X9" i="33"/>
  <c r="W9" i="33"/>
  <c r="V9" i="33"/>
  <c r="R9" i="33"/>
  <c r="Q9" i="33"/>
  <c r="P9" i="33"/>
  <c r="K9" i="33"/>
  <c r="G9" i="33"/>
  <c r="F9" i="33"/>
  <c r="E9" i="33"/>
  <c r="AP7" i="33"/>
  <c r="F7" i="33"/>
  <c r="AB5" i="33"/>
  <c r="H5" i="33"/>
  <c r="C5" i="33"/>
  <c r="H3" i="33"/>
  <c r="L2" i="33"/>
  <c r="Z57" i="33" l="1"/>
  <c r="M57" i="33"/>
  <c r="AC57" i="33"/>
  <c r="H27" i="33"/>
  <c r="O57" i="33"/>
  <c r="AD57" i="33"/>
  <c r="AB27" i="33"/>
  <c r="P57" i="33"/>
  <c r="AN57" i="33"/>
  <c r="R57" i="33"/>
  <c r="AP57" i="33"/>
  <c r="W57" i="33"/>
  <c r="X57" i="33"/>
  <c r="AG29" i="33"/>
  <c r="C27" i="33"/>
  <c r="Y57" i="33"/>
  <c r="I57" i="33"/>
  <c r="J57" i="33"/>
  <c r="W29" i="33"/>
  <c r="X29" i="33"/>
  <c r="AC29" i="33"/>
  <c r="O29" i="33"/>
  <c r="Y29" i="33"/>
  <c r="Z29" i="33"/>
  <c r="M29" i="33"/>
  <c r="AD29" i="33"/>
  <c r="H45" i="33"/>
  <c r="F29" i="33"/>
  <c r="F57" i="33"/>
  <c r="H58" i="33"/>
  <c r="C45" i="33"/>
  <c r="AP29" i="33"/>
  <c r="AP8" i="33"/>
  <c r="F8" i="33"/>
  <c r="F26" i="33"/>
  <c r="F72" i="33" l="1"/>
  <c r="I79" i="17" l="1"/>
  <c r="I79" i="15"/>
  <c r="V58" i="15" l="1"/>
  <c r="V58" i="7"/>
  <c r="V58" i="14"/>
  <c r="V58" i="6"/>
  <c r="V58" i="13"/>
  <c r="V58" i="5"/>
  <c r="V58" i="12"/>
  <c r="V58" i="11"/>
  <c r="V58" i="10"/>
  <c r="V58" i="9"/>
  <c r="V58" i="16"/>
  <c r="V58" i="8"/>
  <c r="V57" i="11" l="1"/>
  <c r="V29" i="11"/>
  <c r="V57" i="14"/>
  <c r="V29" i="14"/>
  <c r="V57" i="12"/>
  <c r="V29" i="12"/>
  <c r="V57" i="9"/>
  <c r="V29" i="9"/>
  <c r="V29" i="7"/>
  <c r="V57" i="7"/>
  <c r="V57" i="5"/>
  <c r="V29" i="5"/>
  <c r="V57" i="16"/>
  <c r="V29" i="16"/>
  <c r="V57" i="10"/>
  <c r="V29" i="10"/>
  <c r="V57" i="8"/>
  <c r="V29" i="8"/>
  <c r="V29" i="13"/>
  <c r="V57" i="13"/>
  <c r="V57" i="6"/>
  <c r="V29" i="6"/>
  <c r="V29" i="15"/>
  <c r="V57" i="15"/>
  <c r="V72" i="9" l="1"/>
  <c r="V72" i="11"/>
  <c r="V72" i="7"/>
  <c r="V72" i="5"/>
  <c r="V72" i="16"/>
  <c r="V72" i="12"/>
  <c r="V72" i="13"/>
  <c r="V72" i="8"/>
  <c r="V72" i="15"/>
  <c r="V72" i="6"/>
  <c r="V72" i="14"/>
  <c r="V72" i="10"/>
  <c r="V58" i="21" l="1"/>
  <c r="V58" i="19"/>
  <c r="V58" i="1"/>
  <c r="V58" i="17"/>
  <c r="V58" i="4"/>
  <c r="V57" i="4" l="1"/>
  <c r="V57" i="1"/>
  <c r="V57" i="19"/>
  <c r="V57" i="17"/>
  <c r="V57" i="21"/>
  <c r="V58" i="18" l="1"/>
  <c r="V57" i="18" l="1"/>
  <c r="N9" i="18" l="1"/>
  <c r="N9" i="19" l="1"/>
  <c r="N9" i="22" l="1"/>
  <c r="N9" i="23"/>
  <c r="N26" i="23" s="1"/>
  <c r="N9" i="21"/>
  <c r="N72" i="23" l="1"/>
  <c r="AK7" i="19" l="1"/>
  <c r="AF7" i="19"/>
  <c r="AK26" i="19" l="1"/>
  <c r="AK8" i="19"/>
  <c r="AF26" i="19"/>
  <c r="AF8" i="19"/>
  <c r="AN26" i="19" l="1"/>
  <c r="AP26" i="19"/>
  <c r="AP72" i="19" s="1"/>
  <c r="AN72" i="19" l="1"/>
  <c r="O21" i="23" l="1"/>
  <c r="T21" i="22"/>
  <c r="O21" i="22"/>
  <c r="T21" i="23"/>
  <c r="AP26" i="22" l="1"/>
  <c r="AP72" i="22" s="1"/>
  <c r="AK7" i="21"/>
  <c r="AF7" i="21"/>
  <c r="AP26" i="23" l="1"/>
  <c r="AP72" i="23" s="1"/>
  <c r="AF26" i="21"/>
  <c r="AF8" i="21"/>
  <c r="AA21" i="19"/>
  <c r="T21" i="19"/>
  <c r="AK26" i="21"/>
  <c r="AK8" i="21"/>
  <c r="AP26" i="21" l="1"/>
  <c r="AP72" i="21" s="1"/>
  <c r="AN26" i="21"/>
  <c r="O21" i="19"/>
  <c r="I21" i="19"/>
  <c r="H21" i="19" s="1"/>
  <c r="AN72" i="21" l="1"/>
  <c r="AF7" i="18" l="1"/>
  <c r="AK7" i="18"/>
  <c r="AF26" i="18" l="1"/>
  <c r="AF8" i="18"/>
  <c r="AK26" i="18"/>
  <c r="AK8" i="18"/>
  <c r="T21" i="21" l="1"/>
  <c r="O21" i="21"/>
  <c r="AA21" i="21" l="1"/>
  <c r="I21" i="21" l="1"/>
  <c r="H21" i="21" s="1"/>
  <c r="AP26" i="24" l="1"/>
  <c r="AP72" i="24" s="1"/>
  <c r="AN26" i="18" l="1"/>
  <c r="AN72" i="18" l="1"/>
  <c r="AP26" i="18"/>
  <c r="AP72" i="18" s="1"/>
  <c r="O21" i="24" l="1"/>
  <c r="T21" i="24"/>
  <c r="O21" i="25" l="1"/>
  <c r="T21" i="25"/>
  <c r="AP26" i="25" l="1"/>
  <c r="AP72" i="25" s="1"/>
  <c r="O21" i="29" l="1"/>
  <c r="T21" i="29" l="1"/>
  <c r="AP26" i="29" l="1"/>
  <c r="AP72" i="29" s="1"/>
  <c r="AA21" i="29" l="1"/>
  <c r="I21" i="29" l="1"/>
  <c r="H21" i="29" s="1"/>
  <c r="O21" i="28" l="1"/>
  <c r="T21" i="28" l="1"/>
  <c r="AP26" i="28" l="1"/>
  <c r="AP72" i="28" s="1"/>
  <c r="AA21" i="28" l="1"/>
  <c r="I21" i="28" l="1"/>
  <c r="H21" i="28" s="1"/>
  <c r="O21" i="26" l="1"/>
  <c r="T21" i="26" l="1"/>
  <c r="AP26" i="26" l="1"/>
  <c r="AP72" i="26" s="1"/>
  <c r="O21" i="32" l="1"/>
  <c r="T21" i="32" l="1"/>
  <c r="AP26" i="32" l="1"/>
  <c r="AP72" i="32" s="1"/>
  <c r="AA21" i="32" l="1"/>
  <c r="I21" i="32" l="1"/>
  <c r="H21" i="32" s="1"/>
  <c r="O21" i="31" l="1"/>
  <c r="T21" i="31" l="1"/>
  <c r="AP26" i="31" l="1"/>
  <c r="AP72" i="31" s="1"/>
  <c r="AA21" i="31" l="1"/>
  <c r="I21" i="31" l="1"/>
  <c r="H21" i="31" s="1"/>
  <c r="O21" i="30" l="1"/>
  <c r="T21" i="30" l="1"/>
  <c r="AP26" i="30" l="1"/>
  <c r="AP72" i="30" s="1"/>
  <c r="AA21" i="30" l="1"/>
  <c r="I21" i="30" l="1"/>
  <c r="H21" i="30" s="1"/>
  <c r="AA21" i="22" l="1"/>
  <c r="I21" i="22"/>
  <c r="H21" i="22" s="1"/>
  <c r="AA21" i="25" l="1"/>
  <c r="AA21" i="26"/>
  <c r="AA21" i="23"/>
  <c r="I21" i="23" l="1"/>
  <c r="H21" i="23" s="1"/>
  <c r="I21" i="26"/>
  <c r="H21" i="26" s="1"/>
  <c r="AA21" i="24" l="1"/>
  <c r="I21" i="25"/>
  <c r="H21" i="25" s="1"/>
  <c r="I21" i="24"/>
  <c r="H21" i="24" s="1"/>
  <c r="O21" i="33" l="1"/>
  <c r="T21" i="33" l="1"/>
  <c r="AP26" i="33" l="1"/>
  <c r="AP72" i="33" l="1"/>
  <c r="AA21" i="33"/>
  <c r="I21" i="33" l="1"/>
  <c r="H21" i="33" l="1"/>
  <c r="S21" i="9"/>
  <c r="S21" i="10"/>
  <c r="S21" i="7"/>
  <c r="S21" i="16"/>
  <c r="S21" i="2"/>
  <c r="S21" i="12"/>
  <c r="S21" i="14"/>
  <c r="S21" i="6"/>
  <c r="S21" i="8"/>
  <c r="S21" i="11"/>
  <c r="S21" i="15"/>
  <c r="S21" i="13"/>
  <c r="S21" i="5"/>
  <c r="L21" i="7" l="1"/>
  <c r="L21" i="16"/>
  <c r="L21" i="11"/>
  <c r="L21" i="10"/>
  <c r="L21" i="8"/>
  <c r="L21" i="9"/>
  <c r="L21" i="13"/>
  <c r="L21" i="14"/>
  <c r="L21" i="15"/>
  <c r="L21" i="6"/>
  <c r="L21" i="12"/>
  <c r="L21" i="5"/>
  <c r="L21" i="2"/>
  <c r="AK57" i="18" l="1"/>
  <c r="AK29" i="18"/>
  <c r="AK72" i="18" s="1"/>
  <c r="AK57" i="19"/>
  <c r="AK29" i="19"/>
  <c r="AK72" i="19" s="1"/>
  <c r="AK57" i="33" l="1"/>
  <c r="AK29" i="33"/>
  <c r="AK57" i="32" l="1"/>
  <c r="AK29" i="32"/>
  <c r="AK57" i="31" l="1"/>
  <c r="AK29" i="31"/>
  <c r="AK57" i="29" l="1"/>
  <c r="AK29" i="29"/>
  <c r="AK57" i="22" l="1"/>
  <c r="AK29" i="22"/>
  <c r="AK57" i="24"/>
  <c r="AK29" i="24"/>
  <c r="AK57" i="23"/>
  <c r="AK29" i="23"/>
  <c r="AK57" i="21" l="1"/>
  <c r="AK29" i="21"/>
  <c r="AK72" i="21" s="1"/>
  <c r="AK57" i="26" l="1"/>
  <c r="AK29" i="26"/>
  <c r="AK57" i="28" l="1"/>
  <c r="AK29" i="28"/>
  <c r="AK57" i="30" l="1"/>
  <c r="AK29" i="30"/>
  <c r="AK57" i="25" l="1"/>
  <c r="AK29" i="25"/>
  <c r="L70" i="9" l="1"/>
  <c r="L70" i="5"/>
  <c r="L70" i="7"/>
  <c r="L70" i="1"/>
  <c r="L70" i="11"/>
  <c r="L70" i="6"/>
  <c r="L70" i="12"/>
  <c r="L70" i="10"/>
  <c r="L70" i="4"/>
  <c r="L70" i="8"/>
  <c r="AQ70" i="4" l="1"/>
  <c r="AQ70" i="12"/>
  <c r="AQ70" i="10"/>
  <c r="AQ70" i="6"/>
  <c r="AQ70" i="7"/>
  <c r="AQ70" i="11"/>
  <c r="AQ70" i="5"/>
  <c r="AQ70" i="9"/>
  <c r="AQ70" i="8"/>
  <c r="AQ70" i="1"/>
  <c r="L70" i="16" l="1"/>
  <c r="L70" i="15" l="1"/>
  <c r="AQ70" i="16"/>
  <c r="L70" i="14" l="1"/>
  <c r="AQ70" i="15"/>
  <c r="L70" i="13" l="1"/>
  <c r="AQ70" i="14"/>
  <c r="AQ70" i="13" l="1"/>
  <c r="W21" i="36" l="1"/>
  <c r="W21" i="34" l="1"/>
  <c r="AE57" i="8" l="1"/>
  <c r="AE57" i="13"/>
  <c r="AE57" i="5"/>
  <c r="AE57" i="4"/>
  <c r="AE57" i="16"/>
  <c r="AE57" i="15"/>
  <c r="AE57" i="14"/>
  <c r="AE57" i="1"/>
  <c r="AE57" i="7"/>
  <c r="AE57" i="6"/>
  <c r="AE57" i="12"/>
  <c r="AE57" i="11"/>
  <c r="AE57" i="10"/>
  <c r="AE57" i="2"/>
  <c r="AE57" i="9"/>
  <c r="AQ17" i="17" l="1"/>
  <c r="AO15" i="4" l="1"/>
  <c r="AQ16" i="4"/>
  <c r="AO15" i="5"/>
  <c r="AQ16" i="5"/>
  <c r="AO15" i="11"/>
  <c r="AQ16" i="11"/>
  <c r="AQ16" i="17"/>
  <c r="AO15" i="17"/>
  <c r="AO15" i="1"/>
  <c r="AQ16" i="1"/>
  <c r="AQ16" i="7"/>
  <c r="AO15" i="7"/>
  <c r="AO15" i="8"/>
  <c r="AQ16" i="8"/>
  <c r="AO15" i="9"/>
  <c r="AQ16" i="9"/>
  <c r="AQ16" i="6"/>
  <c r="AO15" i="6"/>
  <c r="AQ16" i="10"/>
  <c r="AO15" i="10"/>
  <c r="AQ15" i="5" l="1"/>
  <c r="AO26" i="5"/>
  <c r="AQ15" i="4"/>
  <c r="AO26" i="4"/>
  <c r="AO26" i="8"/>
  <c r="AQ15" i="8"/>
  <c r="AO26" i="9"/>
  <c r="AQ15" i="9"/>
  <c r="AQ15" i="1"/>
  <c r="AO26" i="1"/>
  <c r="AQ15" i="7"/>
  <c r="AO26" i="7"/>
  <c r="AQ15" i="6"/>
  <c r="AO26" i="6"/>
  <c r="AO26" i="10"/>
  <c r="AQ15" i="10"/>
  <c r="AQ15" i="11"/>
  <c r="AO26" i="11"/>
  <c r="AL57" i="18" l="1"/>
  <c r="AL57" i="19"/>
  <c r="AB65" i="5" l="1"/>
  <c r="AH57" i="5"/>
  <c r="AH29" i="5"/>
  <c r="AB65" i="2"/>
  <c r="AH57" i="2"/>
  <c r="AH29" i="2"/>
  <c r="D57" i="6"/>
  <c r="C58" i="6"/>
  <c r="D29" i="6"/>
  <c r="AH29" i="4"/>
  <c r="AH57" i="4"/>
  <c r="AB65" i="4"/>
  <c r="AB65" i="16"/>
  <c r="AH57" i="16"/>
  <c r="AH29" i="16"/>
  <c r="AH57" i="15"/>
  <c r="AB65" i="15"/>
  <c r="AH29" i="15"/>
  <c r="D57" i="15"/>
  <c r="C58" i="15"/>
  <c r="D29" i="7"/>
  <c r="D57" i="7"/>
  <c r="C58" i="7"/>
  <c r="C58" i="4"/>
  <c r="D57" i="4"/>
  <c r="AH29" i="14"/>
  <c r="AH57" i="14"/>
  <c r="AB65" i="14"/>
  <c r="D57" i="13"/>
  <c r="C58" i="13"/>
  <c r="AH29" i="8"/>
  <c r="AH57" i="8"/>
  <c r="AB65" i="8"/>
  <c r="AH29" i="6"/>
  <c r="AB65" i="6"/>
  <c r="AH57" i="6"/>
  <c r="D57" i="5"/>
  <c r="C58" i="5"/>
  <c r="D29" i="5"/>
  <c r="C58" i="17"/>
  <c r="D57" i="17"/>
  <c r="AH29" i="12"/>
  <c r="AH57" i="12"/>
  <c r="AB65" i="12"/>
  <c r="C58" i="12"/>
  <c r="D57" i="12"/>
  <c r="AH57" i="1"/>
  <c r="AH29" i="1"/>
  <c r="AB65" i="1"/>
  <c r="C58" i="1"/>
  <c r="D57" i="1"/>
  <c r="AH29" i="13"/>
  <c r="AB65" i="13"/>
  <c r="AH57" i="13"/>
  <c r="AH57" i="11"/>
  <c r="AB65" i="11"/>
  <c r="AH29" i="11"/>
  <c r="C58" i="11"/>
  <c r="D57" i="11"/>
  <c r="D57" i="8"/>
  <c r="D29" i="8"/>
  <c r="C58" i="8"/>
  <c r="D57" i="16"/>
  <c r="C58" i="16"/>
  <c r="C58" i="14"/>
  <c r="D57" i="14"/>
  <c r="AH29" i="10"/>
  <c r="AH57" i="10"/>
  <c r="AB65" i="10"/>
  <c r="D57" i="10"/>
  <c r="D29" i="10"/>
  <c r="C58" i="10"/>
  <c r="AH29" i="7"/>
  <c r="AB65" i="7"/>
  <c r="AH57" i="7"/>
  <c r="AH57" i="9"/>
  <c r="AH29" i="9"/>
  <c r="AB65" i="9"/>
  <c r="D57" i="9"/>
  <c r="D29" i="9"/>
  <c r="C58" i="9"/>
  <c r="AH72" i="12" l="1"/>
  <c r="AH72" i="14"/>
  <c r="AH72" i="10"/>
  <c r="AH72" i="4"/>
  <c r="AH72" i="13"/>
  <c r="AH72" i="2"/>
  <c r="AH72" i="15"/>
  <c r="AH72" i="8"/>
  <c r="AH72" i="5"/>
  <c r="AH72" i="9"/>
  <c r="AH72" i="7"/>
  <c r="AH72" i="1"/>
  <c r="AH72" i="6"/>
  <c r="D72" i="8"/>
  <c r="D72" i="10"/>
  <c r="AH72" i="11"/>
  <c r="AH72" i="16"/>
  <c r="C57" i="8"/>
  <c r="C57" i="7"/>
  <c r="C57" i="1"/>
  <c r="C57" i="6"/>
  <c r="C57" i="14"/>
  <c r="C57" i="9"/>
  <c r="C57" i="17"/>
  <c r="C57" i="15"/>
  <c r="C57" i="10"/>
  <c r="C57" i="11"/>
  <c r="C57" i="12"/>
  <c r="C57" i="13"/>
  <c r="C57" i="16"/>
  <c r="C57" i="5"/>
  <c r="C57" i="4"/>
  <c r="AA57" i="11" l="1"/>
  <c r="AA57" i="8"/>
  <c r="AA57" i="9"/>
  <c r="AA57" i="16"/>
  <c r="AA57" i="12"/>
  <c r="AA57" i="10"/>
  <c r="AA57" i="15"/>
  <c r="AA57" i="14"/>
  <c r="AA57" i="2"/>
  <c r="AA57" i="13"/>
  <c r="AO29" i="2" l="1"/>
  <c r="AO57" i="2"/>
  <c r="AO57" i="16"/>
  <c r="AO29" i="16"/>
  <c r="AO57" i="15"/>
  <c r="AO29" i="15"/>
  <c r="AO57" i="14"/>
  <c r="AO29" i="14"/>
  <c r="AO29" i="7"/>
  <c r="AO57" i="7"/>
  <c r="AO57" i="12"/>
  <c r="AO29" i="12"/>
  <c r="AO57" i="13"/>
  <c r="AO29" i="13"/>
  <c r="AO57" i="10"/>
  <c r="AO29" i="10"/>
  <c r="AO29" i="11"/>
  <c r="AO57" i="11"/>
  <c r="AO29" i="9"/>
  <c r="AO57" i="9"/>
  <c r="AO29" i="8"/>
  <c r="AO57" i="8"/>
  <c r="AO72" i="12" l="1"/>
  <c r="AO72" i="7"/>
  <c r="AO72" i="14"/>
  <c r="AO72" i="15"/>
  <c r="AO72" i="16"/>
  <c r="AO72" i="13"/>
  <c r="AO72" i="8"/>
  <c r="AO72" i="9"/>
  <c r="AO72" i="11"/>
  <c r="AO72" i="10"/>
  <c r="AO72" i="2"/>
  <c r="D29" i="4" l="1"/>
  <c r="D29" i="1"/>
  <c r="L5" i="1" l="1"/>
  <c r="S21" i="4"/>
  <c r="C3" i="12"/>
  <c r="D7" i="13"/>
  <c r="AB34" i="2"/>
  <c r="D7" i="15"/>
  <c r="C3" i="4"/>
  <c r="C3" i="5"/>
  <c r="D7" i="11"/>
  <c r="D7" i="7"/>
  <c r="C3" i="1"/>
  <c r="D7" i="6"/>
  <c r="C3" i="9"/>
  <c r="D7" i="16"/>
  <c r="S7" i="1"/>
  <c r="L24" i="4"/>
  <c r="P21" i="4"/>
  <c r="S7" i="4"/>
  <c r="L6" i="4"/>
  <c r="S45" i="1"/>
  <c r="S21" i="1"/>
  <c r="L24" i="1"/>
  <c r="AB34" i="1" l="1"/>
  <c r="D21" i="12"/>
  <c r="S26" i="14"/>
  <c r="D29" i="15"/>
  <c r="C56" i="13"/>
  <c r="AF30" i="7"/>
  <c r="AF29" i="7" s="1"/>
  <c r="AQ24" i="4"/>
  <c r="AB34" i="11"/>
  <c r="L25" i="6"/>
  <c r="AF30" i="8"/>
  <c r="AF29" i="8" s="1"/>
  <c r="AB34" i="6"/>
  <c r="AB34" i="7"/>
  <c r="AF30" i="15"/>
  <c r="AF29" i="15" s="1"/>
  <c r="D8" i="15"/>
  <c r="L25" i="1"/>
  <c r="E24" i="12"/>
  <c r="AF30" i="18"/>
  <c r="AF29" i="18" s="1"/>
  <c r="AF30" i="5"/>
  <c r="AF30" i="11"/>
  <c r="C56" i="2"/>
  <c r="L21" i="1"/>
  <c r="S26" i="16"/>
  <c r="C56" i="14"/>
  <c r="E24" i="13"/>
  <c r="D21" i="16"/>
  <c r="D26" i="16" s="1"/>
  <c r="AB34" i="9"/>
  <c r="AB34" i="10"/>
  <c r="AF30" i="1"/>
  <c r="AB34" i="14"/>
  <c r="AF30" i="17"/>
  <c r="AF29" i="17" s="1"/>
  <c r="S26" i="12"/>
  <c r="S26" i="5"/>
  <c r="AF30" i="2"/>
  <c r="AF30" i="10"/>
  <c r="AF30" i="16"/>
  <c r="L25" i="2"/>
  <c r="AB34" i="4"/>
  <c r="S26" i="15"/>
  <c r="AB34" i="12"/>
  <c r="AB34" i="15"/>
  <c r="D29" i="11"/>
  <c r="S26" i="11"/>
  <c r="AF30" i="12"/>
  <c r="AH7" i="17"/>
  <c r="L25" i="10"/>
  <c r="AQ25" i="10" s="1"/>
  <c r="L25" i="4"/>
  <c r="D29" i="12"/>
  <c r="D8" i="13"/>
  <c r="AF30" i="4"/>
  <c r="AF30" i="21"/>
  <c r="E24" i="14"/>
  <c r="C24" i="14" s="1"/>
  <c r="L25" i="7"/>
  <c r="L25" i="8"/>
  <c r="AF30" i="13"/>
  <c r="E24" i="15"/>
  <c r="C24" i="15" s="1"/>
  <c r="L25" i="9"/>
  <c r="AB34" i="5"/>
  <c r="S26" i="13"/>
  <c r="AF30" i="19"/>
  <c r="AF29" i="19" s="1"/>
  <c r="AF30" i="9"/>
  <c r="D29" i="16"/>
  <c r="AH9" i="17"/>
  <c r="AF30" i="6"/>
  <c r="AQ24" i="1"/>
  <c r="AF30" i="14"/>
  <c r="AB34" i="8"/>
  <c r="AB34" i="13"/>
  <c r="AB34" i="16"/>
  <c r="E24" i="2"/>
  <c r="AQ5" i="1"/>
  <c r="D21" i="15"/>
  <c r="AE30" i="15"/>
  <c r="L25" i="13"/>
  <c r="AQ25" i="13" s="1"/>
  <c r="AE30" i="11"/>
  <c r="S26" i="8"/>
  <c r="L25" i="15"/>
  <c r="AQ25" i="15" s="1"/>
  <c r="AB38" i="2"/>
  <c r="L25" i="11"/>
  <c r="C56" i="12"/>
  <c r="D29" i="14"/>
  <c r="C3" i="15"/>
  <c r="D21" i="13"/>
  <c r="AE30" i="1"/>
  <c r="C3" i="13"/>
  <c r="C56" i="11"/>
  <c r="AE30" i="6"/>
  <c r="L25" i="12"/>
  <c r="AE30" i="9"/>
  <c r="S26" i="10"/>
  <c r="S26" i="7"/>
  <c r="L25" i="5"/>
  <c r="D7" i="12"/>
  <c r="AE30" i="4"/>
  <c r="C3" i="11"/>
  <c r="D21" i="2"/>
  <c r="C3" i="6"/>
  <c r="C3" i="7"/>
  <c r="D21" i="14"/>
  <c r="D7" i="4"/>
  <c r="AB38" i="5"/>
  <c r="AB38" i="1"/>
  <c r="AE30" i="5"/>
  <c r="S26" i="2"/>
  <c r="AE30" i="14"/>
  <c r="AE30" i="7"/>
  <c r="S26" i="6"/>
  <c r="E24" i="16"/>
  <c r="C56" i="15"/>
  <c r="AB38" i="13"/>
  <c r="AE30" i="2"/>
  <c r="AB38" i="15"/>
  <c r="L25" i="16"/>
  <c r="D29" i="13"/>
  <c r="AB11" i="17"/>
  <c r="AE30" i="13"/>
  <c r="AE30" i="10"/>
  <c r="L25" i="14"/>
  <c r="C56" i="16"/>
  <c r="AE30" i="8"/>
  <c r="AE30" i="12"/>
  <c r="AE30" i="16"/>
  <c r="S26" i="9"/>
  <c r="D7" i="9"/>
  <c r="C3" i="16"/>
  <c r="S29" i="5"/>
  <c r="AB38" i="17"/>
  <c r="D7" i="5"/>
  <c r="AB38" i="18"/>
  <c r="AB38" i="4"/>
  <c r="AB38" i="11"/>
  <c r="AB38" i="16"/>
  <c r="S29" i="13"/>
  <c r="S29" i="9"/>
  <c r="D8" i="6"/>
  <c r="D26" i="6"/>
  <c r="S29" i="10"/>
  <c r="S29" i="15"/>
  <c r="AB38" i="7"/>
  <c r="AB38" i="14"/>
  <c r="C7" i="9"/>
  <c r="C7" i="5"/>
  <c r="D26" i="7"/>
  <c r="D8" i="7"/>
  <c r="C7" i="12"/>
  <c r="S29" i="16"/>
  <c r="S29" i="1"/>
  <c r="AB38" i="12"/>
  <c r="H6" i="2"/>
  <c r="I7" i="2"/>
  <c r="C7" i="4"/>
  <c r="AQ6" i="4"/>
  <c r="S26" i="4"/>
  <c r="S8" i="4"/>
  <c r="S8" i="1"/>
  <c r="S26" i="1"/>
  <c r="S57" i="12"/>
  <c r="S57" i="2"/>
  <c r="S57" i="8"/>
  <c r="S57" i="14"/>
  <c r="S29" i="2"/>
  <c r="D26" i="11"/>
  <c r="D8" i="11"/>
  <c r="S29" i="8"/>
  <c r="S29" i="11"/>
  <c r="S29" i="14"/>
  <c r="AB38" i="9"/>
  <c r="L21" i="4"/>
  <c r="P26" i="4"/>
  <c r="AB38" i="19"/>
  <c r="S57" i="10"/>
  <c r="M9" i="18"/>
  <c r="L14" i="18"/>
  <c r="S57" i="4"/>
  <c r="S57" i="15"/>
  <c r="S57" i="6"/>
  <c r="S29" i="6"/>
  <c r="S57" i="13"/>
  <c r="S57" i="9"/>
  <c r="S57" i="11"/>
  <c r="D8" i="16"/>
  <c r="S29" i="4"/>
  <c r="S57" i="7"/>
  <c r="AH29" i="17"/>
  <c r="AH57" i="17"/>
  <c r="AB65" i="17"/>
  <c r="AB38" i="6"/>
  <c r="AB38" i="8"/>
  <c r="S29" i="7"/>
  <c r="S57" i="5"/>
  <c r="S29" i="12"/>
  <c r="S57" i="16"/>
  <c r="S57" i="1"/>
  <c r="AB38" i="10"/>
  <c r="AQ25" i="6" l="1"/>
  <c r="AF29" i="9"/>
  <c r="AF72" i="9" s="1"/>
  <c r="C24" i="13"/>
  <c r="AQ24" i="13" s="1"/>
  <c r="C24" i="2"/>
  <c r="AQ24" i="2" s="1"/>
  <c r="AQ25" i="2"/>
  <c r="AF29" i="14"/>
  <c r="AH26" i="17"/>
  <c r="AF29" i="12"/>
  <c r="C24" i="12"/>
  <c r="AQ24" i="12" s="1"/>
  <c r="AQ25" i="7"/>
  <c r="AF29" i="10"/>
  <c r="D26" i="15"/>
  <c r="AQ25" i="9"/>
  <c r="AF29" i="6"/>
  <c r="AF72" i="6" s="1"/>
  <c r="AQ25" i="8"/>
  <c r="AH8" i="17"/>
  <c r="AQ25" i="16"/>
  <c r="AQ25" i="11"/>
  <c r="AF72" i="19"/>
  <c r="AF72" i="8"/>
  <c r="AF72" i="18"/>
  <c r="AF29" i="4"/>
  <c r="AB30" i="5"/>
  <c r="AB30" i="7"/>
  <c r="D72" i="6"/>
  <c r="C7" i="6"/>
  <c r="AB30" i="6"/>
  <c r="D26" i="2"/>
  <c r="D26" i="13"/>
  <c r="D72" i="13" s="1"/>
  <c r="AF29" i="11"/>
  <c r="AQ25" i="14"/>
  <c r="C7" i="13"/>
  <c r="S72" i="5"/>
  <c r="E21" i="15"/>
  <c r="E21" i="13"/>
  <c r="AQ21" i="4"/>
  <c r="D72" i="11"/>
  <c r="D72" i="7"/>
  <c r="C7" i="7"/>
  <c r="C26" i="7" s="1"/>
  <c r="AB30" i="12"/>
  <c r="S72" i="14"/>
  <c r="S72" i="16"/>
  <c r="S72" i="13"/>
  <c r="AF72" i="17"/>
  <c r="AB9" i="17"/>
  <c r="D8" i="12"/>
  <c r="C7" i="15"/>
  <c r="AF29" i="13"/>
  <c r="AF29" i="5"/>
  <c r="E21" i="16"/>
  <c r="S72" i="11"/>
  <c r="S72" i="12"/>
  <c r="S72" i="8"/>
  <c r="C8" i="12"/>
  <c r="D26" i="9"/>
  <c r="C7" i="16"/>
  <c r="AQ25" i="5"/>
  <c r="AQ21" i="1"/>
  <c r="AF72" i="15"/>
  <c r="E21" i="2"/>
  <c r="AQ25" i="4"/>
  <c r="AF29" i="16"/>
  <c r="AF29" i="1"/>
  <c r="D72" i="16"/>
  <c r="S72" i="15"/>
  <c r="AB30" i="11"/>
  <c r="AB30" i="15"/>
  <c r="D8" i="4"/>
  <c r="E21" i="14"/>
  <c r="E21" i="12"/>
  <c r="D26" i="14"/>
  <c r="AF72" i="7"/>
  <c r="AF29" i="21"/>
  <c r="AF29" i="2"/>
  <c r="AQ25" i="1"/>
  <c r="AB30" i="2"/>
  <c r="AQ25" i="12"/>
  <c r="S72" i="9"/>
  <c r="S72" i="7"/>
  <c r="S72" i="10"/>
  <c r="D8" i="9"/>
  <c r="D26" i="12"/>
  <c r="D26" i="4"/>
  <c r="C7" i="11"/>
  <c r="AB30" i="13"/>
  <c r="AB30" i="1"/>
  <c r="S72" i="6"/>
  <c r="C24" i="16"/>
  <c r="D8" i="5"/>
  <c r="S72" i="2"/>
  <c r="D26" i="5"/>
  <c r="AB30" i="4"/>
  <c r="AB30" i="16"/>
  <c r="S72" i="1"/>
  <c r="AB30" i="14"/>
  <c r="I26" i="2"/>
  <c r="I8" i="2"/>
  <c r="AQ6" i="2"/>
  <c r="H7" i="2"/>
  <c r="C26" i="9"/>
  <c r="C8" i="9"/>
  <c r="AB30" i="8"/>
  <c r="C26" i="4"/>
  <c r="C8" i="4"/>
  <c r="C26" i="5"/>
  <c r="C8" i="5"/>
  <c r="AQ24" i="15"/>
  <c r="C21" i="15"/>
  <c r="S72" i="4"/>
  <c r="AQ24" i="14"/>
  <c r="C21" i="14"/>
  <c r="AB30" i="9"/>
  <c r="AB30" i="10"/>
  <c r="C21" i="13" l="1"/>
  <c r="C26" i="13" s="1"/>
  <c r="C21" i="12"/>
  <c r="C26" i="12" s="1"/>
  <c r="C21" i="2"/>
  <c r="C26" i="2" s="1"/>
  <c r="C8" i="7"/>
  <c r="AF72" i="14"/>
  <c r="AH72" i="17"/>
  <c r="AF72" i="10"/>
  <c r="D72" i="14"/>
  <c r="C8" i="16"/>
  <c r="C26" i="6"/>
  <c r="D72" i="15"/>
  <c r="AF72" i="12"/>
  <c r="C8" i="6"/>
  <c r="AF72" i="16"/>
  <c r="E26" i="13"/>
  <c r="AQ21" i="13"/>
  <c r="I72" i="2"/>
  <c r="AF72" i="21"/>
  <c r="E26" i="14"/>
  <c r="AF72" i="5"/>
  <c r="E26" i="2"/>
  <c r="AQ21" i="2"/>
  <c r="C26" i="11"/>
  <c r="E26" i="15"/>
  <c r="AQ21" i="12"/>
  <c r="C26" i="14"/>
  <c r="D72" i="4"/>
  <c r="D72" i="12"/>
  <c r="AF72" i="4"/>
  <c r="AQ21" i="14"/>
  <c r="AF72" i="13"/>
  <c r="C26" i="15"/>
  <c r="AF72" i="2"/>
  <c r="C8" i="15"/>
  <c r="D72" i="5"/>
  <c r="E26" i="12"/>
  <c r="D72" i="9"/>
  <c r="E26" i="16"/>
  <c r="AF72" i="11"/>
  <c r="AF72" i="1"/>
  <c r="AQ21" i="15"/>
  <c r="C21" i="16"/>
  <c r="C8" i="13"/>
  <c r="C8" i="11"/>
  <c r="AQ24" i="16"/>
  <c r="H26" i="2"/>
  <c r="H8" i="2"/>
  <c r="H72" i="2" l="1"/>
  <c r="C26" i="16"/>
  <c r="AQ21" i="16"/>
  <c r="E72" i="2"/>
  <c r="E72" i="13"/>
  <c r="E72" i="16"/>
  <c r="E72" i="14"/>
  <c r="E72" i="12"/>
  <c r="E72" i="15"/>
  <c r="N9" i="24" l="1"/>
  <c r="N21" i="24"/>
  <c r="N9" i="25" l="1"/>
  <c r="N21" i="25"/>
  <c r="N26" i="25" l="1"/>
  <c r="N72" i="25" l="1"/>
  <c r="L14" i="19"/>
  <c r="M9" i="19"/>
  <c r="L14" i="25" l="1"/>
  <c r="M9" i="25"/>
  <c r="M9" i="23" l="1"/>
  <c r="L14" i="23"/>
  <c r="M9" i="21"/>
  <c r="L14" i="21"/>
  <c r="M9" i="22"/>
  <c r="L14" i="22"/>
  <c r="M26" i="23" l="1"/>
  <c r="M72" i="23" l="1"/>
  <c r="M9" i="24" l="1"/>
  <c r="L14" i="24"/>
  <c r="M26" i="24" l="1"/>
  <c r="M72" i="24" l="1"/>
  <c r="M9" i="26"/>
  <c r="M9" i="28" l="1"/>
  <c r="M9" i="29" l="1"/>
  <c r="AA57" i="7" l="1"/>
  <c r="AB50" i="34" l="1"/>
  <c r="AB50" i="33" l="1"/>
  <c r="AB50" i="32" l="1"/>
  <c r="AB50" i="31" l="1"/>
  <c r="AB50" i="30" l="1"/>
  <c r="AB50" i="29" l="1"/>
  <c r="AB50" i="24" l="1"/>
  <c r="C38" i="4" l="1"/>
  <c r="D29" i="2"/>
  <c r="D72" i="2" l="1"/>
  <c r="AB50" i="28" l="1"/>
  <c r="AB50" i="25" l="1"/>
  <c r="AB50" i="26" l="1"/>
  <c r="AK7" i="30" l="1"/>
  <c r="AK21" i="30"/>
  <c r="AK21" i="33"/>
  <c r="AK7" i="33"/>
  <c r="AK7" i="32"/>
  <c r="AK21" i="32"/>
  <c r="AK21" i="29"/>
  <c r="AK7" i="29"/>
  <c r="AK7" i="37"/>
  <c r="AK21" i="37"/>
  <c r="AK21" i="35"/>
  <c r="AK7" i="35"/>
  <c r="AK21" i="28"/>
  <c r="AK7" i="28"/>
  <c r="AK21" i="23"/>
  <c r="AK7" i="23"/>
  <c r="AK7" i="24"/>
  <c r="AK21" i="24"/>
  <c r="AK7" i="25"/>
  <c r="AK21" i="25"/>
  <c r="AK21" i="22"/>
  <c r="AK7" i="22"/>
  <c r="AK7" i="31"/>
  <c r="AK21" i="31"/>
  <c r="AK7" i="34"/>
  <c r="AK21" i="34"/>
  <c r="AK21" i="36"/>
  <c r="AK7" i="36"/>
  <c r="AK7" i="26"/>
  <c r="AK21" i="26"/>
  <c r="AK8" i="35" l="1"/>
  <c r="AK26" i="35"/>
  <c r="AK72" i="35" s="1"/>
  <c r="AK8" i="36"/>
  <c r="AK26" i="36"/>
  <c r="AK72" i="36" s="1"/>
  <c r="AK8" i="31"/>
  <c r="AK26" i="31"/>
  <c r="AK72" i="31" s="1"/>
  <c r="AK26" i="37"/>
  <c r="AK72" i="37" s="1"/>
  <c r="AK8" i="37"/>
  <c r="AK8" i="26"/>
  <c r="AK26" i="26"/>
  <c r="AK72" i="26" s="1"/>
  <c r="AK8" i="22"/>
  <c r="AK26" i="22"/>
  <c r="AK72" i="22" s="1"/>
  <c r="AK8" i="29"/>
  <c r="AK26" i="29"/>
  <c r="AK72" i="29" s="1"/>
  <c r="AK26" i="34"/>
  <c r="AK72" i="34" s="1"/>
  <c r="AK8" i="34"/>
  <c r="AK26" i="28"/>
  <c r="AK72" i="28" s="1"/>
  <c r="AK8" i="28"/>
  <c r="AK8" i="25"/>
  <c r="AK26" i="25"/>
  <c r="AK72" i="25" s="1"/>
  <c r="AK26" i="32"/>
  <c r="AK72" i="32" s="1"/>
  <c r="AK8" i="32"/>
  <c r="AK26" i="33"/>
  <c r="AK72" i="33" s="1"/>
  <c r="AK8" i="33"/>
  <c r="AK21" i="39"/>
  <c r="AK7" i="39"/>
  <c r="AK8" i="24"/>
  <c r="AK26" i="24"/>
  <c r="AK72" i="24" s="1"/>
  <c r="AK8" i="23"/>
  <c r="AK26" i="23"/>
  <c r="AK72" i="23" s="1"/>
  <c r="AK26" i="30"/>
  <c r="AK72" i="30" s="1"/>
  <c r="AK8" i="30"/>
  <c r="AK26" i="39" l="1"/>
  <c r="AK72" i="39" s="1"/>
  <c r="AK8" i="39"/>
  <c r="C44" i="21" l="1"/>
  <c r="C44" i="19"/>
  <c r="C44" i="18"/>
  <c r="C44" i="17" l="1"/>
  <c r="AH21" i="35" l="1"/>
  <c r="AA24" i="35"/>
  <c r="AA21" i="35" s="1"/>
  <c r="AB24" i="35"/>
  <c r="AB24" i="36"/>
  <c r="AH21" i="36"/>
  <c r="AA24" i="36"/>
  <c r="AA21" i="36" s="1"/>
  <c r="AH21" i="37"/>
  <c r="AB24" i="37"/>
  <c r="AA24" i="37"/>
  <c r="AA21" i="37" s="1"/>
  <c r="AH21" i="34"/>
  <c r="AA24" i="34"/>
  <c r="AA21" i="34" s="1"/>
  <c r="AB24" i="34"/>
  <c r="C3" i="17"/>
  <c r="D29" i="17"/>
  <c r="AB24" i="39" l="1"/>
  <c r="AH21" i="39"/>
  <c r="AA24" i="39"/>
  <c r="AA21" i="39" s="1"/>
  <c r="AH21" i="27"/>
  <c r="AB24" i="27"/>
  <c r="AA24" i="27"/>
  <c r="AA21" i="27" l="1"/>
  <c r="AH45" i="37"/>
  <c r="AM7" i="34" l="1"/>
  <c r="AM7" i="33"/>
  <c r="AM7" i="32"/>
  <c r="AM7" i="31"/>
  <c r="W21" i="39"/>
  <c r="W21" i="27" l="1"/>
  <c r="AM8" i="31"/>
  <c r="AM26" i="31"/>
  <c r="AM26" i="32"/>
  <c r="AM8" i="32"/>
  <c r="AM8" i="33"/>
  <c r="AM26" i="33"/>
  <c r="AM8" i="34"/>
  <c r="AM26" i="34"/>
  <c r="C38" i="17"/>
  <c r="C38" i="18"/>
  <c r="C38" i="21"/>
  <c r="C32" i="17"/>
  <c r="C32" i="18"/>
  <c r="C32" i="21"/>
  <c r="C38" i="19" l="1"/>
  <c r="C32" i="19"/>
  <c r="U9" i="35" l="1"/>
  <c r="U9" i="36"/>
  <c r="U9" i="37"/>
  <c r="U9" i="33" l="1"/>
  <c r="U9" i="34"/>
  <c r="U9" i="30"/>
  <c r="U9" i="32"/>
  <c r="U9" i="39"/>
  <c r="U9" i="24"/>
  <c r="U9" i="25"/>
  <c r="U9" i="26"/>
  <c r="U9" i="28"/>
  <c r="U9" i="29"/>
  <c r="U9" i="31"/>
  <c r="U9" i="27" l="1"/>
  <c r="AL7" i="39" l="1"/>
  <c r="O7" i="39"/>
  <c r="AG9" i="39"/>
  <c r="AH30" i="39"/>
  <c r="AH9" i="39"/>
  <c r="AG7" i="39"/>
  <c r="X7" i="39" l="1"/>
  <c r="V65" i="39"/>
  <c r="Y7" i="39"/>
  <c r="Y26" i="39" s="1"/>
  <c r="Y28" i="39" s="1"/>
  <c r="Y27" i="39" s="1"/>
  <c r="Y72" i="39" s="1"/>
  <c r="AG7" i="27"/>
  <c r="AL57" i="39"/>
  <c r="AG8" i="39"/>
  <c r="AG26" i="39"/>
  <c r="AG72" i="39" s="1"/>
  <c r="W21" i="37"/>
  <c r="AH9" i="27"/>
  <c r="C2" i="39"/>
  <c r="AH58" i="39"/>
  <c r="C2" i="27"/>
  <c r="K30" i="39"/>
  <c r="H43" i="39"/>
  <c r="S45" i="39"/>
  <c r="AL8" i="39"/>
  <c r="AL26" i="39"/>
  <c r="AG9" i="27"/>
  <c r="AL7" i="27"/>
  <c r="X26" i="39"/>
  <c r="O8" i="39"/>
  <c r="X7" i="27"/>
  <c r="Y7" i="27"/>
  <c r="O7" i="27"/>
  <c r="Z7" i="39"/>
  <c r="Z7" i="27"/>
  <c r="AL29" i="39" l="1"/>
  <c r="AL72" i="39" s="1"/>
  <c r="AH57" i="39"/>
  <c r="Z26" i="39"/>
  <c r="Y8" i="39"/>
  <c r="O8" i="27"/>
  <c r="X26" i="27"/>
  <c r="Z26" i="27"/>
  <c r="Y26" i="27"/>
  <c r="X28" i="39"/>
  <c r="AL26" i="27"/>
  <c r="AL8" i="27"/>
  <c r="AG8" i="27"/>
  <c r="AG26" i="27"/>
  <c r="Z28" i="39" l="1"/>
  <c r="Z27" i="39" s="1"/>
  <c r="Z8" i="39" s="1"/>
  <c r="Y28" i="27"/>
  <c r="X28" i="27"/>
  <c r="X27" i="39"/>
  <c r="Z28" i="27"/>
  <c r="L28" i="39" l="1"/>
  <c r="Z72" i="39"/>
  <c r="AQ28" i="39"/>
  <c r="AQ27" i="39" s="1"/>
  <c r="L27" i="39"/>
  <c r="X8" i="39"/>
  <c r="X72" i="39"/>
  <c r="L28" i="27"/>
  <c r="X27" i="27"/>
  <c r="Y27" i="27"/>
  <c r="Z27" i="27"/>
  <c r="Z8" i="27" l="1"/>
  <c r="AL7" i="37"/>
  <c r="Y8" i="27"/>
  <c r="AG7" i="37"/>
  <c r="AG9" i="37"/>
  <c r="X8" i="27"/>
  <c r="AH30" i="37"/>
  <c r="AQ28" i="27"/>
  <c r="L27" i="27"/>
  <c r="AH7" i="37"/>
  <c r="T9" i="37"/>
  <c r="AH9" i="37"/>
  <c r="AF30" i="37" l="1"/>
  <c r="AQ27" i="27"/>
  <c r="AN30" i="37"/>
  <c r="O9" i="37"/>
  <c r="L11" i="37"/>
  <c r="O7" i="37"/>
  <c r="AL57" i="37"/>
  <c r="C11" i="37"/>
  <c r="S45" i="37"/>
  <c r="C2" i="37"/>
  <c r="AL8" i="37"/>
  <c r="AL26" i="37"/>
  <c r="AH8" i="37"/>
  <c r="AH26" i="37"/>
  <c r="S9" i="37"/>
  <c r="L10" i="37"/>
  <c r="H43" i="37"/>
  <c r="K30" i="37"/>
  <c r="AG26" i="37"/>
  <c r="AG72" i="37" s="1"/>
  <c r="AG8" i="37"/>
  <c r="X7" i="37" l="1"/>
  <c r="Z7" i="37"/>
  <c r="H10" i="37"/>
  <c r="Y7" i="37"/>
  <c r="AN29" i="37"/>
  <c r="D9" i="37"/>
  <c r="C10" i="37"/>
  <c r="AL29" i="37"/>
  <c r="AL72" i="37" s="1"/>
  <c r="O8" i="37"/>
  <c r="AH58" i="37"/>
  <c r="V65" i="37"/>
  <c r="AF29" i="37"/>
  <c r="X26" i="37"/>
  <c r="Z26" i="37"/>
  <c r="Z28" i="37" l="1"/>
  <c r="Z27" i="37" s="1"/>
  <c r="Z8" i="37" s="1"/>
  <c r="C9" i="37"/>
  <c r="Y26" i="37"/>
  <c r="AH57" i="37"/>
  <c r="AH29" i="37"/>
  <c r="AH72" i="37" s="1"/>
  <c r="X28" i="37"/>
  <c r="Z72" i="37" l="1"/>
  <c r="X27" i="37"/>
  <c r="Y28" i="37"/>
  <c r="Y27" i="37" s="1"/>
  <c r="Y8" i="37" s="1"/>
  <c r="Y72" i="37" l="1"/>
  <c r="X8" i="37"/>
  <c r="X72" i="37"/>
  <c r="L28" i="37"/>
  <c r="G21" i="35" l="1"/>
  <c r="G21" i="32"/>
  <c r="G21" i="31"/>
  <c r="G21" i="33"/>
  <c r="AQ28" i="37"/>
  <c r="AQ27" i="37" s="1"/>
  <c r="L27" i="37"/>
  <c r="G21" i="34" l="1"/>
  <c r="V65" i="36" l="1"/>
  <c r="AG7" i="36"/>
  <c r="T9" i="36"/>
  <c r="AH30" i="36"/>
  <c r="H10" i="36"/>
  <c r="AH9" i="36"/>
  <c r="AL7" i="36"/>
  <c r="C11" i="36"/>
  <c r="AG9" i="36"/>
  <c r="O7" i="36"/>
  <c r="Y7" i="36" l="1"/>
  <c r="Y26" i="36" s="1"/>
  <c r="S45" i="36"/>
  <c r="S9" i="36"/>
  <c r="L10" i="36"/>
  <c r="AF30" i="36"/>
  <c r="X7" i="36"/>
  <c r="AL57" i="36"/>
  <c r="AH58" i="36"/>
  <c r="C10" i="36"/>
  <c r="D9" i="36"/>
  <c r="K30" i="36"/>
  <c r="H43" i="36"/>
  <c r="AL26" i="36"/>
  <c r="AL8" i="36"/>
  <c r="O9" i="36"/>
  <c r="L11" i="36"/>
  <c r="C2" i="36"/>
  <c r="O8" i="36"/>
  <c r="Z7" i="36"/>
  <c r="AG8" i="36"/>
  <c r="AG26" i="36"/>
  <c r="AG72" i="36" s="1"/>
  <c r="AN30" i="36"/>
  <c r="AN29" i="36" l="1"/>
  <c r="Y28" i="36"/>
  <c r="Y27" i="36" s="1"/>
  <c r="Y8" i="36" s="1"/>
  <c r="X26" i="36"/>
  <c r="C9" i="36"/>
  <c r="AL29" i="36"/>
  <c r="AL72" i="36" s="1"/>
  <c r="AF29" i="36"/>
  <c r="AH57" i="36"/>
  <c r="Z26" i="36"/>
  <c r="X28" i="36" l="1"/>
  <c r="Z28" i="36"/>
  <c r="Z27" i="36" s="1"/>
  <c r="Z8" i="36" s="1"/>
  <c r="Y72" i="36"/>
  <c r="Z72" i="36" l="1"/>
  <c r="X27" i="36"/>
  <c r="L28" i="36"/>
  <c r="L27" i="36" l="1"/>
  <c r="AQ28" i="36"/>
  <c r="AQ27" i="36" s="1"/>
  <c r="X8" i="36"/>
  <c r="X72" i="36"/>
  <c r="AG7" i="35" l="1"/>
  <c r="AL7" i="35"/>
  <c r="AG9" i="35"/>
  <c r="AH30" i="35"/>
  <c r="AL57" i="35" l="1"/>
  <c r="K30" i="35"/>
  <c r="H43" i="35"/>
  <c r="AH58" i="35"/>
  <c r="AL8" i="35"/>
  <c r="AL26" i="35"/>
  <c r="C69" i="35"/>
  <c r="S45" i="35"/>
  <c r="AF30" i="35"/>
  <c r="C2" i="35"/>
  <c r="AG26" i="35"/>
  <c r="AG72" i="35" s="1"/>
  <c r="AG8" i="35"/>
  <c r="AL29" i="35" l="1"/>
  <c r="AL72" i="35" s="1"/>
  <c r="Y7" i="35"/>
  <c r="C67" i="35"/>
  <c r="C60" i="35"/>
  <c r="C63" i="35"/>
  <c r="S9" i="35"/>
  <c r="L10" i="35"/>
  <c r="C59" i="35"/>
  <c r="AF29" i="35"/>
  <c r="AM7" i="35"/>
  <c r="X7" i="35"/>
  <c r="C64" i="35"/>
  <c r="C62" i="35"/>
  <c r="Z7" i="35"/>
  <c r="C61" i="35"/>
  <c r="AM57" i="35"/>
  <c r="C68" i="35"/>
  <c r="AM57" i="36"/>
  <c r="X26" i="35" l="1"/>
  <c r="C69" i="36"/>
  <c r="C60" i="36"/>
  <c r="AM26" i="35"/>
  <c r="AM8" i="35"/>
  <c r="C59" i="36"/>
  <c r="C61" i="36"/>
  <c r="C68" i="36"/>
  <c r="C64" i="36"/>
  <c r="C62" i="36"/>
  <c r="C63" i="36"/>
  <c r="AM29" i="36"/>
  <c r="C67" i="36"/>
  <c r="AM7" i="36"/>
  <c r="Z26" i="35"/>
  <c r="AM29" i="35"/>
  <c r="Y26" i="35"/>
  <c r="AM57" i="37"/>
  <c r="AM29" i="37" l="1"/>
  <c r="AM72" i="35"/>
  <c r="C59" i="37"/>
  <c r="C64" i="37"/>
  <c r="Z28" i="35"/>
  <c r="Z27" i="35" s="1"/>
  <c r="Z8" i="35" s="1"/>
  <c r="C67" i="37"/>
  <c r="AM8" i="36"/>
  <c r="AM26" i="36"/>
  <c r="AM72" i="36" s="1"/>
  <c r="C11" i="35"/>
  <c r="C60" i="37"/>
  <c r="C61" i="37"/>
  <c r="L44" i="35"/>
  <c r="L44" i="36"/>
  <c r="H10" i="35"/>
  <c r="C68" i="37"/>
  <c r="C62" i="37"/>
  <c r="Y28" i="35"/>
  <c r="Y27" i="35" s="1"/>
  <c r="Y8" i="35" s="1"/>
  <c r="X28" i="35"/>
  <c r="AM7" i="37"/>
  <c r="C69" i="37"/>
  <c r="C63" i="37"/>
  <c r="AM57" i="39"/>
  <c r="Z72" i="35" l="1"/>
  <c r="V65" i="35"/>
  <c r="C67" i="39"/>
  <c r="AM7" i="39"/>
  <c r="AM8" i="37"/>
  <c r="AM26" i="37"/>
  <c r="AM72" i="37" s="1"/>
  <c r="C63" i="39"/>
  <c r="AM29" i="39"/>
  <c r="C60" i="39"/>
  <c r="L44" i="37"/>
  <c r="C62" i="39"/>
  <c r="L28" i="35"/>
  <c r="X27" i="35"/>
  <c r="C10" i="35"/>
  <c r="D9" i="35"/>
  <c r="C61" i="39"/>
  <c r="C64" i="39"/>
  <c r="C59" i="39"/>
  <c r="Y72" i="35"/>
  <c r="C68" i="39"/>
  <c r="C69" i="39"/>
  <c r="L44" i="39" l="1"/>
  <c r="C66" i="39"/>
  <c r="D65" i="39"/>
  <c r="C65" i="39" s="1"/>
  <c r="C9" i="35"/>
  <c r="AM8" i="39"/>
  <c r="AM26" i="39"/>
  <c r="AM72" i="39" s="1"/>
  <c r="AM7" i="27"/>
  <c r="AQ28" i="35"/>
  <c r="AQ27" i="35" s="1"/>
  <c r="L27" i="35"/>
  <c r="X8" i="35"/>
  <c r="X72" i="35"/>
  <c r="AM26" i="27" l="1"/>
  <c r="AM8" i="27"/>
  <c r="AG9" i="34" l="1"/>
  <c r="AL7" i="34"/>
  <c r="C11" i="34"/>
  <c r="AG7" i="34"/>
  <c r="AM57" i="34"/>
  <c r="AM29" i="34"/>
  <c r="AM72" i="34" s="1"/>
  <c r="H10" i="34"/>
  <c r="V65" i="34"/>
  <c r="Z7" i="34" l="1"/>
  <c r="Z26" i="34" s="1"/>
  <c r="Z28" i="34" s="1"/>
  <c r="Z27" i="34" s="1"/>
  <c r="Z72" i="34" s="1"/>
  <c r="X7" i="34"/>
  <c r="Y7" i="34"/>
  <c r="Y26" i="34" s="1"/>
  <c r="C10" i="34"/>
  <c r="D9" i="34"/>
  <c r="X26" i="34"/>
  <c r="AN30" i="34"/>
  <c r="C2" i="34"/>
  <c r="AG8" i="34"/>
  <c r="AG26" i="34"/>
  <c r="AG72" i="34" s="1"/>
  <c r="S45" i="34"/>
  <c r="K30" i="34"/>
  <c r="H43" i="34"/>
  <c r="AL57" i="34"/>
  <c r="AH58" i="34"/>
  <c r="AF30" i="34"/>
  <c r="AL8" i="34"/>
  <c r="AL26" i="34"/>
  <c r="S9" i="34"/>
  <c r="L10" i="34"/>
  <c r="AL29" i="34" l="1"/>
  <c r="AL72" i="34" s="1"/>
  <c r="Z8" i="34"/>
  <c r="AN29" i="34"/>
  <c r="Y28" i="34"/>
  <c r="Y27" i="34" s="1"/>
  <c r="Y8" i="34" s="1"/>
  <c r="X28" i="34"/>
  <c r="AF29" i="34"/>
  <c r="C9" i="34"/>
  <c r="Y72" i="34" l="1"/>
  <c r="L28" i="34"/>
  <c r="X27" i="34"/>
  <c r="L56" i="2"/>
  <c r="Q29" i="2" l="1"/>
  <c r="Q72" i="2" s="1"/>
  <c r="L27" i="34"/>
  <c r="AQ28" i="34"/>
  <c r="AQ27" i="34" s="1"/>
  <c r="X8" i="34"/>
  <c r="X72" i="34"/>
  <c r="T9" i="19" l="1"/>
  <c r="T9" i="22"/>
  <c r="T9" i="23"/>
  <c r="T9" i="24"/>
  <c r="T9" i="25"/>
  <c r="L11" i="22" l="1"/>
  <c r="L9" i="22" s="1"/>
  <c r="O9" i="22"/>
  <c r="O9" i="19"/>
  <c r="L11" i="19"/>
  <c r="L9" i="19" s="1"/>
  <c r="L11" i="25"/>
  <c r="O9" i="25"/>
  <c r="L11" i="24"/>
  <c r="O9" i="24"/>
  <c r="L11" i="23"/>
  <c r="O9" i="23"/>
  <c r="T57" i="2" l="1"/>
  <c r="T29" i="2"/>
  <c r="T72" i="2" s="1"/>
  <c r="L53" i="13" l="1"/>
  <c r="AQ53" i="13" s="1"/>
  <c r="L53" i="11"/>
  <c r="AQ53" i="11" s="1"/>
  <c r="L53" i="10"/>
  <c r="AQ53" i="10" s="1"/>
  <c r="L53" i="12"/>
  <c r="AQ53" i="12" s="1"/>
  <c r="Y7" i="7"/>
  <c r="Y7" i="28"/>
  <c r="Z7" i="7"/>
  <c r="L53" i="9"/>
  <c r="AQ53" i="9" s="1"/>
  <c r="L53" i="8"/>
  <c r="AQ53" i="8" s="1"/>
  <c r="L53" i="7"/>
  <c r="AQ53" i="7" s="1"/>
  <c r="L53" i="6"/>
  <c r="AQ53" i="6" s="1"/>
  <c r="L53" i="5"/>
  <c r="AQ53" i="5" s="1"/>
  <c r="L53" i="4"/>
  <c r="AQ53" i="4" s="1"/>
  <c r="L4" i="16"/>
  <c r="AQ4" i="16" s="1"/>
  <c r="L53" i="2"/>
  <c r="AQ53" i="2" s="1"/>
  <c r="L53" i="1"/>
  <c r="AQ53" i="1" s="1"/>
  <c r="L4" i="2"/>
  <c r="AQ4" i="2" s="1"/>
  <c r="L53" i="16"/>
  <c r="AQ53" i="16" s="1"/>
  <c r="L53" i="15"/>
  <c r="AQ53" i="15" s="1"/>
  <c r="L53" i="14"/>
  <c r="AQ53" i="14" s="1"/>
  <c r="Z7" i="9" l="1"/>
  <c r="Z7" i="10"/>
  <c r="Z26" i="10" s="1"/>
  <c r="X7" i="18"/>
  <c r="Z7" i="24"/>
  <c r="Z26" i="24" s="1"/>
  <c r="Y7" i="24"/>
  <c r="Y26" i="24" s="1"/>
  <c r="X7" i="31"/>
  <c r="Z7" i="4"/>
  <c r="Z26" i="4" s="1"/>
  <c r="X7" i="32"/>
  <c r="X26" i="32" s="1"/>
  <c r="Y7" i="25"/>
  <c r="Y26" i="25" s="1"/>
  <c r="Y28" i="25" s="1"/>
  <c r="Y27" i="25" s="1"/>
  <c r="Y72" i="25" s="1"/>
  <c r="Z7" i="28"/>
  <c r="Z26" i="28" s="1"/>
  <c r="X7" i="23"/>
  <c r="X26" i="23" s="1"/>
  <c r="Y7" i="10"/>
  <c r="Y26" i="10" s="1"/>
  <c r="Y7" i="5"/>
  <c r="Y26" i="5" s="1"/>
  <c r="X7" i="22"/>
  <c r="X26" i="22" s="1"/>
  <c r="L4" i="8"/>
  <c r="AQ4" i="8" s="1"/>
  <c r="Z7" i="15"/>
  <c r="Z26" i="15" s="1"/>
  <c r="Z7" i="22"/>
  <c r="Z26" i="22" s="1"/>
  <c r="Z7" i="12"/>
  <c r="Z26" i="12" s="1"/>
  <c r="Z28" i="12" s="1"/>
  <c r="Z27" i="12" s="1"/>
  <c r="Z8" i="12" s="1"/>
  <c r="X7" i="33"/>
  <c r="X26" i="33" s="1"/>
  <c r="Y7" i="30"/>
  <c r="Y26" i="30" s="1"/>
  <c r="L4" i="15"/>
  <c r="AQ4" i="15" s="1"/>
  <c r="Z7" i="25"/>
  <c r="Z26" i="25" s="1"/>
  <c r="Y7" i="9"/>
  <c r="Y26" i="9" s="1"/>
  <c r="L4" i="9"/>
  <c r="AQ4" i="9" s="1"/>
  <c r="Z7" i="23"/>
  <c r="Z26" i="23" s="1"/>
  <c r="Z7" i="17"/>
  <c r="Z26" i="17" s="1"/>
  <c r="Z7" i="1"/>
  <c r="Z26" i="1" s="1"/>
  <c r="X7" i="24"/>
  <c r="X26" i="24" s="1"/>
  <c r="Y7" i="11"/>
  <c r="Y26" i="11" s="1"/>
  <c r="Y7" i="22"/>
  <c r="Y26" i="22" s="1"/>
  <c r="Y7" i="6"/>
  <c r="Y26" i="6" s="1"/>
  <c r="X7" i="21"/>
  <c r="X26" i="21" s="1"/>
  <c r="Z7" i="32"/>
  <c r="Z26" i="32" s="1"/>
  <c r="X7" i="26"/>
  <c r="X26" i="26" s="1"/>
  <c r="X7" i="28"/>
  <c r="X26" i="28" s="1"/>
  <c r="X7" i="30"/>
  <c r="X26" i="30" s="1"/>
  <c r="X7" i="19"/>
  <c r="X26" i="19" s="1"/>
  <c r="Y7" i="18"/>
  <c r="Y26" i="18" s="1"/>
  <c r="Y7" i="1"/>
  <c r="Y26" i="1" s="1"/>
  <c r="Z7" i="14"/>
  <c r="Z26" i="14" s="1"/>
  <c r="L4" i="1"/>
  <c r="AQ4" i="1" s="1"/>
  <c r="X7" i="14"/>
  <c r="X26" i="14" s="1"/>
  <c r="L3" i="14"/>
  <c r="X7" i="17"/>
  <c r="Y7" i="32"/>
  <c r="L3" i="8"/>
  <c r="X7" i="8"/>
  <c r="AG9" i="33"/>
  <c r="X26" i="31"/>
  <c r="C11" i="33"/>
  <c r="Y7" i="12"/>
  <c r="L3" i="11"/>
  <c r="X7" i="11"/>
  <c r="L3" i="13"/>
  <c r="X7" i="13"/>
  <c r="Z7" i="18"/>
  <c r="Z7" i="21"/>
  <c r="L4" i="14"/>
  <c r="AQ4" i="14" s="1"/>
  <c r="Z7" i="19"/>
  <c r="Z7" i="33"/>
  <c r="X7" i="4"/>
  <c r="L3" i="4"/>
  <c r="X7" i="25"/>
  <c r="X7" i="1"/>
  <c r="X7" i="29"/>
  <c r="X7" i="7"/>
  <c r="L3" i="7"/>
  <c r="L4" i="6"/>
  <c r="AQ4" i="6" s="1"/>
  <c r="L4" i="7"/>
  <c r="AQ4" i="7" s="1"/>
  <c r="Z7" i="26"/>
  <c r="Z7" i="13"/>
  <c r="L4" i="13"/>
  <c r="AQ4" i="13" s="1"/>
  <c r="Y7" i="4"/>
  <c r="Z7" i="8"/>
  <c r="AG7" i="33"/>
  <c r="AM57" i="33"/>
  <c r="AM29" i="33"/>
  <c r="AM72" i="33" s="1"/>
  <c r="L4" i="11"/>
  <c r="AQ4" i="11" s="1"/>
  <c r="Y7" i="21"/>
  <c r="L3" i="10"/>
  <c r="X7" i="10"/>
  <c r="Z7" i="11"/>
  <c r="Z26" i="11" s="1"/>
  <c r="L3" i="12"/>
  <c r="X7" i="12"/>
  <c r="Y7" i="13"/>
  <c r="Y7" i="19"/>
  <c r="Y7" i="33"/>
  <c r="Z26" i="9"/>
  <c r="Y7" i="2"/>
  <c r="L3" i="2"/>
  <c r="L3" i="5"/>
  <c r="X7" i="5"/>
  <c r="Z7" i="29"/>
  <c r="Z26" i="7"/>
  <c r="Y7" i="26"/>
  <c r="X7" i="6"/>
  <c r="L3" i="6"/>
  <c r="X26" i="18"/>
  <c r="L4" i="10"/>
  <c r="AQ4" i="10" s="1"/>
  <c r="Y7" i="23"/>
  <c r="L4" i="12"/>
  <c r="AQ4" i="12" s="1"/>
  <c r="Y7" i="15"/>
  <c r="Y7" i="14"/>
  <c r="Y7" i="17"/>
  <c r="Z7" i="31"/>
  <c r="L4" i="4"/>
  <c r="AQ4" i="4" s="1"/>
  <c r="L4" i="5"/>
  <c r="AQ4" i="5" s="1"/>
  <c r="Z7" i="30"/>
  <c r="Z7" i="6"/>
  <c r="Y26" i="28"/>
  <c r="Y28" i="28" s="1"/>
  <c r="Y27" i="28" s="1"/>
  <c r="Y72" i="28" s="1"/>
  <c r="Y7" i="8"/>
  <c r="Z28" i="10"/>
  <c r="Z27" i="10" s="1"/>
  <c r="Z8" i="10" s="1"/>
  <c r="L3" i="9"/>
  <c r="X7" i="9"/>
  <c r="X7" i="15"/>
  <c r="L3" i="15"/>
  <c r="L3" i="16"/>
  <c r="Y7" i="16"/>
  <c r="Y26" i="16" s="1"/>
  <c r="Y7" i="31"/>
  <c r="Z7" i="5"/>
  <c r="Y7" i="29"/>
  <c r="Y26" i="7"/>
  <c r="Y8" i="25" l="1"/>
  <c r="Z72" i="10"/>
  <c r="S45" i="33"/>
  <c r="L7" i="15"/>
  <c r="AQ3" i="15"/>
  <c r="Z26" i="26"/>
  <c r="Z26" i="18"/>
  <c r="X28" i="31"/>
  <c r="L7" i="14"/>
  <c r="AQ3" i="14"/>
  <c r="X26" i="11"/>
  <c r="X28" i="18"/>
  <c r="Y26" i="15"/>
  <c r="L7" i="5"/>
  <c r="AQ3" i="5"/>
  <c r="X26" i="15"/>
  <c r="Z28" i="15"/>
  <c r="Z27" i="15" s="1"/>
  <c r="Z8" i="15" s="1"/>
  <c r="L7" i="2"/>
  <c r="AQ3" i="2"/>
  <c r="Y28" i="22"/>
  <c r="Y27" i="22" s="1"/>
  <c r="Y8" i="22" s="1"/>
  <c r="X26" i="13"/>
  <c r="X28" i="14"/>
  <c r="X28" i="26"/>
  <c r="Y28" i="18"/>
  <c r="Y27" i="18" s="1"/>
  <c r="Y8" i="18" s="1"/>
  <c r="Z28" i="4"/>
  <c r="Z27" i="4" s="1"/>
  <c r="Z8" i="4" s="1"/>
  <c r="AL57" i="33"/>
  <c r="X26" i="9"/>
  <c r="Z28" i="28"/>
  <c r="Z27" i="28" s="1"/>
  <c r="Z8" i="28" s="1"/>
  <c r="X28" i="23"/>
  <c r="Y26" i="2"/>
  <c r="AG8" i="33"/>
  <c r="AG26" i="33"/>
  <c r="AG72" i="33" s="1"/>
  <c r="L7" i="13"/>
  <c r="AQ3" i="13"/>
  <c r="Z72" i="12"/>
  <c r="Z26" i="30"/>
  <c r="Z28" i="22"/>
  <c r="Z27" i="22" s="1"/>
  <c r="Z8" i="22" s="1"/>
  <c r="X26" i="6"/>
  <c r="Y26" i="26"/>
  <c r="Z28" i="9"/>
  <c r="Z27" i="9" s="1"/>
  <c r="Z8" i="9" s="1"/>
  <c r="Y26" i="13"/>
  <c r="Y28" i="13" s="1"/>
  <c r="Y27" i="13" s="1"/>
  <c r="Y72" i="13" s="1"/>
  <c r="Z26" i="8"/>
  <c r="X26" i="7"/>
  <c r="X28" i="7" s="1"/>
  <c r="L7" i="11"/>
  <c r="AQ3" i="11"/>
  <c r="X26" i="8"/>
  <c r="Y28" i="1"/>
  <c r="Y27" i="1" s="1"/>
  <c r="Y8" i="1" s="1"/>
  <c r="X28" i="33"/>
  <c r="Y26" i="33"/>
  <c r="X26" i="12"/>
  <c r="X28" i="12" s="1"/>
  <c r="Z28" i="1"/>
  <c r="Z27" i="1" s="1"/>
  <c r="Z8" i="1" s="1"/>
  <c r="Y26" i="4"/>
  <c r="X26" i="29"/>
  <c r="AQ3" i="8"/>
  <c r="L7" i="8"/>
  <c r="X28" i="32"/>
  <c r="Y28" i="7"/>
  <c r="Y27" i="7" s="1"/>
  <c r="Y8" i="7" s="1"/>
  <c r="Y26" i="23"/>
  <c r="X28" i="30"/>
  <c r="Y26" i="19"/>
  <c r="L7" i="12"/>
  <c r="AQ3" i="12"/>
  <c r="X26" i="1"/>
  <c r="Y28" i="10"/>
  <c r="Y27" i="10" s="1"/>
  <c r="Y8" i="10" s="1"/>
  <c r="Y26" i="32"/>
  <c r="Z26" i="6"/>
  <c r="Y26" i="29"/>
  <c r="Y28" i="11"/>
  <c r="Y27" i="11" s="1"/>
  <c r="Y8" i="11" s="1"/>
  <c r="Z26" i="31"/>
  <c r="Z28" i="11"/>
  <c r="Z27" i="11" s="1"/>
  <c r="Z8" i="11" s="1"/>
  <c r="Z28" i="14"/>
  <c r="Z27" i="14" s="1"/>
  <c r="Z8" i="14" s="1"/>
  <c r="X26" i="25"/>
  <c r="Y28" i="24"/>
  <c r="Y27" i="24" s="1"/>
  <c r="Y8" i="24" s="1"/>
  <c r="Z26" i="5"/>
  <c r="X26" i="10"/>
  <c r="AQ3" i="4"/>
  <c r="L7" i="4"/>
  <c r="X28" i="28"/>
  <c r="L7" i="9"/>
  <c r="AQ3" i="9"/>
  <c r="Y26" i="31"/>
  <c r="Z28" i="17"/>
  <c r="Z27" i="17" s="1"/>
  <c r="Z8" i="17" s="1"/>
  <c r="Z28" i="23"/>
  <c r="Z27" i="23" s="1"/>
  <c r="Z8" i="23" s="1"/>
  <c r="L7" i="10"/>
  <c r="AQ3" i="10"/>
  <c r="Z28" i="25"/>
  <c r="Z27" i="25" s="1"/>
  <c r="Z8" i="25" s="1"/>
  <c r="X28" i="19"/>
  <c r="Z26" i="13"/>
  <c r="X26" i="4"/>
  <c r="X28" i="4" s="1"/>
  <c r="Y26" i="12"/>
  <c r="Y28" i="6"/>
  <c r="Y27" i="6" s="1"/>
  <c r="Y8" i="6" s="1"/>
  <c r="Z26" i="33"/>
  <c r="X28" i="22"/>
  <c r="Z28" i="7"/>
  <c r="Z27" i="7" s="1"/>
  <c r="Z8" i="7" s="1"/>
  <c r="Z26" i="19"/>
  <c r="L7" i="6"/>
  <c r="AQ3" i="6"/>
  <c r="H43" i="33"/>
  <c r="K30" i="33"/>
  <c r="Z28" i="24"/>
  <c r="Z27" i="24" s="1"/>
  <c r="Z8" i="24" s="1"/>
  <c r="Y26" i="21"/>
  <c r="Y28" i="9"/>
  <c r="Y27" i="9" s="1"/>
  <c r="Y8" i="9" s="1"/>
  <c r="C2" i="33"/>
  <c r="Y28" i="16"/>
  <c r="Y26" i="8"/>
  <c r="Y26" i="17"/>
  <c r="X28" i="21"/>
  <c r="Z26" i="29"/>
  <c r="Y28" i="5"/>
  <c r="Y27" i="5" s="1"/>
  <c r="Y8" i="5" s="1"/>
  <c r="Z28" i="32"/>
  <c r="Z27" i="32" s="1"/>
  <c r="Z8" i="32" s="1"/>
  <c r="L7" i="7"/>
  <c r="AQ3" i="7"/>
  <c r="L7" i="16"/>
  <c r="AQ3" i="16"/>
  <c r="Y8" i="28"/>
  <c r="Y26" i="14"/>
  <c r="X26" i="5"/>
  <c r="X28" i="24"/>
  <c r="Z26" i="21"/>
  <c r="X26" i="17"/>
  <c r="Y28" i="30"/>
  <c r="Y27" i="30" s="1"/>
  <c r="Y8" i="30" s="1"/>
  <c r="Z72" i="4" l="1"/>
  <c r="Z72" i="32"/>
  <c r="Y72" i="6"/>
  <c r="Z72" i="25"/>
  <c r="Z72" i="7"/>
  <c r="Z72" i="23"/>
  <c r="Z72" i="14"/>
  <c r="Y72" i="22"/>
  <c r="Y72" i="11"/>
  <c r="Z72" i="28"/>
  <c r="Z72" i="24"/>
  <c r="Y72" i="24"/>
  <c r="Z72" i="17"/>
  <c r="Z72" i="11"/>
  <c r="Y72" i="7"/>
  <c r="Y72" i="9"/>
  <c r="Z72" i="9"/>
  <c r="L28" i="24"/>
  <c r="X27" i="24"/>
  <c r="Y28" i="2"/>
  <c r="X27" i="26"/>
  <c r="L26" i="11"/>
  <c r="Y28" i="8"/>
  <c r="Y27" i="8" s="1"/>
  <c r="Y8" i="8" s="1"/>
  <c r="X27" i="30"/>
  <c r="X27" i="12"/>
  <c r="X28" i="15"/>
  <c r="L26" i="14"/>
  <c r="Z28" i="30"/>
  <c r="Z27" i="30" s="1"/>
  <c r="Z8" i="30" s="1"/>
  <c r="X27" i="23"/>
  <c r="X27" i="14"/>
  <c r="X28" i="17"/>
  <c r="L28" i="16"/>
  <c r="Y27" i="16"/>
  <c r="L26" i="9"/>
  <c r="X28" i="29"/>
  <c r="Y28" i="26"/>
  <c r="Y27" i="26" s="1"/>
  <c r="Y8" i="26" s="1"/>
  <c r="X27" i="19"/>
  <c r="X27" i="4"/>
  <c r="X28" i="5"/>
  <c r="Y28" i="12"/>
  <c r="Y27" i="12" s="1"/>
  <c r="Y8" i="12" s="1"/>
  <c r="Z28" i="5"/>
  <c r="Z27" i="5" s="1"/>
  <c r="Z8" i="5" s="1"/>
  <c r="Y28" i="23"/>
  <c r="Y27" i="23" s="1"/>
  <c r="Y8" i="23" s="1"/>
  <c r="L26" i="5"/>
  <c r="X27" i="31"/>
  <c r="X27" i="22"/>
  <c r="L28" i="22"/>
  <c r="L26" i="10"/>
  <c r="Y28" i="33"/>
  <c r="Y27" i="33" s="1"/>
  <c r="Y8" i="33" s="1"/>
  <c r="X28" i="13"/>
  <c r="Z28" i="26"/>
  <c r="Z27" i="26" s="1"/>
  <c r="Z8" i="26" s="1"/>
  <c r="L28" i="7"/>
  <c r="X27" i="7"/>
  <c r="L26" i="13"/>
  <c r="X28" i="9"/>
  <c r="Y28" i="15"/>
  <c r="Y27" i="15" s="1"/>
  <c r="Y8" i="15" s="1"/>
  <c r="L26" i="8"/>
  <c r="X28" i="1"/>
  <c r="L26" i="7"/>
  <c r="X27" i="21"/>
  <c r="Y28" i="17"/>
  <c r="Y27" i="17" s="1"/>
  <c r="Y8" i="17" s="1"/>
  <c r="X27" i="28"/>
  <c r="L28" i="28"/>
  <c r="X27" i="33"/>
  <c r="Z28" i="31"/>
  <c r="Z27" i="31" s="1"/>
  <c r="Z8" i="31" s="1"/>
  <c r="L26" i="6"/>
  <c r="L26" i="4"/>
  <c r="L26" i="12"/>
  <c r="Y28" i="4"/>
  <c r="Y27" i="4" s="1"/>
  <c r="Y8" i="4" s="1"/>
  <c r="Y72" i="1"/>
  <c r="Z28" i="8"/>
  <c r="Z27" i="8" s="1"/>
  <c r="Z8" i="8" s="1"/>
  <c r="X28" i="6"/>
  <c r="L26" i="15"/>
  <c r="Y28" i="31"/>
  <c r="Y27" i="31" s="1"/>
  <c r="Y8" i="31" s="1"/>
  <c r="X28" i="11"/>
  <c r="Y28" i="14"/>
  <c r="Y27" i="14" s="1"/>
  <c r="Y8" i="14" s="1"/>
  <c r="Y28" i="32"/>
  <c r="Y27" i="32" s="1"/>
  <c r="Y8" i="32" s="1"/>
  <c r="X28" i="25"/>
  <c r="Z28" i="29"/>
  <c r="Z27" i="29" s="1"/>
  <c r="Z8" i="29" s="1"/>
  <c r="Z28" i="21"/>
  <c r="Z27" i="21" s="1"/>
  <c r="Z8" i="21" s="1"/>
  <c r="X28" i="8"/>
  <c r="Y8" i="13"/>
  <c r="Z72" i="22"/>
  <c r="Y72" i="18"/>
  <c r="L26" i="2"/>
  <c r="X27" i="18"/>
  <c r="Z28" i="18"/>
  <c r="Z27" i="18" s="1"/>
  <c r="Z8" i="18" s="1"/>
  <c r="Y72" i="30"/>
  <c r="L26" i="16"/>
  <c r="Y72" i="5"/>
  <c r="Y28" i="21"/>
  <c r="Y27" i="21" s="1"/>
  <c r="Y8" i="21" s="1"/>
  <c r="Z28" i="19"/>
  <c r="Z27" i="19" s="1"/>
  <c r="Z8" i="19" s="1"/>
  <c r="Z28" i="33"/>
  <c r="Z27" i="33" s="1"/>
  <c r="Z8" i="33" s="1"/>
  <c r="Z28" i="13"/>
  <c r="Z27" i="13" s="1"/>
  <c r="Z8" i="13" s="1"/>
  <c r="X28" i="10"/>
  <c r="Y28" i="29"/>
  <c r="Y27" i="29" s="1"/>
  <c r="Y8" i="29" s="1"/>
  <c r="Z28" i="6"/>
  <c r="Z27" i="6" s="1"/>
  <c r="Z8" i="6" s="1"/>
  <c r="Y72" i="10"/>
  <c r="Y28" i="19"/>
  <c r="Y27" i="19" s="1"/>
  <c r="Y8" i="19" s="1"/>
  <c r="X27" i="32"/>
  <c r="Z72" i="1"/>
  <c r="Z72" i="15"/>
  <c r="Z72" i="31" l="1"/>
  <c r="Y72" i="8"/>
  <c r="Y72" i="4"/>
  <c r="Y72" i="29"/>
  <c r="Z72" i="18"/>
  <c r="Z72" i="19"/>
  <c r="Z72" i="30"/>
  <c r="Y72" i="12"/>
  <c r="Y72" i="33"/>
  <c r="Y72" i="23"/>
  <c r="Y72" i="19"/>
  <c r="Z72" i="5"/>
  <c r="Z72" i="26"/>
  <c r="Y72" i="31"/>
  <c r="L28" i="30"/>
  <c r="AQ28" i="30" s="1"/>
  <c r="AQ27" i="30" s="1"/>
  <c r="Z72" i="29"/>
  <c r="L28" i="19"/>
  <c r="AQ28" i="19" s="1"/>
  <c r="AQ27" i="19" s="1"/>
  <c r="L28" i="12"/>
  <c r="L27" i="12" s="1"/>
  <c r="L8" i="12" s="1"/>
  <c r="Y72" i="26"/>
  <c r="X27" i="17"/>
  <c r="L28" i="17"/>
  <c r="X8" i="30"/>
  <c r="X72" i="30"/>
  <c r="L28" i="1"/>
  <c r="X27" i="1"/>
  <c r="X27" i="13"/>
  <c r="L28" i="13"/>
  <c r="L28" i="14"/>
  <c r="X27" i="10"/>
  <c r="L28" i="10"/>
  <c r="X8" i="14"/>
  <c r="X72" i="14"/>
  <c r="X8" i="19"/>
  <c r="X72" i="19"/>
  <c r="X72" i="12"/>
  <c r="X8" i="12"/>
  <c r="Z72" i="13"/>
  <c r="L28" i="33"/>
  <c r="X27" i="29"/>
  <c r="L28" i="29"/>
  <c r="L28" i="23"/>
  <c r="X27" i="8"/>
  <c r="L28" i="8"/>
  <c r="L28" i="25"/>
  <c r="X27" i="25"/>
  <c r="X27" i="6"/>
  <c r="L28" i="6"/>
  <c r="X8" i="33"/>
  <c r="X72" i="33"/>
  <c r="Y72" i="15"/>
  <c r="X8" i="23"/>
  <c r="X72" i="23"/>
  <c r="Z72" i="33"/>
  <c r="Z72" i="21"/>
  <c r="Y72" i="32"/>
  <c r="Z72" i="8"/>
  <c r="AQ28" i="28"/>
  <c r="AQ27" i="28" s="1"/>
  <c r="L27" i="28"/>
  <c r="Y8" i="16"/>
  <c r="Y72" i="16"/>
  <c r="X8" i="26"/>
  <c r="X72" i="26"/>
  <c r="Y72" i="14"/>
  <c r="Y72" i="17"/>
  <c r="X27" i="9"/>
  <c r="L28" i="9"/>
  <c r="X8" i="22"/>
  <c r="X72" i="22"/>
  <c r="AQ28" i="16"/>
  <c r="AQ27" i="16" s="1"/>
  <c r="L27" i="16"/>
  <c r="L8" i="16" s="1"/>
  <c r="L28" i="26"/>
  <c r="X8" i="32"/>
  <c r="X72" i="32"/>
  <c r="L28" i="31"/>
  <c r="Y72" i="21"/>
  <c r="L28" i="18"/>
  <c r="L28" i="21"/>
  <c r="X8" i="31"/>
  <c r="X72" i="31"/>
  <c r="L28" i="5"/>
  <c r="X27" i="5"/>
  <c r="Y27" i="2"/>
  <c r="L28" i="2"/>
  <c r="AQ28" i="22"/>
  <c r="AQ27" i="22" s="1"/>
  <c r="L27" i="22"/>
  <c r="L28" i="32"/>
  <c r="X8" i="21"/>
  <c r="X72" i="21"/>
  <c r="X72" i="7"/>
  <c r="X8" i="7"/>
  <c r="X72" i="4"/>
  <c r="X8" i="4"/>
  <c r="X8" i="24"/>
  <c r="X72" i="24"/>
  <c r="X8" i="28"/>
  <c r="X72" i="28"/>
  <c r="X8" i="18"/>
  <c r="X72" i="18"/>
  <c r="Z72" i="6"/>
  <c r="X27" i="11"/>
  <c r="L28" i="11"/>
  <c r="L27" i="7"/>
  <c r="L8" i="7" s="1"/>
  <c r="AQ28" i="7"/>
  <c r="AQ27" i="7" s="1"/>
  <c r="L28" i="4"/>
  <c r="X27" i="15"/>
  <c r="L28" i="15"/>
  <c r="AQ28" i="24"/>
  <c r="AQ27" i="24" s="1"/>
  <c r="L27" i="24"/>
  <c r="AQ28" i="12" l="1"/>
  <c r="AQ27" i="12" s="1"/>
  <c r="L27" i="30"/>
  <c r="L27" i="19"/>
  <c r="L27" i="13"/>
  <c r="L8" i="13" s="1"/>
  <c r="AQ28" i="13"/>
  <c r="AQ27" i="13" s="1"/>
  <c r="AQ28" i="6"/>
  <c r="AQ27" i="6" s="1"/>
  <c r="L27" i="6"/>
  <c r="L8" i="6" s="1"/>
  <c r="X8" i="13"/>
  <c r="X72" i="13"/>
  <c r="AQ28" i="2"/>
  <c r="AQ27" i="2" s="1"/>
  <c r="L27" i="2"/>
  <c r="X8" i="25"/>
  <c r="X72" i="25"/>
  <c r="AQ28" i="1"/>
  <c r="AQ27" i="1" s="1"/>
  <c r="L27" i="1"/>
  <c r="AQ28" i="15"/>
  <c r="AQ27" i="15" s="1"/>
  <c r="L27" i="15"/>
  <c r="L8" i="15" s="1"/>
  <c r="AQ28" i="8"/>
  <c r="AQ27" i="8" s="1"/>
  <c r="L27" i="8"/>
  <c r="L8" i="8" s="1"/>
  <c r="X8" i="15"/>
  <c r="X72" i="15"/>
  <c r="X8" i="9"/>
  <c r="X72" i="9"/>
  <c r="X8" i="8"/>
  <c r="X72" i="8"/>
  <c r="X8" i="5"/>
  <c r="X72" i="5"/>
  <c r="L27" i="23"/>
  <c r="AQ28" i="23"/>
  <c r="AQ27" i="23" s="1"/>
  <c r="L27" i="17"/>
  <c r="AQ28" i="17"/>
  <c r="AQ27" i="17" s="1"/>
  <c r="L27" i="21"/>
  <c r="AQ28" i="21"/>
  <c r="AQ27" i="21" s="1"/>
  <c r="AQ28" i="29"/>
  <c r="AQ27" i="29" s="1"/>
  <c r="L27" i="29"/>
  <c r="X8" i="17"/>
  <c r="X72" i="17"/>
  <c r="Y8" i="2"/>
  <c r="Y72" i="2"/>
  <c r="AQ28" i="25"/>
  <c r="AQ27" i="25" s="1"/>
  <c r="L27" i="25"/>
  <c r="X8" i="29"/>
  <c r="X72" i="29"/>
  <c r="AQ28" i="10"/>
  <c r="AQ27" i="10" s="1"/>
  <c r="L27" i="10"/>
  <c r="L8" i="10" s="1"/>
  <c r="L27" i="14"/>
  <c r="L8" i="14" s="1"/>
  <c r="AQ28" i="14"/>
  <c r="AQ27" i="14" s="1"/>
  <c r="L27" i="26"/>
  <c r="AQ28" i="26"/>
  <c r="AQ27" i="26" s="1"/>
  <c r="X8" i="6"/>
  <c r="X72" i="6"/>
  <c r="L27" i="4"/>
  <c r="L8" i="4" s="1"/>
  <c r="AQ28" i="4"/>
  <c r="AQ27" i="4" s="1"/>
  <c r="X8" i="11"/>
  <c r="X72" i="11"/>
  <c r="X8" i="10"/>
  <c r="X72" i="10"/>
  <c r="L27" i="5"/>
  <c r="L8" i="5" s="1"/>
  <c r="AQ28" i="5"/>
  <c r="AQ27" i="5" s="1"/>
  <c r="X8" i="1"/>
  <c r="X72" i="1"/>
  <c r="AQ28" i="9"/>
  <c r="AQ27" i="9" s="1"/>
  <c r="L27" i="9"/>
  <c r="L8" i="9" s="1"/>
  <c r="AQ28" i="11"/>
  <c r="AQ27" i="11" s="1"/>
  <c r="L27" i="11"/>
  <c r="L8" i="11" s="1"/>
  <c r="AQ28" i="18"/>
  <c r="AQ27" i="18" s="1"/>
  <c r="L27" i="18"/>
  <c r="L27" i="32"/>
  <c r="AQ28" i="32"/>
  <c r="AQ27" i="32" s="1"/>
  <c r="AQ28" i="31"/>
  <c r="AQ27" i="31" s="1"/>
  <c r="L27" i="31"/>
  <c r="AQ28" i="33"/>
  <c r="AQ27" i="33" s="1"/>
  <c r="L27" i="33"/>
  <c r="L8" i="2" l="1"/>
  <c r="L52" i="10" l="1"/>
  <c r="AQ52" i="10" s="1"/>
  <c r="L52" i="6"/>
  <c r="AQ52" i="6" s="1"/>
  <c r="L52" i="4"/>
  <c r="AQ52" i="4" s="1"/>
  <c r="L52" i="9"/>
  <c r="AQ52" i="9" s="1"/>
  <c r="L52" i="2"/>
  <c r="AQ52" i="2" s="1"/>
  <c r="L52" i="1"/>
  <c r="AQ52" i="1" s="1"/>
  <c r="L52" i="17"/>
  <c r="AQ52" i="17" s="1"/>
  <c r="L52" i="18"/>
  <c r="AQ52" i="18" s="1"/>
  <c r="L52" i="14"/>
  <c r="AQ52" i="14" s="1"/>
  <c r="L52" i="19"/>
  <c r="AQ52" i="19" s="1"/>
  <c r="L52" i="8"/>
  <c r="AQ52" i="8" s="1"/>
  <c r="L52" i="5"/>
  <c r="AQ52" i="5" s="1"/>
  <c r="L52" i="15"/>
  <c r="AQ52" i="15" s="1"/>
  <c r="L52" i="13"/>
  <c r="AQ52" i="13" s="1"/>
  <c r="L52" i="21"/>
  <c r="AQ52" i="21" s="1"/>
  <c r="L52" i="7"/>
  <c r="AQ52" i="7" s="1"/>
  <c r="L52" i="16"/>
  <c r="AQ52" i="16" s="1"/>
  <c r="L52" i="12"/>
  <c r="AQ52" i="12" s="1"/>
  <c r="L52" i="22"/>
  <c r="AQ52" i="22" s="1"/>
  <c r="L52" i="11"/>
  <c r="AQ52" i="11" s="1"/>
  <c r="R45" i="6" l="1"/>
  <c r="R29" i="6" s="1"/>
  <c r="R72" i="6" s="1"/>
  <c r="R45" i="10"/>
  <c r="R29" i="10" s="1"/>
  <c r="R72" i="10" s="1"/>
  <c r="R45" i="8"/>
  <c r="R29" i="8" s="1"/>
  <c r="R72" i="8" s="1"/>
  <c r="R45" i="4"/>
  <c r="R29" i="4" s="1"/>
  <c r="R72" i="4" s="1"/>
  <c r="R45" i="17"/>
  <c r="R29" i="17" s="1"/>
  <c r="R45" i="18"/>
  <c r="R29" i="18" s="1"/>
  <c r="R45" i="7"/>
  <c r="R29" i="7" s="1"/>
  <c r="R72" i="7" s="1"/>
  <c r="R45" i="5"/>
  <c r="R29" i="5" s="1"/>
  <c r="R72" i="5" s="1"/>
  <c r="R45" i="1"/>
  <c r="R29" i="1" s="1"/>
  <c r="R72" i="1" s="1"/>
  <c r="L51" i="16"/>
  <c r="AQ51" i="16" s="1"/>
  <c r="R45" i="16"/>
  <c r="R29" i="16" s="1"/>
  <c r="R72" i="16" s="1"/>
  <c r="L51" i="2"/>
  <c r="AQ51" i="2" s="1"/>
  <c r="R45" i="2"/>
  <c r="R29" i="2" s="1"/>
  <c r="R72" i="2" s="1"/>
  <c r="R45" i="22"/>
  <c r="R29" i="22" s="1"/>
  <c r="L51" i="12"/>
  <c r="AQ51" i="12" s="1"/>
  <c r="R45" i="12"/>
  <c r="R29" i="12" s="1"/>
  <c r="R72" i="12" s="1"/>
  <c r="R45" i="11"/>
  <c r="R29" i="11" s="1"/>
  <c r="R72" i="11" s="1"/>
  <c r="R45" i="19"/>
  <c r="R29" i="19" s="1"/>
  <c r="L51" i="13"/>
  <c r="AQ51" i="13" s="1"/>
  <c r="R45" i="13"/>
  <c r="R29" i="13" s="1"/>
  <c r="R72" i="13" s="1"/>
  <c r="R45" i="9"/>
  <c r="R29" i="9" s="1"/>
  <c r="R72" i="9" s="1"/>
  <c r="R45" i="15"/>
  <c r="R29" i="15" s="1"/>
  <c r="R72" i="15" s="1"/>
  <c r="L51" i="15"/>
  <c r="AQ51" i="15" s="1"/>
  <c r="L51" i="14"/>
  <c r="AQ51" i="14" s="1"/>
  <c r="R45" i="14"/>
  <c r="R29" i="14" s="1"/>
  <c r="R72" i="14" s="1"/>
  <c r="R45" i="21"/>
  <c r="R29" i="21" s="1"/>
  <c r="AL7" i="32" l="1"/>
  <c r="C11" i="32"/>
  <c r="AH30" i="32"/>
  <c r="H19" i="32" l="1"/>
  <c r="K15" i="32"/>
  <c r="C2" i="32"/>
  <c r="K7" i="32"/>
  <c r="H4" i="32"/>
  <c r="H43" i="32"/>
  <c r="K30" i="32"/>
  <c r="AH58" i="32"/>
  <c r="AN30" i="32"/>
  <c r="AL57" i="32"/>
  <c r="AL26" i="32"/>
  <c r="AL8" i="32"/>
  <c r="K26" i="32" l="1"/>
  <c r="K8" i="32"/>
  <c r="AM57" i="32"/>
  <c r="AM29" i="32"/>
  <c r="AM72" i="32" s="1"/>
  <c r="AM57" i="17"/>
  <c r="AL29" i="32"/>
  <c r="AL72" i="32" s="1"/>
  <c r="AM57" i="18"/>
  <c r="AM57" i="31"/>
  <c r="AM29" i="31"/>
  <c r="AM72" i="31" s="1"/>
  <c r="AM57" i="19"/>
  <c r="AM57" i="22"/>
  <c r="AM57" i="29"/>
  <c r="AM57" i="28"/>
  <c r="AM57" i="23"/>
  <c r="AM57" i="30"/>
  <c r="AQ19" i="32"/>
  <c r="H15" i="32"/>
  <c r="AM57" i="21"/>
  <c r="AM57" i="24"/>
  <c r="AM57" i="25"/>
  <c r="AM57" i="26"/>
  <c r="AN29" i="32"/>
  <c r="AM29" i="18" l="1"/>
  <c r="AM29" i="6"/>
  <c r="AM29" i="16"/>
  <c r="AM29" i="17"/>
  <c r="AM29" i="12"/>
  <c r="AM29" i="13"/>
  <c r="AM29" i="15"/>
  <c r="AM29" i="11"/>
  <c r="AM29" i="26"/>
  <c r="AM29" i="10"/>
  <c r="AM29" i="19"/>
  <c r="AM29" i="21"/>
  <c r="AM29" i="1"/>
  <c r="AM29" i="2"/>
  <c r="AM29" i="24"/>
  <c r="AM57" i="9"/>
  <c r="AB58" i="9"/>
  <c r="AB57" i="9" s="1"/>
  <c r="AM57" i="12"/>
  <c r="AB58" i="12"/>
  <c r="AB57" i="12" s="1"/>
  <c r="AB58" i="5"/>
  <c r="AB57" i="5" s="1"/>
  <c r="AM57" i="5"/>
  <c r="AM57" i="1"/>
  <c r="AB58" i="1"/>
  <c r="AB57" i="1" s="1"/>
  <c r="AM29" i="4"/>
  <c r="AB58" i="7"/>
  <c r="AB57" i="7" s="1"/>
  <c r="AM57" i="7"/>
  <c r="AB58" i="2"/>
  <c r="AB57" i="2" s="1"/>
  <c r="AM57" i="2"/>
  <c r="AM57" i="11"/>
  <c r="AB58" i="11"/>
  <c r="AB57" i="11" s="1"/>
  <c r="AB58" i="10"/>
  <c r="AB57" i="10" s="1"/>
  <c r="AM57" i="10"/>
  <c r="AM29" i="8"/>
  <c r="AM29" i="7"/>
  <c r="AM29" i="28"/>
  <c r="AB58" i="4"/>
  <c r="AB57" i="4" s="1"/>
  <c r="AM57" i="4"/>
  <c r="AB58" i="8"/>
  <c r="AB57" i="8" s="1"/>
  <c r="AM57" i="8"/>
  <c r="AB58" i="6"/>
  <c r="AB57" i="6" s="1"/>
  <c r="AM57" i="6"/>
  <c r="AM29" i="9"/>
  <c r="AM57" i="16"/>
  <c r="AB58" i="16"/>
  <c r="AB57" i="16" s="1"/>
  <c r="AM29" i="30"/>
  <c r="AM29" i="5"/>
  <c r="AM29" i="29"/>
  <c r="AM57" i="15"/>
  <c r="AB58" i="15"/>
  <c r="AB57" i="15" s="1"/>
  <c r="AM29" i="25"/>
  <c r="AM29" i="22"/>
  <c r="AM29" i="23"/>
  <c r="AB58" i="13"/>
  <c r="AB57" i="13" s="1"/>
  <c r="AM57" i="13"/>
  <c r="AM29" i="14"/>
  <c r="AM57" i="14"/>
  <c r="AB58" i="14"/>
  <c r="AB57" i="14" s="1"/>
  <c r="S45" i="32" l="1"/>
  <c r="AF30" i="32"/>
  <c r="AF29" i="32" l="1"/>
  <c r="AM7" i="18" l="1"/>
  <c r="AM7" i="17"/>
  <c r="AM7" i="12"/>
  <c r="AM7" i="23"/>
  <c r="AM7" i="15"/>
  <c r="AM7" i="22"/>
  <c r="AM7" i="24"/>
  <c r="AM7" i="19"/>
  <c r="AM7" i="10"/>
  <c r="AM7" i="9"/>
  <c r="AM7" i="25"/>
  <c r="AM7" i="26"/>
  <c r="AM7" i="28"/>
  <c r="AM7" i="16"/>
  <c r="AM7" i="11"/>
  <c r="AM7" i="29"/>
  <c r="AM7" i="14"/>
  <c r="AM7" i="6"/>
  <c r="AM7" i="30"/>
  <c r="AM7" i="21"/>
  <c r="AM7" i="7"/>
  <c r="AM7" i="5"/>
  <c r="AM7" i="4"/>
  <c r="AM7" i="13"/>
  <c r="AM7" i="8"/>
  <c r="AM7" i="2"/>
  <c r="AM7" i="1"/>
  <c r="AM8" i="1" l="1"/>
  <c r="AM26" i="1"/>
  <c r="AM72" i="1" s="1"/>
  <c r="AM26" i="21"/>
  <c r="AM72" i="21" s="1"/>
  <c r="AM8" i="21"/>
  <c r="AM8" i="28"/>
  <c r="AM26" i="28"/>
  <c r="AM72" i="28" s="1"/>
  <c r="AM26" i="22"/>
  <c r="AM72" i="22" s="1"/>
  <c r="AM8" i="22"/>
  <c r="AM8" i="15"/>
  <c r="AM26" i="15"/>
  <c r="AM72" i="15" s="1"/>
  <c r="AM26" i="16"/>
  <c r="AM72" i="16" s="1"/>
  <c r="AM8" i="16"/>
  <c r="AM8" i="2"/>
  <c r="AM26" i="2"/>
  <c r="AM72" i="2" s="1"/>
  <c r="AM8" i="30"/>
  <c r="AM26" i="30"/>
  <c r="AM72" i="30" s="1"/>
  <c r="AM8" i="26"/>
  <c r="AM26" i="26"/>
  <c r="AM72" i="26" s="1"/>
  <c r="AM8" i="8"/>
  <c r="AM26" i="8"/>
  <c r="AM72" i="8" s="1"/>
  <c r="AM26" i="6"/>
  <c r="AM72" i="6" s="1"/>
  <c r="AM8" i="6"/>
  <c r="AM8" i="25"/>
  <c r="AM26" i="25"/>
  <c r="AM72" i="25" s="1"/>
  <c r="AM26" i="23"/>
  <c r="AM72" i="23" s="1"/>
  <c r="AM8" i="23"/>
  <c r="AM26" i="13"/>
  <c r="AM72" i="13" s="1"/>
  <c r="AM8" i="13"/>
  <c r="AM26" i="14"/>
  <c r="AM72" i="14" s="1"/>
  <c r="AM8" i="14"/>
  <c r="AM26" i="9"/>
  <c r="AM72" i="9" s="1"/>
  <c r="AM8" i="9"/>
  <c r="AM26" i="12"/>
  <c r="AM72" i="12" s="1"/>
  <c r="AM8" i="12"/>
  <c r="AM8" i="24"/>
  <c r="AM26" i="24"/>
  <c r="AM72" i="24" s="1"/>
  <c r="AM8" i="4"/>
  <c r="AM26" i="4"/>
  <c r="AM72" i="4" s="1"/>
  <c r="AM8" i="29"/>
  <c r="AM26" i="29"/>
  <c r="AM72" i="29" s="1"/>
  <c r="AM8" i="10"/>
  <c r="AM26" i="10"/>
  <c r="AM72" i="10" s="1"/>
  <c r="AM8" i="17"/>
  <c r="AM26" i="17"/>
  <c r="AM72" i="17" s="1"/>
  <c r="AM26" i="7"/>
  <c r="AM72" i="7" s="1"/>
  <c r="AM8" i="7"/>
  <c r="AM26" i="5"/>
  <c r="AM72" i="5" s="1"/>
  <c r="AM8" i="5"/>
  <c r="AM26" i="11"/>
  <c r="AM72" i="11" s="1"/>
  <c r="AM8" i="11"/>
  <c r="AM26" i="19"/>
  <c r="AM72" i="19" s="1"/>
  <c r="AM8" i="19"/>
  <c r="AM8" i="18"/>
  <c r="AM26" i="18"/>
  <c r="AM72" i="18" s="1"/>
  <c r="V65" i="32" l="1"/>
  <c r="AL7" i="30" l="1"/>
  <c r="AL7" i="29"/>
  <c r="AL7" i="28"/>
  <c r="AL7" i="26"/>
  <c r="AL7" i="25"/>
  <c r="AL7" i="31"/>
  <c r="AL7" i="24"/>
  <c r="AL8" i="31" l="1"/>
  <c r="AL26" i="31"/>
  <c r="AL26" i="25"/>
  <c r="AL8" i="25"/>
  <c r="AL26" i="24"/>
  <c r="AL8" i="24"/>
  <c r="AL26" i="26"/>
  <c r="AL8" i="26"/>
  <c r="AL26" i="28"/>
  <c r="AL8" i="28"/>
  <c r="AL26" i="29"/>
  <c r="AL8" i="29"/>
  <c r="AL26" i="30"/>
  <c r="AL8" i="30"/>
  <c r="V65" i="30" l="1"/>
  <c r="V65" i="31"/>
  <c r="C11" i="31" l="1"/>
  <c r="K15" i="31" l="1"/>
  <c r="H19" i="31"/>
  <c r="AL57" i="31"/>
  <c r="S45" i="31"/>
  <c r="C2" i="31"/>
  <c r="K30" i="31"/>
  <c r="H43" i="31"/>
  <c r="AQ19" i="31" l="1"/>
  <c r="H15" i="31"/>
  <c r="AA45" i="17" l="1"/>
  <c r="AA45" i="18"/>
  <c r="AA45" i="19"/>
  <c r="AA7" i="17"/>
  <c r="AA45" i="5" l="1"/>
  <c r="AA45" i="4"/>
  <c r="AA45" i="1"/>
  <c r="AA45" i="16"/>
  <c r="AA29" i="16" s="1"/>
  <c r="AA72" i="16" s="1"/>
  <c r="AA45" i="15"/>
  <c r="AA29" i="15" s="1"/>
  <c r="AA72" i="15" s="1"/>
  <c r="AA45" i="14"/>
  <c r="AA29" i="14" s="1"/>
  <c r="AA72" i="14" s="1"/>
  <c r="AA8" i="17"/>
  <c r="AA26" i="17"/>
  <c r="AA45" i="2"/>
  <c r="AA29" i="2" s="1"/>
  <c r="AA72" i="2" s="1"/>
  <c r="AA45" i="12"/>
  <c r="AA29" i="12" s="1"/>
  <c r="AA72" i="12" s="1"/>
  <c r="AA45" i="13"/>
  <c r="AA29" i="13" s="1"/>
  <c r="AA72" i="13" s="1"/>
  <c r="AA45" i="11"/>
  <c r="AA29" i="11" s="1"/>
  <c r="AA72" i="11" s="1"/>
  <c r="AA45" i="10"/>
  <c r="AA29" i="10" s="1"/>
  <c r="AA72" i="10" s="1"/>
  <c r="AA45" i="9"/>
  <c r="AA29" i="9" s="1"/>
  <c r="AA72" i="9" s="1"/>
  <c r="AA45" i="8"/>
  <c r="AA29" i="8" s="1"/>
  <c r="AA72" i="8" s="1"/>
  <c r="AA45" i="7"/>
  <c r="AA29" i="7" s="1"/>
  <c r="AA72" i="7" s="1"/>
  <c r="AA45" i="6"/>
  <c r="C11" i="30" l="1"/>
  <c r="C2" i="30" l="1"/>
  <c r="S45" i="30" l="1"/>
  <c r="O7" i="29" l="1"/>
  <c r="C11" i="29"/>
  <c r="O8" i="29" l="1"/>
  <c r="C2" i="29"/>
  <c r="AN30" i="29"/>
  <c r="S45" i="29"/>
  <c r="K15" i="29"/>
  <c r="H19" i="29"/>
  <c r="AL57" i="29"/>
  <c r="H43" i="29"/>
  <c r="K30" i="29"/>
  <c r="H15" i="29" l="1"/>
  <c r="AQ19" i="29"/>
  <c r="AN29" i="29"/>
  <c r="L46" i="13" l="1"/>
  <c r="L46" i="7"/>
  <c r="L46" i="14"/>
  <c r="L46" i="6"/>
  <c r="L46" i="12"/>
  <c r="L46" i="10"/>
  <c r="L46" i="4"/>
  <c r="L46" i="9"/>
  <c r="L46" i="2"/>
  <c r="L46" i="5"/>
  <c r="L46" i="1"/>
  <c r="L46" i="15"/>
  <c r="L46" i="11"/>
  <c r="L46" i="8"/>
  <c r="L46" i="16"/>
  <c r="AQ46" i="15" l="1"/>
  <c r="AQ46" i="8"/>
  <c r="AQ46" i="11"/>
  <c r="AQ46" i="1"/>
  <c r="AQ46" i="2"/>
  <c r="AQ46" i="10"/>
  <c r="AQ46" i="14"/>
  <c r="AQ46" i="4"/>
  <c r="AQ46" i="12"/>
  <c r="AQ46" i="6"/>
  <c r="AQ46" i="5"/>
  <c r="AQ46" i="7"/>
  <c r="AQ46" i="16"/>
  <c r="AQ46" i="9"/>
  <c r="AQ46" i="13"/>
  <c r="O7" i="28" l="1"/>
  <c r="O8" i="28" l="1"/>
  <c r="S45" i="28" l="1"/>
  <c r="C11" i="28"/>
  <c r="C2" i="28" l="1"/>
  <c r="AB4" i="17" l="1"/>
  <c r="AB3" i="17"/>
  <c r="AG9" i="19"/>
  <c r="AB6" i="17"/>
  <c r="AB56" i="17"/>
  <c r="AB56" i="10" l="1"/>
  <c r="AB29" i="10" s="1"/>
  <c r="AE29" i="10"/>
  <c r="AE29" i="6"/>
  <c r="AB56" i="6"/>
  <c r="AB29" i="6" s="1"/>
  <c r="AB56" i="12"/>
  <c r="AB29" i="12" s="1"/>
  <c r="AE29" i="12"/>
  <c r="AB56" i="13"/>
  <c r="AB29" i="13" s="1"/>
  <c r="AE29" i="13"/>
  <c r="AB56" i="2"/>
  <c r="AE29" i="2"/>
  <c r="AB56" i="11"/>
  <c r="AB29" i="11" s="1"/>
  <c r="AE29" i="11"/>
  <c r="AB56" i="1"/>
  <c r="AB29" i="1" s="1"/>
  <c r="AE29" i="1"/>
  <c r="AE29" i="15"/>
  <c r="AB56" i="15"/>
  <c r="AB29" i="15" s="1"/>
  <c r="AB56" i="7"/>
  <c r="AB29" i="7" s="1"/>
  <c r="AE29" i="7"/>
  <c r="AB56" i="16"/>
  <c r="AB29" i="16" s="1"/>
  <c r="AE29" i="16"/>
  <c r="AB56" i="14"/>
  <c r="AB29" i="14" s="1"/>
  <c r="AE29" i="14"/>
  <c r="AE7" i="17"/>
  <c r="AB2" i="17"/>
  <c r="AB7" i="17" s="1"/>
  <c r="AB56" i="5"/>
  <c r="AB29" i="5" s="1"/>
  <c r="AE29" i="5"/>
  <c r="AE29" i="9"/>
  <c r="AB56" i="9"/>
  <c r="AB29" i="9" s="1"/>
  <c r="AE29" i="4"/>
  <c r="AB56" i="4"/>
  <c r="AB29" i="4" s="1"/>
  <c r="AB56" i="8"/>
  <c r="AB29" i="8" s="1"/>
  <c r="AE29" i="8"/>
  <c r="AH30" i="19" l="1"/>
  <c r="AG7" i="19"/>
  <c r="AB8" i="17"/>
  <c r="AB26" i="17"/>
  <c r="AE26" i="17"/>
  <c r="AE8" i="17"/>
  <c r="AB29" i="2"/>
  <c r="AQ56" i="2"/>
  <c r="AL7" i="19"/>
  <c r="AH9" i="19"/>
  <c r="AL29" i="19"/>
  <c r="AE58" i="17"/>
  <c r="AH7" i="19"/>
  <c r="AJ7" i="19" l="1"/>
  <c r="AH29" i="19"/>
  <c r="AG8" i="19"/>
  <c r="AG26" i="19"/>
  <c r="AG72" i="19" s="1"/>
  <c r="AB32" i="19"/>
  <c r="AE7" i="19"/>
  <c r="AJ26" i="19"/>
  <c r="AJ8" i="19"/>
  <c r="AH26" i="19"/>
  <c r="AH8" i="19"/>
  <c r="AB56" i="19"/>
  <c r="AB10" i="19"/>
  <c r="AE9" i="19"/>
  <c r="AL26" i="19"/>
  <c r="AL72" i="19" s="1"/>
  <c r="AL8" i="19"/>
  <c r="AB11" i="19"/>
  <c r="AE57" i="17"/>
  <c r="AB58" i="17"/>
  <c r="AB57" i="17" s="1"/>
  <c r="AB9" i="19" l="1"/>
  <c r="AD22" i="19"/>
  <c r="AD21" i="19" s="1"/>
  <c r="AD7" i="19"/>
  <c r="AE58" i="19"/>
  <c r="AH72" i="19"/>
  <c r="AE8" i="19"/>
  <c r="AE26" i="19"/>
  <c r="AH57" i="19"/>
  <c r="AB65" i="19"/>
  <c r="AC7" i="19" l="1"/>
  <c r="AC22" i="19"/>
  <c r="AE57" i="19"/>
  <c r="AB58" i="19"/>
  <c r="AB57" i="19" s="1"/>
  <c r="AD8" i="19"/>
  <c r="AD26" i="19"/>
  <c r="AD72" i="19" s="1"/>
  <c r="AC8" i="19" l="1"/>
  <c r="AC21" i="19"/>
  <c r="AC26" i="19" s="1"/>
  <c r="AC72" i="19" s="1"/>
  <c r="AB22" i="19"/>
  <c r="AO22" i="19" l="1"/>
  <c r="AO21" i="19" s="1"/>
  <c r="AB21" i="19"/>
  <c r="AQ22" i="19" l="1"/>
  <c r="H43" i="23" l="1"/>
  <c r="K30" i="23"/>
  <c r="C11" i="26" l="1"/>
  <c r="AQ17" i="22" l="1"/>
  <c r="AG9" i="23"/>
  <c r="AH30" i="22"/>
  <c r="AQ18" i="23"/>
  <c r="AB36" i="23"/>
  <c r="AG9" i="24"/>
  <c r="C11" i="25"/>
  <c r="AQ14" i="22"/>
  <c r="AG9" i="22"/>
  <c r="AH9" i="23"/>
  <c r="C2" i="26"/>
  <c r="AQ18" i="22"/>
  <c r="AB36" i="22"/>
  <c r="AG7" i="23"/>
  <c r="AG7" i="24"/>
  <c r="AH9" i="24"/>
  <c r="AH7" i="23"/>
  <c r="AO45" i="23"/>
  <c r="AH7" i="24"/>
  <c r="AH9" i="22"/>
  <c r="AO45" i="22"/>
  <c r="C11" i="24"/>
  <c r="H11" i="22"/>
  <c r="AH30" i="23"/>
  <c r="H11" i="23"/>
  <c r="S45" i="26"/>
  <c r="AH30" i="24"/>
  <c r="AG7" i="22"/>
  <c r="AF7" i="23"/>
  <c r="AH7" i="22"/>
  <c r="AN7" i="23"/>
  <c r="H4" i="26"/>
  <c r="AB36" i="24"/>
  <c r="AB11" i="22" l="1"/>
  <c r="AB11" i="23"/>
  <c r="AB32" i="22"/>
  <c r="AB6" i="23"/>
  <c r="AO7" i="22"/>
  <c r="AO8" i="22" s="1"/>
  <c r="AB11" i="24"/>
  <c r="K15" i="22"/>
  <c r="H19" i="22"/>
  <c r="AL57" i="24"/>
  <c r="H4" i="24"/>
  <c r="AD22" i="22"/>
  <c r="AD21" i="22" s="1"/>
  <c r="AD7" i="22"/>
  <c r="AQ12" i="22"/>
  <c r="AO9" i="22"/>
  <c r="AG26" i="24"/>
  <c r="AG72" i="24" s="1"/>
  <c r="AG8" i="24"/>
  <c r="C2" i="25"/>
  <c r="J7" i="22"/>
  <c r="AH58" i="24"/>
  <c r="AB3" i="22"/>
  <c r="D9" i="23"/>
  <c r="C11" i="23"/>
  <c r="H43" i="22"/>
  <c r="K30" i="22"/>
  <c r="AQ12" i="23"/>
  <c r="AO9" i="23"/>
  <c r="AB6" i="22"/>
  <c r="AB4" i="24"/>
  <c r="AH8" i="22"/>
  <c r="AH26" i="22"/>
  <c r="AL57" i="23"/>
  <c r="H19" i="24"/>
  <c r="K15" i="24"/>
  <c r="J29" i="22"/>
  <c r="H56" i="22"/>
  <c r="AB32" i="23"/>
  <c r="AA9" i="22"/>
  <c r="H19" i="25"/>
  <c r="K15" i="25"/>
  <c r="AB3" i="23"/>
  <c r="AB4" i="23"/>
  <c r="AH26" i="24"/>
  <c r="AH8" i="24"/>
  <c r="AC22" i="23"/>
  <c r="AC7" i="23"/>
  <c r="AH58" i="22"/>
  <c r="H43" i="24"/>
  <c r="K30" i="24"/>
  <c r="AO7" i="23"/>
  <c r="AF26" i="23"/>
  <c r="AF8" i="23"/>
  <c r="AN30" i="23"/>
  <c r="AH58" i="23"/>
  <c r="AN26" i="23"/>
  <c r="AN8" i="23"/>
  <c r="AG26" i="22"/>
  <c r="AG72" i="22" s="1"/>
  <c r="AG8" i="22"/>
  <c r="H19" i="23"/>
  <c r="K15" i="23"/>
  <c r="H4" i="25"/>
  <c r="K7" i="25"/>
  <c r="AG26" i="23"/>
  <c r="AG72" i="23" s="1"/>
  <c r="AG8" i="23"/>
  <c r="C2" i="24"/>
  <c r="C11" i="22"/>
  <c r="D9" i="22"/>
  <c r="AB32" i="24"/>
  <c r="H65" i="22"/>
  <c r="H57" i="22" s="1"/>
  <c r="K57" i="22"/>
  <c r="AC7" i="22"/>
  <c r="AC22" i="22"/>
  <c r="AH26" i="23"/>
  <c r="AH8" i="23"/>
  <c r="K7" i="22"/>
  <c r="H4" i="22"/>
  <c r="AJ7" i="23"/>
  <c r="AJ7" i="22"/>
  <c r="AL57" i="22"/>
  <c r="AB4" i="22"/>
  <c r="H43" i="25"/>
  <c r="K30" i="25"/>
  <c r="H4" i="23"/>
  <c r="AB10" i="22"/>
  <c r="AE9" i="22"/>
  <c r="AD22" i="23"/>
  <c r="AD21" i="23" s="1"/>
  <c r="AD7" i="23"/>
  <c r="C38" i="1"/>
  <c r="C43" i="2"/>
  <c r="C41" i="2"/>
  <c r="C40" i="2"/>
  <c r="C39" i="2"/>
  <c r="C38" i="2"/>
  <c r="C37" i="2"/>
  <c r="C35" i="2"/>
  <c r="C33" i="2"/>
  <c r="C32" i="2"/>
  <c r="C38" i="6"/>
  <c r="C32" i="6"/>
  <c r="C37" i="6"/>
  <c r="C33" i="6"/>
  <c r="C42" i="6"/>
  <c r="C40" i="6"/>
  <c r="C35" i="6"/>
  <c r="C34" i="6"/>
  <c r="C36" i="6"/>
  <c r="C41" i="6"/>
  <c r="C42" i="10"/>
  <c r="C42" i="14"/>
  <c r="C42" i="7"/>
  <c r="C42" i="11"/>
  <c r="C42" i="15"/>
  <c r="C42" i="9"/>
  <c r="C42" i="8"/>
  <c r="C42" i="12"/>
  <c r="C42" i="13"/>
  <c r="C42" i="16"/>
  <c r="C34" i="10"/>
  <c r="C34" i="14"/>
  <c r="C34" i="7"/>
  <c r="C34" i="11"/>
  <c r="C34" i="15"/>
  <c r="C34" i="9"/>
  <c r="C34" i="16"/>
  <c r="C34" i="8"/>
  <c r="C34" i="12"/>
  <c r="C34" i="13"/>
  <c r="C33" i="5"/>
  <c r="C38" i="10"/>
  <c r="C38" i="14"/>
  <c r="C38" i="7"/>
  <c r="C38" i="11"/>
  <c r="C38" i="15"/>
  <c r="C38" i="13"/>
  <c r="C38" i="16"/>
  <c r="C38" i="12"/>
  <c r="C38" i="8"/>
  <c r="C38" i="9"/>
  <c r="C36" i="5"/>
  <c r="C34" i="5"/>
  <c r="C35" i="7"/>
  <c r="C35" i="11"/>
  <c r="C35" i="15"/>
  <c r="C35" i="8"/>
  <c r="C35" i="12"/>
  <c r="C35" i="10"/>
  <c r="C35" i="13"/>
  <c r="C35" i="16"/>
  <c r="C35" i="14"/>
  <c r="C35" i="9"/>
  <c r="C37" i="5"/>
  <c r="C36" i="8"/>
  <c r="C36" i="12"/>
  <c r="C36" i="9"/>
  <c r="C36" i="13"/>
  <c r="C36" i="16"/>
  <c r="C36" i="11"/>
  <c r="C36" i="15"/>
  <c r="C36" i="10"/>
  <c r="C36" i="14"/>
  <c r="C36" i="7"/>
  <c r="C37" i="9"/>
  <c r="C37" i="13"/>
  <c r="C37" i="16"/>
  <c r="C37" i="10"/>
  <c r="C37" i="14"/>
  <c r="C37" i="12"/>
  <c r="C37" i="8"/>
  <c r="C37" i="7"/>
  <c r="C37" i="15"/>
  <c r="C37" i="11"/>
  <c r="C38" i="5"/>
  <c r="C35" i="5"/>
  <c r="C42" i="5"/>
  <c r="C33" i="9"/>
  <c r="C33" i="13"/>
  <c r="C33" i="16"/>
  <c r="C33" i="10"/>
  <c r="C33" i="14"/>
  <c r="C33" i="8"/>
  <c r="C33" i="12"/>
  <c r="C33" i="15"/>
  <c r="C33" i="11"/>
  <c r="C33" i="7"/>
  <c r="C39" i="12"/>
  <c r="C39" i="9"/>
  <c r="C39" i="16"/>
  <c r="C39" i="7"/>
  <c r="C39" i="8"/>
  <c r="C39" i="14"/>
  <c r="C39" i="15"/>
  <c r="C39" i="13"/>
  <c r="C39" i="11"/>
  <c r="C39" i="10"/>
  <c r="C39" i="6"/>
  <c r="C42" i="2"/>
  <c r="C41" i="5"/>
  <c r="C41" i="13"/>
  <c r="C41" i="8"/>
  <c r="C41" i="11"/>
  <c r="C41" i="16"/>
  <c r="C41" i="14"/>
  <c r="C41" i="15"/>
  <c r="C41" i="12"/>
  <c r="C41" i="10"/>
  <c r="C41" i="9"/>
  <c r="C41" i="7"/>
  <c r="C43" i="6"/>
  <c r="C40" i="5"/>
  <c r="C34" i="2"/>
  <c r="C36" i="2"/>
  <c r="C32" i="5"/>
  <c r="C40" i="13"/>
  <c r="C40" i="8"/>
  <c r="C40" i="9"/>
  <c r="C40" i="16"/>
  <c r="C40" i="14"/>
  <c r="C40" i="12"/>
  <c r="C40" i="7"/>
  <c r="C40" i="11"/>
  <c r="C40" i="10"/>
  <c r="C40" i="15"/>
  <c r="C43" i="5"/>
  <c r="C39" i="5"/>
  <c r="C43" i="7"/>
  <c r="C43" i="15"/>
  <c r="C43" i="13"/>
  <c r="C43" i="8"/>
  <c r="C43" i="9"/>
  <c r="C43" i="11"/>
  <c r="C43" i="12"/>
  <c r="C43" i="14"/>
  <c r="C43" i="10"/>
  <c r="C43" i="16"/>
  <c r="C32" i="12"/>
  <c r="C32" i="7"/>
  <c r="C32" i="14"/>
  <c r="C32" i="13"/>
  <c r="C32" i="15"/>
  <c r="C32" i="11"/>
  <c r="C32" i="9"/>
  <c r="C32" i="16"/>
  <c r="C32" i="8"/>
  <c r="C32" i="10"/>
  <c r="AB9" i="22" l="1"/>
  <c r="AH29" i="24"/>
  <c r="AH72" i="24" s="1"/>
  <c r="AH57" i="22"/>
  <c r="AI7" i="23"/>
  <c r="AI26" i="23" s="1"/>
  <c r="AI7" i="22"/>
  <c r="AI8" i="22" s="1"/>
  <c r="T9" i="17"/>
  <c r="AH30" i="21"/>
  <c r="L70" i="17"/>
  <c r="AQ70" i="17" s="1"/>
  <c r="AQ10" i="22"/>
  <c r="AH57" i="24"/>
  <c r="AD8" i="22"/>
  <c r="AD26" i="22"/>
  <c r="AD72" i="22" s="1"/>
  <c r="K8" i="22"/>
  <c r="K26" i="22"/>
  <c r="AC8" i="23"/>
  <c r="AL7" i="21"/>
  <c r="AC21" i="23"/>
  <c r="AC26" i="23" s="1"/>
  <c r="AC72" i="23" s="1"/>
  <c r="AB22" i="23"/>
  <c r="AO8" i="23"/>
  <c r="L51" i="21"/>
  <c r="AQ51" i="21" s="1"/>
  <c r="L51" i="24"/>
  <c r="AQ51" i="24" s="1"/>
  <c r="L51" i="22"/>
  <c r="AQ51" i="22" s="1"/>
  <c r="C31" i="13"/>
  <c r="L6" i="1"/>
  <c r="L51" i="18"/>
  <c r="AQ51" i="18" s="1"/>
  <c r="AQ18" i="18"/>
  <c r="J26" i="22"/>
  <c r="J72" i="22" s="1"/>
  <c r="J8" i="22"/>
  <c r="AQ14" i="19"/>
  <c r="H11" i="19"/>
  <c r="C31" i="10"/>
  <c r="G57" i="21"/>
  <c r="AQ17" i="19"/>
  <c r="G57" i="19"/>
  <c r="C31" i="14"/>
  <c r="C31" i="12"/>
  <c r="H11" i="18"/>
  <c r="E57" i="21"/>
  <c r="AO45" i="19"/>
  <c r="K8" i="25"/>
  <c r="K26" i="25"/>
  <c r="AQ19" i="24"/>
  <c r="H15" i="24"/>
  <c r="AQ18" i="21"/>
  <c r="L51" i="19"/>
  <c r="AQ51" i="19" s="1"/>
  <c r="AH9" i="21"/>
  <c r="AQ14" i="21"/>
  <c r="AH7" i="21"/>
  <c r="AH29" i="23"/>
  <c r="AH72" i="23" s="1"/>
  <c r="AH57" i="23"/>
  <c r="C31" i="8"/>
  <c r="L51" i="17"/>
  <c r="AQ51" i="17" s="1"/>
  <c r="K29" i="22"/>
  <c r="C31" i="16"/>
  <c r="AG9" i="21"/>
  <c r="S45" i="25"/>
  <c r="AC21" i="22"/>
  <c r="AC26" i="22" s="1"/>
  <c r="AC72" i="22" s="1"/>
  <c r="AB22" i="22"/>
  <c r="C9" i="22"/>
  <c r="AQ11" i="22"/>
  <c r="H15" i="23"/>
  <c r="AQ19" i="23"/>
  <c r="C31" i="5"/>
  <c r="L51" i="23"/>
  <c r="AQ51" i="23" s="1"/>
  <c r="AO26" i="17"/>
  <c r="C31" i="9"/>
  <c r="C31" i="11"/>
  <c r="AG7" i="21"/>
  <c r="V21" i="21"/>
  <c r="AQ18" i="19"/>
  <c r="H11" i="21"/>
  <c r="AD8" i="23"/>
  <c r="AC8" i="22"/>
  <c r="C9" i="23"/>
  <c r="AQ11" i="23"/>
  <c r="C31" i="15"/>
  <c r="C31" i="7"/>
  <c r="AO45" i="18"/>
  <c r="S45" i="23"/>
  <c r="AB36" i="21"/>
  <c r="AD26" i="23"/>
  <c r="AD72" i="23" s="1"/>
  <c r="AH29" i="22"/>
  <c r="AH72" i="22" s="1"/>
  <c r="AO45" i="21"/>
  <c r="AJ26" i="22"/>
  <c r="AJ8" i="22"/>
  <c r="AN29" i="23"/>
  <c r="AN72" i="23" s="1"/>
  <c r="H15" i="25"/>
  <c r="AQ19" i="25"/>
  <c r="AQ19" i="22"/>
  <c r="H15" i="22"/>
  <c r="C31" i="6"/>
  <c r="C31" i="2"/>
  <c r="S45" i="22"/>
  <c r="E57" i="19"/>
  <c r="V21" i="19"/>
  <c r="L51" i="25"/>
  <c r="AQ51" i="25" s="1"/>
  <c r="AJ8" i="23"/>
  <c r="AJ26" i="23"/>
  <c r="AB6" i="19"/>
  <c r="AB4" i="19"/>
  <c r="C40" i="1"/>
  <c r="C34" i="1"/>
  <c r="C41" i="1"/>
  <c r="C32" i="1"/>
  <c r="C39" i="1"/>
  <c r="C37" i="1"/>
  <c r="C33" i="1"/>
  <c r="C36" i="1"/>
  <c r="C42" i="1"/>
  <c r="C35" i="1"/>
  <c r="C43" i="1"/>
  <c r="AI26" i="22" l="1"/>
  <c r="AI8" i="23"/>
  <c r="G29" i="19"/>
  <c r="C4" i="19"/>
  <c r="C56" i="19"/>
  <c r="G29" i="21"/>
  <c r="V7" i="21"/>
  <c r="V8" i="21" s="1"/>
  <c r="AO7" i="21"/>
  <c r="J7" i="19"/>
  <c r="J26" i="19" s="1"/>
  <c r="E7" i="19"/>
  <c r="E8" i="19" s="1"/>
  <c r="AO7" i="19"/>
  <c r="AO8" i="19" s="1"/>
  <c r="AJ7" i="21"/>
  <c r="AJ26" i="21" s="1"/>
  <c r="AO7" i="18"/>
  <c r="AO8" i="18" s="1"/>
  <c r="J7" i="18"/>
  <c r="J8" i="18" s="1"/>
  <c r="AG8" i="21"/>
  <c r="AG26" i="21"/>
  <c r="AG72" i="21" s="1"/>
  <c r="S45" i="17"/>
  <c r="H4" i="18"/>
  <c r="C30" i="15"/>
  <c r="AB38" i="21"/>
  <c r="S45" i="18"/>
  <c r="H4" i="21"/>
  <c r="K7" i="21"/>
  <c r="AB21" i="22"/>
  <c r="AO22" i="22"/>
  <c r="AO21" i="22" s="1"/>
  <c r="H56" i="21"/>
  <c r="J29" i="21"/>
  <c r="AQ12" i="21"/>
  <c r="AO9" i="21"/>
  <c r="P45" i="5"/>
  <c r="P29" i="5" s="1"/>
  <c r="P72" i="5" s="1"/>
  <c r="L51" i="5"/>
  <c r="AL8" i="21"/>
  <c r="AL26" i="21"/>
  <c r="E29" i="19"/>
  <c r="C30" i="2"/>
  <c r="J29" i="19"/>
  <c r="H56" i="19"/>
  <c r="S45" i="21"/>
  <c r="AB3" i="21"/>
  <c r="C30" i="6"/>
  <c r="P45" i="11"/>
  <c r="P29" i="11" s="1"/>
  <c r="P72" i="11" s="1"/>
  <c r="L51" i="11"/>
  <c r="E29" i="21"/>
  <c r="V7" i="17"/>
  <c r="AA7" i="18"/>
  <c r="AH29" i="21"/>
  <c r="AB3" i="19"/>
  <c r="E7" i="21"/>
  <c r="L11" i="17"/>
  <c r="O9" i="17"/>
  <c r="V29" i="4"/>
  <c r="V72" i="4" s="1"/>
  <c r="P45" i="10"/>
  <c r="P29" i="10" s="1"/>
  <c r="P72" i="10" s="1"/>
  <c r="L51" i="10"/>
  <c r="C30" i="9"/>
  <c r="L3" i="1"/>
  <c r="V7" i="1"/>
  <c r="J7" i="21"/>
  <c r="AB56" i="21"/>
  <c r="AL57" i="21"/>
  <c r="C2" i="22"/>
  <c r="P45" i="9"/>
  <c r="P29" i="9" s="1"/>
  <c r="P72" i="9" s="1"/>
  <c r="L51" i="9"/>
  <c r="C30" i="16"/>
  <c r="AA9" i="18"/>
  <c r="H65" i="21"/>
  <c r="K57" i="21"/>
  <c r="AQ12" i="19"/>
  <c r="AO9" i="19"/>
  <c r="J29" i="18"/>
  <c r="V29" i="1"/>
  <c r="AO8" i="21"/>
  <c r="C56" i="21"/>
  <c r="D21" i="18"/>
  <c r="C30" i="11"/>
  <c r="D29" i="21"/>
  <c r="D9" i="19"/>
  <c r="C11" i="19"/>
  <c r="C30" i="10"/>
  <c r="C30" i="13"/>
  <c r="E24" i="19"/>
  <c r="E21" i="19" s="1"/>
  <c r="D21" i="19"/>
  <c r="AA9" i="21"/>
  <c r="AC22" i="21"/>
  <c r="AC7" i="21"/>
  <c r="AB34" i="22"/>
  <c r="K7" i="19"/>
  <c r="H4" i="19"/>
  <c r="C4" i="21"/>
  <c r="C2" i="19"/>
  <c r="C30" i="14"/>
  <c r="C2" i="23"/>
  <c r="P45" i="1"/>
  <c r="P29" i="1" s="1"/>
  <c r="P72" i="1" s="1"/>
  <c r="L51" i="1"/>
  <c r="D29" i="19"/>
  <c r="AE30" i="22"/>
  <c r="C31" i="1"/>
  <c r="C30" i="7"/>
  <c r="C30" i="5"/>
  <c r="V29" i="21"/>
  <c r="P45" i="8"/>
  <c r="P29" i="8" s="1"/>
  <c r="P72" i="8" s="1"/>
  <c r="L51" i="8"/>
  <c r="C30" i="8"/>
  <c r="K15" i="19"/>
  <c r="H19" i="19"/>
  <c r="AQ10" i="19"/>
  <c r="AA9" i="19"/>
  <c r="C11" i="18"/>
  <c r="D9" i="18"/>
  <c r="AB34" i="23"/>
  <c r="AE30" i="23"/>
  <c r="C3" i="21"/>
  <c r="S45" i="24"/>
  <c r="S45" i="19"/>
  <c r="H65" i="19"/>
  <c r="K57" i="19"/>
  <c r="V29" i="17"/>
  <c r="P45" i="7"/>
  <c r="P29" i="7" s="1"/>
  <c r="P72" i="7" s="1"/>
  <c r="L51" i="7"/>
  <c r="AD22" i="21"/>
  <c r="AD21" i="21" s="1"/>
  <c r="AD7" i="21"/>
  <c r="H19" i="21"/>
  <c r="K15" i="21"/>
  <c r="H43" i="19"/>
  <c r="K30" i="19"/>
  <c r="P45" i="6"/>
  <c r="P29" i="6" s="1"/>
  <c r="P72" i="6" s="1"/>
  <c r="L51" i="6"/>
  <c r="C30" i="12"/>
  <c r="K72" i="22"/>
  <c r="C11" i="21"/>
  <c r="D9" i="21"/>
  <c r="D21" i="21"/>
  <c r="E24" i="21"/>
  <c r="E21" i="21" s="1"/>
  <c r="AB6" i="21"/>
  <c r="AH26" i="21"/>
  <c r="AH8" i="21"/>
  <c r="G7" i="19"/>
  <c r="P45" i="4"/>
  <c r="P29" i="4" s="1"/>
  <c r="P72" i="4" s="1"/>
  <c r="L51" i="4"/>
  <c r="AB32" i="21"/>
  <c r="AB10" i="21"/>
  <c r="G7" i="21"/>
  <c r="AQ12" i="18"/>
  <c r="K30" i="21"/>
  <c r="H43" i="21"/>
  <c r="C2" i="18"/>
  <c r="C3" i="19"/>
  <c r="AB34" i="24"/>
  <c r="AE30" i="24"/>
  <c r="AF30" i="23"/>
  <c r="C2" i="21"/>
  <c r="AB4" i="21"/>
  <c r="V29" i="19"/>
  <c r="AO22" i="23"/>
  <c r="AO21" i="23" s="1"/>
  <c r="AB21" i="23"/>
  <c r="V7" i="19"/>
  <c r="C36" i="4"/>
  <c r="C32" i="4"/>
  <c r="C35" i="4"/>
  <c r="C42" i="4"/>
  <c r="C39" i="4"/>
  <c r="C34" i="4"/>
  <c r="C37" i="4"/>
  <c r="C40" i="4"/>
  <c r="C43" i="4"/>
  <c r="C33" i="4"/>
  <c r="C41" i="4"/>
  <c r="V26" i="21" l="1"/>
  <c r="V72" i="21" s="1"/>
  <c r="AJ8" i="21"/>
  <c r="E26" i="19"/>
  <c r="E72" i="19" s="1"/>
  <c r="J26" i="18"/>
  <c r="J72" i="18" s="1"/>
  <c r="J8" i="19"/>
  <c r="AQ22" i="23"/>
  <c r="AL29" i="21"/>
  <c r="AL72" i="21" s="1"/>
  <c r="J72" i="19"/>
  <c r="AB38" i="23"/>
  <c r="AB30" i="23" s="1"/>
  <c r="AQ51" i="7"/>
  <c r="AE30" i="17"/>
  <c r="AB34" i="17"/>
  <c r="V8" i="19"/>
  <c r="V26" i="19"/>
  <c r="V72" i="19" s="1"/>
  <c r="AQ51" i="8"/>
  <c r="AI7" i="19"/>
  <c r="AB2" i="19"/>
  <c r="AB7" i="19" s="1"/>
  <c r="AE7" i="1"/>
  <c r="AB2" i="1"/>
  <c r="AQ51" i="10"/>
  <c r="AQ51" i="11"/>
  <c r="C29" i="8"/>
  <c r="C72" i="8" s="1"/>
  <c r="AE7" i="13"/>
  <c r="AB2" i="13"/>
  <c r="AE7" i="9"/>
  <c r="AB2" i="9"/>
  <c r="C29" i="16"/>
  <c r="C72" i="16" s="1"/>
  <c r="AQ51" i="5"/>
  <c r="AQ51" i="1"/>
  <c r="AQ51" i="4"/>
  <c r="C9" i="21"/>
  <c r="AB2" i="15"/>
  <c r="AE7" i="15"/>
  <c r="C29" i="12"/>
  <c r="C72" i="12" s="1"/>
  <c r="AQ51" i="9"/>
  <c r="E26" i="21"/>
  <c r="E72" i="21" s="1"/>
  <c r="E8" i="21"/>
  <c r="C29" i="9"/>
  <c r="C72" i="9" s="1"/>
  <c r="C29" i="11"/>
  <c r="C72" i="11" s="1"/>
  <c r="C29" i="5"/>
  <c r="C72" i="5" s="1"/>
  <c r="D57" i="19"/>
  <c r="C58" i="19"/>
  <c r="AE7" i="11"/>
  <c r="AB2" i="11"/>
  <c r="C24" i="19"/>
  <c r="AB2" i="14"/>
  <c r="AE7" i="14"/>
  <c r="AB34" i="19"/>
  <c r="AE30" i="19"/>
  <c r="AQ22" i="22"/>
  <c r="AE7" i="7"/>
  <c r="AB2" i="7"/>
  <c r="AB2" i="16"/>
  <c r="AE7" i="16"/>
  <c r="G26" i="19"/>
  <c r="G72" i="19" s="1"/>
  <c r="G8" i="19"/>
  <c r="K29" i="21"/>
  <c r="K29" i="19"/>
  <c r="AC8" i="21"/>
  <c r="C58" i="21"/>
  <c r="D57" i="21"/>
  <c r="AE7" i="6"/>
  <c r="AB2" i="6"/>
  <c r="AH57" i="21"/>
  <c r="AB65" i="21"/>
  <c r="C29" i="6"/>
  <c r="C72" i="6" s="1"/>
  <c r="C29" i="15"/>
  <c r="C72" i="15" s="1"/>
  <c r="AE58" i="21"/>
  <c r="C29" i="7"/>
  <c r="C72" i="7" s="1"/>
  <c r="AB2" i="5"/>
  <c r="AE7" i="5"/>
  <c r="AB2" i="12"/>
  <c r="AE7" i="12"/>
  <c r="C29" i="14"/>
  <c r="C72" i="14" s="1"/>
  <c r="AB22" i="21"/>
  <c r="AC21" i="21"/>
  <c r="AC26" i="21" s="1"/>
  <c r="AC72" i="21" s="1"/>
  <c r="H57" i="21"/>
  <c r="AQ51" i="6"/>
  <c r="C9" i="18"/>
  <c r="H57" i="19"/>
  <c r="J8" i="21"/>
  <c r="J26" i="21"/>
  <c r="J72" i="21" s="1"/>
  <c r="AA8" i="18"/>
  <c r="AA26" i="18"/>
  <c r="K8" i="19"/>
  <c r="K26" i="19"/>
  <c r="G26" i="21"/>
  <c r="G72" i="21" s="1"/>
  <c r="G8" i="21"/>
  <c r="AH72" i="21"/>
  <c r="AB2" i="10"/>
  <c r="AE7" i="10"/>
  <c r="AQ10" i="21"/>
  <c r="L9" i="17"/>
  <c r="AQ11" i="17"/>
  <c r="V26" i="17"/>
  <c r="V72" i="17" s="1"/>
  <c r="V8" i="17"/>
  <c r="C29" i="2"/>
  <c r="C72" i="2" s="1"/>
  <c r="AE7" i="2"/>
  <c r="AB2" i="2"/>
  <c r="C31" i="4"/>
  <c r="AQ19" i="21"/>
  <c r="H15" i="21"/>
  <c r="H15" i="19"/>
  <c r="AQ19" i="19"/>
  <c r="C29" i="13"/>
  <c r="C72" i="13" s="1"/>
  <c r="AQ11" i="19"/>
  <c r="C9" i="19"/>
  <c r="AB2" i="8"/>
  <c r="AE7" i="8"/>
  <c r="V26" i="1"/>
  <c r="V72" i="1" s="1"/>
  <c r="V8" i="1"/>
  <c r="AI7" i="21"/>
  <c r="K26" i="21"/>
  <c r="K8" i="21"/>
  <c r="AF29" i="23"/>
  <c r="AF72" i="23" s="1"/>
  <c r="C24" i="21"/>
  <c r="AD8" i="21"/>
  <c r="AD26" i="21"/>
  <c r="AD72" i="21" s="1"/>
  <c r="C30" i="1"/>
  <c r="C29" i="10"/>
  <c r="C72" i="10" s="1"/>
  <c r="AE7" i="4"/>
  <c r="AB2" i="4"/>
  <c r="AQ3" i="1"/>
  <c r="L7" i="1"/>
  <c r="K72" i="21" l="1"/>
  <c r="AE8" i="14"/>
  <c r="AE26" i="14"/>
  <c r="AE72" i="14" s="1"/>
  <c r="AB7" i="9"/>
  <c r="AQ2" i="9"/>
  <c r="AE26" i="1"/>
  <c r="AE72" i="1" s="1"/>
  <c r="AE8" i="1"/>
  <c r="AB26" i="19"/>
  <c r="AB8" i="19"/>
  <c r="AE57" i="21"/>
  <c r="AB58" i="21"/>
  <c r="AB57" i="21" s="1"/>
  <c r="AQ2" i="13"/>
  <c r="AB7" i="13"/>
  <c r="AI26" i="19"/>
  <c r="AI8" i="19"/>
  <c r="AQ2" i="14"/>
  <c r="AB7" i="14"/>
  <c r="AE26" i="9"/>
  <c r="AE72" i="9" s="1"/>
  <c r="AE8" i="9"/>
  <c r="K72" i="19"/>
  <c r="C21" i="19"/>
  <c r="AE8" i="13"/>
  <c r="AE26" i="13"/>
  <c r="AE72" i="13" s="1"/>
  <c r="AE8" i="4"/>
  <c r="AE26" i="4"/>
  <c r="AE72" i="4" s="1"/>
  <c r="C57" i="21"/>
  <c r="C30" i="4"/>
  <c r="AE26" i="16"/>
  <c r="AE72" i="16" s="1"/>
  <c r="AE8" i="16"/>
  <c r="AB7" i="11"/>
  <c r="AQ2" i="11"/>
  <c r="AB7" i="16"/>
  <c r="AQ2" i="16"/>
  <c r="AE8" i="11"/>
  <c r="AE26" i="11"/>
  <c r="AE72" i="11" s="1"/>
  <c r="AQ2" i="7"/>
  <c r="AB7" i="7"/>
  <c r="AB7" i="4"/>
  <c r="AQ2" i="4"/>
  <c r="AE26" i="8"/>
  <c r="AE72" i="8" s="1"/>
  <c r="AE8" i="8"/>
  <c r="AB7" i="8"/>
  <c r="AQ2" i="8"/>
  <c r="AB7" i="10"/>
  <c r="AQ2" i="10"/>
  <c r="AB30" i="17"/>
  <c r="AE8" i="2"/>
  <c r="AE26" i="2"/>
  <c r="AE72" i="2" s="1"/>
  <c r="AE8" i="15"/>
  <c r="AE26" i="15"/>
  <c r="AE72" i="15" s="1"/>
  <c r="C57" i="19"/>
  <c r="AE26" i="12"/>
  <c r="AE72" i="12" s="1"/>
  <c r="AE8" i="12"/>
  <c r="AE29" i="17"/>
  <c r="AE72" i="17" s="1"/>
  <c r="C21" i="21"/>
  <c r="AQ2" i="12"/>
  <c r="AB7" i="12"/>
  <c r="L8" i="1"/>
  <c r="L26" i="1"/>
  <c r="AI26" i="21"/>
  <c r="AI8" i="21"/>
  <c r="AE26" i="5"/>
  <c r="AE72" i="5" s="1"/>
  <c r="AE8" i="5"/>
  <c r="AQ2" i="6"/>
  <c r="AB7" i="6"/>
  <c r="AE29" i="19"/>
  <c r="AE72" i="19" s="1"/>
  <c r="AQ2" i="2"/>
  <c r="AB7" i="2"/>
  <c r="C29" i="1"/>
  <c r="AB21" i="21"/>
  <c r="AO22" i="21"/>
  <c r="AO21" i="21" s="1"/>
  <c r="AE8" i="7"/>
  <c r="AE26" i="7"/>
  <c r="AE72" i="7" s="1"/>
  <c r="AE8" i="10"/>
  <c r="AE26" i="10"/>
  <c r="AE72" i="10" s="1"/>
  <c r="AB7" i="15"/>
  <c r="AQ2" i="15"/>
  <c r="AQ2" i="5"/>
  <c r="AB7" i="5"/>
  <c r="AE8" i="6"/>
  <c r="AE26" i="6"/>
  <c r="AE72" i="6" s="1"/>
  <c r="AB30" i="19"/>
  <c r="AQ2" i="1"/>
  <c r="AB7" i="1"/>
  <c r="AQ22" i="21" l="1"/>
  <c r="AB8" i="16"/>
  <c r="AQ8" i="16" s="1"/>
  <c r="AB26" i="16"/>
  <c r="AQ7" i="16"/>
  <c r="AB8" i="2"/>
  <c r="AQ8" i="2" s="1"/>
  <c r="AB26" i="2"/>
  <c r="AQ7" i="2"/>
  <c r="AB26" i="1"/>
  <c r="AB72" i="1" s="1"/>
  <c r="AB8" i="1"/>
  <c r="AB26" i="8"/>
  <c r="AB8" i="8"/>
  <c r="AQ8" i="8" s="1"/>
  <c r="AQ7" i="8"/>
  <c r="AB26" i="11"/>
  <c r="AB8" i="11"/>
  <c r="AQ8" i="11" s="1"/>
  <c r="AQ7" i="11"/>
  <c r="AB26" i="13"/>
  <c r="AB8" i="13"/>
  <c r="AQ8" i="13" s="1"/>
  <c r="AQ7" i="13"/>
  <c r="AB8" i="4"/>
  <c r="AQ8" i="4" s="1"/>
  <c r="AB26" i="4"/>
  <c r="AQ7" i="4"/>
  <c r="C29" i="4"/>
  <c r="C72" i="4" s="1"/>
  <c r="AB26" i="6"/>
  <c r="AB8" i="6"/>
  <c r="AQ8" i="6" s="1"/>
  <c r="AQ7" i="6"/>
  <c r="AB8" i="15"/>
  <c r="AQ8" i="15" s="1"/>
  <c r="AB26" i="15"/>
  <c r="AQ7" i="15"/>
  <c r="AB26" i="10"/>
  <c r="AB8" i="10"/>
  <c r="AQ8" i="10" s="1"/>
  <c r="AQ7" i="10"/>
  <c r="AB26" i="12"/>
  <c r="AB8" i="12"/>
  <c r="AQ8" i="12" s="1"/>
  <c r="AQ7" i="12"/>
  <c r="AB26" i="7"/>
  <c r="AB8" i="7"/>
  <c r="AQ8" i="7" s="1"/>
  <c r="AQ7" i="7"/>
  <c r="AB26" i="9"/>
  <c r="AB8" i="9"/>
  <c r="AQ8" i="9" s="1"/>
  <c r="AQ7" i="9"/>
  <c r="AB8" i="5"/>
  <c r="AQ8" i="5" s="1"/>
  <c r="AB26" i="5"/>
  <c r="AQ7" i="5"/>
  <c r="AB8" i="14"/>
  <c r="AQ8" i="14" s="1"/>
  <c r="AB26" i="14"/>
  <c r="AQ7" i="14"/>
  <c r="AB72" i="5" l="1"/>
  <c r="AQ26" i="5"/>
  <c r="AB72" i="10"/>
  <c r="AQ26" i="10"/>
  <c r="AB72" i="13"/>
  <c r="AQ26" i="13"/>
  <c r="AB72" i="15"/>
  <c r="AQ26" i="15"/>
  <c r="AB72" i="9"/>
  <c r="AQ26" i="9"/>
  <c r="AB72" i="4"/>
  <c r="AQ26" i="4"/>
  <c r="AB72" i="11"/>
  <c r="AQ26" i="11"/>
  <c r="AB72" i="2"/>
  <c r="AQ26" i="2"/>
  <c r="AB72" i="7"/>
  <c r="AQ26" i="7"/>
  <c r="AB72" i="6"/>
  <c r="AQ26" i="6"/>
  <c r="AB72" i="8"/>
  <c r="AQ26" i="8"/>
  <c r="AB72" i="14"/>
  <c r="AQ26" i="14"/>
  <c r="AB72" i="16"/>
  <c r="AQ26" i="16"/>
  <c r="AB72" i="12"/>
  <c r="AQ26" i="12"/>
  <c r="K7" i="26" l="1"/>
  <c r="K8" i="26" l="1"/>
  <c r="H19" i="26"/>
  <c r="K15" i="26"/>
  <c r="K26" i="26" s="1"/>
  <c r="K30" i="26"/>
  <c r="H43" i="26"/>
  <c r="AQ19" i="26" l="1"/>
  <c r="H15" i="26"/>
  <c r="O7" i="26" l="1"/>
  <c r="O8" i="26" l="1"/>
  <c r="O15" i="26" l="1"/>
  <c r="AH30" i="26" l="1"/>
  <c r="AH58" i="26"/>
  <c r="AL57" i="26" l="1"/>
  <c r="AN30" i="26" l="1"/>
  <c r="AF30" i="26" l="1"/>
  <c r="AN29" i="26"/>
  <c r="AF29" i="26" l="1"/>
  <c r="AG9" i="26" l="1"/>
  <c r="AG7" i="26" l="1"/>
  <c r="AG8" i="26" l="1"/>
  <c r="AG26" i="26"/>
  <c r="AG72" i="26" s="1"/>
  <c r="AN7" i="22" l="1"/>
  <c r="AF7" i="22" l="1"/>
  <c r="AN30" i="22"/>
  <c r="AN26" i="22"/>
  <c r="AN8" i="22"/>
  <c r="AN29" i="22" l="1"/>
  <c r="AN72" i="22" s="1"/>
  <c r="AF26" i="22"/>
  <c r="AF8" i="22"/>
  <c r="AL7" i="22" l="1"/>
  <c r="AL29" i="22"/>
  <c r="AF30" i="22"/>
  <c r="AB38" i="22"/>
  <c r="AL29" i="23" l="1"/>
  <c r="AB30" i="22"/>
  <c r="AF29" i="22"/>
  <c r="AF72" i="22" s="1"/>
  <c r="AL7" i="23"/>
  <c r="AL8" i="22"/>
  <c r="AL26" i="22"/>
  <c r="AL72" i="22" s="1"/>
  <c r="AL8" i="23" l="1"/>
  <c r="AL26" i="23"/>
  <c r="AL72" i="23" s="1"/>
  <c r="AH7" i="26" l="1"/>
  <c r="T9" i="26" l="1"/>
  <c r="AH8" i="26"/>
  <c r="O9" i="26"/>
  <c r="L11" i="26" l="1"/>
  <c r="AH9" i="26"/>
  <c r="AH26" i="26" s="1"/>
  <c r="T9" i="18" l="1"/>
  <c r="AQ17" i="18" l="1"/>
  <c r="O9" i="18"/>
  <c r="L11" i="18"/>
  <c r="AH57" i="26"/>
  <c r="AH29" i="26"/>
  <c r="AH72" i="26" s="1"/>
  <c r="AQ14" i="18" l="1"/>
  <c r="AO9" i="18"/>
  <c r="L9" i="18"/>
  <c r="AQ16" i="18" l="1"/>
  <c r="AO15" i="18"/>
  <c r="AL7" i="18" l="1"/>
  <c r="AL29" i="18"/>
  <c r="K7" i="18"/>
  <c r="H56" i="18"/>
  <c r="AB6" i="18" l="1"/>
  <c r="AH30" i="18"/>
  <c r="H43" i="18"/>
  <c r="K30" i="18"/>
  <c r="AL26" i="18"/>
  <c r="AL72" i="18" s="1"/>
  <c r="AL8" i="18"/>
  <c r="AB4" i="18"/>
  <c r="AB3" i="18"/>
  <c r="AJ7" i="18"/>
  <c r="K57" i="18"/>
  <c r="H65" i="18"/>
  <c r="K8" i="18"/>
  <c r="AB56" i="18"/>
  <c r="AH7" i="18"/>
  <c r="AH9" i="18"/>
  <c r="K15" i="18"/>
  <c r="K26" i="18" s="1"/>
  <c r="H19" i="18"/>
  <c r="AB32" i="18" l="1"/>
  <c r="AE58" i="18"/>
  <c r="AH8" i="18"/>
  <c r="AH26" i="18"/>
  <c r="H57" i="18"/>
  <c r="H15" i="18"/>
  <c r="AQ19" i="18"/>
  <c r="AJ8" i="18"/>
  <c r="AJ26" i="18"/>
  <c r="K29" i="18"/>
  <c r="K72" i="18" s="1"/>
  <c r="AI7" i="18"/>
  <c r="AI8" i="18" l="1"/>
  <c r="AI26" i="18"/>
  <c r="AH57" i="18"/>
  <c r="AB65" i="18"/>
  <c r="AH29" i="18"/>
  <c r="AH72" i="18" s="1"/>
  <c r="AE57" i="18"/>
  <c r="AB58" i="18"/>
  <c r="G57" i="18" l="1"/>
  <c r="E57" i="18"/>
  <c r="AB57" i="18"/>
  <c r="G7" i="18" l="1"/>
  <c r="G8" i="18" s="1"/>
  <c r="G29" i="18"/>
  <c r="C4" i="18"/>
  <c r="V7" i="18"/>
  <c r="V8" i="18" s="1"/>
  <c r="V21" i="18"/>
  <c r="E24" i="18"/>
  <c r="E7" i="18"/>
  <c r="C3" i="18"/>
  <c r="C56" i="18"/>
  <c r="V29" i="18"/>
  <c r="E29" i="18"/>
  <c r="G26" i="18" l="1"/>
  <c r="G72" i="18" s="1"/>
  <c r="V26" i="18"/>
  <c r="V72" i="18" s="1"/>
  <c r="AN7" i="24"/>
  <c r="C58" i="18"/>
  <c r="D57" i="18"/>
  <c r="D29" i="18"/>
  <c r="E8" i="18"/>
  <c r="E21" i="18"/>
  <c r="E26" i="18" s="1"/>
  <c r="E72" i="18" s="1"/>
  <c r="C24" i="18"/>
  <c r="C57" i="18" l="1"/>
  <c r="C21" i="18"/>
  <c r="AN30" i="24"/>
  <c r="AN8" i="24"/>
  <c r="AN26" i="24"/>
  <c r="AN29" i="24" l="1"/>
  <c r="AN72" i="24" s="1"/>
  <c r="AF7" i="24"/>
  <c r="AF8" i="24" l="1"/>
  <c r="AF26" i="24"/>
  <c r="AF30" i="24"/>
  <c r="AB38" i="24"/>
  <c r="AB30" i="24" l="1"/>
  <c r="AF29" i="24"/>
  <c r="AF72" i="24" s="1"/>
  <c r="G57" i="24" l="1"/>
  <c r="K7" i="24"/>
  <c r="E57" i="24"/>
  <c r="K29" i="24" l="1"/>
  <c r="K8" i="24"/>
  <c r="K26" i="24"/>
  <c r="K72" i="24" s="1"/>
  <c r="G29" i="24"/>
  <c r="D21" i="24"/>
  <c r="AE9" i="24"/>
  <c r="AB10" i="24"/>
  <c r="AB9" i="24" s="1"/>
  <c r="H65" i="24"/>
  <c r="H57" i="24" s="1"/>
  <c r="K57" i="24"/>
  <c r="V21" i="24"/>
  <c r="E29" i="24"/>
  <c r="J7" i="24"/>
  <c r="E24" i="24" l="1"/>
  <c r="AE7" i="24"/>
  <c r="C4" i="24"/>
  <c r="G7" i="24"/>
  <c r="AO7" i="24"/>
  <c r="E7" i="24"/>
  <c r="AQ18" i="24"/>
  <c r="J8" i="24"/>
  <c r="J26" i="24"/>
  <c r="AQ12" i="24"/>
  <c r="H56" i="24"/>
  <c r="J29" i="24"/>
  <c r="V7" i="24"/>
  <c r="J72" i="24" l="1"/>
  <c r="G8" i="24"/>
  <c r="G26" i="24"/>
  <c r="G72" i="24" s="1"/>
  <c r="E8" i="24"/>
  <c r="AC7" i="24"/>
  <c r="AC22" i="24"/>
  <c r="AO8" i="24"/>
  <c r="V58" i="24"/>
  <c r="AE26" i="24"/>
  <c r="AE8" i="24"/>
  <c r="V8" i="24"/>
  <c r="V26" i="24"/>
  <c r="AD22" i="24"/>
  <c r="AD21" i="24" s="1"/>
  <c r="AD7" i="24"/>
  <c r="E21" i="24"/>
  <c r="E26" i="24" s="1"/>
  <c r="E72" i="24" s="1"/>
  <c r="C24" i="24"/>
  <c r="AC8" i="24" l="1"/>
  <c r="V29" i="24"/>
  <c r="V72" i="24" s="1"/>
  <c r="V57" i="24"/>
  <c r="C21" i="24"/>
  <c r="AC21" i="24"/>
  <c r="AC26" i="24" s="1"/>
  <c r="AC72" i="24" s="1"/>
  <c r="AB22" i="24"/>
  <c r="AD8" i="24"/>
  <c r="AD26" i="24"/>
  <c r="AD72" i="24" s="1"/>
  <c r="AB21" i="24" l="1"/>
  <c r="AO22" i="24"/>
  <c r="AO21" i="24" s="1"/>
  <c r="AQ22" i="24" l="1"/>
  <c r="U15" i="26" l="1"/>
  <c r="Q15" i="26"/>
  <c r="T15" i="26"/>
  <c r="S15" i="26"/>
  <c r="P15" i="26" l="1"/>
  <c r="H4" i="28" l="1"/>
  <c r="AH30" i="28" l="1"/>
  <c r="T9" i="28" l="1"/>
  <c r="O9" i="28"/>
  <c r="AH58" i="28" l="1"/>
  <c r="L11" i="28"/>
  <c r="AL57" i="28" l="1"/>
  <c r="AF30" i="28" l="1"/>
  <c r="AN30" i="28"/>
  <c r="AN29" i="28" l="1"/>
  <c r="AF29" i="28"/>
  <c r="AH7" i="28" l="1"/>
  <c r="AH9" i="28" l="1"/>
  <c r="AH26" i="28" s="1"/>
  <c r="AH8" i="28"/>
  <c r="AH57" i="28" l="1"/>
  <c r="AH29" i="28"/>
  <c r="AH72" i="28" s="1"/>
  <c r="H19" i="28" l="1"/>
  <c r="K15" i="28"/>
  <c r="H43" i="28" l="1"/>
  <c r="K30" i="28"/>
  <c r="AQ19" i="28"/>
  <c r="H15" i="28"/>
  <c r="K7" i="28" l="1"/>
  <c r="K26" i="28" l="1"/>
  <c r="K8" i="28"/>
  <c r="AH58" i="29" l="1"/>
  <c r="AH30" i="29" l="1"/>
  <c r="R21" i="29" l="1"/>
  <c r="Q21" i="29"/>
  <c r="K7" i="29" l="1"/>
  <c r="H4" i="29"/>
  <c r="AH9" i="29" l="1"/>
  <c r="K26" i="29"/>
  <c r="K8" i="29"/>
  <c r="AE7" i="18" l="1"/>
  <c r="AD7" i="18"/>
  <c r="AD22" i="18"/>
  <c r="AD21" i="18" s="1"/>
  <c r="AC22" i="18"/>
  <c r="AC7" i="18"/>
  <c r="AD26" i="18" l="1"/>
  <c r="AD72" i="18" s="1"/>
  <c r="AC21" i="18"/>
  <c r="AC26" i="18" s="1"/>
  <c r="AC72" i="18" s="1"/>
  <c r="AB22" i="18"/>
  <c r="AC8" i="18"/>
  <c r="AD8" i="18"/>
  <c r="AE8" i="18"/>
  <c r="AG7" i="18"/>
  <c r="AB11" i="18"/>
  <c r="AQ11" i="18" s="1"/>
  <c r="AE9" i="18"/>
  <c r="AE26" i="18" s="1"/>
  <c r="AG9" i="18"/>
  <c r="AB10" i="18"/>
  <c r="AB2" i="18" l="1"/>
  <c r="AB7" i="18" s="1"/>
  <c r="AG8" i="18"/>
  <c r="AG26" i="18"/>
  <c r="AG72" i="18" s="1"/>
  <c r="AB34" i="18"/>
  <c r="AE30" i="18"/>
  <c r="AH7" i="29"/>
  <c r="AB9" i="18"/>
  <c r="AQ10" i="18"/>
  <c r="AO22" i="18"/>
  <c r="AO21" i="18" s="1"/>
  <c r="AO26" i="18" s="1"/>
  <c r="AB21" i="18"/>
  <c r="AH8" i="29" l="1"/>
  <c r="AH26" i="29"/>
  <c r="AB30" i="18"/>
  <c r="AE29" i="18"/>
  <c r="AE72" i="18" s="1"/>
  <c r="AB26" i="18"/>
  <c r="AB8" i="18"/>
  <c r="AQ22" i="18"/>
  <c r="AH57" i="29" l="1"/>
  <c r="AH29" i="29"/>
  <c r="AH72" i="29" s="1"/>
  <c r="T9" i="29" l="1"/>
  <c r="O9" i="29"/>
  <c r="L11" i="29" l="1"/>
  <c r="AF30" i="29" l="1"/>
  <c r="AF29" i="29" l="1"/>
  <c r="H19" i="30" l="1"/>
  <c r="K15" i="30"/>
  <c r="K30" i="30"/>
  <c r="H43" i="30"/>
  <c r="H15" i="30" l="1"/>
  <c r="AQ19" i="30"/>
  <c r="T9" i="30" l="1"/>
  <c r="O9" i="30"/>
  <c r="AH58" i="30" l="1"/>
  <c r="L11" i="30"/>
  <c r="AL57" i="30" l="1"/>
  <c r="AF30" i="30" l="1"/>
  <c r="AN30" i="30"/>
  <c r="AN29" i="30" l="1"/>
  <c r="AF29" i="30"/>
  <c r="AH30" i="30" l="1"/>
  <c r="AH9" i="30" l="1"/>
  <c r="AH7" i="30" l="1"/>
  <c r="AH8" i="30" l="1"/>
  <c r="AH26" i="30"/>
  <c r="AH57" i="30" l="1"/>
  <c r="AH29" i="30"/>
  <c r="AH72" i="30" s="1"/>
  <c r="L55" i="10" l="1"/>
  <c r="U45" i="10"/>
  <c r="L55" i="15"/>
  <c r="U45" i="15"/>
  <c r="AG9" i="25"/>
  <c r="L55" i="11"/>
  <c r="U45" i="11"/>
  <c r="L55" i="6"/>
  <c r="U45" i="6"/>
  <c r="AH9" i="25"/>
  <c r="AH7" i="25"/>
  <c r="L55" i="16"/>
  <c r="U45" i="16"/>
  <c r="L55" i="14"/>
  <c r="U45" i="14"/>
  <c r="AH30" i="25"/>
  <c r="L55" i="9"/>
  <c r="U45" i="9"/>
  <c r="L55" i="12"/>
  <c r="U45" i="12"/>
  <c r="L55" i="5"/>
  <c r="U45" i="5"/>
  <c r="L55" i="1"/>
  <c r="U45" i="1"/>
  <c r="L55" i="8"/>
  <c r="U45" i="8"/>
  <c r="L55" i="4"/>
  <c r="U45" i="4"/>
  <c r="L55" i="7"/>
  <c r="U45" i="7"/>
  <c r="L55" i="13"/>
  <c r="U45" i="13"/>
  <c r="L55" i="2"/>
  <c r="U45" i="2"/>
  <c r="AL57" i="25" l="1"/>
  <c r="AQ55" i="5"/>
  <c r="L45" i="5"/>
  <c r="AQ45" i="5" s="1"/>
  <c r="AQ55" i="6"/>
  <c r="L45" i="6"/>
  <c r="AQ45" i="6" s="1"/>
  <c r="AQ55" i="12"/>
  <c r="L45" i="12"/>
  <c r="AQ45" i="12" s="1"/>
  <c r="AQ55" i="13"/>
  <c r="L45" i="13"/>
  <c r="AQ45" i="13" s="1"/>
  <c r="AH8" i="25"/>
  <c r="AH26" i="25"/>
  <c r="AG7" i="25"/>
  <c r="AQ55" i="7"/>
  <c r="L45" i="7"/>
  <c r="AQ45" i="7" s="1"/>
  <c r="AQ55" i="9"/>
  <c r="L45" i="9"/>
  <c r="AQ45" i="9" s="1"/>
  <c r="AQ55" i="11"/>
  <c r="L45" i="11"/>
  <c r="AQ45" i="11" s="1"/>
  <c r="AQ55" i="2"/>
  <c r="L45" i="2"/>
  <c r="AQ45" i="2" s="1"/>
  <c r="AQ55" i="4"/>
  <c r="L45" i="4"/>
  <c r="AQ45" i="4" s="1"/>
  <c r="AQ55" i="14"/>
  <c r="L45" i="14"/>
  <c r="AQ45" i="14" s="1"/>
  <c r="AQ55" i="15"/>
  <c r="L45" i="15"/>
  <c r="AQ45" i="15" s="1"/>
  <c r="AQ55" i="8"/>
  <c r="L45" i="8"/>
  <c r="AQ45" i="8" s="1"/>
  <c r="AH58" i="25"/>
  <c r="AQ55" i="1"/>
  <c r="L45" i="1"/>
  <c r="AQ45" i="1" s="1"/>
  <c r="AQ55" i="16"/>
  <c r="L45" i="16"/>
  <c r="AQ45" i="16" s="1"/>
  <c r="AQ55" i="10"/>
  <c r="L45" i="10"/>
  <c r="AQ45" i="10" s="1"/>
  <c r="AN30" i="25" l="1"/>
  <c r="AH29" i="25"/>
  <c r="AH72" i="25" s="1"/>
  <c r="AG26" i="25"/>
  <c r="AG72" i="25" s="1"/>
  <c r="AG8" i="25"/>
  <c r="AF30" i="25" l="1"/>
  <c r="AH57" i="25"/>
  <c r="AN29" i="25"/>
  <c r="AF29" i="25" l="1"/>
  <c r="Q21" i="30" l="1"/>
  <c r="R21" i="30" l="1"/>
  <c r="AF30" i="31" l="1"/>
  <c r="AN30" i="31"/>
  <c r="AF29" i="31" l="1"/>
  <c r="AN29" i="31"/>
  <c r="H4" i="30" l="1"/>
  <c r="K7" i="30"/>
  <c r="H4" i="31" l="1"/>
  <c r="K7" i="31"/>
  <c r="K26" i="30"/>
  <c r="K8" i="30"/>
  <c r="AH58" i="31" l="1"/>
  <c r="K8" i="31"/>
  <c r="K26" i="31"/>
  <c r="AH30" i="31" l="1"/>
  <c r="AH9" i="31"/>
  <c r="AH7" i="31" l="1"/>
  <c r="AH26" i="31" l="1"/>
  <c r="AH8" i="31"/>
  <c r="AH57" i="31" l="1"/>
  <c r="AH29" i="31"/>
  <c r="AH72" i="31" s="1"/>
  <c r="AL29" i="24" l="1"/>
  <c r="AL72" i="24" s="1"/>
  <c r="AB56" i="24"/>
  <c r="AL29" i="25"/>
  <c r="AL72" i="25" s="1"/>
  <c r="AL29" i="26"/>
  <c r="AL72" i="26" s="1"/>
  <c r="AL29" i="28" l="1"/>
  <c r="AL72" i="28" s="1"/>
  <c r="AL29" i="29" l="1"/>
  <c r="AL72" i="29" s="1"/>
  <c r="AL29" i="30"/>
  <c r="AL72" i="30" s="1"/>
  <c r="AL29" i="31" l="1"/>
  <c r="AL72" i="31" s="1"/>
  <c r="H10" i="32" l="1"/>
  <c r="S9" i="32"/>
  <c r="L10" i="32"/>
  <c r="C10" i="32" l="1"/>
  <c r="D9" i="32"/>
  <c r="D9" i="31" l="1"/>
  <c r="C10" i="31"/>
  <c r="L10" i="31"/>
  <c r="S9" i="31"/>
  <c r="C9" i="32"/>
  <c r="H10" i="31" l="1"/>
  <c r="C9" i="31"/>
  <c r="H10" i="30" l="1"/>
  <c r="L10" i="30"/>
  <c r="S9" i="30"/>
  <c r="D9" i="30" l="1"/>
  <c r="C10" i="30"/>
  <c r="C10" i="29" l="1"/>
  <c r="D9" i="29"/>
  <c r="H10" i="29"/>
  <c r="C9" i="30"/>
  <c r="S9" i="29" l="1"/>
  <c r="L10" i="29"/>
  <c r="C9" i="29"/>
  <c r="H10" i="26" l="1"/>
  <c r="C10" i="26"/>
  <c r="C9" i="26" s="1"/>
  <c r="D9" i="26"/>
  <c r="H10" i="28"/>
  <c r="C10" i="28" l="1"/>
  <c r="D9" i="28"/>
  <c r="S9" i="26"/>
  <c r="L10" i="26"/>
  <c r="S9" i="28"/>
  <c r="L10" i="28"/>
  <c r="C9" i="28" l="1"/>
  <c r="L10" i="25" l="1"/>
  <c r="L9" i="25" s="1"/>
  <c r="S9" i="25"/>
  <c r="S9" i="24"/>
  <c r="L10" i="24"/>
  <c r="L9" i="24" s="1"/>
  <c r="H10" i="24" l="1"/>
  <c r="H10" i="25"/>
  <c r="C3" i="24" l="1"/>
  <c r="C10" i="24"/>
  <c r="D9" i="24"/>
  <c r="C10" i="25" l="1"/>
  <c r="D9" i="25"/>
  <c r="C9" i="24"/>
  <c r="C9" i="25" l="1"/>
  <c r="O9" i="31" l="1"/>
  <c r="T9" i="31"/>
  <c r="T9" i="32" l="1"/>
  <c r="L11" i="31"/>
  <c r="L11" i="32" l="1"/>
  <c r="O9" i="32"/>
  <c r="G57" i="25" l="1"/>
  <c r="V21" i="25"/>
  <c r="G57" i="22"/>
  <c r="K29" i="25" l="1"/>
  <c r="K72" i="25" s="1"/>
  <c r="V21" i="22"/>
  <c r="V58" i="25"/>
  <c r="V57" i="25" s="1"/>
  <c r="E24" i="25"/>
  <c r="E21" i="25" s="1"/>
  <c r="D21" i="25"/>
  <c r="H65" i="25"/>
  <c r="H57" i="25" s="1"/>
  <c r="K57" i="25"/>
  <c r="AQ12" i="25"/>
  <c r="E57" i="25"/>
  <c r="J7" i="25"/>
  <c r="G29" i="25"/>
  <c r="AO7" i="25"/>
  <c r="AD7" i="25"/>
  <c r="AD22" i="25"/>
  <c r="AD21" i="25" s="1"/>
  <c r="C4" i="25"/>
  <c r="AQ18" i="25"/>
  <c r="E29" i="25" l="1"/>
  <c r="AO8" i="25"/>
  <c r="AD8" i="25"/>
  <c r="AD26" i="25"/>
  <c r="AD72" i="25" s="1"/>
  <c r="C24" i="25"/>
  <c r="C3" i="25"/>
  <c r="E57" i="22"/>
  <c r="G29" i="22"/>
  <c r="J8" i="25"/>
  <c r="J26" i="25"/>
  <c r="AC22" i="25"/>
  <c r="AC7" i="25"/>
  <c r="G7" i="25"/>
  <c r="V7" i="25"/>
  <c r="H56" i="25"/>
  <c r="J29" i="25"/>
  <c r="G7" i="22" l="1"/>
  <c r="G26" i="22" s="1"/>
  <c r="G72" i="22" s="1"/>
  <c r="C4" i="22"/>
  <c r="J72" i="25"/>
  <c r="V26" i="25"/>
  <c r="V8" i="25"/>
  <c r="C21" i="25"/>
  <c r="V29" i="25"/>
  <c r="C3" i="22"/>
  <c r="AC21" i="25"/>
  <c r="AC26" i="25" s="1"/>
  <c r="AC72" i="25" s="1"/>
  <c r="AB22" i="25"/>
  <c r="V7" i="22"/>
  <c r="D21" i="22"/>
  <c r="E24" i="22"/>
  <c r="E21" i="22" s="1"/>
  <c r="E7" i="25"/>
  <c r="G8" i="25"/>
  <c r="G26" i="25"/>
  <c r="G72" i="25" s="1"/>
  <c r="E7" i="22"/>
  <c r="E29" i="22"/>
  <c r="V58" i="22"/>
  <c r="V57" i="22" s="1"/>
  <c r="AC8" i="25"/>
  <c r="G8" i="22" l="1"/>
  <c r="V29" i="22"/>
  <c r="E26" i="22"/>
  <c r="E72" i="22" s="1"/>
  <c r="E8" i="22"/>
  <c r="V26" i="22"/>
  <c r="V8" i="22"/>
  <c r="C24" i="22"/>
  <c r="E8" i="25"/>
  <c r="E26" i="25"/>
  <c r="E72" i="25" s="1"/>
  <c r="V72" i="25"/>
  <c r="AB21" i="25"/>
  <c r="AO22" i="25"/>
  <c r="AO21" i="25" s="1"/>
  <c r="V72" i="22" l="1"/>
  <c r="AQ22" i="25"/>
  <c r="C21" i="22"/>
  <c r="AE7" i="22"/>
  <c r="AB2" i="22"/>
  <c r="AB7" i="22" s="1"/>
  <c r="AB56" i="22"/>
  <c r="AH9" i="32"/>
  <c r="AH7" i="32" l="1"/>
  <c r="AB8" i="22"/>
  <c r="AB26" i="22"/>
  <c r="AE8" i="22"/>
  <c r="AE26" i="22"/>
  <c r="AH8" i="32" l="1"/>
  <c r="AH26" i="32"/>
  <c r="AH29" i="32" l="1"/>
  <c r="AH72" i="32" s="1"/>
  <c r="AH57" i="32"/>
  <c r="S15" i="29" l="1"/>
  <c r="S21" i="29" l="1"/>
  <c r="S7" i="29" l="1"/>
  <c r="AJ7" i="29" l="1"/>
  <c r="AJ26" i="29" s="1"/>
  <c r="L71" i="29"/>
  <c r="AQ71" i="29" s="1"/>
  <c r="S8" i="29"/>
  <c r="L54" i="29"/>
  <c r="AQ54" i="29" s="1"/>
  <c r="AJ8" i="29" l="1"/>
  <c r="N7" i="29"/>
  <c r="N8" i="29" s="1"/>
  <c r="U15" i="29"/>
  <c r="W15" i="29"/>
  <c r="R15" i="29"/>
  <c r="P15" i="29"/>
  <c r="P21" i="29"/>
  <c r="T15" i="29"/>
  <c r="L5" i="29"/>
  <c r="AQ5" i="29" s="1"/>
  <c r="Q15" i="29"/>
  <c r="U21" i="29"/>
  <c r="L70" i="29"/>
  <c r="AQ70" i="29" s="1"/>
  <c r="Q7" i="29" l="1"/>
  <c r="R7" i="29"/>
  <c r="P7" i="29"/>
  <c r="M7" i="29"/>
  <c r="W7" i="29"/>
  <c r="U7" i="29"/>
  <c r="T7" i="29"/>
  <c r="Q26" i="29"/>
  <c r="Q8" i="29"/>
  <c r="T8" i="29" l="1"/>
  <c r="U8" i="29"/>
  <c r="W26" i="29"/>
  <c r="W72" i="29" s="1"/>
  <c r="W8" i="29"/>
  <c r="M8" i="29"/>
  <c r="M26" i="29"/>
  <c r="M72" i="29" s="1"/>
  <c r="P8" i="29"/>
  <c r="P26" i="29"/>
  <c r="R26" i="29"/>
  <c r="R8" i="29"/>
  <c r="L14" i="29"/>
  <c r="N9" i="29"/>
  <c r="N21" i="29"/>
  <c r="N26" i="29" l="1"/>
  <c r="N72" i="29" s="1"/>
  <c r="L9" i="29"/>
  <c r="T45" i="29"/>
  <c r="AO7" i="29" l="1"/>
  <c r="AQ18" i="29"/>
  <c r="AQ12" i="29"/>
  <c r="AD7" i="29" l="1"/>
  <c r="AD22" i="29"/>
  <c r="AD21" i="29" s="1"/>
  <c r="AO8" i="29"/>
  <c r="AC7" i="29"/>
  <c r="AC22" i="29"/>
  <c r="AG7" i="29" l="1"/>
  <c r="AG9" i="29"/>
  <c r="AC8" i="29"/>
  <c r="AC21" i="29"/>
  <c r="AC26" i="29" s="1"/>
  <c r="AC72" i="29" s="1"/>
  <c r="AB22" i="29"/>
  <c r="AD8" i="29"/>
  <c r="AD26" i="29"/>
  <c r="AD72" i="29" s="1"/>
  <c r="AO22" i="29" l="1"/>
  <c r="AO21" i="29" s="1"/>
  <c r="AB21" i="29"/>
  <c r="AG26" i="29"/>
  <c r="AG72" i="29" s="1"/>
  <c r="AG8" i="29"/>
  <c r="S15" i="28"/>
  <c r="AQ22" i="29" l="1"/>
  <c r="S21" i="28"/>
  <c r="S7" i="28" l="1"/>
  <c r="S8" i="28" l="1"/>
  <c r="N7" i="28" l="1"/>
  <c r="N8" i="28" l="1"/>
  <c r="Q15" i="28"/>
  <c r="U21" i="28"/>
  <c r="R21" i="28"/>
  <c r="W15" i="28"/>
  <c r="U15" i="28"/>
  <c r="P21" i="28"/>
  <c r="R15" i="28"/>
  <c r="Q21" i="28"/>
  <c r="P15" i="28"/>
  <c r="T15" i="28"/>
  <c r="L5" i="28"/>
  <c r="AQ5" i="28" s="1"/>
  <c r="Q7" i="28" l="1"/>
  <c r="Q26" i="28" s="1"/>
  <c r="AJ7" i="28"/>
  <c r="AJ8" i="28" s="1"/>
  <c r="W7" i="28"/>
  <c r="W8" i="28" s="1"/>
  <c r="R7" i="28"/>
  <c r="P7" i="28"/>
  <c r="U7" i="28"/>
  <c r="M7" i="28"/>
  <c r="T7" i="28"/>
  <c r="W26" i="28" l="1"/>
  <c r="W72" i="28" s="1"/>
  <c r="Q8" i="28"/>
  <c r="AJ26" i="28"/>
  <c r="T8" i="28"/>
  <c r="U8" i="28"/>
  <c r="P26" i="28"/>
  <c r="P8" i="28"/>
  <c r="N9" i="28"/>
  <c r="L14" i="28"/>
  <c r="N21" i="28"/>
  <c r="R26" i="28"/>
  <c r="R8" i="28"/>
  <c r="M8" i="28"/>
  <c r="M26" i="28"/>
  <c r="M72" i="28" s="1"/>
  <c r="N26" i="28" l="1"/>
  <c r="N72" i="28" s="1"/>
  <c r="L54" i="28"/>
  <c r="AQ54" i="28" s="1"/>
  <c r="L71" i="28"/>
  <c r="AQ71" i="28" s="1"/>
  <c r="T45" i="28"/>
  <c r="L9" i="28"/>
  <c r="J7" i="28" l="1"/>
  <c r="J8" i="28" l="1"/>
  <c r="J26" i="28"/>
  <c r="J29" i="28" l="1"/>
  <c r="J72" i="28" s="1"/>
  <c r="AO7" i="28" l="1"/>
  <c r="AQ18" i="28"/>
  <c r="AQ12" i="28"/>
  <c r="AD22" i="28" l="1"/>
  <c r="AD21" i="28" s="1"/>
  <c r="AD7" i="28"/>
  <c r="AC7" i="28"/>
  <c r="AC22" i="28"/>
  <c r="AO8" i="28"/>
  <c r="L70" i="28"/>
  <c r="AQ70" i="28" s="1"/>
  <c r="AC21" i="28" l="1"/>
  <c r="AC26" i="28" s="1"/>
  <c r="AC72" i="28" s="1"/>
  <c r="AB22" i="28"/>
  <c r="AC8" i="28"/>
  <c r="AD26" i="28"/>
  <c r="AD72" i="28" s="1"/>
  <c r="AD8" i="28"/>
  <c r="AO22" i="28" l="1"/>
  <c r="AO21" i="28" s="1"/>
  <c r="AB21" i="28"/>
  <c r="AQ22" i="28" l="1"/>
  <c r="K29" i="28" l="1"/>
  <c r="K72" i="28" s="1"/>
  <c r="H56" i="28"/>
  <c r="H65" i="28"/>
  <c r="H57" i="28" s="1"/>
  <c r="K57" i="28"/>
  <c r="G57" i="28" l="1"/>
  <c r="L4" i="28"/>
  <c r="V21" i="28"/>
  <c r="L21" i="28" s="1"/>
  <c r="L24" i="28"/>
  <c r="E57" i="28" l="1"/>
  <c r="L6" i="28" l="1"/>
  <c r="C4" i="28" l="1"/>
  <c r="C6" i="28" l="1"/>
  <c r="E24" i="28"/>
  <c r="E21" i="28" s="1"/>
  <c r="D21" i="28"/>
  <c r="C24" i="28" l="1"/>
  <c r="C21" i="28" s="1"/>
  <c r="AQ24" i="28" l="1"/>
  <c r="AQ21" i="28" s="1"/>
  <c r="G7" i="28"/>
  <c r="G29" i="28" l="1"/>
  <c r="G8" i="28"/>
  <c r="G26" i="28"/>
  <c r="E29" i="28" l="1"/>
  <c r="G72" i="28"/>
  <c r="V58" i="28" l="1"/>
  <c r="E7" i="28"/>
  <c r="V7" i="28"/>
  <c r="L3" i="28"/>
  <c r="L7" i="28" s="1"/>
  <c r="L8" i="28" l="1"/>
  <c r="V26" i="28"/>
  <c r="V8" i="28"/>
  <c r="E8" i="28"/>
  <c r="E26" i="28"/>
  <c r="E72" i="28" s="1"/>
  <c r="V57" i="28"/>
  <c r="V29" i="28"/>
  <c r="V72" i="28" l="1"/>
  <c r="C3" i="28"/>
  <c r="D7" i="28"/>
  <c r="AG9" i="28" l="1"/>
  <c r="D26" i="28"/>
  <c r="D8" i="28"/>
  <c r="C7" i="28"/>
  <c r="AG7" i="28" l="1"/>
  <c r="C26" i="28"/>
  <c r="C8" i="28"/>
  <c r="AG8" i="28" l="1"/>
  <c r="AG26" i="28"/>
  <c r="AG72" i="28" s="1"/>
  <c r="W15" i="26" l="1"/>
  <c r="Q21" i="26" l="1"/>
  <c r="N7" i="26"/>
  <c r="R21" i="26"/>
  <c r="U21" i="26"/>
  <c r="P21" i="26"/>
  <c r="P7" i="26" l="1"/>
  <c r="P26" i="26" s="1"/>
  <c r="W7" i="26"/>
  <c r="W8" i="26" s="1"/>
  <c r="R7" i="26"/>
  <c r="N8" i="26"/>
  <c r="S21" i="26"/>
  <c r="AJ7" i="26"/>
  <c r="T7" i="26"/>
  <c r="R15" i="26"/>
  <c r="L20" i="26"/>
  <c r="U7" i="26"/>
  <c r="Q7" i="26"/>
  <c r="M7" i="26"/>
  <c r="L5" i="26"/>
  <c r="AQ5" i="26" s="1"/>
  <c r="W26" i="26"/>
  <c r="W72" i="26" s="1"/>
  <c r="P8" i="26" l="1"/>
  <c r="AJ8" i="26"/>
  <c r="AJ26" i="26"/>
  <c r="Q26" i="26"/>
  <c r="Q8" i="26"/>
  <c r="AJ77" i="26"/>
  <c r="N9" i="26"/>
  <c r="L14" i="26"/>
  <c r="N21" i="26"/>
  <c r="AQ20" i="26"/>
  <c r="L15" i="26"/>
  <c r="U8" i="26"/>
  <c r="S7" i="26"/>
  <c r="T8" i="26"/>
  <c r="M26" i="26"/>
  <c r="M72" i="26" s="1"/>
  <c r="M8" i="26"/>
  <c r="R8" i="26"/>
  <c r="R26" i="26"/>
  <c r="N26" i="26" l="1"/>
  <c r="N72" i="26" s="1"/>
  <c r="T45" i="26"/>
  <c r="L9" i="26"/>
  <c r="S8" i="26"/>
  <c r="S26" i="26"/>
  <c r="L71" i="26" l="1"/>
  <c r="AQ71" i="26" s="1"/>
  <c r="L54" i="26" l="1"/>
  <c r="AQ54" i="26" s="1"/>
  <c r="J7" i="26" l="1"/>
  <c r="J26" i="26" l="1"/>
  <c r="J8" i="26"/>
  <c r="AQ18" i="26" l="1"/>
  <c r="AO7" i="26"/>
  <c r="J29" i="26"/>
  <c r="J72" i="26" s="1"/>
  <c r="AQ12" i="26"/>
  <c r="AC22" i="26" l="1"/>
  <c r="AC7" i="26"/>
  <c r="AO8" i="26"/>
  <c r="AC8" i="26" l="1"/>
  <c r="AC21" i="26"/>
  <c r="AC26" i="26" s="1"/>
  <c r="AC72" i="26" s="1"/>
  <c r="AD7" i="26" l="1"/>
  <c r="AD22" i="26"/>
  <c r="AD21" i="26" l="1"/>
  <c r="AD26" i="26" s="1"/>
  <c r="AD72" i="26" s="1"/>
  <c r="AB22" i="26"/>
  <c r="AD8" i="26"/>
  <c r="AB21" i="26" l="1"/>
  <c r="AO22" i="26"/>
  <c r="AO21" i="26" s="1"/>
  <c r="AQ22" i="26" l="1"/>
  <c r="K29" i="26" l="1"/>
  <c r="K72" i="26" s="1"/>
  <c r="H56" i="26"/>
  <c r="H65" i="26" l="1"/>
  <c r="H57" i="26" s="1"/>
  <c r="K57" i="26"/>
  <c r="L4" i="26" l="1"/>
  <c r="G57" i="26"/>
  <c r="V21" i="26"/>
  <c r="L21" i="26" s="1"/>
  <c r="L24" i="26"/>
  <c r="E57" i="26" l="1"/>
  <c r="C4" i="26" l="1"/>
  <c r="E24" i="26" l="1"/>
  <c r="E21" i="26" s="1"/>
  <c r="D21" i="26"/>
  <c r="C6" i="26" l="1"/>
  <c r="C24" i="26"/>
  <c r="AQ24" i="26" l="1"/>
  <c r="AQ21" i="26" s="1"/>
  <c r="C21" i="26"/>
  <c r="L6" i="26" l="1"/>
  <c r="G29" i="26" l="1"/>
  <c r="E29" i="26"/>
  <c r="G7" i="26" l="1"/>
  <c r="E7" i="26"/>
  <c r="V58" i="26"/>
  <c r="V57" i="26" l="1"/>
  <c r="V29" i="26"/>
  <c r="V7" i="26"/>
  <c r="L3" i="26"/>
  <c r="L7" i="26" s="1"/>
  <c r="C3" i="26"/>
  <c r="D7" i="26"/>
  <c r="G26" i="26"/>
  <c r="G72" i="26" s="1"/>
  <c r="G8" i="26"/>
  <c r="E8" i="26"/>
  <c r="E26" i="26"/>
  <c r="E72" i="26" s="1"/>
  <c r="L70" i="26"/>
  <c r="AQ70" i="26" s="1"/>
  <c r="L8" i="26" l="1"/>
  <c r="V26" i="26"/>
  <c r="V72" i="26" s="1"/>
  <c r="V8" i="26"/>
  <c r="D8" i="26"/>
  <c r="D26" i="26"/>
  <c r="C7" i="26"/>
  <c r="C8" i="26" l="1"/>
  <c r="C26" i="26"/>
  <c r="AL29" i="33" l="1"/>
  <c r="AL7" i="33"/>
  <c r="AL26" i="33" l="1"/>
  <c r="AL72" i="33" s="1"/>
  <c r="AL8" i="33"/>
  <c r="D9" i="33" l="1"/>
  <c r="C10" i="33"/>
  <c r="C9" i="33" l="1"/>
  <c r="L10" i="33"/>
  <c r="S9" i="33"/>
  <c r="H10" i="33" l="1"/>
  <c r="V65" i="33" l="1"/>
  <c r="AF30" i="33" l="1"/>
  <c r="AN30" i="33"/>
  <c r="AN29" i="33" l="1"/>
  <c r="AF29" i="33"/>
  <c r="Q15" i="17" l="1"/>
  <c r="Q21" i="17"/>
  <c r="P15" i="17"/>
  <c r="W15" i="19"/>
  <c r="R21" i="17"/>
  <c r="R15" i="17"/>
  <c r="U15" i="17"/>
  <c r="P15" i="19"/>
  <c r="Q15" i="19"/>
  <c r="L50" i="19"/>
  <c r="AQ50" i="19" s="1"/>
  <c r="S15" i="18"/>
  <c r="N7" i="18"/>
  <c r="R15" i="19"/>
  <c r="U21" i="19"/>
  <c r="R21" i="18"/>
  <c r="W15" i="17"/>
  <c r="U15" i="19"/>
  <c r="Q21" i="19"/>
  <c r="S15" i="19"/>
  <c r="T45" i="19"/>
  <c r="W15" i="18"/>
  <c r="T15" i="19"/>
  <c r="P15" i="18"/>
  <c r="Q15" i="18"/>
  <c r="T15" i="18"/>
  <c r="R15" i="18"/>
  <c r="L71" i="18"/>
  <c r="AQ71" i="18" s="1"/>
  <c r="L54" i="19"/>
  <c r="AQ54" i="19" s="1"/>
  <c r="U15" i="18"/>
  <c r="U21" i="18"/>
  <c r="S15" i="17"/>
  <c r="T15" i="17"/>
  <c r="Q21" i="18"/>
  <c r="L54" i="18"/>
  <c r="AQ54" i="18" s="1"/>
  <c r="R21" i="19"/>
  <c r="L71" i="19"/>
  <c r="AQ71" i="19" s="1"/>
  <c r="U21" i="17"/>
  <c r="K7" i="23"/>
  <c r="L25" i="19" l="1"/>
  <c r="T7" i="19"/>
  <c r="T8" i="19" s="1"/>
  <c r="Q7" i="17"/>
  <c r="Q8" i="17" s="1"/>
  <c r="L25" i="17"/>
  <c r="M7" i="18"/>
  <c r="L3" i="18"/>
  <c r="O15" i="19"/>
  <c r="O26" i="19" s="1"/>
  <c r="O72" i="19" s="1"/>
  <c r="L20" i="19"/>
  <c r="N7" i="19"/>
  <c r="L25" i="18"/>
  <c r="AA7" i="19"/>
  <c r="N7" i="17"/>
  <c r="S21" i="19"/>
  <c r="N26" i="18"/>
  <c r="N72" i="18" s="1"/>
  <c r="N8" i="18"/>
  <c r="L20" i="17"/>
  <c r="O15" i="17"/>
  <c r="M7" i="19"/>
  <c r="K8" i="23"/>
  <c r="K26" i="23"/>
  <c r="P21" i="17"/>
  <c r="L4" i="19"/>
  <c r="AQ4" i="19" s="1"/>
  <c r="T7" i="17"/>
  <c r="L3" i="19"/>
  <c r="L50" i="18"/>
  <c r="AQ50" i="18" s="1"/>
  <c r="L4" i="18"/>
  <c r="AQ4" i="18" s="1"/>
  <c r="P21" i="18"/>
  <c r="L5" i="17"/>
  <c r="AQ5" i="17" s="1"/>
  <c r="L46" i="18"/>
  <c r="L50" i="17"/>
  <c r="AQ50" i="17" s="1"/>
  <c r="E57" i="23"/>
  <c r="S21" i="17"/>
  <c r="U7" i="18"/>
  <c r="G57" i="23"/>
  <c r="K29" i="23"/>
  <c r="L20" i="18"/>
  <c r="O15" i="18"/>
  <c r="O26" i="18" s="1"/>
  <c r="O72" i="18" s="1"/>
  <c r="P21" i="19"/>
  <c r="O7" i="17"/>
  <c r="R7" i="19"/>
  <c r="S21" i="18"/>
  <c r="L49" i="17"/>
  <c r="L5" i="19"/>
  <c r="AQ5" i="19" s="1"/>
  <c r="K57" i="23"/>
  <c r="H65" i="23"/>
  <c r="H57" i="23" s="1"/>
  <c r="L53" i="18"/>
  <c r="J7" i="23"/>
  <c r="W7" i="17"/>
  <c r="M7" i="17"/>
  <c r="P7" i="18"/>
  <c r="Q26" i="17" l="1"/>
  <c r="T26" i="19"/>
  <c r="L24" i="19"/>
  <c r="AQ24" i="19" s="1"/>
  <c r="AQ21" i="19" s="1"/>
  <c r="L21" i="19"/>
  <c r="S57" i="17"/>
  <c r="R8" i="19"/>
  <c r="R26" i="19"/>
  <c r="R72" i="19" s="1"/>
  <c r="AQ3" i="19"/>
  <c r="G29" i="23"/>
  <c r="N26" i="19"/>
  <c r="N72" i="19" s="1"/>
  <c r="N8" i="19"/>
  <c r="L46" i="17"/>
  <c r="L15" i="19"/>
  <c r="AQ20" i="19"/>
  <c r="W7" i="18"/>
  <c r="O8" i="17"/>
  <c r="O26" i="17"/>
  <c r="O72" i="17" s="1"/>
  <c r="AE9" i="23"/>
  <c r="AB10" i="23"/>
  <c r="AB9" i="23" s="1"/>
  <c r="L70" i="18"/>
  <c r="AQ70" i="18" s="1"/>
  <c r="R7" i="18"/>
  <c r="L24" i="18"/>
  <c r="AQ24" i="18" s="1"/>
  <c r="AQ21" i="18" s="1"/>
  <c r="N8" i="17"/>
  <c r="N26" i="17"/>
  <c r="N72" i="17" s="1"/>
  <c r="D21" i="23"/>
  <c r="L21" i="18"/>
  <c r="M26" i="19"/>
  <c r="M72" i="19" s="1"/>
  <c r="M8" i="19"/>
  <c r="L70" i="19"/>
  <c r="AQ70" i="19" s="1"/>
  <c r="S57" i="18"/>
  <c r="AA8" i="19"/>
  <c r="AA26" i="19"/>
  <c r="P26" i="18"/>
  <c r="P8" i="18"/>
  <c r="T8" i="17"/>
  <c r="T26" i="17"/>
  <c r="AQ20" i="17"/>
  <c r="L15" i="17"/>
  <c r="AQ15" i="17" s="1"/>
  <c r="V58" i="23"/>
  <c r="V57" i="23" s="1"/>
  <c r="L5" i="18"/>
  <c r="AQ5" i="18" s="1"/>
  <c r="L15" i="18"/>
  <c r="AQ15" i="18" s="1"/>
  <c r="AQ20" i="18"/>
  <c r="M8" i="17"/>
  <c r="M26" i="17"/>
  <c r="M72" i="17" s="1"/>
  <c r="L49" i="18"/>
  <c r="V21" i="23"/>
  <c r="AQ3" i="18"/>
  <c r="U26" i="18"/>
  <c r="U8" i="18"/>
  <c r="T7" i="18"/>
  <c r="W7" i="19"/>
  <c r="T45" i="17"/>
  <c r="U45" i="17"/>
  <c r="W8" i="17"/>
  <c r="W26" i="17"/>
  <c r="W72" i="17" s="1"/>
  <c r="P45" i="18"/>
  <c r="P29" i="18" s="1"/>
  <c r="L24" i="17"/>
  <c r="AQ24" i="17" s="1"/>
  <c r="AQ21" i="17" s="1"/>
  <c r="S7" i="17"/>
  <c r="U45" i="18"/>
  <c r="L21" i="17"/>
  <c r="M26" i="18"/>
  <c r="M72" i="18" s="1"/>
  <c r="M8" i="18"/>
  <c r="S57" i="19"/>
  <c r="J26" i="23"/>
  <c r="J8" i="23"/>
  <c r="K72" i="23"/>
  <c r="U7" i="17" l="1"/>
  <c r="U8" i="17" s="1"/>
  <c r="Q7" i="18"/>
  <c r="E24" i="23"/>
  <c r="L55" i="18"/>
  <c r="V7" i="23"/>
  <c r="V29" i="23"/>
  <c r="S8" i="17"/>
  <c r="S26" i="17"/>
  <c r="E29" i="23"/>
  <c r="S29" i="18"/>
  <c r="P7" i="17"/>
  <c r="L3" i="17"/>
  <c r="E7" i="23"/>
  <c r="U26" i="17"/>
  <c r="L4" i="17"/>
  <c r="AQ4" i="17" s="1"/>
  <c r="W26" i="19"/>
  <c r="W72" i="19" s="1"/>
  <c r="W8" i="19"/>
  <c r="T45" i="18"/>
  <c r="L48" i="18"/>
  <c r="R7" i="17"/>
  <c r="L6" i="17"/>
  <c r="T8" i="18"/>
  <c r="T26" i="18"/>
  <c r="P72" i="18"/>
  <c r="R8" i="18"/>
  <c r="R26" i="18"/>
  <c r="R72" i="18" s="1"/>
  <c r="W26" i="18"/>
  <c r="W72" i="18" s="1"/>
  <c r="W8" i="18"/>
  <c r="L48" i="17"/>
  <c r="H56" i="23"/>
  <c r="J29" i="23"/>
  <c r="J72" i="23" s="1"/>
  <c r="AJ45" i="18"/>
  <c r="AJ29" i="18" s="1"/>
  <c r="AJ72" i="18" s="1"/>
  <c r="G7" i="23" l="1"/>
  <c r="G8" i="23" s="1"/>
  <c r="E8" i="23"/>
  <c r="L7" i="17"/>
  <c r="AQ3" i="17"/>
  <c r="AB55" i="18"/>
  <c r="AQ55" i="18" s="1"/>
  <c r="P26" i="17"/>
  <c r="P8" i="17"/>
  <c r="AB48" i="18"/>
  <c r="AQ48" i="18" s="1"/>
  <c r="V26" i="23"/>
  <c r="V72" i="23" s="1"/>
  <c r="V8" i="23"/>
  <c r="AB53" i="18"/>
  <c r="AQ53" i="18" s="1"/>
  <c r="E21" i="23"/>
  <c r="E26" i="23" s="1"/>
  <c r="E72" i="23" s="1"/>
  <c r="C24" i="23"/>
  <c r="AB49" i="18"/>
  <c r="AQ49" i="18" s="1"/>
  <c r="C3" i="23"/>
  <c r="Q8" i="18"/>
  <c r="Q26" i="18"/>
  <c r="R8" i="17"/>
  <c r="R26" i="17"/>
  <c r="R72" i="17" s="1"/>
  <c r="U7" i="19"/>
  <c r="L45" i="18"/>
  <c r="C4" i="23"/>
  <c r="S29" i="17"/>
  <c r="S72" i="17" s="1"/>
  <c r="S7" i="19"/>
  <c r="G26" i="23" l="1"/>
  <c r="G72" i="23" s="1"/>
  <c r="L55" i="17"/>
  <c r="AB46" i="17"/>
  <c r="AI45" i="17"/>
  <c r="AI29" i="17" s="1"/>
  <c r="AI72" i="17" s="1"/>
  <c r="AB56" i="23"/>
  <c r="S8" i="19"/>
  <c r="S26" i="19"/>
  <c r="AI45" i="18"/>
  <c r="AI29" i="18" s="1"/>
  <c r="AI72" i="18" s="1"/>
  <c r="AB46" i="18"/>
  <c r="U26" i="19"/>
  <c r="U8" i="19"/>
  <c r="C21" i="23"/>
  <c r="L8" i="17"/>
  <c r="L26" i="17"/>
  <c r="Q7" i="19"/>
  <c r="S29" i="19"/>
  <c r="L53" i="19" l="1"/>
  <c r="AE7" i="23"/>
  <c r="AB2" i="23"/>
  <c r="AB7" i="23" s="1"/>
  <c r="AB53" i="17"/>
  <c r="AB45" i="18"/>
  <c r="AQ46" i="18"/>
  <c r="P45" i="19"/>
  <c r="P29" i="19" s="1"/>
  <c r="S72" i="19"/>
  <c r="AB49" i="17"/>
  <c r="AQ49" i="17" s="1"/>
  <c r="L53" i="17"/>
  <c r="P45" i="17"/>
  <c r="P29" i="17" s="1"/>
  <c r="P72" i="17" s="1"/>
  <c r="L6" i="19"/>
  <c r="L7" i="19" s="1"/>
  <c r="P7" i="19"/>
  <c r="AB55" i="17"/>
  <c r="AQ55" i="17" s="1"/>
  <c r="Q8" i="19"/>
  <c r="Q26" i="19"/>
  <c r="L6" i="18"/>
  <c r="L7" i="18" s="1"/>
  <c r="S7" i="18"/>
  <c r="AQ46" i="17"/>
  <c r="S8" i="18" l="1"/>
  <c r="S26" i="18"/>
  <c r="S72" i="18" s="1"/>
  <c r="P8" i="19"/>
  <c r="P26" i="19"/>
  <c r="P72" i="19" s="1"/>
  <c r="L26" i="18"/>
  <c r="L8" i="18"/>
  <c r="L26" i="19"/>
  <c r="L8" i="19"/>
  <c r="L49" i="19"/>
  <c r="L48" i="19"/>
  <c r="AB26" i="23"/>
  <c r="AB8" i="23"/>
  <c r="AE8" i="23"/>
  <c r="AE26" i="23"/>
  <c r="AQ53" i="17"/>
  <c r="L45" i="17"/>
  <c r="AJ45" i="17"/>
  <c r="AJ29" i="17" s="1"/>
  <c r="AJ72" i="17" s="1"/>
  <c r="AB48" i="17"/>
  <c r="AB29" i="18"/>
  <c r="AB72" i="18" s="1"/>
  <c r="AQ45" i="18"/>
  <c r="AJ45" i="19" l="1"/>
  <c r="AJ29" i="19" s="1"/>
  <c r="AJ72" i="19" s="1"/>
  <c r="L46" i="19"/>
  <c r="AQ48" i="17"/>
  <c r="AB45" i="17"/>
  <c r="AB29" i="17" s="1"/>
  <c r="AB72" i="17" s="1"/>
  <c r="L55" i="19"/>
  <c r="AQ45" i="17" l="1"/>
  <c r="U45" i="19"/>
  <c r="L45" i="19"/>
  <c r="AB53" i="19" l="1"/>
  <c r="AQ53" i="19" s="1"/>
  <c r="AB47" i="19"/>
  <c r="AQ47" i="19" s="1"/>
  <c r="AQ16" i="19"/>
  <c r="AO15" i="19"/>
  <c r="AB49" i="19"/>
  <c r="AQ49" i="19" s="1"/>
  <c r="AB48" i="19"/>
  <c r="AQ48" i="19" s="1"/>
  <c r="AB55" i="19"/>
  <c r="AQ55" i="19" s="1"/>
  <c r="AB46" i="19" l="1"/>
  <c r="AI45" i="19"/>
  <c r="AI29" i="19" s="1"/>
  <c r="AI72" i="19" s="1"/>
  <c r="AO26" i="19"/>
  <c r="AQ15" i="19"/>
  <c r="T9" i="33"/>
  <c r="AB45" i="19" l="1"/>
  <c r="AQ46" i="19"/>
  <c r="L11" i="33" l="1"/>
  <c r="O9" i="33"/>
  <c r="AB29" i="19"/>
  <c r="AB72" i="19" s="1"/>
  <c r="AQ45" i="19"/>
  <c r="AB4" i="29" l="1"/>
  <c r="AB6" i="29" l="1"/>
  <c r="AB4" i="28" l="1"/>
  <c r="AQ4" i="28" s="1"/>
  <c r="AB6" i="28" l="1"/>
  <c r="AB3" i="28" l="1"/>
  <c r="AQ3" i="28" s="1"/>
  <c r="AB4" i="26" l="1"/>
  <c r="AQ4" i="26" s="1"/>
  <c r="AB6" i="26"/>
  <c r="AB4" i="25"/>
  <c r="AB3" i="26"/>
  <c r="AQ3" i="26" s="1"/>
  <c r="L71" i="32" l="1"/>
  <c r="AQ71" i="32" s="1"/>
  <c r="T45" i="32" l="1"/>
  <c r="L54" i="32"/>
  <c r="AQ54" i="32" s="1"/>
  <c r="R15" i="32"/>
  <c r="S57" i="32" l="1"/>
  <c r="J7" i="32" l="1"/>
  <c r="J26" i="32" l="1"/>
  <c r="J8" i="32"/>
  <c r="J29" i="32" l="1"/>
  <c r="J72" i="32" s="1"/>
  <c r="AQ18" i="32" l="1"/>
  <c r="AO7" i="32"/>
  <c r="AQ12" i="32"/>
  <c r="AO8" i="32" l="1"/>
  <c r="AC7" i="32"/>
  <c r="AC22" i="32"/>
  <c r="AG9" i="32" l="1"/>
  <c r="AC21" i="32"/>
  <c r="AC26" i="32" s="1"/>
  <c r="AC72" i="32" s="1"/>
  <c r="AC8" i="32"/>
  <c r="AG7" i="32" l="1"/>
  <c r="AG8" i="32" l="1"/>
  <c r="AG26" i="32"/>
  <c r="AG72" i="32" s="1"/>
  <c r="H56" i="32" l="1"/>
  <c r="V21" i="32" l="1"/>
  <c r="K57" i="32"/>
  <c r="H65" i="32"/>
  <c r="H57" i="32" s="1"/>
  <c r="K29" i="32"/>
  <c r="K72" i="32" s="1"/>
  <c r="G57" i="32" l="1"/>
  <c r="E57" i="32"/>
  <c r="E29" i="32" l="1"/>
  <c r="G29" i="32" l="1"/>
  <c r="G7" i="32"/>
  <c r="G8" i="32" l="1"/>
  <c r="G26" i="32"/>
  <c r="G72" i="32" s="1"/>
  <c r="V58" i="32"/>
  <c r="V57" i="32" s="1"/>
  <c r="E24" i="32" l="1"/>
  <c r="E21" i="32" s="1"/>
  <c r="D21" i="32"/>
  <c r="E7" i="32"/>
  <c r="C24" i="32" l="1"/>
  <c r="C21" i="32" s="1"/>
  <c r="C4" i="32"/>
  <c r="E26" i="32"/>
  <c r="E72" i="32" s="1"/>
  <c r="E8" i="32"/>
  <c r="C6" i="32" l="1"/>
  <c r="C3" i="32"/>
  <c r="D7" i="32" l="1"/>
  <c r="C7" i="32"/>
  <c r="C26" i="32" l="1"/>
  <c r="C8" i="32"/>
  <c r="D8" i="32"/>
  <c r="D26" i="32"/>
  <c r="AB6" i="32" l="1"/>
  <c r="N7" i="32" l="1"/>
  <c r="Q15" i="32"/>
  <c r="R21" i="32"/>
  <c r="S15" i="32"/>
  <c r="W15" i="32"/>
  <c r="T15" i="32"/>
  <c r="Q21" i="32"/>
  <c r="M7" i="32" l="1"/>
  <c r="P15" i="32"/>
  <c r="P21" i="32"/>
  <c r="U15" i="32"/>
  <c r="N8" i="32"/>
  <c r="R7" i="32"/>
  <c r="W7" i="32"/>
  <c r="T7" i="32"/>
  <c r="AB4" i="32"/>
  <c r="L70" i="32"/>
  <c r="AQ70" i="32" s="1"/>
  <c r="AJ7" i="32" l="1"/>
  <c r="T8" i="32"/>
  <c r="W8" i="32"/>
  <c r="Q7" i="32"/>
  <c r="L5" i="32"/>
  <c r="AQ5" i="32" s="1"/>
  <c r="P7" i="32"/>
  <c r="M9" i="32"/>
  <c r="M26" i="32" s="1"/>
  <c r="M72" i="32" s="1"/>
  <c r="M8" i="32"/>
  <c r="R8" i="32"/>
  <c r="R26" i="32"/>
  <c r="U21" i="32"/>
  <c r="U7" i="32" l="1"/>
  <c r="U8" i="32" s="1"/>
  <c r="L4" i="32"/>
  <c r="AQ4" i="32" s="1"/>
  <c r="Q26" i="32"/>
  <c r="Q8" i="32"/>
  <c r="S7" i="32"/>
  <c r="AJ26" i="32"/>
  <c r="AJ8" i="32"/>
  <c r="P8" i="32"/>
  <c r="P26" i="32"/>
  <c r="S21" i="32"/>
  <c r="S8" i="32" l="1"/>
  <c r="V29" i="32" l="1"/>
  <c r="L6" i="32" l="1"/>
  <c r="V7" i="32"/>
  <c r="J7" i="31"/>
  <c r="J8" i="31" l="1"/>
  <c r="J26" i="31"/>
  <c r="V26" i="32"/>
  <c r="V72" i="32" s="1"/>
  <c r="V8" i="32"/>
  <c r="J29" i="31" l="1"/>
  <c r="J72" i="31" s="1"/>
  <c r="H56" i="31" l="1"/>
  <c r="K57" i="31" l="1"/>
  <c r="H65" i="31"/>
  <c r="H57" i="31" s="1"/>
  <c r="G57" i="31"/>
  <c r="K29" i="31"/>
  <c r="K72" i="31" s="1"/>
  <c r="V21" i="31" l="1"/>
  <c r="E57" i="31" l="1"/>
  <c r="C4" i="31" l="1"/>
  <c r="E24" i="31" l="1"/>
  <c r="E21" i="31" s="1"/>
  <c r="D21" i="31"/>
  <c r="C24" i="31" l="1"/>
  <c r="C21" i="31" s="1"/>
  <c r="C6" i="31" l="1"/>
  <c r="G7" i="31" l="1"/>
  <c r="G29" i="31"/>
  <c r="E29" i="31" l="1"/>
  <c r="G26" i="31"/>
  <c r="G72" i="31" s="1"/>
  <c r="G8" i="31"/>
  <c r="V58" i="31" l="1"/>
  <c r="V57" i="31" s="1"/>
  <c r="E7" i="31" l="1"/>
  <c r="D7" i="31"/>
  <c r="D8" i="31" l="1"/>
  <c r="D26" i="31"/>
  <c r="C3" i="31"/>
  <c r="E8" i="31"/>
  <c r="E26" i="31"/>
  <c r="E72" i="31" s="1"/>
  <c r="C7" i="31" l="1"/>
  <c r="V29" i="31" l="1"/>
  <c r="C8" i="31"/>
  <c r="C26" i="31"/>
  <c r="V7" i="31" l="1"/>
  <c r="V26" i="31" l="1"/>
  <c r="V72" i="31" s="1"/>
  <c r="V8" i="31"/>
  <c r="J7" i="29" l="1"/>
  <c r="J26" i="29" l="1"/>
  <c r="J8" i="29"/>
  <c r="J29" i="29" l="1"/>
  <c r="J72" i="29" s="1"/>
  <c r="K29" i="29" l="1"/>
  <c r="K72" i="29" s="1"/>
  <c r="H56" i="29"/>
  <c r="H65" i="29"/>
  <c r="H57" i="29" s="1"/>
  <c r="K57" i="29"/>
  <c r="L4" i="29" l="1"/>
  <c r="D21" i="29"/>
  <c r="E24" i="29"/>
  <c r="E21" i="29" s="1"/>
  <c r="V21" i="29"/>
  <c r="L21" i="29" s="1"/>
  <c r="L24" i="29"/>
  <c r="E57" i="29"/>
  <c r="C24" i="29" l="1"/>
  <c r="C21" i="29" s="1"/>
  <c r="AQ24" i="29"/>
  <c r="AQ21" i="29" s="1"/>
  <c r="G57" i="29"/>
  <c r="C4" i="29"/>
  <c r="AQ4" i="29" s="1"/>
  <c r="G29" i="29" l="1"/>
  <c r="G7" i="29"/>
  <c r="E29" i="29"/>
  <c r="G8" i="29" l="1"/>
  <c r="G26" i="29"/>
  <c r="G72" i="29" s="1"/>
  <c r="L3" i="29"/>
  <c r="V58" i="29"/>
  <c r="V57" i="29" s="1"/>
  <c r="E7" i="29" l="1"/>
  <c r="C3" i="29" l="1"/>
  <c r="V29" i="29"/>
  <c r="E26" i="29"/>
  <c r="E72" i="29" s="1"/>
  <c r="E8" i="29"/>
  <c r="L6" i="29" l="1"/>
  <c r="L7" i="29" s="1"/>
  <c r="V7" i="29"/>
  <c r="C6" i="29" l="1"/>
  <c r="D7" i="29"/>
  <c r="AH30" i="34"/>
  <c r="V26" i="29"/>
  <c r="V72" i="29" s="1"/>
  <c r="V8" i="29"/>
  <c r="L8" i="29"/>
  <c r="D26" i="29" l="1"/>
  <c r="D8" i="29"/>
  <c r="C7" i="29"/>
  <c r="C60" i="32" l="1"/>
  <c r="C63" i="32"/>
  <c r="C26" i="29"/>
  <c r="C8" i="29"/>
  <c r="C59" i="32"/>
  <c r="C61" i="32"/>
  <c r="C68" i="32"/>
  <c r="C69" i="32"/>
  <c r="C62" i="32"/>
  <c r="C64" i="32"/>
  <c r="C67" i="32"/>
  <c r="U57" i="32" l="1"/>
  <c r="C68" i="31"/>
  <c r="C67" i="31"/>
  <c r="C60" i="31"/>
  <c r="C64" i="31"/>
  <c r="C62" i="31"/>
  <c r="C63" i="31"/>
  <c r="C69" i="31"/>
  <c r="C61" i="31"/>
  <c r="C59" i="31"/>
  <c r="C63" i="30" l="1"/>
  <c r="C67" i="30"/>
  <c r="C60" i="30"/>
  <c r="C64" i="30"/>
  <c r="C69" i="30"/>
  <c r="C68" i="30"/>
  <c r="C59" i="30"/>
  <c r="C62" i="30"/>
  <c r="C61" i="30"/>
  <c r="D65" i="30" l="1"/>
  <c r="C65" i="30" s="1"/>
  <c r="C66" i="30"/>
  <c r="C59" i="34" l="1"/>
  <c r="C62" i="34"/>
  <c r="C68" i="34"/>
  <c r="C67" i="34"/>
  <c r="C69" i="33"/>
  <c r="C59" i="33"/>
  <c r="C61" i="33"/>
  <c r="C61" i="34"/>
  <c r="C62" i="33"/>
  <c r="C68" i="33"/>
  <c r="C67" i="33"/>
  <c r="C64" i="33"/>
  <c r="C60" i="33"/>
  <c r="C64" i="34"/>
  <c r="C60" i="34"/>
  <c r="C69" i="34"/>
  <c r="C63" i="33"/>
  <c r="C63" i="34"/>
  <c r="C59" i="22" l="1"/>
  <c r="C60" i="22"/>
  <c r="C64" i="22"/>
  <c r="C61" i="22"/>
  <c r="C63" i="22"/>
  <c r="C67" i="22"/>
  <c r="C68" i="22"/>
  <c r="C69" i="22"/>
  <c r="C62" i="22"/>
  <c r="C69" i="26" l="1"/>
  <c r="C60" i="25"/>
  <c r="C68" i="28"/>
  <c r="C59" i="26"/>
  <c r="C63" i="25"/>
  <c r="C64" i="25"/>
  <c r="C69" i="24"/>
  <c r="C60" i="23"/>
  <c r="C59" i="24"/>
  <c r="C67" i="24"/>
  <c r="C64" i="23"/>
  <c r="C63" i="23"/>
  <c r="C68" i="23"/>
  <c r="C67" i="29"/>
  <c r="C64" i="28"/>
  <c r="C61" i="26"/>
  <c r="C68" i="25"/>
  <c r="C62" i="24"/>
  <c r="C60" i="29"/>
  <c r="C62" i="29"/>
  <c r="C63" i="28"/>
  <c r="C63" i="26"/>
  <c r="C62" i="26"/>
  <c r="C60" i="26"/>
  <c r="C61" i="28"/>
  <c r="C68" i="26"/>
  <c r="C64" i="26"/>
  <c r="C59" i="25"/>
  <c r="C60" i="24"/>
  <c r="C67" i="28"/>
  <c r="C59" i="28"/>
  <c r="C67" i="26"/>
  <c r="C68" i="24"/>
  <c r="C64" i="24"/>
  <c r="C61" i="24"/>
  <c r="C63" i="24"/>
  <c r="C62" i="23"/>
  <c r="C67" i="23"/>
  <c r="C69" i="23"/>
  <c r="C68" i="29"/>
  <c r="C66" i="22"/>
  <c r="D65" i="22"/>
  <c r="C65" i="22" s="1"/>
  <c r="C64" i="29"/>
  <c r="C69" i="28"/>
  <c r="C61" i="23"/>
  <c r="C67" i="25"/>
  <c r="C59" i="23"/>
  <c r="C59" i="29"/>
  <c r="C61" i="29"/>
  <c r="C63" i="29"/>
  <c r="C62" i="25"/>
  <c r="C61" i="25"/>
  <c r="C69" i="25"/>
  <c r="C60" i="28"/>
  <c r="C62" i="28"/>
  <c r="C69" i="29"/>
  <c r="C66" i="25" l="1"/>
  <c r="D65" i="25"/>
  <c r="C65" i="25" s="1"/>
  <c r="D65" i="26"/>
  <c r="C65" i="26" s="1"/>
  <c r="C66" i="26"/>
  <c r="C66" i="28"/>
  <c r="D65" i="28"/>
  <c r="C65" i="28" s="1"/>
  <c r="C66" i="29"/>
  <c r="D65" i="29"/>
  <c r="C65" i="29" s="1"/>
  <c r="D65" i="23"/>
  <c r="C65" i="23" s="1"/>
  <c r="C66" i="23"/>
  <c r="D65" i="24"/>
  <c r="C65" i="24" s="1"/>
  <c r="C66" i="24"/>
  <c r="L44" i="31" l="1"/>
  <c r="L44" i="29"/>
  <c r="L44" i="26"/>
  <c r="L44" i="28"/>
  <c r="L44" i="30"/>
  <c r="L44" i="25" l="1"/>
  <c r="L44" i="34" l="1"/>
  <c r="L44" i="33"/>
  <c r="L44" i="32"/>
  <c r="L44" i="24"/>
  <c r="L44" i="23" l="1"/>
  <c r="L44" i="22" l="1"/>
  <c r="L44" i="21" l="1"/>
  <c r="L44" i="19" l="1"/>
  <c r="L44" i="18" l="1"/>
  <c r="L44" i="17" l="1"/>
  <c r="L44" i="1" l="1"/>
  <c r="L44" i="4" l="1"/>
  <c r="L44" i="5" l="1"/>
  <c r="L44" i="6" l="1"/>
  <c r="L44" i="7" l="1"/>
  <c r="L44" i="8" l="1"/>
  <c r="L44" i="9" l="1"/>
  <c r="L44" i="10" l="1"/>
  <c r="L44" i="11" l="1"/>
  <c r="L44" i="12" l="1"/>
  <c r="L44" i="13" l="1"/>
  <c r="L44" i="14" l="1"/>
  <c r="L44" i="15" l="1"/>
  <c r="L44" i="16" l="1"/>
  <c r="L44" i="2"/>
  <c r="L33" i="2"/>
  <c r="L40" i="2"/>
  <c r="L34" i="2" l="1"/>
  <c r="L31" i="2"/>
  <c r="L41" i="2"/>
  <c r="L42" i="2"/>
  <c r="L37" i="2"/>
  <c r="L36" i="2"/>
  <c r="L39" i="2"/>
  <c r="L32" i="2"/>
  <c r="L43" i="2"/>
  <c r="L38" i="2"/>
  <c r="L65" i="2"/>
  <c r="AQ65" i="2" s="1"/>
  <c r="U29" i="2" l="1"/>
  <c r="U72" i="2" s="1"/>
  <c r="U57" i="2"/>
  <c r="L58" i="2"/>
  <c r="L35" i="2"/>
  <c r="L30" i="2" s="1"/>
  <c r="L29" i="2" l="1"/>
  <c r="L72" i="2" s="1"/>
  <c r="AQ72" i="2" s="1"/>
  <c r="AQ30" i="2"/>
  <c r="L57" i="2"/>
  <c r="AQ57" i="2" s="1"/>
  <c r="AQ58" i="2"/>
  <c r="AQ29" i="2" l="1"/>
  <c r="S57" i="29" l="1"/>
  <c r="S57" i="30"/>
  <c r="S57" i="28"/>
  <c r="S57" i="26"/>
  <c r="S57" i="25"/>
  <c r="S57" i="22"/>
  <c r="S57" i="31"/>
  <c r="S57" i="24"/>
  <c r="S57" i="23"/>
  <c r="U57" i="28" l="1"/>
  <c r="AB4" i="31" l="1"/>
  <c r="U57" i="25"/>
  <c r="U57" i="26"/>
  <c r="L54" i="31"/>
  <c r="AQ54" i="31" s="1"/>
  <c r="U57" i="29"/>
  <c r="U57" i="31"/>
  <c r="U57" i="24"/>
  <c r="R15" i="31"/>
  <c r="T45" i="31"/>
  <c r="U57" i="23"/>
  <c r="L71" i="31"/>
  <c r="AQ71" i="31" s="1"/>
  <c r="U57" i="30" l="1"/>
  <c r="AQ12" i="31" l="1"/>
  <c r="AO7" i="31"/>
  <c r="AQ18" i="31"/>
  <c r="AO8" i="31" l="1"/>
  <c r="AC22" i="31"/>
  <c r="AC7" i="31"/>
  <c r="AC8" i="31" l="1"/>
  <c r="AC21" i="31"/>
  <c r="AC26" i="31" s="1"/>
  <c r="AC72" i="31" s="1"/>
  <c r="AG9" i="31" l="1"/>
  <c r="AG7" i="31" l="1"/>
  <c r="AG8" i="31" l="1"/>
  <c r="AG26" i="31"/>
  <c r="AG72" i="31" s="1"/>
  <c r="N7" i="31" l="1"/>
  <c r="N8" i="31" s="1"/>
  <c r="M7" i="31" l="1"/>
  <c r="S15" i="31"/>
  <c r="M8" i="31" l="1"/>
  <c r="S21" i="31"/>
  <c r="M9" i="31"/>
  <c r="M26" i="31" s="1"/>
  <c r="M72" i="31" s="1"/>
  <c r="S7" i="31" l="1"/>
  <c r="S8" i="31" l="1"/>
  <c r="U15" i="31" l="1"/>
  <c r="U21" i="31"/>
  <c r="L5" i="31"/>
  <c r="AQ5" i="31" s="1"/>
  <c r="Q15" i="31"/>
  <c r="L70" i="31"/>
  <c r="AQ70" i="31" s="1"/>
  <c r="R7" i="31" l="1"/>
  <c r="U7" i="31"/>
  <c r="R8" i="31"/>
  <c r="W15" i="31"/>
  <c r="R21" i="31"/>
  <c r="R26" i="31" s="1"/>
  <c r="Q21" i="31"/>
  <c r="T15" i="31"/>
  <c r="Q7" i="31"/>
  <c r="T7" i="31" l="1"/>
  <c r="T8" i="31" s="1"/>
  <c r="Q8" i="31"/>
  <c r="Q26" i="31"/>
  <c r="U8" i="31"/>
  <c r="W7" i="31"/>
  <c r="W8" i="31" l="1"/>
  <c r="AB6" i="31" l="1"/>
  <c r="L6" i="31" l="1"/>
  <c r="AJ7" i="31"/>
  <c r="P21" i="31" l="1"/>
  <c r="L4" i="31"/>
  <c r="AQ4" i="31" s="1"/>
  <c r="P15" i="31"/>
  <c r="AJ8" i="31"/>
  <c r="AJ26" i="31"/>
  <c r="P7" i="31" l="1"/>
  <c r="P8" i="31" l="1"/>
  <c r="P26" i="31"/>
  <c r="L54" i="30" l="1"/>
  <c r="AQ54" i="30" s="1"/>
  <c r="L71" i="30"/>
  <c r="AQ71" i="30" s="1"/>
  <c r="AB4" i="30" l="1"/>
  <c r="AB6" i="30" l="1"/>
  <c r="N7" i="30"/>
  <c r="N8" i="30" s="1"/>
  <c r="U15" i="30"/>
  <c r="R15" i="30"/>
  <c r="P15" i="30"/>
  <c r="U21" i="30"/>
  <c r="T15" i="30"/>
  <c r="S15" i="30"/>
  <c r="P21" i="30"/>
  <c r="AJ7" i="30"/>
  <c r="Q15" i="30"/>
  <c r="W15" i="30"/>
  <c r="W7" i="30" l="1"/>
  <c r="AI7" i="30"/>
  <c r="AI26" i="30" s="1"/>
  <c r="R7" i="30"/>
  <c r="L5" i="30"/>
  <c r="AQ5" i="30" s="1"/>
  <c r="AJ8" i="30"/>
  <c r="AJ26" i="30"/>
  <c r="R8" i="30"/>
  <c r="R26" i="30"/>
  <c r="T7" i="30"/>
  <c r="P7" i="30"/>
  <c r="U7" i="30"/>
  <c r="N9" i="30"/>
  <c r="Q7" i="30"/>
  <c r="S21" i="30"/>
  <c r="M7" i="30"/>
  <c r="W8" i="30"/>
  <c r="W26" i="30"/>
  <c r="W72" i="30" s="1"/>
  <c r="T45" i="30"/>
  <c r="L70" i="30"/>
  <c r="AQ70" i="30" s="1"/>
  <c r="AI8" i="30" l="1"/>
  <c r="T8" i="30"/>
  <c r="M8" i="30"/>
  <c r="S7" i="30"/>
  <c r="Q8" i="30"/>
  <c r="Q26" i="30"/>
  <c r="N21" i="30"/>
  <c r="N26" i="30" s="1"/>
  <c r="N72" i="30" s="1"/>
  <c r="M9" i="30"/>
  <c r="M26" i="30" s="1"/>
  <c r="M72" i="30" s="1"/>
  <c r="L14" i="30"/>
  <c r="U8" i="30"/>
  <c r="P8" i="30"/>
  <c r="P26" i="30"/>
  <c r="S8" i="30" l="1"/>
  <c r="L9" i="30"/>
  <c r="J7" i="30"/>
  <c r="J26" i="30" l="1"/>
  <c r="J8" i="30"/>
  <c r="J29" i="30" l="1"/>
  <c r="J72" i="30" s="1"/>
  <c r="AQ18" i="30" l="1"/>
  <c r="AQ12" i="30"/>
  <c r="AO7" i="30"/>
  <c r="AC7" i="30" l="1"/>
  <c r="AC22" i="30"/>
  <c r="AD7" i="30"/>
  <c r="AD22" i="30"/>
  <c r="AD21" i="30" s="1"/>
  <c r="AO8" i="30"/>
  <c r="AC8" i="30" l="1"/>
  <c r="AG9" i="30"/>
  <c r="AD8" i="30"/>
  <c r="AD26" i="30"/>
  <c r="AD72" i="30" s="1"/>
  <c r="AB22" i="30"/>
  <c r="AC21" i="30"/>
  <c r="AC26" i="30" s="1"/>
  <c r="AC72" i="30" s="1"/>
  <c r="AO22" i="30" l="1"/>
  <c r="AO21" i="30" s="1"/>
  <c r="AB21" i="30"/>
  <c r="AG7" i="30"/>
  <c r="AQ22" i="30" l="1"/>
  <c r="AG8" i="30"/>
  <c r="AG26" i="30"/>
  <c r="AG72" i="30" s="1"/>
  <c r="H56" i="30" l="1"/>
  <c r="K57" i="30" l="1"/>
  <c r="H65" i="30"/>
  <c r="K29" i="30"/>
  <c r="K72" i="30" s="1"/>
  <c r="G57" i="30" l="1"/>
  <c r="H57" i="30"/>
  <c r="L4" i="30" l="1"/>
  <c r="V21" i="30" l="1"/>
  <c r="L21" i="30" s="1"/>
  <c r="L24" i="30"/>
  <c r="E57" i="30" l="1"/>
  <c r="C4" i="30" l="1"/>
  <c r="AQ4" i="30" s="1"/>
  <c r="L6" i="30" l="1"/>
  <c r="E24" i="30"/>
  <c r="E21" i="30" s="1"/>
  <c r="D21" i="30"/>
  <c r="C24" i="30" l="1"/>
  <c r="C21" i="30" s="1"/>
  <c r="AQ24" i="30" l="1"/>
  <c r="AQ21" i="30" s="1"/>
  <c r="G29" i="30"/>
  <c r="G7" i="30"/>
  <c r="V7" i="30" l="1"/>
  <c r="G8" i="30"/>
  <c r="G26" i="30"/>
  <c r="G72" i="30" s="1"/>
  <c r="E29" i="30"/>
  <c r="E7" i="30" l="1"/>
  <c r="V58" i="30"/>
  <c r="V26" i="30"/>
  <c r="V8" i="30"/>
  <c r="V57" i="30" l="1"/>
  <c r="V29" i="30"/>
  <c r="V72" i="30" s="1"/>
  <c r="E8" i="30"/>
  <c r="E26" i="30"/>
  <c r="E72" i="30" s="1"/>
  <c r="C6" i="30" l="1"/>
  <c r="C3" i="30"/>
  <c r="AA45" i="30" l="1"/>
  <c r="D7" i="30"/>
  <c r="C7" i="30"/>
  <c r="D26" i="30" l="1"/>
  <c r="D8" i="30"/>
  <c r="C26" i="30"/>
  <c r="C8" i="30"/>
  <c r="AA7" i="30" l="1"/>
  <c r="AA8" i="30" l="1"/>
  <c r="L50" i="30" l="1"/>
  <c r="AQ50" i="30" s="1"/>
  <c r="S26" i="30"/>
  <c r="AO9" i="30" l="1"/>
  <c r="AQ17" i="30" l="1"/>
  <c r="S29" i="30" l="1"/>
  <c r="S72" i="30" s="1"/>
  <c r="L52" i="30" l="1"/>
  <c r="AQ52" i="30" s="1"/>
  <c r="R45" i="30" l="1"/>
  <c r="R29" i="30" s="1"/>
  <c r="R72" i="30" s="1"/>
  <c r="L51" i="30"/>
  <c r="AQ51" i="30" s="1"/>
  <c r="AO15" i="30" l="1"/>
  <c r="AO26" i="30" s="1"/>
  <c r="AQ16" i="30"/>
  <c r="L70" i="22"/>
  <c r="AQ70" i="22" s="1"/>
  <c r="L70" i="23"/>
  <c r="AQ70" i="23" s="1"/>
  <c r="L70" i="24"/>
  <c r="AQ70" i="24" s="1"/>
  <c r="L70" i="25"/>
  <c r="AQ70" i="25" s="1"/>
  <c r="U26" i="26"/>
  <c r="R21" i="22" l="1"/>
  <c r="T15" i="24"/>
  <c r="Q21" i="22"/>
  <c r="T26" i="26"/>
  <c r="AO45" i="25"/>
  <c r="U15" i="24"/>
  <c r="L54" i="23"/>
  <c r="AQ54" i="23" s="1"/>
  <c r="N7" i="22"/>
  <c r="U15" i="22"/>
  <c r="L70" i="21"/>
  <c r="AQ70" i="21" s="1"/>
  <c r="L50" i="24"/>
  <c r="AQ50" i="24" s="1"/>
  <c r="R21" i="23"/>
  <c r="L71" i="23"/>
  <c r="AQ71" i="23" s="1"/>
  <c r="Q15" i="22"/>
  <c r="Q21" i="21"/>
  <c r="T15" i="21"/>
  <c r="L50" i="25"/>
  <c r="AQ50" i="25" s="1"/>
  <c r="W15" i="22"/>
  <c r="L50" i="21"/>
  <c r="AQ50" i="21" s="1"/>
  <c r="U15" i="21"/>
  <c r="AO45" i="24"/>
  <c r="T45" i="25"/>
  <c r="L71" i="24"/>
  <c r="AQ71" i="24" s="1"/>
  <c r="T45" i="23"/>
  <c r="P15" i="22"/>
  <c r="Q21" i="23"/>
  <c r="U21" i="21"/>
  <c r="U21" i="23"/>
  <c r="S15" i="21"/>
  <c r="T15" i="23"/>
  <c r="Q15" i="25"/>
  <c r="R15" i="24"/>
  <c r="S15" i="25"/>
  <c r="R15" i="23"/>
  <c r="W15" i="23"/>
  <c r="L71" i="22"/>
  <c r="AQ71" i="22" s="1"/>
  <c r="W15" i="21"/>
  <c r="Q21" i="24"/>
  <c r="P15" i="24"/>
  <c r="R15" i="25"/>
  <c r="U15" i="25"/>
  <c r="U21" i="22"/>
  <c r="L54" i="22"/>
  <c r="AQ54" i="22" s="1"/>
  <c r="T45" i="24"/>
  <c r="P15" i="23"/>
  <c r="L50" i="23"/>
  <c r="AQ50" i="23" s="1"/>
  <c r="R15" i="22"/>
  <c r="S15" i="22"/>
  <c r="L50" i="22"/>
  <c r="AQ50" i="22" s="1"/>
  <c r="P15" i="21"/>
  <c r="P15" i="25"/>
  <c r="AA45" i="21"/>
  <c r="T45" i="21"/>
  <c r="L71" i="21"/>
  <c r="AQ71" i="21" s="1"/>
  <c r="S15" i="23"/>
  <c r="T15" i="25"/>
  <c r="R21" i="25"/>
  <c r="Q15" i="24"/>
  <c r="L54" i="21"/>
  <c r="AQ54" i="21" s="1"/>
  <c r="L54" i="24"/>
  <c r="AQ54" i="24" s="1"/>
  <c r="U21" i="24"/>
  <c r="U21" i="25"/>
  <c r="L54" i="25"/>
  <c r="AQ54" i="25" s="1"/>
  <c r="W15" i="25"/>
  <c r="W15" i="24"/>
  <c r="S15" i="24"/>
  <c r="U15" i="23"/>
  <c r="Q15" i="23"/>
  <c r="AA7" i="22"/>
  <c r="T15" i="22"/>
  <c r="T45" i="22"/>
  <c r="R15" i="21"/>
  <c r="R21" i="21"/>
  <c r="L71" i="25"/>
  <c r="AQ71" i="25" s="1"/>
  <c r="Q21" i="25"/>
  <c r="R21" i="24"/>
  <c r="Q15" i="21"/>
  <c r="W7" i="22" l="1"/>
  <c r="Q7" i="22"/>
  <c r="Q26" i="22" s="1"/>
  <c r="T7" i="21"/>
  <c r="T8" i="21" s="1"/>
  <c r="Q7" i="23"/>
  <c r="Q26" i="23" s="1"/>
  <c r="U7" i="25"/>
  <c r="U8" i="25" s="1"/>
  <c r="P7" i="25"/>
  <c r="P8" i="25" s="1"/>
  <c r="R7" i="25"/>
  <c r="R26" i="25" s="1"/>
  <c r="L25" i="22"/>
  <c r="T7" i="24"/>
  <c r="T8" i="24" s="1"/>
  <c r="S21" i="25"/>
  <c r="L6" i="21"/>
  <c r="S29" i="25"/>
  <c r="O15" i="21"/>
  <c r="L20" i="21"/>
  <c r="O15" i="25"/>
  <c r="L20" i="25"/>
  <c r="U7" i="23"/>
  <c r="L20" i="24"/>
  <c r="O15" i="24"/>
  <c r="R7" i="22"/>
  <c r="N8" i="22"/>
  <c r="N26" i="22"/>
  <c r="N72" i="22" s="1"/>
  <c r="P7" i="24"/>
  <c r="W7" i="25"/>
  <c r="P21" i="21"/>
  <c r="M7" i="21"/>
  <c r="P21" i="23"/>
  <c r="Q7" i="21"/>
  <c r="P7" i="23"/>
  <c r="L52" i="25"/>
  <c r="AQ52" i="25" s="1"/>
  <c r="R45" i="25"/>
  <c r="R29" i="25" s="1"/>
  <c r="L3" i="21"/>
  <c r="S21" i="23"/>
  <c r="AA45" i="25"/>
  <c r="AA45" i="23"/>
  <c r="L5" i="25"/>
  <c r="AQ5" i="25" s="1"/>
  <c r="L5" i="21"/>
  <c r="AQ5" i="21" s="1"/>
  <c r="O7" i="25"/>
  <c r="R7" i="21"/>
  <c r="Q7" i="25"/>
  <c r="P7" i="21"/>
  <c r="S21" i="21"/>
  <c r="L6" i="24"/>
  <c r="L3" i="22"/>
  <c r="AA26" i="22"/>
  <c r="L5" i="22"/>
  <c r="AQ5" i="22" s="1"/>
  <c r="AA45" i="22"/>
  <c r="L4" i="21"/>
  <c r="AQ4" i="21" s="1"/>
  <c r="S21" i="22"/>
  <c r="L5" i="23"/>
  <c r="AQ5" i="23" s="1"/>
  <c r="S29" i="22"/>
  <c r="L3" i="23"/>
  <c r="N7" i="21"/>
  <c r="O7" i="23"/>
  <c r="AO9" i="24"/>
  <c r="T9" i="21"/>
  <c r="L5" i="24"/>
  <c r="AQ5" i="24" s="1"/>
  <c r="L4" i="22"/>
  <c r="AQ4" i="22" s="1"/>
  <c r="H11" i="25"/>
  <c r="L4" i="25"/>
  <c r="AQ4" i="25" s="1"/>
  <c r="L52" i="24"/>
  <c r="AQ52" i="24" s="1"/>
  <c r="R45" i="24"/>
  <c r="R29" i="24" s="1"/>
  <c r="W7" i="21"/>
  <c r="H11" i="24"/>
  <c r="S29" i="23"/>
  <c r="L4" i="24"/>
  <c r="AQ4" i="24" s="1"/>
  <c r="W8" i="22"/>
  <c r="W26" i="22"/>
  <c r="W72" i="22" s="1"/>
  <c r="U7" i="22"/>
  <c r="L52" i="23"/>
  <c r="AQ52" i="23" s="1"/>
  <c r="R45" i="23"/>
  <c r="R29" i="23" s="1"/>
  <c r="L25" i="21"/>
  <c r="U7" i="24"/>
  <c r="P7" i="22"/>
  <c r="P21" i="24"/>
  <c r="AA7" i="24"/>
  <c r="AA7" i="23"/>
  <c r="AA8" i="22"/>
  <c r="L4" i="23"/>
  <c r="AQ4" i="23" s="1"/>
  <c r="L3" i="25"/>
  <c r="AA45" i="24"/>
  <c r="L6" i="25"/>
  <c r="L3" i="24"/>
  <c r="M7" i="25"/>
  <c r="W7" i="24"/>
  <c r="P21" i="22"/>
  <c r="U7" i="21"/>
  <c r="R7" i="23"/>
  <c r="T7" i="22"/>
  <c r="M7" i="22"/>
  <c r="AO9" i="25"/>
  <c r="O7" i="24"/>
  <c r="AA7" i="25"/>
  <c r="L6" i="22"/>
  <c r="S29" i="24"/>
  <c r="S21" i="24"/>
  <c r="L6" i="23"/>
  <c r="T7" i="25"/>
  <c r="P21" i="25"/>
  <c r="O15" i="22"/>
  <c r="O26" i="22" s="1"/>
  <c r="O72" i="22" s="1"/>
  <c r="L20" i="22"/>
  <c r="Q7" i="24"/>
  <c r="T7" i="23"/>
  <c r="R7" i="24"/>
  <c r="W7" i="23"/>
  <c r="N7" i="24"/>
  <c r="T26" i="21" l="1"/>
  <c r="Q8" i="22"/>
  <c r="T26" i="24"/>
  <c r="Q8" i="23"/>
  <c r="U26" i="25"/>
  <c r="R8" i="25"/>
  <c r="L24" i="25"/>
  <c r="AQ24" i="25" s="1"/>
  <c r="AQ21" i="25" s="1"/>
  <c r="L21" i="25"/>
  <c r="AA7" i="21"/>
  <c r="AA8" i="21" s="1"/>
  <c r="R72" i="25"/>
  <c r="L24" i="23"/>
  <c r="AQ24" i="23" s="1"/>
  <c r="AQ21" i="23" s="1"/>
  <c r="L21" i="23"/>
  <c r="L21" i="21"/>
  <c r="S7" i="23"/>
  <c r="S8" i="23" s="1"/>
  <c r="L7" i="25"/>
  <c r="L7" i="24"/>
  <c r="N8" i="24"/>
  <c r="N26" i="24"/>
  <c r="N72" i="24" s="1"/>
  <c r="O8" i="24"/>
  <c r="S7" i="24"/>
  <c r="O8" i="23"/>
  <c r="P26" i="25"/>
  <c r="S7" i="21"/>
  <c r="W26" i="25"/>
  <c r="W72" i="25" s="1"/>
  <c r="W8" i="25"/>
  <c r="L15" i="21"/>
  <c r="AQ20" i="21"/>
  <c r="M26" i="25"/>
  <c r="M72" i="25" s="1"/>
  <c r="M8" i="25"/>
  <c r="L7" i="23"/>
  <c r="AQ3" i="23"/>
  <c r="R26" i="21"/>
  <c r="R72" i="21" s="1"/>
  <c r="R8" i="21"/>
  <c r="S57" i="21"/>
  <c r="W8" i="23"/>
  <c r="W26" i="23"/>
  <c r="W72" i="23" s="1"/>
  <c r="U8" i="22"/>
  <c r="U26" i="22"/>
  <c r="AQ14" i="25"/>
  <c r="L7" i="21"/>
  <c r="AQ3" i="21"/>
  <c r="O8" i="25"/>
  <c r="P26" i="24"/>
  <c r="P8" i="24"/>
  <c r="AA8" i="23"/>
  <c r="O9" i="21"/>
  <c r="O26" i="21" s="1"/>
  <c r="O72" i="21" s="1"/>
  <c r="L11" i="21"/>
  <c r="N8" i="21"/>
  <c r="N26" i="21"/>
  <c r="N72" i="21" s="1"/>
  <c r="P8" i="23"/>
  <c r="P26" i="23"/>
  <c r="R8" i="22"/>
  <c r="R26" i="22"/>
  <c r="R72" i="22" s="1"/>
  <c r="AB6" i="24"/>
  <c r="T26" i="23"/>
  <c r="T8" i="23"/>
  <c r="AB11" i="21"/>
  <c r="AB9" i="21" s="1"/>
  <c r="AE9" i="21"/>
  <c r="Q26" i="21"/>
  <c r="Q8" i="21"/>
  <c r="T26" i="22"/>
  <c r="T8" i="22"/>
  <c r="L24" i="24"/>
  <c r="AQ24" i="24" s="1"/>
  <c r="AQ21" i="24" s="1"/>
  <c r="AQ14" i="23"/>
  <c r="AA9" i="23"/>
  <c r="AA26" i="23" s="1"/>
  <c r="AQ20" i="24"/>
  <c r="L15" i="24"/>
  <c r="R8" i="23"/>
  <c r="R26" i="23"/>
  <c r="R72" i="23" s="1"/>
  <c r="L21" i="24"/>
  <c r="U8" i="23"/>
  <c r="U26" i="23"/>
  <c r="R26" i="24"/>
  <c r="R72" i="24" s="1"/>
  <c r="R8" i="24"/>
  <c r="Q26" i="24"/>
  <c r="Q8" i="24"/>
  <c r="AA8" i="24"/>
  <c r="W8" i="21"/>
  <c r="W26" i="21"/>
  <c r="W72" i="21" s="1"/>
  <c r="AA8" i="25"/>
  <c r="U26" i="21"/>
  <c r="U8" i="21"/>
  <c r="S7" i="25"/>
  <c r="L7" i="22"/>
  <c r="AQ3" i="22"/>
  <c r="AQ20" i="25"/>
  <c r="L15" i="25"/>
  <c r="AQ14" i="24"/>
  <c r="M8" i="22"/>
  <c r="M26" i="22"/>
  <c r="M72" i="22" s="1"/>
  <c r="T26" i="25"/>
  <c r="T8" i="25"/>
  <c r="L24" i="22"/>
  <c r="AQ24" i="22" s="1"/>
  <c r="AQ21" i="22" s="1"/>
  <c r="P26" i="22"/>
  <c r="P8" i="22"/>
  <c r="M26" i="21"/>
  <c r="M72" i="21" s="1"/>
  <c r="M8" i="21"/>
  <c r="AB6" i="25"/>
  <c r="AQ20" i="22"/>
  <c r="L15" i="22"/>
  <c r="AQ11" i="24"/>
  <c r="L21" i="22"/>
  <c r="L20" i="23"/>
  <c r="O15" i="23"/>
  <c r="P8" i="21"/>
  <c r="P26" i="21"/>
  <c r="L10" i="23"/>
  <c r="S9" i="23"/>
  <c r="W26" i="24"/>
  <c r="W72" i="24" s="1"/>
  <c r="W8" i="24"/>
  <c r="U26" i="24"/>
  <c r="U8" i="24"/>
  <c r="S29" i="21"/>
  <c r="S7" i="22"/>
  <c r="Q8" i="25"/>
  <c r="Q26" i="25"/>
  <c r="L24" i="21"/>
  <c r="AQ24" i="21" s="1"/>
  <c r="AQ21" i="21" s="1"/>
  <c r="AB3" i="25" l="1"/>
  <c r="AQ3" i="25" s="1"/>
  <c r="S26" i="23"/>
  <c r="S72" i="23" s="1"/>
  <c r="AA26" i="21"/>
  <c r="AQ20" i="23"/>
  <c r="L15" i="23"/>
  <c r="AB3" i="24"/>
  <c r="AQ3" i="24" s="1"/>
  <c r="S8" i="21"/>
  <c r="S26" i="21"/>
  <c r="S72" i="21" s="1"/>
  <c r="L8" i="23"/>
  <c r="S26" i="22"/>
  <c r="S72" i="22" s="1"/>
  <c r="S8" i="22"/>
  <c r="AB2" i="24"/>
  <c r="AQ10" i="23"/>
  <c r="L9" i="23"/>
  <c r="L9" i="21"/>
  <c r="L26" i="21" s="1"/>
  <c r="AQ11" i="21"/>
  <c r="S8" i="24"/>
  <c r="S26" i="24"/>
  <c r="S72" i="24" s="1"/>
  <c r="AE7" i="21"/>
  <c r="AB2" i="21"/>
  <c r="AB7" i="21" s="1"/>
  <c r="L8" i="22"/>
  <c r="L26" i="22"/>
  <c r="AJ7" i="25"/>
  <c r="L8" i="24"/>
  <c r="S26" i="25"/>
  <c r="S72" i="25" s="1"/>
  <c r="S8" i="25"/>
  <c r="L8" i="21"/>
  <c r="AI7" i="25"/>
  <c r="AJ7" i="24"/>
  <c r="L8" i="25"/>
  <c r="AB26" i="21" l="1"/>
  <c r="AB8" i="21"/>
  <c r="AE8" i="21"/>
  <c r="AE26" i="21"/>
  <c r="AA9" i="24"/>
  <c r="AA26" i="24" s="1"/>
  <c r="AQ10" i="24"/>
  <c r="AB34" i="21"/>
  <c r="AE30" i="21"/>
  <c r="AA9" i="25"/>
  <c r="AA26" i="25" s="1"/>
  <c r="AI26" i="25"/>
  <c r="AI8" i="25"/>
  <c r="AJ8" i="25"/>
  <c r="AJ26" i="25"/>
  <c r="AI7" i="24"/>
  <c r="AJ26" i="24"/>
  <c r="AJ8" i="24"/>
  <c r="AB7" i="24"/>
  <c r="AE29" i="21" l="1"/>
  <c r="AE72" i="21" s="1"/>
  <c r="AB30" i="21"/>
  <c r="AI8" i="24"/>
  <c r="AI26" i="24"/>
  <c r="AB26" i="24"/>
  <c r="AB8" i="24"/>
  <c r="AA45" i="26" l="1"/>
  <c r="AQ17" i="24"/>
  <c r="AQ17" i="23"/>
  <c r="AQ17" i="25" l="1"/>
  <c r="AQ17" i="21" l="1"/>
  <c r="AO15" i="24"/>
  <c r="AQ16" i="24"/>
  <c r="AA7" i="26"/>
  <c r="AA8" i="26" l="1"/>
  <c r="AO26" i="24"/>
  <c r="AQ15" i="24"/>
  <c r="AQ16" i="22"/>
  <c r="AO15" i="22"/>
  <c r="AO15" i="25"/>
  <c r="AQ16" i="25"/>
  <c r="AO26" i="22" l="1"/>
  <c r="AQ15" i="22"/>
  <c r="AO45" i="26"/>
  <c r="AO15" i="21"/>
  <c r="AQ16" i="21"/>
  <c r="AO15" i="23"/>
  <c r="AQ16" i="23"/>
  <c r="AO26" i="25"/>
  <c r="AQ15" i="25"/>
  <c r="L50" i="26" l="1"/>
  <c r="AQ50" i="26" s="1"/>
  <c r="AO26" i="23"/>
  <c r="AQ15" i="23"/>
  <c r="AO26" i="21"/>
  <c r="AQ15" i="21"/>
  <c r="H11" i="26" l="1"/>
  <c r="AI7" i="26"/>
  <c r="AI26" i="26" l="1"/>
  <c r="AI8" i="26"/>
  <c r="AI77" i="26"/>
  <c r="AO9" i="26"/>
  <c r="AQ14" i="26"/>
  <c r="AA9" i="26" l="1"/>
  <c r="AA26" i="26" s="1"/>
  <c r="S29" i="26" l="1"/>
  <c r="S72" i="26" s="1"/>
  <c r="AQ17" i="26" l="1"/>
  <c r="L52" i="26" l="1"/>
  <c r="AQ52" i="26" s="1"/>
  <c r="R45" i="26" l="1"/>
  <c r="R29" i="26" s="1"/>
  <c r="R72" i="26" s="1"/>
  <c r="L51" i="26"/>
  <c r="AQ51" i="26" s="1"/>
  <c r="AO15" i="26" l="1"/>
  <c r="AQ16" i="26"/>
  <c r="AQ15" i="26" l="1"/>
  <c r="AO26" i="26"/>
  <c r="AA7" i="28" l="1"/>
  <c r="AA8" i="28" l="1"/>
  <c r="AA45" i="28" l="1"/>
  <c r="S26" i="28" l="1"/>
  <c r="H11" i="28" l="1"/>
  <c r="AI7" i="28"/>
  <c r="AI26" i="28" l="1"/>
  <c r="AI8" i="28"/>
  <c r="AO9" i="28"/>
  <c r="AQ14" i="28"/>
  <c r="U26" i="28" l="1"/>
  <c r="T26" i="28" l="1"/>
  <c r="O15" i="28" l="1"/>
  <c r="L20" i="28"/>
  <c r="L15" i="28" l="1"/>
  <c r="AQ20" i="28"/>
  <c r="AA9" i="28" l="1"/>
  <c r="AA26" i="28" s="1"/>
  <c r="S29" i="28" l="1"/>
  <c r="S72" i="28" s="1"/>
  <c r="L50" i="28" l="1"/>
  <c r="AQ50" i="28" s="1"/>
  <c r="AO45" i="28" l="1"/>
  <c r="AQ17" i="28" l="1"/>
  <c r="L52" i="28" l="1"/>
  <c r="AQ52" i="28" s="1"/>
  <c r="R45" i="28" l="1"/>
  <c r="R29" i="28" s="1"/>
  <c r="R72" i="28" s="1"/>
  <c r="L51" i="28"/>
  <c r="AQ51" i="28" s="1"/>
  <c r="AO15" i="28" l="1"/>
  <c r="AQ16" i="28"/>
  <c r="AA7" i="29" l="1"/>
  <c r="AO26" i="28"/>
  <c r="AQ15" i="28"/>
  <c r="AA8" i="29" l="1"/>
  <c r="S26" i="29" l="1"/>
  <c r="L50" i="29" l="1"/>
  <c r="AQ50" i="29" s="1"/>
  <c r="H11" i="29" l="1"/>
  <c r="AI7" i="29"/>
  <c r="AI26" i="29" l="1"/>
  <c r="AI8" i="29"/>
  <c r="AO9" i="29"/>
  <c r="AQ14" i="29"/>
  <c r="U26" i="29" l="1"/>
  <c r="T26" i="29" l="1"/>
  <c r="L20" i="29" l="1"/>
  <c r="O15" i="29"/>
  <c r="L15" i="29" l="1"/>
  <c r="AQ20" i="29"/>
  <c r="AA45" i="29" l="1"/>
  <c r="L52" i="29" l="1"/>
  <c r="AQ52" i="29" s="1"/>
  <c r="R45" i="29" l="1"/>
  <c r="R29" i="29" s="1"/>
  <c r="R72" i="29" s="1"/>
  <c r="L51" i="29"/>
  <c r="AQ51" i="29" s="1"/>
  <c r="S29" i="29" l="1"/>
  <c r="S72" i="29" s="1"/>
  <c r="AA9" i="29" l="1"/>
  <c r="AA26" i="29" s="1"/>
  <c r="AQ17" i="29" l="1"/>
  <c r="AQ16" i="29" l="1"/>
  <c r="AO15" i="29"/>
  <c r="AO26" i="29" l="1"/>
  <c r="AQ15" i="29"/>
  <c r="P45" i="21" l="1"/>
  <c r="P29" i="21" s="1"/>
  <c r="P72" i="21" s="1"/>
  <c r="AJ45" i="21" l="1"/>
  <c r="AJ29" i="21" s="1"/>
  <c r="AJ72" i="21" s="1"/>
  <c r="P45" i="22" l="1"/>
  <c r="P29" i="22" s="1"/>
  <c r="P72" i="22" s="1"/>
  <c r="P45" i="23"/>
  <c r="P29" i="23" s="1"/>
  <c r="P72" i="23" s="1"/>
  <c r="P45" i="24"/>
  <c r="P29" i="24" s="1"/>
  <c r="P72" i="24" s="1"/>
  <c r="AJ45" i="22" l="1"/>
  <c r="AJ29" i="22" s="1"/>
  <c r="AJ72" i="22" s="1"/>
  <c r="AJ45" i="23"/>
  <c r="AJ29" i="23" s="1"/>
  <c r="AJ72" i="23" s="1"/>
  <c r="AJ45" i="24" l="1"/>
  <c r="AJ29" i="24" s="1"/>
  <c r="AJ72" i="24" s="1"/>
  <c r="P45" i="25" l="1"/>
  <c r="P29" i="25" s="1"/>
  <c r="P72" i="25" s="1"/>
  <c r="AJ45" i="25" l="1"/>
  <c r="AJ29" i="25" s="1"/>
  <c r="AJ72" i="25" s="1"/>
  <c r="P45" i="26" l="1"/>
  <c r="P29" i="26" s="1"/>
  <c r="P72" i="26" s="1"/>
  <c r="P45" i="28"/>
  <c r="P29" i="28" s="1"/>
  <c r="P72" i="28" s="1"/>
  <c r="AJ45" i="28" l="1"/>
  <c r="AJ29" i="28" s="1"/>
  <c r="AJ72" i="28" s="1"/>
  <c r="AJ45" i="26"/>
  <c r="AJ29" i="26" s="1"/>
  <c r="AJ72" i="26" s="1"/>
  <c r="L49" i="26" l="1"/>
  <c r="L47" i="22"/>
  <c r="L48" i="23" l="1"/>
  <c r="L48" i="24"/>
  <c r="L49" i="23"/>
  <c r="L48" i="22"/>
  <c r="L49" i="22"/>
  <c r="L47" i="23"/>
  <c r="L49" i="25"/>
  <c r="L46" i="24"/>
  <c r="L47" i="25"/>
  <c r="L48" i="25"/>
  <c r="L49" i="24"/>
  <c r="L47" i="24"/>
  <c r="L46" i="22" l="1"/>
  <c r="L46" i="25"/>
  <c r="L48" i="26"/>
  <c r="L46" i="26"/>
  <c r="L46" i="23"/>
  <c r="L47" i="26"/>
  <c r="L55" i="23" l="1"/>
  <c r="L55" i="22"/>
  <c r="L55" i="24"/>
  <c r="L55" i="25" l="1"/>
  <c r="L53" i="22"/>
  <c r="U45" i="22"/>
  <c r="L53" i="24"/>
  <c r="U45" i="24"/>
  <c r="L53" i="23"/>
  <c r="U45" i="23"/>
  <c r="L45" i="23" l="1"/>
  <c r="AB47" i="23"/>
  <c r="AQ47" i="23" s="1"/>
  <c r="AB55" i="24"/>
  <c r="AQ55" i="24" s="1"/>
  <c r="L45" i="24"/>
  <c r="AB55" i="23"/>
  <c r="AQ55" i="23" s="1"/>
  <c r="AB48" i="24"/>
  <c r="AQ48" i="24" s="1"/>
  <c r="AB55" i="22"/>
  <c r="AQ55" i="22" s="1"/>
  <c r="AB53" i="22"/>
  <c r="AQ53" i="22" s="1"/>
  <c r="AB49" i="23"/>
  <c r="AQ49" i="23" s="1"/>
  <c r="L45" i="22"/>
  <c r="AB47" i="24"/>
  <c r="AQ47" i="24" s="1"/>
  <c r="L53" i="25"/>
  <c r="U45" i="25"/>
  <c r="AB49" i="22"/>
  <c r="AQ49" i="22" s="1"/>
  <c r="AB48" i="22"/>
  <c r="AQ48" i="22" s="1"/>
  <c r="L55" i="26"/>
  <c r="AB49" i="24"/>
  <c r="AQ49" i="24" s="1"/>
  <c r="AB47" i="22"/>
  <c r="AQ47" i="22" s="1"/>
  <c r="AB48" i="23"/>
  <c r="AQ48" i="23" s="1"/>
  <c r="AB53" i="23"/>
  <c r="AQ53" i="23" s="1"/>
  <c r="AB53" i="24"/>
  <c r="AQ53" i="24" s="1"/>
  <c r="AB46" i="22" l="1"/>
  <c r="AI45" i="22"/>
  <c r="AI29" i="22" s="1"/>
  <c r="AI72" i="22" s="1"/>
  <c r="AB47" i="25"/>
  <c r="AQ47" i="25" s="1"/>
  <c r="AB48" i="25"/>
  <c r="AQ48" i="25" s="1"/>
  <c r="L45" i="25"/>
  <c r="AB53" i="25"/>
  <c r="AQ53" i="25" s="1"/>
  <c r="AB55" i="25"/>
  <c r="AQ55" i="25" s="1"/>
  <c r="AB49" i="25"/>
  <c r="AQ49" i="25" s="1"/>
  <c r="AI45" i="23"/>
  <c r="AI29" i="23" s="1"/>
  <c r="AI72" i="23" s="1"/>
  <c r="AB46" i="23"/>
  <c r="L53" i="26"/>
  <c r="U45" i="26"/>
  <c r="AB46" i="24"/>
  <c r="AI45" i="24"/>
  <c r="AI29" i="24" s="1"/>
  <c r="AI72" i="24" s="1"/>
  <c r="AB48" i="26" l="1"/>
  <c r="AQ48" i="26" s="1"/>
  <c r="L45" i="26"/>
  <c r="AB45" i="23"/>
  <c r="AQ46" i="23"/>
  <c r="AB46" i="25"/>
  <c r="AI45" i="25"/>
  <c r="AI29" i="25" s="1"/>
  <c r="AI72" i="25" s="1"/>
  <c r="L48" i="28"/>
  <c r="AB45" i="24"/>
  <c r="AQ46" i="24"/>
  <c r="AB55" i="26"/>
  <c r="AQ55" i="26" s="1"/>
  <c r="AB53" i="26"/>
  <c r="AQ53" i="26" s="1"/>
  <c r="AB49" i="26"/>
  <c r="AQ49" i="26" s="1"/>
  <c r="AB47" i="26"/>
  <c r="AQ47" i="26" s="1"/>
  <c r="AB45" i="22"/>
  <c r="AQ46" i="22"/>
  <c r="AQ45" i="24" l="1"/>
  <c r="L49" i="28"/>
  <c r="AQ45" i="22"/>
  <c r="AB45" i="25"/>
  <c r="AQ45" i="25" s="1"/>
  <c r="AQ46" i="25"/>
  <c r="AQ45" i="23"/>
  <c r="AI45" i="26"/>
  <c r="AI29" i="26" s="1"/>
  <c r="AI72" i="26" s="1"/>
  <c r="AB46" i="26"/>
  <c r="L47" i="28"/>
  <c r="L46" i="28" l="1"/>
  <c r="AB45" i="26"/>
  <c r="AQ45" i="26" s="1"/>
  <c r="AQ46" i="26"/>
  <c r="L47" i="21" l="1"/>
  <c r="L49" i="21" l="1"/>
  <c r="L48" i="21"/>
  <c r="L55" i="28" l="1"/>
  <c r="L46" i="21"/>
  <c r="L53" i="28" l="1"/>
  <c r="U45" i="28"/>
  <c r="AB47" i="28" l="1"/>
  <c r="AQ47" i="28" s="1"/>
  <c r="AB49" i="28"/>
  <c r="AQ49" i="28" s="1"/>
  <c r="L55" i="21"/>
  <c r="AB55" i="28"/>
  <c r="AQ55" i="28" s="1"/>
  <c r="AB53" i="28"/>
  <c r="AQ53" i="28" s="1"/>
  <c r="AB48" i="28"/>
  <c r="AQ48" i="28" s="1"/>
  <c r="L45" i="28"/>
  <c r="L53" i="21" l="1"/>
  <c r="U45" i="21"/>
  <c r="AI45" i="28"/>
  <c r="AI29" i="28" s="1"/>
  <c r="AI72" i="28" s="1"/>
  <c r="AB46" i="28"/>
  <c r="AB47" i="21" l="1"/>
  <c r="AQ47" i="21" s="1"/>
  <c r="AB48" i="21"/>
  <c r="AQ48" i="21" s="1"/>
  <c r="AB53" i="21"/>
  <c r="AQ53" i="21" s="1"/>
  <c r="AB55" i="21"/>
  <c r="AQ55" i="21" s="1"/>
  <c r="AB49" i="21"/>
  <c r="AQ49" i="21" s="1"/>
  <c r="AB45" i="28"/>
  <c r="AQ45" i="28" s="1"/>
  <c r="AQ46" i="28"/>
  <c r="L45" i="21"/>
  <c r="AH30" i="33" l="1"/>
  <c r="AI45" i="21"/>
  <c r="AI29" i="21" s="1"/>
  <c r="AI72" i="21" s="1"/>
  <c r="AB46" i="21"/>
  <c r="AH58" i="33" l="1"/>
  <c r="AB45" i="21"/>
  <c r="AQ46" i="21"/>
  <c r="AH7" i="33" l="1"/>
  <c r="AB29" i="21"/>
  <c r="AB72" i="21" s="1"/>
  <c r="AQ45" i="21"/>
  <c r="AH8" i="33" l="1"/>
  <c r="Q57" i="33" l="1"/>
  <c r="U57" i="33" l="1"/>
  <c r="AN30" i="35" l="1"/>
  <c r="AN29" i="35" l="1"/>
  <c r="Q57" i="34" l="1"/>
  <c r="U57" i="34" l="1"/>
  <c r="U26" i="30" l="1"/>
  <c r="T26" i="30"/>
  <c r="L20" i="30" l="1"/>
  <c r="O15" i="30"/>
  <c r="O7" i="30"/>
  <c r="L3" i="30"/>
  <c r="O8" i="30" l="1"/>
  <c r="AQ14" i="30"/>
  <c r="AA9" i="30"/>
  <c r="AA26" i="30" s="1"/>
  <c r="L7" i="30"/>
  <c r="L15" i="30"/>
  <c r="AQ15" i="30" s="1"/>
  <c r="AQ20" i="30"/>
  <c r="L8" i="30" l="1"/>
  <c r="L25" i="24"/>
  <c r="L26" i="24" s="1"/>
  <c r="O26" i="24"/>
  <c r="O72" i="24" s="1"/>
  <c r="L25" i="23" l="1"/>
  <c r="L26" i="23" s="1"/>
  <c r="O26" i="23"/>
  <c r="O72" i="23" s="1"/>
  <c r="O7" i="31" l="1"/>
  <c r="L3" i="31"/>
  <c r="O7" i="32"/>
  <c r="L3" i="32"/>
  <c r="L7" i="32" l="1"/>
  <c r="O8" i="32"/>
  <c r="L7" i="31"/>
  <c r="O8" i="31"/>
  <c r="L8" i="31" l="1"/>
  <c r="L8" i="32"/>
  <c r="O7" i="33"/>
  <c r="O8" i="33" l="1"/>
  <c r="L25" i="25" l="1"/>
  <c r="L26" i="25" s="1"/>
  <c r="O26" i="25"/>
  <c r="O72" i="25" s="1"/>
  <c r="O7" i="34"/>
  <c r="O8" i="34" l="1"/>
  <c r="L25" i="29" l="1"/>
  <c r="L26" i="29" s="1"/>
  <c r="O26" i="29"/>
  <c r="O72" i="29" s="1"/>
  <c r="L25" i="28" l="1"/>
  <c r="L26" i="28" s="1"/>
  <c r="O26" i="28"/>
  <c r="O72" i="28" s="1"/>
  <c r="L25" i="26" l="1"/>
  <c r="L26" i="26" s="1"/>
  <c r="O26" i="26"/>
  <c r="O72" i="26" s="1"/>
  <c r="L25" i="30" l="1"/>
  <c r="L26" i="30" s="1"/>
  <c r="O26" i="30"/>
  <c r="O72" i="30" s="1"/>
  <c r="O7" i="35" l="1"/>
  <c r="O8" i="35" l="1"/>
  <c r="L54" i="34" l="1"/>
  <c r="AQ54" i="34" s="1"/>
  <c r="T45" i="34"/>
  <c r="L71" i="34"/>
  <c r="AQ71" i="34" s="1"/>
  <c r="S57" i="34" l="1"/>
  <c r="J7" i="34" l="1"/>
  <c r="J8" i="34" l="1"/>
  <c r="J26" i="34"/>
  <c r="J29" i="34" l="1"/>
  <c r="J72" i="34" s="1"/>
  <c r="AQ12" i="34" l="1"/>
  <c r="AO7" i="34"/>
  <c r="AQ18" i="34"/>
  <c r="AC7" i="34" l="1"/>
  <c r="AC22" i="34"/>
  <c r="AO8" i="34"/>
  <c r="AC8" i="34" l="1"/>
  <c r="AC21" i="34"/>
  <c r="AC26" i="34" s="1"/>
  <c r="AC72" i="34" s="1"/>
  <c r="K15" i="34" l="1"/>
  <c r="H19" i="34"/>
  <c r="AQ19" i="34" l="1"/>
  <c r="H15" i="34"/>
  <c r="H56" i="34"/>
  <c r="H4" i="34" l="1"/>
  <c r="K7" i="34"/>
  <c r="K26" i="34" l="1"/>
  <c r="K8" i="34"/>
  <c r="V58" i="34" l="1"/>
  <c r="V57" i="34" s="1"/>
  <c r="K57" i="34" l="1"/>
  <c r="H65" i="34"/>
  <c r="H57" i="34" s="1"/>
  <c r="K29" i="34"/>
  <c r="K72" i="34" s="1"/>
  <c r="G57" i="34" l="1"/>
  <c r="V21" i="34" l="1"/>
  <c r="E57" i="34" l="1"/>
  <c r="C4" i="34" l="1"/>
  <c r="G29" i="34" l="1"/>
  <c r="D21" i="34"/>
  <c r="E24" i="34"/>
  <c r="E21" i="34" s="1"/>
  <c r="E29" i="34"/>
  <c r="V29" i="34"/>
  <c r="C24" i="34" l="1"/>
  <c r="C21" i="34" s="1"/>
  <c r="G7" i="34" l="1"/>
  <c r="E7" i="34"/>
  <c r="E26" i="34" l="1"/>
  <c r="E72" i="34" s="1"/>
  <c r="E8" i="34"/>
  <c r="G8" i="34"/>
  <c r="G26" i="34"/>
  <c r="G72" i="34" s="1"/>
  <c r="C3" i="34" l="1"/>
  <c r="V7" i="34"/>
  <c r="V8" i="34" l="1"/>
  <c r="V26" i="34"/>
  <c r="V72" i="34" s="1"/>
  <c r="C6" i="34" l="1"/>
  <c r="D7" i="34"/>
  <c r="D8" i="34" l="1"/>
  <c r="D26" i="34"/>
  <c r="C7" i="34"/>
  <c r="S57" i="33" l="1"/>
  <c r="C26" i="34"/>
  <c r="C8" i="34"/>
  <c r="R15" i="33" l="1"/>
  <c r="L71" i="33" l="1"/>
  <c r="AQ71" i="33" s="1"/>
  <c r="L54" i="33"/>
  <c r="AQ54" i="33" s="1"/>
  <c r="T45" i="33"/>
  <c r="U21" i="33" l="1"/>
  <c r="T15" i="33"/>
  <c r="R21" i="33"/>
  <c r="U15" i="33"/>
  <c r="P21" i="33"/>
  <c r="P15" i="33"/>
  <c r="W15" i="33"/>
  <c r="S15" i="33"/>
  <c r="N7" i="33"/>
  <c r="Q15" i="33"/>
  <c r="Q21" i="33"/>
  <c r="AB4" i="33"/>
  <c r="AB6" i="33" l="1"/>
  <c r="R7" i="33"/>
  <c r="Q7" i="33"/>
  <c r="Q8" i="33" s="1"/>
  <c r="P7" i="33"/>
  <c r="P8" i="33" s="1"/>
  <c r="U7" i="33"/>
  <c r="U8" i="33" s="1"/>
  <c r="H4" i="33"/>
  <c r="K7" i="33"/>
  <c r="M7" i="33"/>
  <c r="AJ7" i="33"/>
  <c r="L5" i="33"/>
  <c r="AQ5" i="33" s="1"/>
  <c r="S21" i="33"/>
  <c r="K15" i="33"/>
  <c r="H19" i="33"/>
  <c r="W7" i="33"/>
  <c r="T7" i="33"/>
  <c r="R26" i="33"/>
  <c r="R8" i="33"/>
  <c r="N8" i="33"/>
  <c r="Q26" i="33" l="1"/>
  <c r="P26" i="33"/>
  <c r="AJ8" i="33"/>
  <c r="AJ26" i="33"/>
  <c r="M8" i="33"/>
  <c r="T8" i="33"/>
  <c r="M9" i="33"/>
  <c r="M26" i="33" s="1"/>
  <c r="M72" i="33" s="1"/>
  <c r="W8" i="33"/>
  <c r="K8" i="33"/>
  <c r="K26" i="33"/>
  <c r="AQ19" i="33"/>
  <c r="H15" i="33"/>
  <c r="J7" i="33" l="1"/>
  <c r="J8" i="33" l="1"/>
  <c r="J26" i="33"/>
  <c r="J29" i="33" l="1"/>
  <c r="J72" i="33" s="1"/>
  <c r="AO7" i="33" l="1"/>
  <c r="AQ18" i="33"/>
  <c r="AQ12" i="33"/>
  <c r="AC22" i="33" l="1"/>
  <c r="AC7" i="33"/>
  <c r="AO8" i="33"/>
  <c r="AC8" i="33" l="1"/>
  <c r="AC21" i="33"/>
  <c r="AC26" i="33" s="1"/>
  <c r="AC72" i="33" s="1"/>
  <c r="H56" i="33" l="1"/>
  <c r="V21" i="33" l="1"/>
  <c r="E57" i="33" l="1"/>
  <c r="L4" i="33"/>
  <c r="G57" i="33"/>
  <c r="K57" i="33"/>
  <c r="H65" i="33"/>
  <c r="H57" i="33" s="1"/>
  <c r="K29" i="33"/>
  <c r="K72" i="33" s="1"/>
  <c r="D21" i="33" l="1"/>
  <c r="E24" i="33"/>
  <c r="E21" i="33" s="1"/>
  <c r="C24" i="33" l="1"/>
  <c r="C21" i="33" s="1"/>
  <c r="C4" i="33"/>
  <c r="AQ4" i="33" s="1"/>
  <c r="AH9" i="33" l="1"/>
  <c r="AH26" i="33" s="1"/>
  <c r="AH57" i="33" l="1"/>
  <c r="AH29" i="33"/>
  <c r="AH72" i="33" s="1"/>
  <c r="G7" i="33" l="1"/>
  <c r="G29" i="33"/>
  <c r="E29" i="33"/>
  <c r="G8" i="33" l="1"/>
  <c r="G26" i="33"/>
  <c r="G72" i="33" s="1"/>
  <c r="E7" i="33" l="1"/>
  <c r="V58" i="33"/>
  <c r="V57" i="33" l="1"/>
  <c r="V29" i="33"/>
  <c r="E26" i="33"/>
  <c r="E72" i="33" s="1"/>
  <c r="E8" i="33"/>
  <c r="V7" i="33"/>
  <c r="L3" i="33"/>
  <c r="C6" i="33" l="1"/>
  <c r="V8" i="33"/>
  <c r="V26" i="33"/>
  <c r="V72" i="33" s="1"/>
  <c r="C3" i="33"/>
  <c r="D7" i="33" l="1"/>
  <c r="C7" i="33"/>
  <c r="C8" i="33" l="1"/>
  <c r="C26" i="33"/>
  <c r="D8" i="33"/>
  <c r="D26" i="33"/>
  <c r="L6" i="33" l="1"/>
  <c r="L7" i="33" s="1"/>
  <c r="S7" i="33"/>
  <c r="S8" i="33" l="1"/>
  <c r="L8" i="33"/>
  <c r="L54" i="35" l="1"/>
  <c r="T45" i="35"/>
  <c r="L71" i="35"/>
  <c r="AQ71" i="35" s="1"/>
  <c r="S57" i="35" l="1"/>
  <c r="J7" i="35" l="1"/>
  <c r="J26" i="35" l="1"/>
  <c r="J8" i="35"/>
  <c r="J29" i="35" l="1"/>
  <c r="J72" i="35" s="1"/>
  <c r="AQ18" i="35" l="1"/>
  <c r="AQ12" i="35"/>
  <c r="AO7" i="35"/>
  <c r="AC7" i="35" l="1"/>
  <c r="AC22" i="35"/>
  <c r="AO8" i="35"/>
  <c r="AC21" i="35" l="1"/>
  <c r="AC26" i="35" s="1"/>
  <c r="AC72" i="35" s="1"/>
  <c r="AC8" i="35"/>
  <c r="H19" i="35" l="1"/>
  <c r="K15" i="35"/>
  <c r="H4" i="35" l="1"/>
  <c r="K7" i="35"/>
  <c r="H15" i="35"/>
  <c r="AQ19" i="35"/>
  <c r="H56" i="35" l="1"/>
  <c r="K8" i="35"/>
  <c r="K26" i="35"/>
  <c r="V58" i="35" l="1"/>
  <c r="V57" i="35" s="1"/>
  <c r="G57" i="35" l="1"/>
  <c r="H65" i="35" l="1"/>
  <c r="H57" i="35" s="1"/>
  <c r="K57" i="35"/>
  <c r="K29" i="35"/>
  <c r="K72" i="35" s="1"/>
  <c r="V21" i="35"/>
  <c r="E57" i="35" l="1"/>
  <c r="C4" i="35" l="1"/>
  <c r="G29" i="35" l="1"/>
  <c r="D21" i="35"/>
  <c r="E24" i="35"/>
  <c r="E21" i="35" s="1"/>
  <c r="V29" i="35"/>
  <c r="E29" i="35"/>
  <c r="C24" i="35" l="1"/>
  <c r="E7" i="35" l="1"/>
  <c r="G7" i="35"/>
  <c r="C21" i="35"/>
  <c r="G26" i="35" l="1"/>
  <c r="G72" i="35" s="1"/>
  <c r="G8" i="35"/>
  <c r="E26" i="35"/>
  <c r="E72" i="35" s="1"/>
  <c r="E8" i="35"/>
  <c r="V7" i="35" l="1"/>
  <c r="C3" i="35"/>
  <c r="V26" i="35" l="1"/>
  <c r="V72" i="35" s="1"/>
  <c r="V8" i="35"/>
  <c r="C6" i="35" l="1"/>
  <c r="D7" i="35"/>
  <c r="D8" i="35" l="1"/>
  <c r="D26" i="35"/>
  <c r="C7" i="35"/>
  <c r="Q57" i="35"/>
  <c r="C8" i="35" l="1"/>
  <c r="C26" i="35"/>
  <c r="Q57" i="36"/>
  <c r="U57" i="35" l="1"/>
  <c r="L50" i="33" l="1"/>
  <c r="AQ50" i="33" s="1"/>
  <c r="S26" i="33"/>
  <c r="L52" i="33"/>
  <c r="AQ52" i="33" s="1"/>
  <c r="R45" i="33" l="1"/>
  <c r="R29" i="33" s="1"/>
  <c r="R72" i="33" s="1"/>
  <c r="AO9" i="33" l="1"/>
  <c r="AD7" i="33" l="1"/>
  <c r="AD22" i="33"/>
  <c r="AD21" i="33" l="1"/>
  <c r="AD26" i="33" s="1"/>
  <c r="AD72" i="33" s="1"/>
  <c r="AB22" i="33"/>
  <c r="AD8" i="33"/>
  <c r="L51" i="33" l="1"/>
  <c r="AQ51" i="33" s="1"/>
  <c r="AB21" i="33"/>
  <c r="AO22" i="33"/>
  <c r="AO21" i="33" s="1"/>
  <c r="AQ22" i="33" l="1"/>
  <c r="AA45" i="33" l="1"/>
  <c r="U26" i="33" l="1"/>
  <c r="T26" i="33" l="1"/>
  <c r="L25" i="33"/>
  <c r="L20" i="33" l="1"/>
  <c r="O15" i="33"/>
  <c r="O26" i="33" s="1"/>
  <c r="O72" i="33" s="1"/>
  <c r="L15" i="33" l="1"/>
  <c r="AQ20" i="33"/>
  <c r="AQ17" i="33" l="1"/>
  <c r="AO15" i="33" l="1"/>
  <c r="AQ16" i="33"/>
  <c r="AO26" i="33" l="1"/>
  <c r="AQ15" i="33"/>
  <c r="S29" i="33" l="1"/>
  <c r="S72" i="33" s="1"/>
  <c r="AA9" i="33" l="1"/>
  <c r="L50" i="32" l="1"/>
  <c r="AQ50" i="32" s="1"/>
  <c r="U26" i="32" l="1"/>
  <c r="S26" i="32"/>
  <c r="T26" i="32"/>
  <c r="L25" i="32" l="1"/>
  <c r="AA7" i="32" l="1"/>
  <c r="L20" i="32"/>
  <c r="O15" i="32"/>
  <c r="O26" i="32" s="1"/>
  <c r="O72" i="32" s="1"/>
  <c r="AQ20" i="32" l="1"/>
  <c r="L15" i="32"/>
  <c r="AA8" i="32"/>
  <c r="AA45" i="32" l="1"/>
  <c r="AO9" i="32" l="1"/>
  <c r="AD7" i="32" l="1"/>
  <c r="AD22" i="32"/>
  <c r="AD21" i="32" l="1"/>
  <c r="AB22" i="32"/>
  <c r="AD8" i="32"/>
  <c r="AD26" i="32"/>
  <c r="AD72" i="32" s="1"/>
  <c r="AO22" i="32" l="1"/>
  <c r="AO21" i="32" s="1"/>
  <c r="AB21" i="32"/>
  <c r="AQ22" i="32" l="1"/>
  <c r="AQ17" i="32"/>
  <c r="AQ16" i="32" l="1"/>
  <c r="AO15" i="32"/>
  <c r="L52" i="32"/>
  <c r="AQ52" i="32" s="1"/>
  <c r="R45" i="32" l="1"/>
  <c r="R29" i="32" s="1"/>
  <c r="R72" i="32" s="1"/>
  <c r="AQ15" i="32"/>
  <c r="AO26" i="32"/>
  <c r="L51" i="32" l="1"/>
  <c r="AQ51" i="32" s="1"/>
  <c r="S29" i="32" l="1"/>
  <c r="S72" i="32" s="1"/>
  <c r="AA9" i="32" l="1"/>
  <c r="AA26" i="32" s="1"/>
  <c r="L50" i="31" l="1"/>
  <c r="AQ50" i="31" s="1"/>
  <c r="AA7" i="31"/>
  <c r="U26" i="31"/>
  <c r="T26" i="31"/>
  <c r="S26" i="31"/>
  <c r="AA45" i="31" l="1"/>
  <c r="L25" i="31"/>
  <c r="AA8" i="31"/>
  <c r="O15" i="31" l="1"/>
  <c r="O26" i="31" s="1"/>
  <c r="O72" i="31" s="1"/>
  <c r="L20" i="31"/>
  <c r="AQ20" i="31" l="1"/>
  <c r="L15" i="31"/>
  <c r="AO9" i="31" l="1"/>
  <c r="AD22" i="31" l="1"/>
  <c r="AD7" i="31"/>
  <c r="AD8" i="31" l="1"/>
  <c r="AD21" i="31"/>
  <c r="AD26" i="31" s="1"/>
  <c r="AD72" i="31" s="1"/>
  <c r="AB22" i="31"/>
  <c r="AB21" i="31" l="1"/>
  <c r="AO22" i="31"/>
  <c r="AO21" i="31" s="1"/>
  <c r="AQ22" i="31" l="1"/>
  <c r="AQ17" i="31"/>
  <c r="AO15" i="31" l="1"/>
  <c r="AQ16" i="31"/>
  <c r="L52" i="31" l="1"/>
  <c r="AQ52" i="31" s="1"/>
  <c r="AQ15" i="31"/>
  <c r="AO26" i="31"/>
  <c r="L51" i="31" l="1"/>
  <c r="AQ51" i="31" s="1"/>
  <c r="R45" i="31"/>
  <c r="R29" i="31" s="1"/>
  <c r="R72" i="31" s="1"/>
  <c r="S29" i="31" l="1"/>
  <c r="S72" i="31" s="1"/>
  <c r="AA9" i="31" l="1"/>
  <c r="AA26" i="31" s="1"/>
  <c r="AI7" i="31" l="1"/>
  <c r="AI7" i="32"/>
  <c r="AI7" i="33"/>
  <c r="AI8" i="33" l="1"/>
  <c r="AI26" i="33"/>
  <c r="AI26" i="32"/>
  <c r="AI8" i="32"/>
  <c r="AI8" i="31"/>
  <c r="AI26" i="31"/>
  <c r="U57" i="36" l="1"/>
  <c r="D65" i="36" l="1"/>
  <c r="C65" i="36" s="1"/>
  <c r="C66" i="36"/>
  <c r="D65" i="35" l="1"/>
  <c r="C65" i="35" s="1"/>
  <c r="C66" i="35"/>
  <c r="D65" i="34" l="1"/>
  <c r="C65" i="34" s="1"/>
  <c r="C66" i="34"/>
  <c r="D65" i="33" l="1"/>
  <c r="C65" i="33" s="1"/>
  <c r="C66" i="33"/>
  <c r="C66" i="32" l="1"/>
  <c r="D65" i="32"/>
  <c r="C65" i="32" s="1"/>
  <c r="C66" i="31" l="1"/>
  <c r="D65" i="31"/>
  <c r="C65" i="31" s="1"/>
  <c r="L54" i="37" l="1"/>
  <c r="L71" i="37"/>
  <c r="AQ71" i="37" s="1"/>
  <c r="T45" i="37"/>
  <c r="C66" i="37"/>
  <c r="D65" i="37"/>
  <c r="C65" i="37" s="1"/>
  <c r="S57" i="37" l="1"/>
  <c r="L50" i="35" l="1"/>
  <c r="AA45" i="35" l="1"/>
  <c r="T9" i="35" l="1"/>
  <c r="L11" i="35" l="1"/>
  <c r="O9" i="35"/>
  <c r="AO9" i="35" l="1"/>
  <c r="AD22" i="35" l="1"/>
  <c r="AD7" i="35"/>
  <c r="AD8" i="35" l="1"/>
  <c r="AD21" i="35"/>
  <c r="AD26" i="35" s="1"/>
  <c r="AD72" i="35" s="1"/>
  <c r="AB22" i="35"/>
  <c r="AH9" i="35" l="1"/>
  <c r="AO22" i="35"/>
  <c r="AO21" i="35" s="1"/>
  <c r="AB21" i="35"/>
  <c r="AQ22" i="35" l="1"/>
  <c r="AH7" i="35"/>
  <c r="AH8" i="35" l="1"/>
  <c r="AH26" i="35"/>
  <c r="R21" i="35" l="1"/>
  <c r="Q21" i="35"/>
  <c r="AH29" i="35"/>
  <c r="AH72" i="35" s="1"/>
  <c r="AH57" i="35"/>
  <c r="N7" i="35"/>
  <c r="N8" i="35" l="1"/>
  <c r="R15" i="35"/>
  <c r="T15" i="35"/>
  <c r="P21" i="35"/>
  <c r="W7" i="35"/>
  <c r="R7" i="35"/>
  <c r="W15" i="35"/>
  <c r="U21" i="35"/>
  <c r="Q15" i="35"/>
  <c r="R8" i="35" l="1"/>
  <c r="R26" i="35"/>
  <c r="W8" i="35"/>
  <c r="T7" i="35"/>
  <c r="S15" i="35"/>
  <c r="S21" i="35"/>
  <c r="P15" i="35"/>
  <c r="L4" i="35"/>
  <c r="U7" i="35"/>
  <c r="U15" i="35"/>
  <c r="P7" i="35"/>
  <c r="Q7" i="35"/>
  <c r="U8" i="35" l="1"/>
  <c r="T8" i="35"/>
  <c r="M7" i="35"/>
  <c r="Q8" i="35"/>
  <c r="Q26" i="35"/>
  <c r="AJ7" i="35"/>
  <c r="P26" i="35"/>
  <c r="P8" i="35"/>
  <c r="L3" i="35"/>
  <c r="L5" i="35"/>
  <c r="AQ5" i="35" s="1"/>
  <c r="M8" i="35" l="1"/>
  <c r="M9" i="35"/>
  <c r="M26" i="35" s="1"/>
  <c r="M72" i="35" s="1"/>
  <c r="L6" i="35"/>
  <c r="L7" i="35" s="1"/>
  <c r="AJ8" i="35"/>
  <c r="AJ26" i="35"/>
  <c r="L8" i="35" l="1"/>
  <c r="S7" i="35"/>
  <c r="S26" i="35" l="1"/>
  <c r="S8" i="35"/>
  <c r="L52" i="35"/>
  <c r="AQ52" i="35" s="1"/>
  <c r="L51" i="35"/>
  <c r="AQ51" i="35" s="1"/>
  <c r="U26" i="35" l="1"/>
  <c r="R45" i="35"/>
  <c r="R29" i="35" s="1"/>
  <c r="R72" i="35" s="1"/>
  <c r="L25" i="35" l="1"/>
  <c r="T26" i="35"/>
  <c r="L20" i="35"/>
  <c r="O15" i="35"/>
  <c r="O26" i="35" s="1"/>
  <c r="O72" i="35" s="1"/>
  <c r="AQ20" i="35" l="1"/>
  <c r="L15" i="35"/>
  <c r="S29" i="35" l="1"/>
  <c r="S72" i="35" s="1"/>
  <c r="AQ17" i="35" l="1"/>
  <c r="AO15" i="35" l="1"/>
  <c r="AQ16" i="35"/>
  <c r="AA9" i="35"/>
  <c r="AO26" i="35" l="1"/>
  <c r="AQ15" i="35"/>
  <c r="L50" i="34" l="1"/>
  <c r="AQ50" i="34" s="1"/>
  <c r="AA45" i="34" l="1"/>
  <c r="T9" i="34" l="1"/>
  <c r="L11" i="34" l="1"/>
  <c r="O9" i="34"/>
  <c r="AO9" i="34" l="1"/>
  <c r="AD22" i="34" l="1"/>
  <c r="AD7" i="34"/>
  <c r="AD8" i="34" l="1"/>
  <c r="AD21" i="34"/>
  <c r="AD26" i="34" s="1"/>
  <c r="AD72" i="34" s="1"/>
  <c r="AB22" i="34"/>
  <c r="AB21" i="34" l="1"/>
  <c r="AO22" i="34"/>
  <c r="AO21" i="34" s="1"/>
  <c r="AQ22" i="34" l="1"/>
  <c r="O15" i="34"/>
  <c r="O26" i="34" s="1"/>
  <c r="O72" i="34" s="1"/>
  <c r="L25" i="34"/>
  <c r="AB6" i="34" l="1"/>
  <c r="N7" i="34" l="1"/>
  <c r="N9" i="34"/>
  <c r="M7" i="34" l="1"/>
  <c r="N8" i="34"/>
  <c r="S15" i="34"/>
  <c r="M9" i="34" l="1"/>
  <c r="M26" i="34" s="1"/>
  <c r="M72" i="34" s="1"/>
  <c r="L14" i="34"/>
  <c r="S21" i="34"/>
  <c r="M8" i="34"/>
  <c r="T15" i="34" l="1"/>
  <c r="L9" i="34"/>
  <c r="AB4" i="34"/>
  <c r="T7" i="34" l="1"/>
  <c r="T26" i="34" s="1"/>
  <c r="AI7" i="34"/>
  <c r="T8" i="34" l="1"/>
  <c r="R15" i="34"/>
  <c r="W15" i="34"/>
  <c r="R21" i="34"/>
  <c r="Q21" i="34"/>
  <c r="AI8" i="34"/>
  <c r="AI26" i="34"/>
  <c r="Q15" i="34"/>
  <c r="R7" i="34" l="1"/>
  <c r="R8" i="34" s="1"/>
  <c r="L6" i="34"/>
  <c r="U15" i="34"/>
  <c r="P21" i="34"/>
  <c r="U21" i="34"/>
  <c r="L5" i="34"/>
  <c r="AQ5" i="34" s="1"/>
  <c r="W7" i="34"/>
  <c r="AJ7" i="34"/>
  <c r="R26" i="34" l="1"/>
  <c r="P7" i="34"/>
  <c r="Q7" i="34"/>
  <c r="L4" i="34"/>
  <c r="AQ4" i="34" s="1"/>
  <c r="L52" i="34"/>
  <c r="AQ52" i="34" s="1"/>
  <c r="W8" i="34"/>
  <c r="W26" i="34"/>
  <c r="W72" i="34" s="1"/>
  <c r="P15" i="34"/>
  <c r="L20" i="34"/>
  <c r="U7" i="34"/>
  <c r="AJ26" i="34"/>
  <c r="AJ8" i="34"/>
  <c r="U26" i="34" l="1"/>
  <c r="U8" i="34"/>
  <c r="AQ20" i="34"/>
  <c r="L15" i="34"/>
  <c r="R45" i="34"/>
  <c r="R29" i="34" s="1"/>
  <c r="R72" i="34" s="1"/>
  <c r="Q8" i="34"/>
  <c r="Q26" i="34"/>
  <c r="P26" i="34"/>
  <c r="P8" i="34"/>
  <c r="L51" i="34" l="1"/>
  <c r="AQ51" i="34" s="1"/>
  <c r="S7" i="34" l="1"/>
  <c r="L3" i="34"/>
  <c r="L7" i="34" l="1"/>
  <c r="S8" i="34"/>
  <c r="S26" i="34"/>
  <c r="L8" i="34" l="1"/>
  <c r="AH7" i="34" l="1"/>
  <c r="AH9" i="34" l="1"/>
  <c r="AH26" i="34" s="1"/>
  <c r="AH8" i="34"/>
  <c r="AH57" i="34" l="1"/>
  <c r="AH29" i="34"/>
  <c r="AH72" i="34" s="1"/>
  <c r="S29" i="34" l="1"/>
  <c r="S72" i="34" s="1"/>
  <c r="AQ17" i="34" l="1"/>
  <c r="AQ16" i="34" l="1"/>
  <c r="AO15" i="34"/>
  <c r="AO26" i="34" l="1"/>
  <c r="AQ15" i="34"/>
  <c r="AQ14" i="34" l="1"/>
  <c r="AA9" i="34"/>
  <c r="N21" i="34" l="1"/>
  <c r="L24" i="34"/>
  <c r="AQ24" i="34" s="1"/>
  <c r="AQ21" i="34" s="1"/>
  <c r="L21" i="34" l="1"/>
  <c r="L26" i="34" s="1"/>
  <c r="N26" i="34"/>
  <c r="N72" i="34" s="1"/>
  <c r="J7" i="37" l="1"/>
  <c r="J26" i="37" l="1"/>
  <c r="J8" i="37"/>
  <c r="AQ18" i="37" l="1"/>
  <c r="J29" i="37"/>
  <c r="J72" i="37" s="1"/>
  <c r="AO7" i="37"/>
  <c r="AQ12" i="37"/>
  <c r="AO8" i="37" l="1"/>
  <c r="W15" i="37"/>
  <c r="S15" i="37"/>
  <c r="R15" i="37"/>
  <c r="R21" i="37"/>
  <c r="Q15" i="37"/>
  <c r="Q21" i="37"/>
  <c r="AC22" i="37"/>
  <c r="AC7" i="37"/>
  <c r="N7" i="37"/>
  <c r="N8" i="37" l="1"/>
  <c r="M7" i="37"/>
  <c r="W7" i="37"/>
  <c r="T15" i="37"/>
  <c r="R7" i="37"/>
  <c r="AJ7" i="37"/>
  <c r="Q7" i="37"/>
  <c r="S21" i="37"/>
  <c r="AC8" i="37"/>
  <c r="AC21" i="37"/>
  <c r="AC26" i="37" s="1"/>
  <c r="AC72" i="37" s="1"/>
  <c r="W26" i="37" l="1"/>
  <c r="W72" i="37" s="1"/>
  <c r="W8" i="37"/>
  <c r="Q8" i="37"/>
  <c r="Q26" i="37"/>
  <c r="R8" i="37"/>
  <c r="R26" i="37"/>
  <c r="T7" i="37"/>
  <c r="M8" i="37"/>
  <c r="N21" i="37"/>
  <c r="AJ8" i="37"/>
  <c r="AJ26" i="37"/>
  <c r="T8" i="37" l="1"/>
  <c r="M9" i="37"/>
  <c r="M26" i="37" s="1"/>
  <c r="M72" i="37" s="1"/>
  <c r="S7" i="37" l="1"/>
  <c r="S8" i="37" s="1"/>
  <c r="K57" i="37" l="1"/>
  <c r="H65" i="37"/>
  <c r="H57" i="37" s="1"/>
  <c r="H19" i="37" l="1"/>
  <c r="K15" i="37"/>
  <c r="H4" i="37"/>
  <c r="K7" i="37"/>
  <c r="K29" i="37" l="1"/>
  <c r="H56" i="37"/>
  <c r="K8" i="37"/>
  <c r="K26" i="37"/>
  <c r="K72" i="37" s="1"/>
  <c r="AQ19" i="37"/>
  <c r="H15" i="37"/>
  <c r="V58" i="37" l="1"/>
  <c r="V57" i="37" s="1"/>
  <c r="V21" i="37" l="1"/>
  <c r="G21" i="37"/>
  <c r="G57" i="37"/>
  <c r="E57" i="37"/>
  <c r="D21" i="37" l="1"/>
  <c r="E24" i="37"/>
  <c r="E21" i="37" s="1"/>
  <c r="C24" i="37" l="1"/>
  <c r="C21" i="37" l="1"/>
  <c r="C4" i="37" l="1"/>
  <c r="V29" i="37" l="1"/>
  <c r="G29" i="37"/>
  <c r="C56" i="37" l="1"/>
  <c r="E29" i="37"/>
  <c r="G7" i="37" l="1"/>
  <c r="V7" i="37"/>
  <c r="D7" i="37"/>
  <c r="D8" i="37" l="1"/>
  <c r="D26" i="37"/>
  <c r="V8" i="37"/>
  <c r="V26" i="37"/>
  <c r="V72" i="37" s="1"/>
  <c r="G8" i="37"/>
  <c r="G26" i="37"/>
  <c r="G72" i="37" s="1"/>
  <c r="C6" i="37"/>
  <c r="C3" i="37"/>
  <c r="U21" i="37" l="1"/>
  <c r="L5" i="37"/>
  <c r="AQ5" i="37" s="1"/>
  <c r="E7" i="37"/>
  <c r="U15" i="37"/>
  <c r="P15" i="37"/>
  <c r="C7" i="37"/>
  <c r="L4" i="37" l="1"/>
  <c r="L3" i="37"/>
  <c r="E26" i="37"/>
  <c r="E72" i="37" s="1"/>
  <c r="E8" i="37"/>
  <c r="C26" i="37"/>
  <c r="C8" i="37"/>
  <c r="P21" i="37"/>
  <c r="L21" i="37" s="1"/>
  <c r="L24" i="37"/>
  <c r="AQ24" i="37" s="1"/>
  <c r="U7" i="37"/>
  <c r="L6" i="37" l="1"/>
  <c r="L7" i="37" s="1"/>
  <c r="U8" i="37"/>
  <c r="P7" i="37"/>
  <c r="P8" i="37" l="1"/>
  <c r="P26" i="37"/>
  <c r="L8" i="37"/>
  <c r="N9" i="37" l="1"/>
  <c r="N26" i="37" s="1"/>
  <c r="N72" i="37" s="1"/>
  <c r="L14" i="37"/>
  <c r="L9" i="37" l="1"/>
  <c r="Q57" i="37" l="1"/>
  <c r="U57" i="37" l="1"/>
  <c r="AQ44" i="9" l="1"/>
  <c r="AQ44" i="7"/>
  <c r="AQ44" i="10"/>
  <c r="AQ44" i="12"/>
  <c r="AQ44" i="15"/>
  <c r="AQ44" i="5"/>
  <c r="AQ44" i="1"/>
  <c r="AQ44" i="2"/>
  <c r="AQ44" i="19"/>
  <c r="AQ44" i="18"/>
  <c r="AQ44" i="8"/>
  <c r="AQ44" i="16"/>
  <c r="AQ44" i="14"/>
  <c r="AQ44" i="17"/>
  <c r="AQ44" i="21"/>
  <c r="AQ44" i="4"/>
  <c r="AQ44" i="6"/>
  <c r="AQ44" i="13"/>
  <c r="AQ44" i="11"/>
  <c r="AQ43" i="2"/>
  <c r="AQ38" i="2"/>
  <c r="AQ33" i="2"/>
  <c r="AQ37" i="2"/>
  <c r="AQ42" i="2"/>
  <c r="AQ34" i="2"/>
  <c r="AQ41" i="2"/>
  <c r="AQ40" i="2"/>
  <c r="AQ39" i="2" l="1"/>
  <c r="AQ32" i="2"/>
  <c r="AQ35" i="2"/>
  <c r="AQ36" i="2"/>
  <c r="AQ31" i="2"/>
  <c r="W21" i="35" l="1"/>
  <c r="W26" i="35" s="1"/>
  <c r="W72" i="35" s="1"/>
  <c r="W21" i="32"/>
  <c r="W26" i="32" s="1"/>
  <c r="W72" i="32" s="1"/>
  <c r="W21" i="33"/>
  <c r="W26" i="33" s="1"/>
  <c r="W72" i="33" s="1"/>
  <c r="W21" i="31"/>
  <c r="W26" i="31" s="1"/>
  <c r="W72" i="31" s="1"/>
  <c r="L24" i="32" l="1"/>
  <c r="AQ24" i="32" s="1"/>
  <c r="AQ21" i="32" s="1"/>
  <c r="N21" i="32"/>
  <c r="L21" i="32" s="1"/>
  <c r="N9" i="35"/>
  <c r="L14" i="35"/>
  <c r="N9" i="33"/>
  <c r="L14" i="33"/>
  <c r="N21" i="35"/>
  <c r="L21" i="35" s="1"/>
  <c r="L24" i="35"/>
  <c r="AQ24" i="35" s="1"/>
  <c r="AQ21" i="35" s="1"/>
  <c r="N9" i="32"/>
  <c r="N26" i="32" s="1"/>
  <c r="N72" i="32" s="1"/>
  <c r="L14" i="32"/>
  <c r="N9" i="31"/>
  <c r="L14" i="31"/>
  <c r="L24" i="31" l="1"/>
  <c r="AQ24" i="31" s="1"/>
  <c r="AQ21" i="31" s="1"/>
  <c r="N21" i="31"/>
  <c r="L21" i="31" s="1"/>
  <c r="AQ14" i="32"/>
  <c r="L9" i="32"/>
  <c r="L26" i="32" s="1"/>
  <c r="AQ14" i="33"/>
  <c r="L9" i="33"/>
  <c r="L24" i="33"/>
  <c r="AQ24" i="33" s="1"/>
  <c r="AQ21" i="33" s="1"/>
  <c r="N21" i="33"/>
  <c r="L21" i="33" s="1"/>
  <c r="AQ14" i="35"/>
  <c r="L9" i="35"/>
  <c r="L26" i="35" s="1"/>
  <c r="N26" i="35"/>
  <c r="N72" i="35" s="1"/>
  <c r="AQ14" i="31"/>
  <c r="L9" i="31"/>
  <c r="L26" i="31" l="1"/>
  <c r="N26" i="33"/>
  <c r="N72" i="33" s="1"/>
  <c r="L26" i="33"/>
  <c r="N26" i="31"/>
  <c r="N72" i="31" s="1"/>
  <c r="AF30" i="39" l="1"/>
  <c r="AN30" i="39"/>
  <c r="AN29" i="39" l="1"/>
  <c r="AF29" i="39"/>
  <c r="C6" i="25" l="1"/>
  <c r="D7" i="25"/>
  <c r="C6" i="23"/>
  <c r="D7" i="23"/>
  <c r="C6" i="24"/>
  <c r="D7" i="24"/>
  <c r="C6" i="22"/>
  <c r="D7" i="22"/>
  <c r="D8" i="24" l="1"/>
  <c r="D26" i="24"/>
  <c r="D8" i="23"/>
  <c r="D26" i="23"/>
  <c r="C7" i="24"/>
  <c r="C7" i="23"/>
  <c r="D8" i="25"/>
  <c r="D26" i="25"/>
  <c r="C7" i="25"/>
  <c r="D8" i="22"/>
  <c r="D26" i="22"/>
  <c r="C7" i="22"/>
  <c r="C26" i="23" l="1"/>
  <c r="C8" i="23"/>
  <c r="C8" i="25"/>
  <c r="C26" i="25"/>
  <c r="C8" i="22"/>
  <c r="C26" i="22"/>
  <c r="C8" i="24"/>
  <c r="C26" i="24"/>
  <c r="H10" i="39" l="1"/>
  <c r="H10" i="27"/>
  <c r="S9" i="39" l="1"/>
  <c r="L10" i="39"/>
  <c r="S9" i="27"/>
  <c r="L10" i="27"/>
  <c r="C11" i="39" l="1"/>
  <c r="C10" i="39" l="1"/>
  <c r="D9" i="39"/>
  <c r="C10" i="27"/>
  <c r="D9" i="27"/>
  <c r="C11" i="27"/>
  <c r="C9" i="27" l="1"/>
  <c r="AA7" i="36"/>
  <c r="C9" i="39"/>
  <c r="AA8" i="36" l="1"/>
  <c r="H32" i="39"/>
  <c r="H30" i="39" s="1"/>
  <c r="I30" i="39"/>
  <c r="AA7" i="35"/>
  <c r="I30" i="37" l="1"/>
  <c r="H32" i="37"/>
  <c r="H30" i="37" s="1"/>
  <c r="AA8" i="35"/>
  <c r="AA26" i="35"/>
  <c r="I29" i="39"/>
  <c r="H29" i="37" l="1"/>
  <c r="I29" i="37"/>
  <c r="H32" i="36" l="1"/>
  <c r="H30" i="36" s="1"/>
  <c r="I30" i="36"/>
  <c r="I29" i="36" l="1"/>
  <c r="H32" i="35" l="1"/>
  <c r="H30" i="35" s="1"/>
  <c r="I30" i="35"/>
  <c r="I29" i="35" l="1"/>
  <c r="H29" i="35"/>
  <c r="AA7" i="34" l="1"/>
  <c r="H32" i="34"/>
  <c r="H30" i="34" s="1"/>
  <c r="I30" i="34"/>
  <c r="AA7" i="33"/>
  <c r="I29" i="34" l="1"/>
  <c r="AA8" i="33"/>
  <c r="AA26" i="33"/>
  <c r="H29" i="34"/>
  <c r="AA26" i="34"/>
  <c r="AA8" i="34"/>
  <c r="H32" i="33" l="1"/>
  <c r="H30" i="33" s="1"/>
  <c r="I30" i="33"/>
  <c r="I29" i="33" l="1"/>
  <c r="H29" i="33"/>
  <c r="I30" i="32" l="1"/>
  <c r="H32" i="32"/>
  <c r="H30" i="32" s="1"/>
  <c r="H29" i="32" l="1"/>
  <c r="I29" i="32"/>
  <c r="H32" i="31" l="1"/>
  <c r="H30" i="31" s="1"/>
  <c r="I30" i="31"/>
  <c r="I29" i="31" l="1"/>
  <c r="H29" i="31"/>
  <c r="I30" i="30" l="1"/>
  <c r="H32" i="30"/>
  <c r="H30" i="30" s="1"/>
  <c r="H29" i="30" l="1"/>
  <c r="I29" i="30"/>
  <c r="H32" i="29" l="1"/>
  <c r="H30" i="29" s="1"/>
  <c r="I30" i="29"/>
  <c r="H25" i="29"/>
  <c r="AQ25" i="29" s="1"/>
  <c r="I29" i="29" l="1"/>
  <c r="H29" i="29"/>
  <c r="H32" i="28" l="1"/>
  <c r="H30" i="28" s="1"/>
  <c r="I30" i="28"/>
  <c r="H25" i="28"/>
  <c r="AQ25" i="28" s="1"/>
  <c r="H25" i="26"/>
  <c r="AQ25" i="26" s="1"/>
  <c r="I29" i="28" l="1"/>
  <c r="H29" i="28"/>
  <c r="C34" i="17" l="1"/>
  <c r="C35" i="17"/>
  <c r="C33" i="17"/>
  <c r="C39" i="17"/>
  <c r="C41" i="17"/>
  <c r="C40" i="17"/>
  <c r="C43" i="17"/>
  <c r="C42" i="17"/>
  <c r="C37" i="17"/>
  <c r="C36" i="17"/>
  <c r="H25" i="18"/>
  <c r="AQ25" i="18" s="1"/>
  <c r="C33" i="18"/>
  <c r="C34" i="18"/>
  <c r="C40" i="18"/>
  <c r="C37" i="18"/>
  <c r="C41" i="18"/>
  <c r="C36" i="18"/>
  <c r="C39" i="18"/>
  <c r="C35" i="18"/>
  <c r="C43" i="18"/>
  <c r="C42" i="18"/>
  <c r="H25" i="19"/>
  <c r="AQ25" i="19" s="1"/>
  <c r="C37" i="19"/>
  <c r="C40" i="19"/>
  <c r="C33" i="19"/>
  <c r="C35" i="19"/>
  <c r="C41" i="19"/>
  <c r="C43" i="19"/>
  <c r="C42" i="19"/>
  <c r="C34" i="19"/>
  <c r="C39" i="19"/>
  <c r="C36" i="19"/>
  <c r="H25" i="21"/>
  <c r="AQ25" i="21" s="1"/>
  <c r="C39" i="21"/>
  <c r="C34" i="21"/>
  <c r="C36" i="21"/>
  <c r="C37" i="21"/>
  <c r="C40" i="21"/>
  <c r="C43" i="21"/>
  <c r="C35" i="21"/>
  <c r="C41" i="21"/>
  <c r="C33" i="21"/>
  <c r="C42" i="21"/>
  <c r="H25" i="22"/>
  <c r="AQ25" i="22" s="1"/>
  <c r="H25" i="23"/>
  <c r="AQ25" i="23" s="1"/>
  <c r="H25" i="24"/>
  <c r="AQ25" i="24" s="1"/>
  <c r="H25" i="25"/>
  <c r="AQ25" i="25" s="1"/>
  <c r="H25" i="17"/>
  <c r="AQ25" i="17" s="1"/>
  <c r="C31" i="21" l="1"/>
  <c r="C31" i="18"/>
  <c r="C31" i="17"/>
  <c r="C31" i="19"/>
  <c r="C30" i="17" l="1"/>
  <c r="C30" i="18"/>
  <c r="I30" i="17"/>
  <c r="H32" i="17"/>
  <c r="H30" i="17" s="1"/>
  <c r="H32" i="18"/>
  <c r="H30" i="18" s="1"/>
  <c r="I30" i="18"/>
  <c r="C30" i="19"/>
  <c r="H32" i="26"/>
  <c r="H30" i="26" s="1"/>
  <c r="I30" i="26"/>
  <c r="C30" i="21"/>
  <c r="H29" i="17" l="1"/>
  <c r="I29" i="17"/>
  <c r="C29" i="18"/>
  <c r="C29" i="17"/>
  <c r="C29" i="19"/>
  <c r="C29" i="21"/>
  <c r="I29" i="26"/>
  <c r="H29" i="26"/>
  <c r="I29" i="18"/>
  <c r="H29" i="18"/>
  <c r="H32" i="25" l="1"/>
  <c r="H30" i="25" s="1"/>
  <c r="I30" i="25"/>
  <c r="H32" i="24" l="1"/>
  <c r="H30" i="24" s="1"/>
  <c r="I30" i="24"/>
  <c r="I29" i="25"/>
  <c r="H29" i="25"/>
  <c r="H32" i="23"/>
  <c r="H30" i="23" s="1"/>
  <c r="I30" i="23"/>
  <c r="H32" i="22" l="1"/>
  <c r="H30" i="22" s="1"/>
  <c r="I30" i="22"/>
  <c r="I29" i="23"/>
  <c r="I29" i="24"/>
  <c r="H32" i="19"/>
  <c r="H30" i="19" s="1"/>
  <c r="I30" i="19"/>
  <c r="H29" i="23"/>
  <c r="H29" i="24"/>
  <c r="H32" i="21"/>
  <c r="H30" i="21" s="1"/>
  <c r="I30" i="21"/>
  <c r="I29" i="21" l="1"/>
  <c r="I29" i="19"/>
  <c r="H29" i="19"/>
  <c r="I29" i="22"/>
  <c r="H29" i="22"/>
  <c r="H29" i="21"/>
  <c r="AB3" i="33" l="1"/>
  <c r="AQ3" i="33" s="1"/>
  <c r="AB3" i="32" l="1"/>
  <c r="AQ3" i="32" s="1"/>
  <c r="AB3" i="31"/>
  <c r="AQ3" i="31" s="1"/>
  <c r="AB3" i="34"/>
  <c r="AQ3" i="34" s="1"/>
  <c r="AB3" i="30"/>
  <c r="AQ3" i="30" s="1"/>
  <c r="AB3" i="29" l="1"/>
  <c r="AQ3" i="29" s="1"/>
  <c r="L50" i="37" l="1"/>
  <c r="S26" i="37"/>
  <c r="T26" i="37"/>
  <c r="U26" i="37"/>
  <c r="L20" i="37" l="1"/>
  <c r="O15" i="37"/>
  <c r="O26" i="37" s="1"/>
  <c r="O72" i="37" s="1"/>
  <c r="L25" i="37"/>
  <c r="AA7" i="37" l="1"/>
  <c r="L15" i="37"/>
  <c r="AQ20" i="37"/>
  <c r="AO9" i="37" l="1"/>
  <c r="L26" i="37"/>
  <c r="AA8" i="37"/>
  <c r="AD7" i="37" l="1"/>
  <c r="AD22" i="37"/>
  <c r="AD21" i="37" l="1"/>
  <c r="AD26" i="37" s="1"/>
  <c r="AD72" i="37" s="1"/>
  <c r="AB22" i="37"/>
  <c r="AD8" i="37"/>
  <c r="L52" i="37" l="1"/>
  <c r="AQ52" i="37" s="1"/>
  <c r="AO22" i="37"/>
  <c r="AO21" i="37" s="1"/>
  <c r="AB21" i="37"/>
  <c r="AQ22" i="37" l="1"/>
  <c r="AQ21" i="37" s="1"/>
  <c r="R45" i="37"/>
  <c r="R29" i="37" s="1"/>
  <c r="R72" i="37" s="1"/>
  <c r="L51" i="37"/>
  <c r="AQ51" i="37" s="1"/>
  <c r="AQ17" i="37" l="1"/>
  <c r="AO45" i="37" l="1"/>
  <c r="L46" i="37" l="1"/>
  <c r="U45" i="37" l="1"/>
  <c r="L49" i="37" l="1"/>
  <c r="L48" i="37" l="1"/>
  <c r="L47" i="37"/>
  <c r="L55" i="37" l="1"/>
  <c r="L53" i="37"/>
  <c r="AJ45" i="37" l="1"/>
  <c r="AJ29" i="37" s="1"/>
  <c r="AJ72" i="37" s="1"/>
  <c r="P45" i="37"/>
  <c r="P29" i="37" s="1"/>
  <c r="P72" i="37" s="1"/>
  <c r="L45" i="37"/>
  <c r="S29" i="37" l="1"/>
  <c r="S72" i="37" s="1"/>
  <c r="AA45" i="37" l="1"/>
  <c r="AQ16" i="37" l="1"/>
  <c r="AO15" i="37"/>
  <c r="AQ15" i="37" l="1"/>
  <c r="AO26" i="37"/>
  <c r="T9" i="39" l="1"/>
  <c r="AQ14" i="37"/>
  <c r="AA9" i="37"/>
  <c r="AA26" i="37" l="1"/>
  <c r="T9" i="27"/>
  <c r="L11" i="39"/>
  <c r="O9" i="39"/>
  <c r="L11" i="27"/>
  <c r="O9" i="27"/>
  <c r="AB6" i="35" l="1"/>
  <c r="AB4" i="35"/>
  <c r="AQ4" i="35" s="1"/>
  <c r="AB50" i="35" l="1"/>
  <c r="AQ50" i="35" s="1"/>
  <c r="AB54" i="35"/>
  <c r="AQ54" i="35" s="1"/>
  <c r="AB3" i="35" l="1"/>
  <c r="AI7" i="35"/>
  <c r="AB40" i="35"/>
  <c r="AB35" i="35"/>
  <c r="AB43" i="35"/>
  <c r="AB39" i="35"/>
  <c r="AB42" i="35"/>
  <c r="AB37" i="35"/>
  <c r="AB44" i="35"/>
  <c r="AB33" i="35"/>
  <c r="AB41" i="35"/>
  <c r="AB54" i="36" l="1"/>
  <c r="AB50" i="36"/>
  <c r="AI26" i="35"/>
  <c r="AI8" i="35"/>
  <c r="AQ3" i="35"/>
  <c r="AI30" i="35"/>
  <c r="AB31" i="35"/>
  <c r="AI58" i="35"/>
  <c r="AI65" i="35"/>
  <c r="AB4" i="37"/>
  <c r="AQ4" i="37" s="1"/>
  <c r="AB54" i="37" l="1"/>
  <c r="AQ54" i="37" s="1"/>
  <c r="AB50" i="37"/>
  <c r="AQ50" i="37" s="1"/>
  <c r="AB3" i="37"/>
  <c r="AQ3" i="37" s="1"/>
  <c r="AB6" i="37"/>
  <c r="AI57" i="35"/>
  <c r="AB55" i="37" l="1"/>
  <c r="AQ55" i="37" s="1"/>
  <c r="AB53" i="37"/>
  <c r="AQ53" i="37" s="1"/>
  <c r="AI7" i="37"/>
  <c r="AB54" i="39"/>
  <c r="AB47" i="37"/>
  <c r="AQ47" i="37" s="1"/>
  <c r="AB49" i="37"/>
  <c r="AQ49" i="37" s="1"/>
  <c r="AB50" i="39"/>
  <c r="AB48" i="37"/>
  <c r="AQ48" i="37" s="1"/>
  <c r="AB37" i="36"/>
  <c r="AB42" i="36"/>
  <c r="AB41" i="36"/>
  <c r="AB33" i="36"/>
  <c r="AB43" i="36"/>
  <c r="AB44" i="36"/>
  <c r="AB35" i="36"/>
  <c r="AB40" i="36"/>
  <c r="AB39" i="36"/>
  <c r="AI8" i="37" l="1"/>
  <c r="AI26" i="37"/>
  <c r="AI45" i="37"/>
  <c r="AB46" i="37"/>
  <c r="AB44" i="37"/>
  <c r="AI65" i="36"/>
  <c r="AI30" i="36"/>
  <c r="AB31" i="36"/>
  <c r="AI58" i="36"/>
  <c r="AB33" i="37"/>
  <c r="AB37" i="37"/>
  <c r="AB35" i="37"/>
  <c r="AB43" i="37"/>
  <c r="AB40" i="37"/>
  <c r="AB39" i="37"/>
  <c r="AB42" i="37"/>
  <c r="AB41" i="37"/>
  <c r="AB45" i="37" l="1"/>
  <c r="AQ45" i="37" s="1"/>
  <c r="AQ46" i="37"/>
  <c r="L71" i="39"/>
  <c r="AQ71" i="39" s="1"/>
  <c r="L54" i="39"/>
  <c r="AQ54" i="39" s="1"/>
  <c r="T45" i="39"/>
  <c r="AI30" i="37"/>
  <c r="AB31" i="37"/>
  <c r="AI58" i="37"/>
  <c r="AI57" i="36"/>
  <c r="AI65" i="37"/>
  <c r="AI57" i="37" l="1"/>
  <c r="AI29" i="37"/>
  <c r="AI72" i="37" s="1"/>
  <c r="S57" i="39"/>
  <c r="AO7" i="39" l="1"/>
  <c r="AQ18" i="39"/>
  <c r="AQ12" i="39"/>
  <c r="AO8" i="39" l="1"/>
  <c r="AC22" i="39"/>
  <c r="AC7" i="39"/>
  <c r="AC8" i="39" l="1"/>
  <c r="AC21" i="39"/>
  <c r="AC26" i="39" s="1"/>
  <c r="AC72" i="39" s="1"/>
  <c r="L50" i="36" l="1"/>
  <c r="AQ50" i="36" s="1"/>
  <c r="L54" i="36"/>
  <c r="AQ54" i="36" s="1"/>
  <c r="T45" i="36"/>
  <c r="G21" i="36"/>
  <c r="L71" i="36"/>
  <c r="AQ71" i="36" s="1"/>
  <c r="AO45" i="29"/>
  <c r="AO45" i="36"/>
  <c r="K29" i="36" l="1"/>
  <c r="L25" i="36"/>
  <c r="K7" i="36"/>
  <c r="V21" i="36"/>
  <c r="K57" i="36"/>
  <c r="H65" i="36"/>
  <c r="H57" i="36" s="1"/>
  <c r="AJ7" i="36"/>
  <c r="H4" i="36"/>
  <c r="O15" i="36"/>
  <c r="O26" i="36" s="1"/>
  <c r="O72" i="36" s="1"/>
  <c r="J7" i="36" l="1"/>
  <c r="AJ8" i="36"/>
  <c r="AJ26" i="36"/>
  <c r="G57" i="36"/>
  <c r="AB4" i="36"/>
  <c r="S57" i="36"/>
  <c r="AB6" i="36"/>
  <c r="C4" i="36"/>
  <c r="V58" i="36"/>
  <c r="V57" i="36" s="1"/>
  <c r="E57" i="36"/>
  <c r="K8" i="36"/>
  <c r="H19" i="36"/>
  <c r="K15" i="36"/>
  <c r="K26" i="36" s="1"/>
  <c r="K72" i="36" s="1"/>
  <c r="G29" i="36" l="1"/>
  <c r="D21" i="36"/>
  <c r="E24" i="36"/>
  <c r="E21" i="36" s="1"/>
  <c r="V29" i="36"/>
  <c r="S15" i="36"/>
  <c r="R21" i="36"/>
  <c r="G7" i="36"/>
  <c r="U21" i="36"/>
  <c r="U15" i="36"/>
  <c r="AO7" i="36"/>
  <c r="E29" i="36"/>
  <c r="Q21" i="36"/>
  <c r="V7" i="36"/>
  <c r="P21" i="36"/>
  <c r="AB3" i="36"/>
  <c r="T15" i="36"/>
  <c r="R15" i="36"/>
  <c r="C3" i="36"/>
  <c r="J8" i="36"/>
  <c r="J26" i="36"/>
  <c r="AQ12" i="36"/>
  <c r="AO9" i="36"/>
  <c r="AQ19" i="36"/>
  <c r="H15" i="36"/>
  <c r="E7" i="36"/>
  <c r="AI7" i="36"/>
  <c r="N7" i="36"/>
  <c r="Q15" i="36"/>
  <c r="W15" i="36"/>
  <c r="J29" i="36"/>
  <c r="H56" i="36"/>
  <c r="H29" i="36" s="1"/>
  <c r="C24" i="36" l="1"/>
  <c r="W7" i="36"/>
  <c r="T7" i="36"/>
  <c r="T8" i="36" s="1"/>
  <c r="E8" i="36"/>
  <c r="E26" i="36"/>
  <c r="E72" i="36" s="1"/>
  <c r="N9" i="36"/>
  <c r="N8" i="36"/>
  <c r="U7" i="36"/>
  <c r="AI8" i="36"/>
  <c r="AI26" i="36"/>
  <c r="R7" i="36"/>
  <c r="J72" i="36"/>
  <c r="C6" i="36"/>
  <c r="D7" i="36"/>
  <c r="C21" i="36"/>
  <c r="S21" i="36"/>
  <c r="P15" i="36"/>
  <c r="L20" i="36"/>
  <c r="AQ18" i="36"/>
  <c r="L6" i="36"/>
  <c r="S29" i="36"/>
  <c r="W26" i="36"/>
  <c r="W72" i="36" s="1"/>
  <c r="W8" i="36"/>
  <c r="AO8" i="36"/>
  <c r="P7" i="36"/>
  <c r="L5" i="36"/>
  <c r="AQ5" i="36" s="1"/>
  <c r="L3" i="36"/>
  <c r="AQ3" i="36" s="1"/>
  <c r="AQ17" i="36"/>
  <c r="G8" i="36"/>
  <c r="G26" i="36"/>
  <c r="G72" i="36" s="1"/>
  <c r="AC22" i="36"/>
  <c r="AC7" i="36"/>
  <c r="L52" i="36"/>
  <c r="AQ52" i="36" s="1"/>
  <c r="L4" i="36"/>
  <c r="AQ4" i="36" s="1"/>
  <c r="Q7" i="36"/>
  <c r="M7" i="36"/>
  <c r="AD22" i="36"/>
  <c r="AD21" i="36" s="1"/>
  <c r="AD7" i="36"/>
  <c r="V8" i="36"/>
  <c r="V26" i="36"/>
  <c r="V72" i="36" s="1"/>
  <c r="T26" i="36" l="1"/>
  <c r="R45" i="36"/>
  <c r="R29" i="36" s="1"/>
  <c r="M8" i="36"/>
  <c r="L15" i="36"/>
  <c r="AQ20" i="36"/>
  <c r="L51" i="36"/>
  <c r="AQ51" i="36" s="1"/>
  <c r="S7" i="36"/>
  <c r="L24" i="36"/>
  <c r="AQ24" i="36" s="1"/>
  <c r="N21" i="36"/>
  <c r="U8" i="36"/>
  <c r="U26" i="36"/>
  <c r="L14" i="36"/>
  <c r="M9" i="36"/>
  <c r="M26" i="36" s="1"/>
  <c r="M72" i="36" s="1"/>
  <c r="D26" i="36"/>
  <c r="D8" i="36"/>
  <c r="Q8" i="36"/>
  <c r="Q26" i="36"/>
  <c r="C7" i="36"/>
  <c r="AD8" i="36"/>
  <c r="AD26" i="36"/>
  <c r="AD72" i="36" s="1"/>
  <c r="AC8" i="36"/>
  <c r="P8" i="36"/>
  <c r="P26" i="36"/>
  <c r="AC21" i="36"/>
  <c r="AC26" i="36" s="1"/>
  <c r="AC72" i="36" s="1"/>
  <c r="AB22" i="36"/>
  <c r="R26" i="36"/>
  <c r="R72" i="36" s="1"/>
  <c r="R8" i="36"/>
  <c r="L7" i="36"/>
  <c r="L8" i="36" l="1"/>
  <c r="L21" i="36"/>
  <c r="N26" i="36"/>
  <c r="N72" i="36" s="1"/>
  <c r="S26" i="36"/>
  <c r="S72" i="36" s="1"/>
  <c r="S8" i="36"/>
  <c r="L9" i="36"/>
  <c r="L26" i="36" s="1"/>
  <c r="AB21" i="36"/>
  <c r="AO22" i="36"/>
  <c r="AO21" i="36" s="1"/>
  <c r="C26" i="36"/>
  <c r="C8" i="36"/>
  <c r="AQ22" i="36" l="1"/>
  <c r="AQ21" i="36" s="1"/>
  <c r="AO15" i="36" l="1"/>
  <c r="AQ16" i="36"/>
  <c r="AH7" i="36"/>
  <c r="AH45" i="36"/>
  <c r="AH29" i="36" s="1"/>
  <c r="AO26" i="36" l="1"/>
  <c r="AH8" i="36"/>
  <c r="AH26" i="36"/>
  <c r="AH72" i="36" s="1"/>
  <c r="AQ15" i="36"/>
  <c r="AO45" i="33" l="1"/>
  <c r="AO45" i="32" l="1"/>
  <c r="AO45" i="31" l="1"/>
  <c r="AO45" i="30" l="1"/>
  <c r="AO45" i="34" l="1"/>
  <c r="AO45" i="35"/>
  <c r="P45" i="29" l="1"/>
  <c r="P29" i="29" s="1"/>
  <c r="P72" i="29" s="1"/>
  <c r="AJ45" i="29"/>
  <c r="AJ29" i="29" s="1"/>
  <c r="AJ72" i="29" s="1"/>
  <c r="P45" i="32" l="1"/>
  <c r="P29" i="32" s="1"/>
  <c r="P72" i="32" s="1"/>
  <c r="AJ45" i="32"/>
  <c r="AJ29" i="32" s="1"/>
  <c r="AJ72" i="32" s="1"/>
  <c r="P45" i="31" l="1"/>
  <c r="P29" i="31" s="1"/>
  <c r="P72" i="31" s="1"/>
  <c r="AJ45" i="31"/>
  <c r="AJ29" i="31" s="1"/>
  <c r="AJ72" i="31" s="1"/>
  <c r="L47" i="30" l="1"/>
  <c r="L48" i="30"/>
  <c r="L49" i="30"/>
  <c r="P45" i="30" l="1"/>
  <c r="P29" i="30" s="1"/>
  <c r="P72" i="30" s="1"/>
  <c r="AJ45" i="30"/>
  <c r="AJ29" i="30" s="1"/>
  <c r="AJ72" i="30" s="1"/>
  <c r="L46" i="30"/>
  <c r="L55" i="30" l="1"/>
  <c r="L49" i="31" l="1"/>
  <c r="U45" i="30"/>
  <c r="L53" i="30"/>
  <c r="L48" i="31"/>
  <c r="L47" i="31"/>
  <c r="L46" i="31" l="1"/>
  <c r="AB53" i="30"/>
  <c r="AQ53" i="30" s="1"/>
  <c r="AB49" i="30"/>
  <c r="AQ49" i="30" s="1"/>
  <c r="AB55" i="30"/>
  <c r="AQ55" i="30" s="1"/>
  <c r="AB47" i="30"/>
  <c r="AQ47" i="30" s="1"/>
  <c r="AB48" i="30"/>
  <c r="AQ48" i="30" s="1"/>
  <c r="L45" i="30"/>
  <c r="AB46" i="30" l="1"/>
  <c r="AI45" i="30"/>
  <c r="AI29" i="30" s="1"/>
  <c r="AI72" i="30" s="1"/>
  <c r="L55" i="31"/>
  <c r="L53" i="31" l="1"/>
  <c r="U45" i="31"/>
  <c r="AB45" i="30"/>
  <c r="AQ46" i="30"/>
  <c r="AB53" i="31" l="1"/>
  <c r="AQ53" i="31" s="1"/>
  <c r="AB48" i="31"/>
  <c r="AQ48" i="31" s="1"/>
  <c r="L47" i="29"/>
  <c r="L49" i="29"/>
  <c r="L48" i="29"/>
  <c r="AQ45" i="30"/>
  <c r="AB47" i="31"/>
  <c r="AQ47" i="31" s="1"/>
  <c r="AB55" i="31"/>
  <c r="AQ55" i="31" s="1"/>
  <c r="L45" i="31"/>
  <c r="AB49" i="31"/>
  <c r="AQ49" i="31" s="1"/>
  <c r="L53" i="29" l="1"/>
  <c r="L55" i="29"/>
  <c r="AB46" i="31"/>
  <c r="AI45" i="31"/>
  <c r="AI29" i="31" s="1"/>
  <c r="AI72" i="31" s="1"/>
  <c r="L46" i="29"/>
  <c r="U45" i="29" l="1"/>
  <c r="L45" i="29"/>
  <c r="AB45" i="31"/>
  <c r="AQ46" i="31"/>
  <c r="AB47" i="29" l="1"/>
  <c r="AQ47" i="29" s="1"/>
  <c r="AB53" i="29"/>
  <c r="AQ53" i="29" s="1"/>
  <c r="AQ45" i="31"/>
  <c r="AB55" i="29"/>
  <c r="AQ55" i="29" s="1"/>
  <c r="AB49" i="29"/>
  <c r="AQ49" i="29" s="1"/>
  <c r="AB48" i="29"/>
  <c r="AQ48" i="29" s="1"/>
  <c r="L49" i="33" l="1"/>
  <c r="L48" i="33"/>
  <c r="AB46" i="29"/>
  <c r="AI45" i="29"/>
  <c r="AI29" i="29" s="1"/>
  <c r="AI72" i="29" s="1"/>
  <c r="L47" i="33"/>
  <c r="AJ45" i="33" l="1"/>
  <c r="AJ29" i="33" s="1"/>
  <c r="AJ72" i="33" s="1"/>
  <c r="AB45" i="29"/>
  <c r="AQ46" i="29"/>
  <c r="L46" i="33"/>
  <c r="P45" i="33"/>
  <c r="P29" i="33" s="1"/>
  <c r="P72" i="33" s="1"/>
  <c r="AQ45" i="29" l="1"/>
  <c r="L55" i="33"/>
  <c r="U45" i="33" l="1"/>
  <c r="L53" i="33"/>
  <c r="L49" i="32"/>
  <c r="L47" i="32"/>
  <c r="L48" i="32"/>
  <c r="AB53" i="33" l="1"/>
  <c r="AQ53" i="33" s="1"/>
  <c r="L46" i="32"/>
  <c r="AB47" i="33"/>
  <c r="AQ47" i="33" s="1"/>
  <c r="AB49" i="33"/>
  <c r="AQ49" i="33" s="1"/>
  <c r="AB48" i="33"/>
  <c r="AQ48" i="33" s="1"/>
  <c r="L45" i="33"/>
  <c r="AB55" i="33"/>
  <c r="AQ55" i="33" s="1"/>
  <c r="L55" i="32" l="1"/>
  <c r="AB46" i="33"/>
  <c r="AI45" i="33"/>
  <c r="AI29" i="33" s="1"/>
  <c r="AI72" i="33" s="1"/>
  <c r="L53" i="32" l="1"/>
  <c r="U45" i="32"/>
  <c r="AB45" i="33"/>
  <c r="AQ45" i="33" s="1"/>
  <c r="AQ46" i="33"/>
  <c r="AB55" i="32" l="1"/>
  <c r="AQ55" i="32" s="1"/>
  <c r="AB53" i="32"/>
  <c r="AQ53" i="32" s="1"/>
  <c r="AB49" i="32"/>
  <c r="AQ49" i="32" s="1"/>
  <c r="L46" i="35"/>
  <c r="AB48" i="32"/>
  <c r="AQ48" i="32" s="1"/>
  <c r="AB47" i="32"/>
  <c r="AQ47" i="32" s="1"/>
  <c r="L45" i="32"/>
  <c r="AI45" i="32" l="1"/>
  <c r="AI29" i="32" s="1"/>
  <c r="AI72" i="32" s="1"/>
  <c r="AB46" i="32"/>
  <c r="U45" i="35" l="1"/>
  <c r="L48" i="35"/>
  <c r="L49" i="35"/>
  <c r="AB47" i="35"/>
  <c r="AB45" i="32"/>
  <c r="AQ45" i="32" s="1"/>
  <c r="AQ46" i="32"/>
  <c r="AB46" i="35" l="1"/>
  <c r="AI45" i="35"/>
  <c r="AI29" i="35" s="1"/>
  <c r="AI72" i="35" s="1"/>
  <c r="L53" i="35"/>
  <c r="AQ46" i="35" l="1"/>
  <c r="L46" i="34" l="1"/>
  <c r="U45" i="34" l="1"/>
  <c r="L49" i="34"/>
  <c r="L48" i="34"/>
  <c r="L47" i="34" l="1"/>
  <c r="AB47" i="34"/>
  <c r="L55" i="35"/>
  <c r="AB53" i="35" l="1"/>
  <c r="AQ53" i="35" s="1"/>
  <c r="AB46" i="34"/>
  <c r="AI45" i="34"/>
  <c r="AI29" i="34" s="1"/>
  <c r="AI72" i="34" s="1"/>
  <c r="L47" i="35"/>
  <c r="P45" i="35"/>
  <c r="P29" i="35" s="1"/>
  <c r="P72" i="35" s="1"/>
  <c r="AQ47" i="34"/>
  <c r="AB55" i="35"/>
  <c r="AQ55" i="35" s="1"/>
  <c r="AB49" i="35"/>
  <c r="AQ49" i="35" s="1"/>
  <c r="AQ47" i="35" l="1"/>
  <c r="L45" i="35"/>
  <c r="AJ45" i="35"/>
  <c r="AJ29" i="35" s="1"/>
  <c r="AJ72" i="35" s="1"/>
  <c r="AB48" i="35"/>
  <c r="L55" i="34"/>
  <c r="AQ46" i="34"/>
  <c r="AB55" i="34" l="1"/>
  <c r="AQ55" i="34" s="1"/>
  <c r="AB49" i="34"/>
  <c r="AQ49" i="34" s="1"/>
  <c r="AB53" i="34"/>
  <c r="AQ48" i="35"/>
  <c r="AB45" i="35"/>
  <c r="AQ45" i="35" s="1"/>
  <c r="L53" i="34"/>
  <c r="P45" i="34"/>
  <c r="P29" i="34" s="1"/>
  <c r="P72" i="34" s="1"/>
  <c r="L49" i="36" l="1"/>
  <c r="L47" i="36"/>
  <c r="AQ53" i="34"/>
  <c r="L45" i="34"/>
  <c r="L48" i="36"/>
  <c r="AJ45" i="34"/>
  <c r="AJ29" i="34" s="1"/>
  <c r="AJ72" i="34" s="1"/>
  <c r="AB48" i="34"/>
  <c r="AQ48" i="34" l="1"/>
  <c r="AB45" i="34"/>
  <c r="AQ45" i="34" s="1"/>
  <c r="L46" i="36"/>
  <c r="U45" i="36" l="1"/>
  <c r="AB47" i="36"/>
  <c r="AQ47" i="36" s="1"/>
  <c r="L55" i="36"/>
  <c r="L53" i="36"/>
  <c r="P45" i="36"/>
  <c r="P29" i="36" s="1"/>
  <c r="P72" i="36" s="1"/>
  <c r="AB49" i="36" l="1"/>
  <c r="AQ49" i="36" s="1"/>
  <c r="AB55" i="36"/>
  <c r="AJ45" i="36"/>
  <c r="AJ29" i="36" s="1"/>
  <c r="AJ72" i="36" s="1"/>
  <c r="AB53" i="36"/>
  <c r="AQ53" i="36" s="1"/>
  <c r="AI45" i="36"/>
  <c r="AI29" i="36" s="1"/>
  <c r="AI72" i="36" s="1"/>
  <c r="AB46" i="36"/>
  <c r="L45" i="36"/>
  <c r="AB48" i="36"/>
  <c r="AQ48" i="36" s="1"/>
  <c r="AQ55" i="36"/>
  <c r="AB45" i="36" l="1"/>
  <c r="AQ14" i="36"/>
  <c r="AA9" i="36"/>
  <c r="AA26" i="36" s="1"/>
  <c r="AA45" i="36" l="1"/>
  <c r="AQ45" i="36" s="1"/>
  <c r="AQ46" i="36"/>
  <c r="AJ7" i="39" l="1"/>
  <c r="U15" i="39"/>
  <c r="T15" i="39"/>
  <c r="R15" i="39"/>
  <c r="P15" i="39"/>
  <c r="R21" i="39"/>
  <c r="U21" i="39"/>
  <c r="W15" i="39"/>
  <c r="AJ26" i="39"/>
  <c r="AJ8" i="39"/>
  <c r="Q15" i="39"/>
  <c r="L50" i="39"/>
  <c r="AQ50" i="39" s="1"/>
  <c r="R7" i="39" l="1"/>
  <c r="N7" i="39"/>
  <c r="Q7" i="39"/>
  <c r="Q8" i="39" s="1"/>
  <c r="U7" i="39"/>
  <c r="U26" i="39" s="1"/>
  <c r="T7" i="39"/>
  <c r="T8" i="39" s="1"/>
  <c r="R8" i="39"/>
  <c r="R26" i="39"/>
  <c r="N8" i="39"/>
  <c r="N9" i="39"/>
  <c r="M7" i="39"/>
  <c r="P21" i="39"/>
  <c r="L25" i="39"/>
  <c r="O15" i="39"/>
  <c r="O26" i="39" s="1"/>
  <c r="O72" i="39" s="1"/>
  <c r="Q21" i="39"/>
  <c r="P7" i="39"/>
  <c r="W7" i="39"/>
  <c r="S21" i="39"/>
  <c r="S15" i="39"/>
  <c r="U8" i="39" l="1"/>
  <c r="T26" i="39"/>
  <c r="Q26" i="39"/>
  <c r="W8" i="39"/>
  <c r="W26" i="39"/>
  <c r="W72" i="39" s="1"/>
  <c r="N21" i="39"/>
  <c r="L5" i="39"/>
  <c r="AQ5" i="39" s="1"/>
  <c r="P8" i="39"/>
  <c r="P26" i="39"/>
  <c r="M8" i="39"/>
  <c r="L20" i="39"/>
  <c r="AQ20" i="39" l="1"/>
  <c r="L15" i="39"/>
  <c r="S7" i="39"/>
  <c r="N26" i="39"/>
  <c r="N72" i="39" s="1"/>
  <c r="L14" i="39"/>
  <c r="M9" i="39"/>
  <c r="M26" i="39" s="1"/>
  <c r="M72" i="39" s="1"/>
  <c r="AA7" i="39"/>
  <c r="AA8" i="39" l="1"/>
  <c r="S8" i="39"/>
  <c r="S26" i="39"/>
  <c r="L9" i="39"/>
  <c r="J7" i="39" l="1"/>
  <c r="AO9" i="39" l="1"/>
  <c r="J26" i="39"/>
  <c r="J8" i="39"/>
  <c r="J29" i="39" l="1"/>
  <c r="J72" i="39" s="1"/>
  <c r="AB6" i="39"/>
  <c r="AB4" i="39"/>
  <c r="AB3" i="39" l="1"/>
  <c r="AI7" i="39"/>
  <c r="AD7" i="39" l="1"/>
  <c r="AD22" i="39"/>
  <c r="AI8" i="39"/>
  <c r="AI26" i="39"/>
  <c r="AD8" i="39" l="1"/>
  <c r="AD21" i="39"/>
  <c r="AD26" i="39" s="1"/>
  <c r="AD72" i="39" s="1"/>
  <c r="AB22" i="39"/>
  <c r="AH7" i="39" l="1"/>
  <c r="AB21" i="39"/>
  <c r="AO22" i="39"/>
  <c r="AO21" i="39" s="1"/>
  <c r="AH45" i="39"/>
  <c r="AH29" i="39" s="1"/>
  <c r="AQ22" i="39" l="1"/>
  <c r="AH8" i="39"/>
  <c r="AH26" i="39"/>
  <c r="AH72" i="39" s="1"/>
  <c r="L52" i="39" l="1"/>
  <c r="AQ52" i="39" s="1"/>
  <c r="R45" i="39" l="1"/>
  <c r="R29" i="39" s="1"/>
  <c r="R72" i="39" s="1"/>
  <c r="L51" i="39"/>
  <c r="AQ51" i="39" s="1"/>
  <c r="H65" i="39" l="1"/>
  <c r="H57" i="39" s="1"/>
  <c r="K57" i="39"/>
  <c r="K7" i="39" l="1"/>
  <c r="H4" i="39"/>
  <c r="K29" i="39"/>
  <c r="H56" i="39"/>
  <c r="H29" i="39" s="1"/>
  <c r="K15" i="39"/>
  <c r="H19" i="39"/>
  <c r="AQ19" i="39" l="1"/>
  <c r="H15" i="39"/>
  <c r="K26" i="39"/>
  <c r="K72" i="39" s="1"/>
  <c r="K8" i="39"/>
  <c r="AQ17" i="39" l="1"/>
  <c r="S29" i="39" l="1"/>
  <c r="S72" i="39" s="1"/>
  <c r="AQ16" i="39" l="1"/>
  <c r="AO15" i="39"/>
  <c r="V21" i="39" l="1"/>
  <c r="L21" i="39" s="1"/>
  <c r="L24" i="39"/>
  <c r="G57" i="39"/>
  <c r="G21" i="39"/>
  <c r="AO26" i="39"/>
  <c r="AQ15" i="39"/>
  <c r="V58" i="39" l="1"/>
  <c r="V57" i="39" s="1"/>
  <c r="L4" i="39" l="1"/>
  <c r="E57" i="39" l="1"/>
  <c r="C4" i="39" l="1"/>
  <c r="AQ4" i="39" s="1"/>
  <c r="E24" i="39" l="1"/>
  <c r="E21" i="39" s="1"/>
  <c r="D21" i="39"/>
  <c r="C24" i="39" l="1"/>
  <c r="C21" i="39" s="1"/>
  <c r="G29" i="39"/>
  <c r="E29" i="39"/>
  <c r="AQ24" i="39" l="1"/>
  <c r="AQ21" i="39" s="1"/>
  <c r="C56" i="39"/>
  <c r="L3" i="39" l="1"/>
  <c r="G7" i="39" l="1"/>
  <c r="D7" i="39"/>
  <c r="D8" i="39" l="1"/>
  <c r="D26" i="39"/>
  <c r="G26" i="39"/>
  <c r="G72" i="39" s="1"/>
  <c r="G8" i="39"/>
  <c r="C3" i="39" l="1"/>
  <c r="C6" i="39"/>
  <c r="AQ3" i="39" l="1"/>
  <c r="C7" i="39"/>
  <c r="E7" i="39"/>
  <c r="E26" i="39" l="1"/>
  <c r="E72" i="39" s="1"/>
  <c r="E8" i="39"/>
  <c r="V29" i="39"/>
  <c r="C8" i="39"/>
  <c r="C26" i="39"/>
  <c r="L6" i="39" l="1"/>
  <c r="V7" i="39"/>
  <c r="V8" i="39" l="1"/>
  <c r="V26" i="39"/>
  <c r="V72" i="39" s="1"/>
  <c r="L7" i="39"/>
  <c r="L46" i="39" l="1"/>
  <c r="L8" i="39"/>
  <c r="L26" i="39"/>
  <c r="AO45" i="39" l="1"/>
  <c r="L48" i="39"/>
  <c r="L47" i="39"/>
  <c r="AJ45" i="39" l="1"/>
  <c r="AJ29" i="39" s="1"/>
  <c r="AJ72" i="39" s="1"/>
  <c r="P45" i="39"/>
  <c r="P29" i="39" s="1"/>
  <c r="P72" i="39" s="1"/>
  <c r="L53" i="39" l="1"/>
  <c r="L49" i="39"/>
  <c r="L55" i="39"/>
  <c r="U45" i="39" l="1"/>
  <c r="L45" i="39"/>
  <c r="AB53" i="39" l="1"/>
  <c r="AQ53" i="39" s="1"/>
  <c r="AB49" i="39"/>
  <c r="AQ49" i="39" s="1"/>
  <c r="AB47" i="39"/>
  <c r="AQ47" i="39" s="1"/>
  <c r="AB55" i="39"/>
  <c r="AQ55" i="39" s="1"/>
  <c r="AB48" i="39"/>
  <c r="AQ48" i="39" s="1"/>
  <c r="AI45" i="39" l="1"/>
  <c r="AB46" i="39"/>
  <c r="AB45" i="39" s="1"/>
  <c r="AQ14" i="39" l="1"/>
  <c r="AA9" i="39"/>
  <c r="AA26" i="39" l="1"/>
  <c r="AA45" i="39"/>
  <c r="AQ45" i="39" s="1"/>
  <c r="AQ46" i="39"/>
  <c r="C38" i="37" l="1"/>
  <c r="C32" i="37"/>
  <c r="C34" i="37" l="1"/>
  <c r="C35" i="37"/>
  <c r="C37" i="37"/>
  <c r="C39" i="37"/>
  <c r="C42" i="37"/>
  <c r="C40" i="37"/>
  <c r="C33" i="37"/>
  <c r="C32" i="39"/>
  <c r="C38" i="39"/>
  <c r="C41" i="37" l="1"/>
  <c r="C58" i="37"/>
  <c r="D57" i="37"/>
  <c r="D29" i="37"/>
  <c r="D72" i="37" s="1"/>
  <c r="C31" i="37"/>
  <c r="C44" i="37"/>
  <c r="C43" i="37"/>
  <c r="C36" i="37"/>
  <c r="C38" i="36"/>
  <c r="C38" i="35"/>
  <c r="C38" i="34"/>
  <c r="C38" i="33"/>
  <c r="C38" i="32"/>
  <c r="C38" i="31"/>
  <c r="C38" i="30"/>
  <c r="C38" i="29"/>
  <c r="C38" i="28"/>
  <c r="C38" i="26"/>
  <c r="C38" i="25"/>
  <c r="C38" i="24"/>
  <c r="C38" i="22"/>
  <c r="C32" i="36"/>
  <c r="C32" i="35"/>
  <c r="C32" i="34"/>
  <c r="C32" i="33"/>
  <c r="C32" i="32"/>
  <c r="C32" i="31"/>
  <c r="C32" i="30"/>
  <c r="C32" i="29"/>
  <c r="C32" i="28"/>
  <c r="C32" i="26"/>
  <c r="C32" i="25"/>
  <c r="C32" i="24"/>
  <c r="C32" i="22"/>
  <c r="C30" i="37" l="1"/>
  <c r="C57" i="37"/>
  <c r="C35" i="35"/>
  <c r="C37" i="35"/>
  <c r="C42" i="35"/>
  <c r="C34" i="35"/>
  <c r="C40" i="35"/>
  <c r="C33" i="35"/>
  <c r="C39" i="35"/>
  <c r="C42" i="34"/>
  <c r="C34" i="34"/>
  <c r="C40" i="34"/>
  <c r="C35" i="34"/>
  <c r="C33" i="34"/>
  <c r="C39" i="34"/>
  <c r="C37" i="34"/>
  <c r="C39" i="33"/>
  <c r="C37" i="33"/>
  <c r="C42" i="33"/>
  <c r="C34" i="33"/>
  <c r="C35" i="33"/>
  <c r="C40" i="33"/>
  <c r="C33" i="33"/>
  <c r="C31" i="35" l="1"/>
  <c r="C29" i="37"/>
  <c r="C72" i="37" s="1"/>
  <c r="C41" i="33"/>
  <c r="C41" i="34"/>
  <c r="C44" i="33"/>
  <c r="C44" i="34"/>
  <c r="C43" i="35"/>
  <c r="C31" i="33"/>
  <c r="C44" i="35"/>
  <c r="C43" i="34"/>
  <c r="C43" i="33"/>
  <c r="C31" i="34"/>
  <c r="C41" i="35"/>
  <c r="C34" i="39"/>
  <c r="C34" i="36"/>
  <c r="C33" i="39"/>
  <c r="C33" i="36"/>
  <c r="C42" i="39"/>
  <c r="C42" i="36"/>
  <c r="C39" i="39"/>
  <c r="C39" i="36"/>
  <c r="C40" i="39"/>
  <c r="C40" i="36"/>
  <c r="C36" i="35"/>
  <c r="C35" i="39"/>
  <c r="C35" i="36"/>
  <c r="C36" i="33"/>
  <c r="C36" i="34"/>
  <c r="C37" i="39"/>
  <c r="C37" i="36"/>
  <c r="C41" i="39" l="1"/>
  <c r="C31" i="39"/>
  <c r="C44" i="36"/>
  <c r="C30" i="34"/>
  <c r="C31" i="36"/>
  <c r="C30" i="35"/>
  <c r="C44" i="39"/>
  <c r="C43" i="36"/>
  <c r="C43" i="39"/>
  <c r="C41" i="36"/>
  <c r="C30" i="33"/>
  <c r="C36" i="36"/>
  <c r="C36" i="39"/>
  <c r="C30" i="36" l="1"/>
  <c r="C30" i="39"/>
  <c r="D57" i="36" l="1"/>
  <c r="C58" i="36"/>
  <c r="C57" i="36" l="1"/>
  <c r="C56" i="36" l="1"/>
  <c r="C29" i="36" s="1"/>
  <c r="C72" i="36" s="1"/>
  <c r="D29" i="36"/>
  <c r="D72" i="36" s="1"/>
  <c r="Q57" i="32" l="1"/>
  <c r="D57" i="31" l="1"/>
  <c r="C58" i="31"/>
  <c r="C57" i="31" l="1"/>
  <c r="Q57" i="31"/>
  <c r="C56" i="31" l="1"/>
  <c r="D29" i="31"/>
  <c r="D72" i="31" s="1"/>
  <c r="Q57" i="30" l="1"/>
  <c r="D57" i="34" l="1"/>
  <c r="C58" i="34"/>
  <c r="C58" i="35" l="1"/>
  <c r="C57" i="35" s="1"/>
  <c r="D57" i="35"/>
  <c r="D57" i="39"/>
  <c r="C58" i="39"/>
  <c r="D29" i="39"/>
  <c r="D72" i="39" s="1"/>
  <c r="C57" i="34"/>
  <c r="C57" i="39" l="1"/>
  <c r="C29" i="39"/>
  <c r="C72" i="39" s="1"/>
  <c r="C34" i="22" l="1"/>
  <c r="C39" i="22"/>
  <c r="C37" i="22"/>
  <c r="C35" i="22"/>
  <c r="C40" i="22"/>
  <c r="C42" i="22"/>
  <c r="C33" i="22"/>
  <c r="C43" i="22"/>
  <c r="C41" i="22"/>
  <c r="C31" i="22" l="1"/>
  <c r="C44" i="22"/>
  <c r="Q57" i="28"/>
  <c r="Q57" i="23"/>
  <c r="Q57" i="25"/>
  <c r="Q57" i="29"/>
  <c r="Q57" i="24"/>
  <c r="D57" i="28"/>
  <c r="C58" i="28"/>
  <c r="C36" i="22"/>
  <c r="L39" i="30"/>
  <c r="L37" i="30"/>
  <c r="L38" i="30"/>
  <c r="L33" i="30"/>
  <c r="L42" i="30"/>
  <c r="L66" i="30"/>
  <c r="L32" i="30"/>
  <c r="L40" i="30"/>
  <c r="L35" i="30"/>
  <c r="L31" i="30"/>
  <c r="L34" i="30"/>
  <c r="L34" i="26"/>
  <c r="L39" i="26"/>
  <c r="L42" i="26"/>
  <c r="L37" i="26"/>
  <c r="L33" i="26"/>
  <c r="L38" i="26"/>
  <c r="L32" i="26"/>
  <c r="L31" i="26"/>
  <c r="L35" i="26"/>
  <c r="L40" i="26"/>
  <c r="L66" i="26"/>
  <c r="L35" i="31"/>
  <c r="L38" i="31"/>
  <c r="L66" i="31"/>
  <c r="L34" i="31"/>
  <c r="L42" i="31"/>
  <c r="L37" i="31"/>
  <c r="L32" i="31"/>
  <c r="L31" i="31"/>
  <c r="L40" i="31"/>
  <c r="L33" i="31"/>
  <c r="L39" i="31"/>
  <c r="L67" i="26" l="1"/>
  <c r="L59" i="31"/>
  <c r="L67" i="31"/>
  <c r="L59" i="26"/>
  <c r="L60" i="26"/>
  <c r="Q29" i="28"/>
  <c r="Q72" i="28" s="1"/>
  <c r="C57" i="28"/>
  <c r="L69" i="31"/>
  <c r="L60" i="31"/>
  <c r="L68" i="26"/>
  <c r="Q29" i="29"/>
  <c r="Q72" i="29" s="1"/>
  <c r="L61" i="30"/>
  <c r="Q29" i="30"/>
  <c r="Q72" i="30" s="1"/>
  <c r="L43" i="31"/>
  <c r="L60" i="30"/>
  <c r="L41" i="26"/>
  <c r="L64" i="26"/>
  <c r="L69" i="26"/>
  <c r="L62" i="31"/>
  <c r="L43" i="26"/>
  <c r="Q29" i="26"/>
  <c r="Q72" i="26" s="1"/>
  <c r="L64" i="30"/>
  <c r="L61" i="31"/>
  <c r="L63" i="26"/>
  <c r="L68" i="30"/>
  <c r="Q57" i="22"/>
  <c r="C30" i="22"/>
  <c r="L63" i="31"/>
  <c r="L62" i="26"/>
  <c r="L63" i="30"/>
  <c r="L61" i="26"/>
  <c r="L41" i="30"/>
  <c r="L68" i="31"/>
  <c r="L67" i="30"/>
  <c r="L62" i="30"/>
  <c r="L64" i="31"/>
  <c r="L43" i="30"/>
  <c r="L69" i="30"/>
  <c r="L41" i="31"/>
  <c r="L59" i="30"/>
  <c r="Q57" i="26"/>
  <c r="L36" i="26"/>
  <c r="L36" i="30"/>
  <c r="L36" i="31"/>
  <c r="L38" i="32"/>
  <c r="L31" i="32"/>
  <c r="L42" i="32"/>
  <c r="L33" i="32"/>
  <c r="L35" i="32"/>
  <c r="L39" i="32"/>
  <c r="L37" i="32"/>
  <c r="L32" i="32"/>
  <c r="L40" i="32"/>
  <c r="L34" i="32"/>
  <c r="L66" i="32"/>
  <c r="L37" i="29"/>
  <c r="L35" i="29"/>
  <c r="L31" i="29"/>
  <c r="L40" i="29"/>
  <c r="L42" i="29"/>
  <c r="L39" i="29"/>
  <c r="L34" i="29"/>
  <c r="L33" i="29"/>
  <c r="L32" i="29"/>
  <c r="L38" i="29"/>
  <c r="L66" i="29"/>
  <c r="L59" i="28"/>
  <c r="L33" i="28"/>
  <c r="L63" i="28"/>
  <c r="L66" i="28"/>
  <c r="L38" i="28"/>
  <c r="L41" i="28"/>
  <c r="L35" i="28"/>
  <c r="L32" i="28"/>
  <c r="L62" i="28"/>
  <c r="L42" i="28"/>
  <c r="L37" i="28"/>
  <c r="L40" i="28"/>
  <c r="L31" i="28"/>
  <c r="L61" i="28"/>
  <c r="L60" i="28"/>
  <c r="L43" i="28"/>
  <c r="L39" i="28"/>
  <c r="L34" i="28"/>
  <c r="L30" i="26" l="1"/>
  <c r="L69" i="28"/>
  <c r="L68" i="29"/>
  <c r="L43" i="32"/>
  <c r="L61" i="29"/>
  <c r="L69" i="29"/>
  <c r="L30" i="31"/>
  <c r="L60" i="29"/>
  <c r="L64" i="32"/>
  <c r="L43" i="29"/>
  <c r="L63" i="32"/>
  <c r="L30" i="30"/>
  <c r="L59" i="29"/>
  <c r="L68" i="32"/>
  <c r="C56" i="28"/>
  <c r="D29" i="28"/>
  <c r="D72" i="28" s="1"/>
  <c r="L62" i="32"/>
  <c r="L67" i="28"/>
  <c r="L41" i="32"/>
  <c r="D57" i="29"/>
  <c r="C58" i="29"/>
  <c r="L41" i="29"/>
  <c r="L67" i="32"/>
  <c r="L64" i="29"/>
  <c r="Q29" i="25"/>
  <c r="Q72" i="25" s="1"/>
  <c r="L59" i="32"/>
  <c r="L62" i="29"/>
  <c r="L69" i="32"/>
  <c r="L65" i="30"/>
  <c r="D57" i="24"/>
  <c r="C58" i="24"/>
  <c r="L60" i="32"/>
  <c r="D57" i="25"/>
  <c r="C58" i="25"/>
  <c r="L68" i="28"/>
  <c r="L61" i="32"/>
  <c r="C58" i="26"/>
  <c r="D57" i="26"/>
  <c r="L64" i="28"/>
  <c r="L63" i="29"/>
  <c r="L67" i="29"/>
  <c r="L36" i="29"/>
  <c r="L36" i="28"/>
  <c r="L36" i="32"/>
  <c r="L42" i="34"/>
  <c r="L38" i="33"/>
  <c r="L42" i="33"/>
  <c r="L33" i="33"/>
  <c r="L31" i="33"/>
  <c r="L35" i="33"/>
  <c r="L40" i="33"/>
  <c r="L39" i="33"/>
  <c r="L37" i="33"/>
  <c r="L34" i="33"/>
  <c r="L32" i="33"/>
  <c r="L66" i="33"/>
  <c r="L30" i="32" l="1"/>
  <c r="L30" i="29"/>
  <c r="L65" i="28"/>
  <c r="L63" i="33"/>
  <c r="C57" i="25"/>
  <c r="L61" i="33"/>
  <c r="L68" i="33"/>
  <c r="L65" i="26"/>
  <c r="C57" i="29"/>
  <c r="L43" i="33"/>
  <c r="L69" i="33"/>
  <c r="C57" i="24"/>
  <c r="T57" i="30"/>
  <c r="L58" i="30"/>
  <c r="L57" i="30" s="1"/>
  <c r="L59" i="33"/>
  <c r="L62" i="33"/>
  <c r="Q29" i="24"/>
  <c r="Q72" i="24" s="1"/>
  <c r="L41" i="33"/>
  <c r="L64" i="33"/>
  <c r="L65" i="29"/>
  <c r="L67" i="33"/>
  <c r="C57" i="26"/>
  <c r="T29" i="30"/>
  <c r="T72" i="30" s="1"/>
  <c r="L60" i="33"/>
  <c r="L30" i="28"/>
  <c r="L36" i="33"/>
  <c r="L37" i="34"/>
  <c r="L66" i="34"/>
  <c r="L39" i="34"/>
  <c r="L31" i="34"/>
  <c r="L34" i="34"/>
  <c r="L35" i="34"/>
  <c r="L38" i="34"/>
  <c r="L32" i="34"/>
  <c r="L40" i="34"/>
  <c r="L33" i="34"/>
  <c r="L31" i="23"/>
  <c r="L38" i="23"/>
  <c r="L42" i="23"/>
  <c r="L33" i="23"/>
  <c r="L40" i="23"/>
  <c r="L37" i="23"/>
  <c r="L35" i="23"/>
  <c r="L39" i="23"/>
  <c r="L32" i="23"/>
  <c r="L34" i="23"/>
  <c r="L66" i="23"/>
  <c r="T29" i="28" l="1"/>
  <c r="T72" i="28" s="1"/>
  <c r="T57" i="28"/>
  <c r="L58" i="28"/>
  <c r="L63" i="23"/>
  <c r="L63" i="34"/>
  <c r="L69" i="34"/>
  <c r="L61" i="34"/>
  <c r="T29" i="26"/>
  <c r="T72" i="26" s="1"/>
  <c r="L43" i="23"/>
  <c r="L41" i="23"/>
  <c r="L62" i="34"/>
  <c r="L43" i="34"/>
  <c r="T29" i="29"/>
  <c r="T72" i="29" s="1"/>
  <c r="L61" i="23"/>
  <c r="L67" i="34"/>
  <c r="L30" i="33"/>
  <c r="L41" i="34"/>
  <c r="L68" i="23"/>
  <c r="L69" i="23"/>
  <c r="L62" i="23"/>
  <c r="C56" i="26"/>
  <c r="D29" i="26"/>
  <c r="D72" i="26" s="1"/>
  <c r="L59" i="23"/>
  <c r="L64" i="34"/>
  <c r="T57" i="26"/>
  <c r="L58" i="26"/>
  <c r="L67" i="23"/>
  <c r="L59" i="34"/>
  <c r="L60" i="34"/>
  <c r="Q29" i="23"/>
  <c r="Q72" i="23" s="1"/>
  <c r="L64" i="23"/>
  <c r="T57" i="29"/>
  <c r="L58" i="29"/>
  <c r="L60" i="23"/>
  <c r="L68" i="34"/>
  <c r="L36" i="34"/>
  <c r="L36" i="23"/>
  <c r="L40" i="22"/>
  <c r="L32" i="22"/>
  <c r="L35" i="22"/>
  <c r="L34" i="22"/>
  <c r="L42" i="22"/>
  <c r="L31" i="22"/>
  <c r="L38" i="22"/>
  <c r="L33" i="22"/>
  <c r="L37" i="22"/>
  <c r="L39" i="22"/>
  <c r="L66" i="22"/>
  <c r="L68" i="22" l="1"/>
  <c r="L65" i="34"/>
  <c r="L67" i="22"/>
  <c r="L57" i="29"/>
  <c r="L30" i="23"/>
  <c r="C56" i="25"/>
  <c r="D29" i="25"/>
  <c r="D72" i="25" s="1"/>
  <c r="L43" i="22"/>
  <c r="Q29" i="22"/>
  <c r="Q72" i="22" s="1"/>
  <c r="L61" i="22"/>
  <c r="L64" i="22"/>
  <c r="L63" i="22"/>
  <c r="L41" i="22"/>
  <c r="L60" i="22"/>
  <c r="L62" i="22"/>
  <c r="C56" i="29"/>
  <c r="D29" i="29"/>
  <c r="D72" i="29" s="1"/>
  <c r="L30" i="34"/>
  <c r="L57" i="26"/>
  <c r="C56" i="24"/>
  <c r="D29" i="24"/>
  <c r="D72" i="24" s="1"/>
  <c r="L57" i="28"/>
  <c r="L59" i="22"/>
  <c r="L69" i="22"/>
  <c r="L36" i="22"/>
  <c r="L66" i="36"/>
  <c r="L35" i="36"/>
  <c r="L42" i="36"/>
  <c r="L32" i="36"/>
  <c r="L40" i="36"/>
  <c r="L39" i="36"/>
  <c r="L34" i="36"/>
  <c r="L33" i="36"/>
  <c r="L37" i="36"/>
  <c r="L38" i="36"/>
  <c r="L31" i="36"/>
  <c r="L30" i="22" l="1"/>
  <c r="L60" i="36"/>
  <c r="T57" i="34"/>
  <c r="L58" i="34"/>
  <c r="L62" i="36"/>
  <c r="L43" i="36"/>
  <c r="L63" i="36"/>
  <c r="L41" i="36"/>
  <c r="L67" i="36"/>
  <c r="L69" i="36"/>
  <c r="L61" i="36"/>
  <c r="T29" i="34"/>
  <c r="T72" i="34" s="1"/>
  <c r="L59" i="36"/>
  <c r="Q29" i="36"/>
  <c r="Q72" i="36" s="1"/>
  <c r="L64" i="36"/>
  <c r="L68" i="36"/>
  <c r="L36" i="36"/>
  <c r="L66" i="37"/>
  <c r="L31" i="37"/>
  <c r="L30" i="36" l="1"/>
  <c r="Q29" i="37"/>
  <c r="Q72" i="37" s="1"/>
  <c r="L65" i="36"/>
  <c r="L59" i="37"/>
  <c r="L57" i="34"/>
  <c r="L39" i="37"/>
  <c r="L38" i="37"/>
  <c r="L42" i="37"/>
  <c r="L40" i="37"/>
  <c r="L37" i="37"/>
  <c r="L32" i="37"/>
  <c r="L34" i="37"/>
  <c r="L35" i="37"/>
  <c r="L33" i="37"/>
  <c r="L69" i="37" l="1"/>
  <c r="L60" i="37"/>
  <c r="L68" i="37"/>
  <c r="L41" i="37"/>
  <c r="L43" i="37"/>
  <c r="L67" i="37"/>
  <c r="T29" i="36"/>
  <c r="T72" i="36" s="1"/>
  <c r="L63" i="37"/>
  <c r="L61" i="37"/>
  <c r="L65" i="37"/>
  <c r="L62" i="37"/>
  <c r="T57" i="36"/>
  <c r="L58" i="36"/>
  <c r="L64" i="37"/>
  <c r="L36" i="37"/>
  <c r="L30" i="37" l="1"/>
  <c r="T57" i="37"/>
  <c r="L58" i="37"/>
  <c r="L57" i="36"/>
  <c r="T29" i="37" l="1"/>
  <c r="T72" i="37" s="1"/>
  <c r="L57" i="37"/>
  <c r="D57" i="33" l="1"/>
  <c r="C58" i="33"/>
  <c r="C57" i="33" l="1"/>
  <c r="D57" i="30" l="1"/>
  <c r="C58" i="30"/>
  <c r="C57" i="30" l="1"/>
  <c r="L65" i="23" l="1"/>
  <c r="C56" i="30" l="1"/>
  <c r="D29" i="30"/>
  <c r="D72" i="30" s="1"/>
  <c r="T57" i="23"/>
  <c r="L58" i="23"/>
  <c r="L57" i="23" s="1"/>
  <c r="T29" i="23"/>
  <c r="T72" i="23" s="1"/>
  <c r="C58" i="23" l="1"/>
  <c r="D57" i="23"/>
  <c r="C57" i="23" l="1"/>
  <c r="C56" i="23" l="1"/>
  <c r="D29" i="23"/>
  <c r="D72" i="23" s="1"/>
  <c r="D57" i="22" l="1"/>
  <c r="C58" i="22"/>
  <c r="C57" i="22" l="1"/>
  <c r="C56" i="22" l="1"/>
  <c r="C29" i="22" s="1"/>
  <c r="C72" i="22" s="1"/>
  <c r="D29" i="22"/>
  <c r="D72" i="22" s="1"/>
  <c r="D57" i="32" l="1"/>
  <c r="C58" i="32"/>
  <c r="C57" i="32" l="1"/>
  <c r="C56" i="32" l="1"/>
  <c r="D29" i="32"/>
  <c r="D72" i="32" s="1"/>
  <c r="C56" i="33" l="1"/>
  <c r="C29" i="33" s="1"/>
  <c r="C72" i="33" s="1"/>
  <c r="D29" i="33"/>
  <c r="D72" i="33" s="1"/>
  <c r="C56" i="34" l="1"/>
  <c r="C29" i="34" s="1"/>
  <c r="C72" i="34" s="1"/>
  <c r="D29" i="34"/>
  <c r="D72" i="34" s="1"/>
  <c r="C56" i="35"/>
  <c r="C29" i="35" s="1"/>
  <c r="C72" i="35" s="1"/>
  <c r="D29" i="35"/>
  <c r="D72" i="35" s="1"/>
  <c r="C35" i="29"/>
  <c r="C42" i="29"/>
  <c r="C37" i="29"/>
  <c r="C33" i="29"/>
  <c r="C34" i="29"/>
  <c r="C39" i="29"/>
  <c r="C40" i="29"/>
  <c r="C44" i="29" l="1"/>
  <c r="C31" i="29"/>
  <c r="C41" i="29"/>
  <c r="C43" i="29"/>
  <c r="C36" i="29"/>
  <c r="C30" i="29" l="1"/>
  <c r="C29" i="29" l="1"/>
  <c r="C72" i="29" s="1"/>
  <c r="C34" i="24"/>
  <c r="C39" i="24"/>
  <c r="C40" i="24"/>
  <c r="C33" i="24"/>
  <c r="C35" i="24"/>
  <c r="C42" i="24"/>
  <c r="C37" i="24"/>
  <c r="C41" i="24" l="1"/>
  <c r="C31" i="24"/>
  <c r="C43" i="24"/>
  <c r="C44" i="24"/>
  <c r="C36" i="24"/>
  <c r="C30" i="24" l="1"/>
  <c r="C29" i="24" l="1"/>
  <c r="C72" i="24" s="1"/>
  <c r="C33" i="30"/>
  <c r="C39" i="30"/>
  <c r="C34" i="30"/>
  <c r="C35" i="30"/>
  <c r="C40" i="30"/>
  <c r="C42" i="30"/>
  <c r="C37" i="30"/>
  <c r="C44" i="30" l="1"/>
  <c r="C31" i="30"/>
  <c r="C43" i="30"/>
  <c r="C41" i="30"/>
  <c r="C36" i="30"/>
  <c r="C30" i="30" l="1"/>
  <c r="C29" i="30" l="1"/>
  <c r="C72" i="30" s="1"/>
  <c r="C37" i="28"/>
  <c r="C40" i="28"/>
  <c r="C43" i="28"/>
  <c r="C39" i="28"/>
  <c r="C33" i="28"/>
  <c r="C35" i="28"/>
  <c r="C34" i="28"/>
  <c r="C41" i="28"/>
  <c r="C42" i="28"/>
  <c r="C44" i="28" l="1"/>
  <c r="C31" i="28"/>
  <c r="C36" i="28"/>
  <c r="C30" i="28" l="1"/>
  <c r="C29" i="28" l="1"/>
  <c r="C72" i="28" s="1"/>
  <c r="L65" i="33" l="1"/>
  <c r="T57" i="33" l="1"/>
  <c r="L58" i="33"/>
  <c r="T29" i="33"/>
  <c r="T72" i="33" s="1"/>
  <c r="L65" i="32"/>
  <c r="C37" i="31"/>
  <c r="C39" i="31"/>
  <c r="C42" i="31"/>
  <c r="C33" i="31"/>
  <c r="C34" i="31"/>
  <c r="C40" i="31"/>
  <c r="C35" i="31"/>
  <c r="C43" i="31" l="1"/>
  <c r="C41" i="31"/>
  <c r="L57" i="33"/>
  <c r="C31" i="31"/>
  <c r="T57" i="32"/>
  <c r="L58" i="32"/>
  <c r="T29" i="32"/>
  <c r="T72" i="32" s="1"/>
  <c r="C44" i="31"/>
  <c r="C36" i="31"/>
  <c r="L57" i="32" l="1"/>
  <c r="C30" i="31"/>
  <c r="C29" i="31" l="1"/>
  <c r="C72" i="31" s="1"/>
  <c r="Q29" i="31" l="1"/>
  <c r="Q72" i="31" s="1"/>
  <c r="L65" i="31" l="1"/>
  <c r="Q29" i="32" l="1"/>
  <c r="Q72" i="32" s="1"/>
  <c r="T57" i="31"/>
  <c r="L58" i="31"/>
  <c r="T29" i="31"/>
  <c r="T72" i="31" s="1"/>
  <c r="L57" i="31" l="1"/>
  <c r="Q29" i="33"/>
  <c r="Q72" i="33" s="1"/>
  <c r="Q29" i="34" l="1"/>
  <c r="Q72" i="34" s="1"/>
  <c r="T57" i="22"/>
  <c r="L58" i="22"/>
  <c r="T29" i="22"/>
  <c r="T72" i="22" s="1"/>
  <c r="L70" i="33" l="1"/>
  <c r="AQ70" i="33" s="1"/>
  <c r="L56" i="32"/>
  <c r="U29" i="32"/>
  <c r="U72" i="32" l="1"/>
  <c r="L29" i="32"/>
  <c r="L72" i="32" l="1"/>
  <c r="C39" i="26" l="1"/>
  <c r="C42" i="26"/>
  <c r="C33" i="26"/>
  <c r="C40" i="26"/>
  <c r="C34" i="26"/>
  <c r="C35" i="26"/>
  <c r="C37" i="26"/>
  <c r="C44" i="26" l="1"/>
  <c r="C31" i="26"/>
  <c r="C43" i="26"/>
  <c r="C41" i="26"/>
  <c r="C36" i="26"/>
  <c r="C30" i="26" l="1"/>
  <c r="C29" i="26" l="1"/>
  <c r="C72" i="26" s="1"/>
  <c r="Q29" i="35" l="1"/>
  <c r="Q72" i="35" s="1"/>
  <c r="L70" i="34" l="1"/>
  <c r="AQ70" i="34" s="1"/>
  <c r="L56" i="33"/>
  <c r="U29" i="33"/>
  <c r="U72" i="33" l="1"/>
  <c r="L29" i="33"/>
  <c r="L70" i="35" l="1"/>
  <c r="AQ70" i="35" s="1"/>
  <c r="L72" i="33"/>
  <c r="L56" i="34"/>
  <c r="U29" i="34"/>
  <c r="U72" i="34" l="1"/>
  <c r="L29" i="34"/>
  <c r="L72" i="34" l="1"/>
  <c r="L56" i="35"/>
  <c r="U29" i="35"/>
  <c r="L31" i="35"/>
  <c r="L39" i="35"/>
  <c r="L38" i="35"/>
  <c r="L40" i="35"/>
  <c r="L32" i="35"/>
  <c r="L42" i="35"/>
  <c r="L35" i="35"/>
  <c r="L37" i="35"/>
  <c r="L33" i="35"/>
  <c r="L34" i="35"/>
  <c r="L66" i="35"/>
  <c r="L43" i="35" l="1"/>
  <c r="L70" i="36"/>
  <c r="AQ70" i="36" s="1"/>
  <c r="L59" i="35"/>
  <c r="L61" i="35"/>
  <c r="L64" i="35"/>
  <c r="L63" i="35"/>
  <c r="L68" i="35"/>
  <c r="L60" i="35"/>
  <c r="L67" i="35"/>
  <c r="L69" i="35"/>
  <c r="L62" i="35"/>
  <c r="L41" i="35"/>
  <c r="U72" i="35"/>
  <c r="L36" i="35"/>
  <c r="L30" i="35" l="1"/>
  <c r="L70" i="37"/>
  <c r="AQ70" i="37" s="1"/>
  <c r="L65" i="35"/>
  <c r="L56" i="36"/>
  <c r="U29" i="36"/>
  <c r="T57" i="35" l="1"/>
  <c r="L58" i="35"/>
  <c r="L57" i="35" s="1"/>
  <c r="T29" i="35"/>
  <c r="T72" i="35" s="1"/>
  <c r="L29" i="35"/>
  <c r="L72" i="35" s="1"/>
  <c r="U72" i="36"/>
  <c r="L29" i="36"/>
  <c r="L56" i="37"/>
  <c r="U29" i="37"/>
  <c r="L29" i="37" l="1"/>
  <c r="L72" i="36"/>
  <c r="U72" i="37"/>
  <c r="L72" i="37" l="1"/>
  <c r="C42" i="32" l="1"/>
  <c r="C37" i="32"/>
  <c r="C34" i="32"/>
  <c r="C40" i="32"/>
  <c r="C35" i="32"/>
  <c r="C39" i="32"/>
  <c r="C33" i="32"/>
  <c r="C43" i="32" l="1"/>
  <c r="C31" i="32"/>
  <c r="C41" i="32"/>
  <c r="C44" i="32"/>
  <c r="C36" i="32"/>
  <c r="C30" i="32" l="1"/>
  <c r="C29" i="32" l="1"/>
  <c r="C72" i="32" s="1"/>
  <c r="L40" i="25"/>
  <c r="L33" i="25"/>
  <c r="L34" i="25"/>
  <c r="L42" i="25"/>
  <c r="L66" i="25"/>
  <c r="L37" i="25"/>
  <c r="L38" i="25"/>
  <c r="L39" i="25"/>
  <c r="L32" i="25"/>
  <c r="L35" i="25"/>
  <c r="L31" i="25"/>
  <c r="L59" i="25" l="1"/>
  <c r="L63" i="25"/>
  <c r="L43" i="25"/>
  <c r="L67" i="25"/>
  <c r="L62" i="25"/>
  <c r="L69" i="25"/>
  <c r="L41" i="25"/>
  <c r="L64" i="25"/>
  <c r="L68" i="25"/>
  <c r="L60" i="25"/>
  <c r="L61" i="25"/>
  <c r="L36" i="25"/>
  <c r="C37" i="25"/>
  <c r="C34" i="25"/>
  <c r="C35" i="25"/>
  <c r="C42" i="25"/>
  <c r="C40" i="25"/>
  <c r="C33" i="25"/>
  <c r="C39" i="25"/>
  <c r="C44" i="25" l="1"/>
  <c r="C31" i="25"/>
  <c r="C41" i="25"/>
  <c r="C43" i="25"/>
  <c r="L30" i="25"/>
  <c r="L65" i="25"/>
  <c r="C36" i="25"/>
  <c r="T57" i="25" l="1"/>
  <c r="L58" i="25"/>
  <c r="C30" i="25"/>
  <c r="T29" i="25"/>
  <c r="T72" i="25" s="1"/>
  <c r="C29" i="25" l="1"/>
  <c r="C72" i="25" s="1"/>
  <c r="L57" i="25"/>
  <c r="L32" i="24"/>
  <c r="L39" i="24"/>
  <c r="L33" i="24"/>
  <c r="L31" i="24"/>
  <c r="L40" i="24"/>
  <c r="L37" i="24"/>
  <c r="L42" i="24"/>
  <c r="L66" i="24"/>
  <c r="L35" i="24"/>
  <c r="L34" i="24"/>
  <c r="L38" i="24"/>
  <c r="L63" i="24" l="1"/>
  <c r="L41" i="24"/>
  <c r="L64" i="24"/>
  <c r="L67" i="24"/>
  <c r="L68" i="24"/>
  <c r="L69" i="24"/>
  <c r="L60" i="24"/>
  <c r="L59" i="24"/>
  <c r="L43" i="24"/>
  <c r="L61" i="24"/>
  <c r="L62" i="24"/>
  <c r="L36" i="24"/>
  <c r="L65" i="24" l="1"/>
  <c r="L30" i="24"/>
  <c r="T57" i="24" l="1"/>
  <c r="L58" i="24"/>
  <c r="T29" i="24"/>
  <c r="T72" i="24" s="1"/>
  <c r="L57" i="24" l="1"/>
  <c r="AO57" i="31" l="1"/>
  <c r="AO57" i="29"/>
  <c r="AO57" i="24"/>
  <c r="AO57" i="28"/>
  <c r="AO57" i="23"/>
  <c r="AO57" i="26"/>
  <c r="AO57" i="25"/>
  <c r="AO57" i="30"/>
  <c r="AO29" i="24" l="1"/>
  <c r="AO72" i="24" s="1"/>
  <c r="AO29" i="26"/>
  <c r="AO72" i="26" s="1"/>
  <c r="AO29" i="28"/>
  <c r="AO72" i="28" s="1"/>
  <c r="AO29" i="31"/>
  <c r="AO72" i="31" s="1"/>
  <c r="AO29" i="25"/>
  <c r="AO72" i="25" s="1"/>
  <c r="AO29" i="29"/>
  <c r="AO72" i="29" s="1"/>
  <c r="AO29" i="23"/>
  <c r="AO72" i="23" s="1"/>
  <c r="AO29" i="30"/>
  <c r="AO72" i="30" s="1"/>
  <c r="AO57" i="6" l="1"/>
  <c r="AO57" i="5"/>
  <c r="AO29" i="6"/>
  <c r="AO72" i="6" s="1"/>
  <c r="AO57" i="22"/>
  <c r="AO29" i="22"/>
  <c r="AO72" i="22" s="1"/>
  <c r="AO57" i="4" l="1"/>
  <c r="AO29" i="5"/>
  <c r="AO72" i="5" s="1"/>
  <c r="AO29" i="1"/>
  <c r="AO72" i="1" s="1"/>
  <c r="AO29" i="4"/>
  <c r="AO72" i="4" s="1"/>
  <c r="AO57" i="1" l="1"/>
  <c r="AO57" i="17"/>
  <c r="AO29" i="17" l="1"/>
  <c r="AO72" i="17" s="1"/>
  <c r="AO57" i="18"/>
  <c r="AO29" i="18" l="1"/>
  <c r="AO72" i="18" s="1"/>
  <c r="AO57" i="19"/>
  <c r="AO57" i="21" l="1"/>
  <c r="AO29" i="19"/>
  <c r="AO72" i="19" s="1"/>
  <c r="AO29" i="21" l="1"/>
  <c r="AO72" i="21" s="1"/>
  <c r="AQ44" i="37" l="1"/>
  <c r="AQ44" i="36"/>
  <c r="AQ44" i="29"/>
  <c r="AQ44" i="34"/>
  <c r="AQ44" i="35"/>
  <c r="AQ44" i="30"/>
  <c r="AQ44" i="24"/>
  <c r="AQ44" i="32"/>
  <c r="AQ44" i="22"/>
  <c r="AQ44" i="26"/>
  <c r="AQ44" i="25"/>
  <c r="AQ44" i="28"/>
  <c r="AQ44" i="31"/>
  <c r="AQ44" i="33"/>
  <c r="AQ40" i="28" l="1"/>
  <c r="AQ33" i="28"/>
  <c r="AQ42" i="28"/>
  <c r="AQ41" i="28"/>
  <c r="AQ43" i="28"/>
  <c r="AQ37" i="28"/>
  <c r="AQ37" i="22"/>
  <c r="AQ34" i="22"/>
  <c r="AQ33" i="22"/>
  <c r="AQ40" i="22"/>
  <c r="AQ42" i="22"/>
  <c r="AQ38" i="22"/>
  <c r="AQ37" i="24"/>
  <c r="AQ33" i="24"/>
  <c r="AQ40" i="24"/>
  <c r="AQ34" i="24"/>
  <c r="AQ38" i="24"/>
  <c r="AQ42" i="24"/>
  <c r="AQ37" i="25"/>
  <c r="AQ42" i="25"/>
  <c r="AQ40" i="25"/>
  <c r="AQ33" i="25"/>
  <c r="AQ42" i="30"/>
  <c r="AQ40" i="30"/>
  <c r="AQ33" i="30"/>
  <c r="AQ37" i="30"/>
  <c r="AQ42" i="26"/>
  <c r="AQ40" i="26"/>
  <c r="AQ37" i="26"/>
  <c r="AQ33" i="26"/>
  <c r="AQ33" i="29"/>
  <c r="AQ40" i="29"/>
  <c r="AQ42" i="29"/>
  <c r="AQ37" i="29"/>
  <c r="AQ33" i="31"/>
  <c r="AQ42" i="31"/>
  <c r="AQ37" i="31"/>
  <c r="AQ40" i="31"/>
  <c r="AQ43" i="29" l="1"/>
  <c r="AQ35" i="30"/>
  <c r="AQ35" i="22"/>
  <c r="AQ35" i="24"/>
  <c r="AQ35" i="29"/>
  <c r="AQ41" i="26"/>
  <c r="AQ41" i="30"/>
  <c r="AQ39" i="29"/>
  <c r="AQ41" i="25"/>
  <c r="AQ31" i="31"/>
  <c r="AQ31" i="29"/>
  <c r="AQ41" i="29"/>
  <c r="AQ31" i="28"/>
  <c r="AQ43" i="24"/>
  <c r="AQ41" i="31"/>
  <c r="AQ43" i="26"/>
  <c r="AQ39" i="30"/>
  <c r="AQ39" i="25"/>
  <c r="AQ43" i="22"/>
  <c r="AQ39" i="28"/>
  <c r="AQ43" i="25"/>
  <c r="AQ39" i="22"/>
  <c r="AQ32" i="22"/>
  <c r="AQ39" i="24"/>
  <c r="AQ31" i="22"/>
  <c r="AQ35" i="28"/>
  <c r="AQ35" i="31"/>
  <c r="AQ39" i="26"/>
  <c r="AQ43" i="30"/>
  <c r="AQ43" i="31"/>
  <c r="AQ35" i="26"/>
  <c r="AQ31" i="25"/>
  <c r="AQ41" i="24"/>
  <c r="AQ31" i="26"/>
  <c r="AQ31" i="30"/>
  <c r="AQ32" i="24"/>
  <c r="AQ31" i="24"/>
  <c r="AQ39" i="31"/>
  <c r="AQ35" i="25"/>
  <c r="AQ41" i="22"/>
  <c r="AQ30" i="22" l="1"/>
  <c r="AQ36" i="22"/>
  <c r="AQ30" i="24"/>
  <c r="AA57" i="31"/>
  <c r="AQ36" i="24"/>
  <c r="AA29" i="22"/>
  <c r="AA72" i="22" s="1"/>
  <c r="AA29" i="31"/>
  <c r="AA72" i="31" s="1"/>
  <c r="AA57" i="32"/>
  <c r="AA29" i="28" l="1"/>
  <c r="AA72" i="28" s="1"/>
  <c r="AA29" i="26"/>
  <c r="AA72" i="26" s="1"/>
  <c r="AA57" i="26"/>
  <c r="AA57" i="30"/>
  <c r="AA57" i="28"/>
  <c r="AA57" i="25"/>
  <c r="AA29" i="30"/>
  <c r="AA72" i="30" s="1"/>
  <c r="AA57" i="22"/>
  <c r="AA29" i="24"/>
  <c r="AA72" i="24" s="1"/>
  <c r="AA57" i="33"/>
  <c r="AA29" i="25"/>
  <c r="AA72" i="25" s="1"/>
  <c r="AA57" i="29"/>
  <c r="AA29" i="23"/>
  <c r="AA72" i="23" s="1"/>
  <c r="AA57" i="23"/>
  <c r="AA29" i="29"/>
  <c r="AA72" i="29" s="1"/>
  <c r="AA29" i="32"/>
  <c r="AA72" i="32" s="1"/>
  <c r="AA57" i="24"/>
  <c r="AA57" i="6" l="1"/>
  <c r="AA57" i="5"/>
  <c r="AA29" i="33"/>
  <c r="AA72" i="33" s="1"/>
  <c r="AA29" i="6"/>
  <c r="AA72" i="6" s="1"/>
  <c r="AA57" i="4" l="1"/>
  <c r="AA29" i="5"/>
  <c r="AA72" i="5" s="1"/>
  <c r="AA29" i="4" l="1"/>
  <c r="AA72" i="4" s="1"/>
  <c r="AA57" i="1"/>
  <c r="AA57" i="17" l="1"/>
  <c r="AA29" i="1"/>
  <c r="AA72" i="1" s="1"/>
  <c r="AA57" i="34"/>
  <c r="AA29" i="34"/>
  <c r="AA72" i="34" s="1"/>
  <c r="AQ37" i="34"/>
  <c r="AQ42" i="34"/>
  <c r="AQ33" i="34"/>
  <c r="AQ40" i="34"/>
  <c r="AQ42" i="32"/>
  <c r="AQ40" i="32"/>
  <c r="AQ33" i="32"/>
  <c r="AQ37" i="32"/>
  <c r="AQ40" i="33"/>
  <c r="AQ33" i="33"/>
  <c r="AQ42" i="33"/>
  <c r="AQ37" i="33"/>
  <c r="AQ35" i="32" l="1"/>
  <c r="AQ35" i="33"/>
  <c r="AA57" i="18"/>
  <c r="AQ35" i="34"/>
  <c r="AQ31" i="33"/>
  <c r="AQ31" i="34"/>
  <c r="AQ43" i="34"/>
  <c r="AQ43" i="33"/>
  <c r="AQ31" i="32"/>
  <c r="AA29" i="17"/>
  <c r="AA72" i="17" s="1"/>
  <c r="AQ41" i="33"/>
  <c r="AQ39" i="32"/>
  <c r="AQ41" i="34"/>
  <c r="AQ43" i="32"/>
  <c r="AQ39" i="33"/>
  <c r="AQ41" i="32"/>
  <c r="AQ39" i="34"/>
  <c r="AA29" i="18" l="1"/>
  <c r="AA72" i="18" s="1"/>
  <c r="AA57" i="19"/>
  <c r="AO57" i="33" l="1"/>
  <c r="AO29" i="33"/>
  <c r="AO72" i="33" s="1"/>
  <c r="AO29" i="32"/>
  <c r="AO72" i="32" s="1"/>
  <c r="AA29" i="19"/>
  <c r="AA72" i="19" s="1"/>
  <c r="AO29" i="34"/>
  <c r="AO72" i="34" s="1"/>
  <c r="AO57" i="32"/>
  <c r="AO57" i="34"/>
  <c r="AA57" i="21"/>
  <c r="AA29" i="21" l="1"/>
  <c r="AA72" i="21" s="1"/>
  <c r="AA29" i="36" l="1"/>
  <c r="AA72" i="36" s="1"/>
  <c r="AA57" i="36" l="1"/>
  <c r="AA57" i="35" l="1"/>
  <c r="AA29" i="35" l="1"/>
  <c r="AA72" i="35" s="1"/>
  <c r="AQ33" i="36"/>
  <c r="AQ40" i="36"/>
  <c r="AQ37" i="36"/>
  <c r="AQ42" i="36"/>
  <c r="AQ33" i="35"/>
  <c r="AQ37" i="35"/>
  <c r="AQ42" i="35"/>
  <c r="AQ40" i="35"/>
  <c r="AQ35" i="35" l="1"/>
  <c r="AQ43" i="36"/>
  <c r="AQ39" i="36"/>
  <c r="AQ35" i="36"/>
  <c r="AQ31" i="36"/>
  <c r="AQ43" i="35"/>
  <c r="AQ31" i="35"/>
  <c r="AQ41" i="36"/>
  <c r="AQ39" i="35"/>
  <c r="AQ41" i="35"/>
  <c r="AO57" i="35" l="1"/>
  <c r="AO29" i="36"/>
  <c r="AO72" i="36" s="1"/>
  <c r="AO57" i="36"/>
  <c r="AO29" i="35"/>
  <c r="AO72" i="35" s="1"/>
  <c r="T57" i="39" l="1"/>
  <c r="T29" i="39"/>
  <c r="T72" i="39" s="1"/>
  <c r="Q57" i="39" l="1"/>
  <c r="L65" i="39" l="1"/>
  <c r="U57" i="39" l="1"/>
  <c r="L58" i="39"/>
  <c r="L57" i="39" s="1"/>
  <c r="Q29" i="39"/>
  <c r="Q72" i="39" s="1"/>
  <c r="L33" i="39"/>
  <c r="L32" i="39"/>
  <c r="L40" i="39"/>
  <c r="L37" i="39"/>
  <c r="L34" i="39"/>
  <c r="L38" i="39"/>
  <c r="L35" i="39"/>
  <c r="L42" i="39"/>
  <c r="L39" i="39"/>
  <c r="L31" i="39"/>
  <c r="L66" i="39" l="1"/>
  <c r="L67" i="39"/>
  <c r="L61" i="39"/>
  <c r="L68" i="39"/>
  <c r="L64" i="39"/>
  <c r="L43" i="39"/>
  <c r="L63" i="39"/>
  <c r="L70" i="39"/>
  <c r="AQ70" i="39" s="1"/>
  <c r="L62" i="39"/>
  <c r="L59" i="39"/>
  <c r="L60" i="39"/>
  <c r="L69" i="39"/>
  <c r="L41" i="39"/>
  <c r="L56" i="39"/>
  <c r="U29" i="39" l="1"/>
  <c r="U72" i="39" s="1"/>
  <c r="AB31" i="39" l="1"/>
  <c r="AB42" i="39"/>
  <c r="L36" i="39"/>
  <c r="AB41" i="39"/>
  <c r="AB44" i="39"/>
  <c r="AB39" i="39"/>
  <c r="AB40" i="39"/>
  <c r="AB37" i="39"/>
  <c r="AB33" i="39"/>
  <c r="AB43" i="39"/>
  <c r="AB35" i="39"/>
  <c r="AI30" i="39" l="1"/>
  <c r="L30" i="39"/>
  <c r="AQ44" i="39"/>
  <c r="AI65" i="39"/>
  <c r="AI58" i="39"/>
  <c r="L29" i="39" l="1"/>
  <c r="L72" i="39" s="1"/>
  <c r="AI29" i="39"/>
  <c r="AI72" i="39" s="1"/>
  <c r="AI57" i="39"/>
  <c r="C38" i="23" l="1"/>
  <c r="AQ38" i="23" s="1"/>
  <c r="C32" i="23"/>
  <c r="AQ32" i="23" l="1"/>
  <c r="C39" i="23"/>
  <c r="C40" i="23"/>
  <c r="AQ40" i="23" s="1"/>
  <c r="C35" i="23"/>
  <c r="C41" i="23"/>
  <c r="AQ41" i="23" s="1"/>
  <c r="C37" i="23"/>
  <c r="AQ37" i="23" s="1"/>
  <c r="C34" i="23"/>
  <c r="AQ34" i="23" s="1"/>
  <c r="C43" i="23"/>
  <c r="AQ43" i="23" s="1"/>
  <c r="C42" i="23"/>
  <c r="AQ42" i="23" s="1"/>
  <c r="C33" i="23"/>
  <c r="AQ33" i="23" s="1"/>
  <c r="AQ39" i="23" l="1"/>
  <c r="AQ35" i="23"/>
  <c r="C31" i="23"/>
  <c r="C44" i="23"/>
  <c r="AQ44" i="23" s="1"/>
  <c r="C36" i="23"/>
  <c r="C30" i="23" l="1"/>
  <c r="AQ31" i="23"/>
  <c r="AQ36" i="23"/>
  <c r="C29" i="23" l="1"/>
  <c r="C72" i="23" s="1"/>
  <c r="AQ30" i="23"/>
  <c r="AA57" i="37" l="1"/>
  <c r="AA29" i="37" l="1"/>
  <c r="AA72" i="37" s="1"/>
  <c r="AQ33" i="37"/>
  <c r="AQ40" i="37"/>
  <c r="AQ37" i="37"/>
  <c r="AQ42" i="37"/>
  <c r="AQ39" i="37" l="1"/>
  <c r="AQ41" i="37"/>
  <c r="AQ31" i="37"/>
  <c r="AQ35" i="37"/>
  <c r="AQ43" i="37"/>
  <c r="AO29" i="37" l="1"/>
  <c r="AO72" i="37" s="1"/>
  <c r="AO57" i="37"/>
  <c r="AA57" i="39" l="1"/>
  <c r="AA29" i="39"/>
  <c r="AA72" i="39" s="1"/>
  <c r="AQ37" i="39"/>
  <c r="AQ40" i="39"/>
  <c r="AQ33" i="39"/>
  <c r="AQ42" i="39"/>
  <c r="AQ31" i="39" l="1"/>
  <c r="AQ41" i="39"/>
  <c r="AQ39" i="39"/>
  <c r="AQ43" i="39"/>
  <c r="AQ35" i="39"/>
  <c r="AO57" i="39" l="1"/>
  <c r="AO29" i="39"/>
  <c r="AO72" i="39" s="1"/>
  <c r="Q57" i="16" l="1"/>
  <c r="Q57" i="15" l="1"/>
  <c r="Q57" i="14" l="1"/>
  <c r="Q57" i="12" l="1"/>
  <c r="Q57" i="13"/>
  <c r="Q57" i="11" l="1"/>
  <c r="Q57" i="10" l="1"/>
  <c r="Q57" i="9" l="1"/>
  <c r="Q57" i="8" l="1"/>
  <c r="Q57" i="6" l="1"/>
  <c r="Q57" i="7"/>
  <c r="Q57" i="5" l="1"/>
  <c r="Q57" i="4" l="1"/>
  <c r="Q57" i="1" l="1"/>
  <c r="Q57" i="18" l="1"/>
  <c r="Q57" i="17"/>
  <c r="Q57" i="21" l="1"/>
  <c r="Q57" i="19"/>
  <c r="L56" i="31" l="1"/>
  <c r="U29" i="31"/>
  <c r="L56" i="23" l="1"/>
  <c r="U29" i="23"/>
  <c r="L56" i="24"/>
  <c r="U29" i="24"/>
  <c r="U72" i="31"/>
  <c r="L29" i="31"/>
  <c r="L72" i="31" l="1"/>
  <c r="L29" i="24"/>
  <c r="AQ56" i="24"/>
  <c r="L56" i="29"/>
  <c r="U29" i="29"/>
  <c r="U72" i="24"/>
  <c r="U72" i="23"/>
  <c r="AQ56" i="23"/>
  <c r="L29" i="23"/>
  <c r="L29" i="29" l="1"/>
  <c r="L72" i="24"/>
  <c r="L72" i="23"/>
  <c r="U72" i="29"/>
  <c r="L72" i="29" l="1"/>
  <c r="Q29" i="16" l="1"/>
  <c r="Q72" i="16" s="1"/>
  <c r="T29" i="15"/>
  <c r="T72" i="15" s="1"/>
  <c r="T29" i="16"/>
  <c r="T72" i="16" s="1"/>
  <c r="T57" i="16"/>
  <c r="Q29" i="15" l="1"/>
  <c r="Q72" i="15" s="1"/>
  <c r="T57" i="15"/>
  <c r="Q29" i="14" l="1"/>
  <c r="Q72" i="14" s="1"/>
  <c r="T29" i="13"/>
  <c r="T72" i="13" s="1"/>
  <c r="T29" i="14"/>
  <c r="T72" i="14" s="1"/>
  <c r="T57" i="14"/>
  <c r="T57" i="13" l="1"/>
  <c r="T29" i="12"/>
  <c r="T72" i="12" s="1"/>
  <c r="Q29" i="13"/>
  <c r="Q72" i="13" s="1"/>
  <c r="Q29" i="12" l="1"/>
  <c r="Q72" i="12" s="1"/>
  <c r="T57" i="11"/>
  <c r="T57" i="12"/>
  <c r="T29" i="11" l="1"/>
  <c r="T72" i="11" s="1"/>
  <c r="T57" i="10"/>
  <c r="Q29" i="11"/>
  <c r="Q72" i="11" s="1"/>
  <c r="Q29" i="10" l="1"/>
  <c r="Q72" i="10" s="1"/>
  <c r="T29" i="10"/>
  <c r="T72" i="10" s="1"/>
  <c r="T57" i="8" l="1"/>
  <c r="T29" i="9"/>
  <c r="T72" i="9" s="1"/>
  <c r="Q29" i="9"/>
  <c r="Q72" i="9" s="1"/>
  <c r="T57" i="9"/>
  <c r="T29" i="8" l="1"/>
  <c r="T72" i="8" s="1"/>
  <c r="T57" i="7"/>
  <c r="Q29" i="8"/>
  <c r="Q72" i="8" s="1"/>
  <c r="T57" i="6" l="1"/>
  <c r="T29" i="7"/>
  <c r="T72" i="7" s="1"/>
  <c r="Q29" i="7"/>
  <c r="Q72" i="7" s="1"/>
  <c r="T29" i="6" l="1"/>
  <c r="T72" i="6" s="1"/>
  <c r="T29" i="5"/>
  <c r="T72" i="5" s="1"/>
  <c r="Q29" i="6"/>
  <c r="Q72" i="6" s="1"/>
  <c r="T29" i="4" l="1"/>
  <c r="T72" i="4" s="1"/>
  <c r="Q29" i="5"/>
  <c r="Q72" i="5" s="1"/>
  <c r="T57" i="5"/>
  <c r="T57" i="4" l="1"/>
  <c r="Q29" i="4"/>
  <c r="Q72" i="4" s="1"/>
  <c r="Q29" i="1" l="1"/>
  <c r="Q72" i="1" s="1"/>
  <c r="T29" i="1"/>
  <c r="T72" i="1" s="1"/>
  <c r="T57" i="1"/>
  <c r="T57" i="17"/>
  <c r="T29" i="17" l="1"/>
  <c r="T72" i="17" s="1"/>
  <c r="Q29" i="17"/>
  <c r="Q72" i="17" s="1"/>
  <c r="T29" i="18"/>
  <c r="T72" i="18" s="1"/>
  <c r="T57" i="18" l="1"/>
  <c r="T29" i="21"/>
  <c r="T72" i="21" s="1"/>
  <c r="T29" i="19"/>
  <c r="T72" i="19" s="1"/>
  <c r="Q29" i="18"/>
  <c r="Q72" i="18" s="1"/>
  <c r="T57" i="21" l="1"/>
  <c r="T57" i="19"/>
  <c r="Q29" i="19"/>
  <c r="Q72" i="19" s="1"/>
  <c r="Q29" i="21" l="1"/>
  <c r="Q72" i="21" s="1"/>
  <c r="L58" i="16" l="1"/>
  <c r="L58" i="15" l="1"/>
  <c r="AQ58" i="16"/>
  <c r="L58" i="14" l="1"/>
  <c r="U57" i="22"/>
  <c r="L65" i="22"/>
  <c r="AQ58" i="15"/>
  <c r="L65" i="16" l="1"/>
  <c r="U57" i="16"/>
  <c r="L58" i="13"/>
  <c r="AQ58" i="14"/>
  <c r="L57" i="22"/>
  <c r="L58" i="12" l="1"/>
  <c r="AQ58" i="13"/>
  <c r="AQ65" i="16"/>
  <c r="L57" i="16"/>
  <c r="AQ57" i="16" s="1"/>
  <c r="L58" i="11" l="1"/>
  <c r="AQ58" i="12"/>
  <c r="L65" i="15"/>
  <c r="U57" i="15"/>
  <c r="L58" i="10" l="1"/>
  <c r="L65" i="14"/>
  <c r="U57" i="14"/>
  <c r="AQ65" i="15"/>
  <c r="L57" i="15"/>
  <c r="AQ57" i="15" s="1"/>
  <c r="AQ58" i="11"/>
  <c r="L58" i="9" l="1"/>
  <c r="L65" i="13"/>
  <c r="U57" i="13"/>
  <c r="AQ58" i="10"/>
  <c r="AQ65" i="14"/>
  <c r="L57" i="14"/>
  <c r="AQ57" i="14" s="1"/>
  <c r="L65" i="12" l="1"/>
  <c r="U57" i="12"/>
  <c r="AQ58" i="9"/>
  <c r="L58" i="8"/>
  <c r="AQ65" i="13"/>
  <c r="L57" i="13"/>
  <c r="AQ57" i="13" s="1"/>
  <c r="L58" i="7" l="1"/>
  <c r="AQ58" i="8"/>
  <c r="L65" i="11"/>
  <c r="U57" i="11"/>
  <c r="AQ65" i="12"/>
  <c r="L57" i="12"/>
  <c r="AQ57" i="12" s="1"/>
  <c r="L58" i="6" l="1"/>
  <c r="L65" i="10"/>
  <c r="U57" i="10"/>
  <c r="AQ58" i="7"/>
  <c r="AQ65" i="11"/>
  <c r="L57" i="11"/>
  <c r="AQ57" i="11" s="1"/>
  <c r="L65" i="9" l="1"/>
  <c r="U57" i="9"/>
  <c r="AQ65" i="10"/>
  <c r="L57" i="10"/>
  <c r="AQ57" i="10" s="1"/>
  <c r="AQ58" i="6"/>
  <c r="L58" i="5"/>
  <c r="L56" i="30"/>
  <c r="U29" i="30"/>
  <c r="L65" i="8" l="1"/>
  <c r="U57" i="8"/>
  <c r="AQ58" i="5"/>
  <c r="L58" i="4"/>
  <c r="AQ65" i="9"/>
  <c r="L57" i="9"/>
  <c r="AQ57" i="9" s="1"/>
  <c r="U72" i="30"/>
  <c r="L29" i="30"/>
  <c r="L65" i="7" l="1"/>
  <c r="U57" i="7"/>
  <c r="L58" i="1"/>
  <c r="AQ58" i="4"/>
  <c r="AQ65" i="8"/>
  <c r="L57" i="8"/>
  <c r="AQ57" i="8" s="1"/>
  <c r="L72" i="30"/>
  <c r="L58" i="17" l="1"/>
  <c r="AQ58" i="1"/>
  <c r="L65" i="6"/>
  <c r="U57" i="6"/>
  <c r="AQ65" i="7"/>
  <c r="L57" i="7"/>
  <c r="AQ57" i="7" s="1"/>
  <c r="L58" i="18" l="1"/>
  <c r="L65" i="5"/>
  <c r="U57" i="5"/>
  <c r="AQ58" i="17"/>
  <c r="AQ65" i="6"/>
  <c r="L57" i="6"/>
  <c r="AQ57" i="6" s="1"/>
  <c r="L58" i="21" l="1"/>
  <c r="L65" i="4"/>
  <c r="U57" i="4"/>
  <c r="AQ65" i="5"/>
  <c r="L57" i="5"/>
  <c r="AQ57" i="5" s="1"/>
  <c r="AQ58" i="18"/>
  <c r="L58" i="19"/>
  <c r="L56" i="25"/>
  <c r="U29" i="25"/>
  <c r="AQ58" i="19" l="1"/>
  <c r="L65" i="1"/>
  <c r="U57" i="1"/>
  <c r="AQ65" i="4"/>
  <c r="L57" i="4"/>
  <c r="AQ57" i="4" s="1"/>
  <c r="AQ58" i="21"/>
  <c r="U72" i="25"/>
  <c r="L29" i="25"/>
  <c r="L56" i="22"/>
  <c r="U29" i="22"/>
  <c r="L65" i="17" l="1"/>
  <c r="U57" i="17"/>
  <c r="AQ65" i="1"/>
  <c r="L57" i="1"/>
  <c r="AQ57" i="1" s="1"/>
  <c r="L40" i="13"/>
  <c r="L39" i="13"/>
  <c r="L33" i="16"/>
  <c r="L34" i="16"/>
  <c r="L33" i="15"/>
  <c r="L35" i="13"/>
  <c r="L32" i="16"/>
  <c r="L34" i="13"/>
  <c r="L34" i="15"/>
  <c r="L35" i="15"/>
  <c r="L40" i="16"/>
  <c r="L42" i="15"/>
  <c r="L32" i="13"/>
  <c r="L35" i="16"/>
  <c r="U29" i="14"/>
  <c r="L31" i="13"/>
  <c r="L72" i="25"/>
  <c r="L38" i="15"/>
  <c r="L40" i="15"/>
  <c r="L33" i="13"/>
  <c r="L56" i="15"/>
  <c r="L38" i="16"/>
  <c r="L37" i="13"/>
  <c r="L31" i="16"/>
  <c r="L32" i="15"/>
  <c r="U72" i="22"/>
  <c r="L56" i="16"/>
  <c r="L37" i="16"/>
  <c r="L39" i="15"/>
  <c r="L36" i="13"/>
  <c r="L42" i="16"/>
  <c r="L42" i="13"/>
  <c r="AQ56" i="22"/>
  <c r="L29" i="22"/>
  <c r="L39" i="16"/>
  <c r="L31" i="15"/>
  <c r="U29" i="16"/>
  <c r="L36" i="15"/>
  <c r="L36" i="16"/>
  <c r="L37" i="15"/>
  <c r="L38" i="13"/>
  <c r="U29" i="15"/>
  <c r="L65" i="18" l="1"/>
  <c r="U57" i="18"/>
  <c r="AQ65" i="17"/>
  <c r="L57" i="17"/>
  <c r="AQ57" i="17" s="1"/>
  <c r="U72" i="14"/>
  <c r="L35" i="12"/>
  <c r="AQ42" i="13"/>
  <c r="AQ32" i="15"/>
  <c r="AQ33" i="13"/>
  <c r="AQ35" i="16"/>
  <c r="L38" i="14"/>
  <c r="L31" i="12"/>
  <c r="AQ35" i="15"/>
  <c r="AQ34" i="16"/>
  <c r="L37" i="12"/>
  <c r="AQ36" i="15"/>
  <c r="AQ42" i="16"/>
  <c r="AQ31" i="16"/>
  <c r="AQ40" i="15"/>
  <c r="L43" i="16"/>
  <c r="L31" i="14"/>
  <c r="L32" i="14"/>
  <c r="L34" i="12"/>
  <c r="U72" i="16"/>
  <c r="L41" i="16"/>
  <c r="AQ33" i="16"/>
  <c r="L43" i="13"/>
  <c r="AQ36" i="13"/>
  <c r="AQ32" i="13"/>
  <c r="L56" i="13"/>
  <c r="U29" i="13"/>
  <c r="AQ34" i="15"/>
  <c r="L40" i="14"/>
  <c r="L40" i="12"/>
  <c r="U72" i="15"/>
  <c r="L33" i="14"/>
  <c r="AQ39" i="15"/>
  <c r="AQ37" i="13"/>
  <c r="AQ38" i="15"/>
  <c r="L43" i="15"/>
  <c r="AQ34" i="13"/>
  <c r="AQ39" i="13"/>
  <c r="L32" i="12"/>
  <c r="AQ38" i="13"/>
  <c r="AQ31" i="15"/>
  <c r="L42" i="14"/>
  <c r="L39" i="12"/>
  <c r="AQ37" i="16"/>
  <c r="L34" i="14"/>
  <c r="L38" i="12"/>
  <c r="AQ37" i="15"/>
  <c r="AQ39" i="16"/>
  <c r="AQ42" i="15"/>
  <c r="AQ32" i="16"/>
  <c r="AQ40" i="13"/>
  <c r="L42" i="12"/>
  <c r="AQ56" i="16"/>
  <c r="AQ38" i="16"/>
  <c r="AQ31" i="13"/>
  <c r="L41" i="15"/>
  <c r="L39" i="14"/>
  <c r="L36" i="12"/>
  <c r="AQ36" i="16"/>
  <c r="L72" i="22"/>
  <c r="L56" i="14"/>
  <c r="AQ40" i="16"/>
  <c r="AQ35" i="13"/>
  <c r="L35" i="14"/>
  <c r="L36" i="14"/>
  <c r="AQ56" i="15"/>
  <c r="L41" i="13"/>
  <c r="L37" i="14"/>
  <c r="L33" i="12"/>
  <c r="AQ33" i="15"/>
  <c r="L65" i="19" l="1"/>
  <c r="U57" i="19"/>
  <c r="L65" i="21"/>
  <c r="U57" i="21"/>
  <c r="AQ65" i="18"/>
  <c r="L57" i="18"/>
  <c r="AQ57" i="18" s="1"/>
  <c r="L30" i="15"/>
  <c r="L30" i="16"/>
  <c r="AQ30" i="16" s="1"/>
  <c r="L38" i="11"/>
  <c r="AQ35" i="14"/>
  <c r="AQ36" i="12"/>
  <c r="AQ42" i="14"/>
  <c r="AQ33" i="14"/>
  <c r="AQ43" i="15"/>
  <c r="AQ42" i="12"/>
  <c r="L32" i="11"/>
  <c r="AQ40" i="12"/>
  <c r="AQ32" i="14"/>
  <c r="AQ31" i="12"/>
  <c r="L40" i="11"/>
  <c r="AQ38" i="12"/>
  <c r="AQ43" i="13"/>
  <c r="L43" i="14"/>
  <c r="L39" i="11"/>
  <c r="AQ40" i="14"/>
  <c r="AQ31" i="14"/>
  <c r="AQ35" i="12"/>
  <c r="L43" i="12"/>
  <c r="AQ37" i="12"/>
  <c r="AQ36" i="14"/>
  <c r="AQ39" i="12"/>
  <c r="AQ43" i="16"/>
  <c r="L56" i="12"/>
  <c r="U29" i="12"/>
  <c r="AQ38" i="14"/>
  <c r="L41" i="14"/>
  <c r="AQ41" i="16"/>
  <c r="L37" i="11"/>
  <c r="AQ37" i="14"/>
  <c r="L42" i="11"/>
  <c r="AQ41" i="13"/>
  <c r="L34" i="11"/>
  <c r="L36" i="11"/>
  <c r="L41" i="12"/>
  <c r="L30" i="13"/>
  <c r="AQ32" i="12"/>
  <c r="U72" i="13"/>
  <c r="AQ39" i="14"/>
  <c r="AQ34" i="12"/>
  <c r="L33" i="11"/>
  <c r="L35" i="11"/>
  <c r="AQ56" i="14"/>
  <c r="AQ41" i="15"/>
  <c r="AQ34" i="14"/>
  <c r="L31" i="11"/>
  <c r="AQ33" i="12"/>
  <c r="AQ56" i="13"/>
  <c r="L29" i="15" l="1"/>
  <c r="L72" i="15" s="1"/>
  <c r="AQ30" i="15"/>
  <c r="L29" i="16"/>
  <c r="L72" i="16" s="1"/>
  <c r="AQ65" i="21"/>
  <c r="L57" i="21"/>
  <c r="AQ57" i="21" s="1"/>
  <c r="AQ65" i="19"/>
  <c r="L57" i="19"/>
  <c r="AQ57" i="19" s="1"/>
  <c r="AQ40" i="11"/>
  <c r="L56" i="11"/>
  <c r="U29" i="11"/>
  <c r="L32" i="10"/>
  <c r="AQ39" i="11"/>
  <c r="AQ37" i="11"/>
  <c r="AQ43" i="12"/>
  <c r="L43" i="11"/>
  <c r="AQ38" i="11"/>
  <c r="L34" i="10"/>
  <c r="AQ33" i="11"/>
  <c r="AQ42" i="11"/>
  <c r="L38" i="10"/>
  <c r="L33" i="10"/>
  <c r="L42" i="10"/>
  <c r="AQ31" i="11"/>
  <c r="AQ41" i="12"/>
  <c r="L30" i="12"/>
  <c r="U72" i="12"/>
  <c r="AQ35" i="11"/>
  <c r="AQ30" i="13"/>
  <c r="L29" i="13"/>
  <c r="L41" i="11"/>
  <c r="AQ43" i="14"/>
  <c r="L37" i="10"/>
  <c r="AQ36" i="11"/>
  <c r="AQ41" i="14"/>
  <c r="AQ29" i="15"/>
  <c r="L40" i="10"/>
  <c r="L31" i="10"/>
  <c r="L39" i="10"/>
  <c r="L35" i="10"/>
  <c r="AQ34" i="11"/>
  <c r="L30" i="14"/>
  <c r="L36" i="10"/>
  <c r="AQ56" i="12"/>
  <c r="AQ32" i="11"/>
  <c r="AQ29" i="16"/>
  <c r="L56" i="10" l="1"/>
  <c r="U29" i="10"/>
  <c r="AQ30" i="12"/>
  <c r="L29" i="12"/>
  <c r="AQ43" i="11"/>
  <c r="L32" i="9"/>
  <c r="AQ36" i="10"/>
  <c r="L31" i="9"/>
  <c r="AQ35" i="10"/>
  <c r="AQ31" i="10"/>
  <c r="AQ41" i="11"/>
  <c r="L30" i="11"/>
  <c r="L40" i="9"/>
  <c r="L72" i="13"/>
  <c r="AQ32" i="10"/>
  <c r="L39" i="9"/>
  <c r="L33" i="9"/>
  <c r="L37" i="9"/>
  <c r="U72" i="11"/>
  <c r="L34" i="9"/>
  <c r="L43" i="10"/>
  <c r="AQ42" i="10"/>
  <c r="L36" i="9"/>
  <c r="AQ29" i="13"/>
  <c r="L42" i="9"/>
  <c r="L38" i="9"/>
  <c r="AQ40" i="10"/>
  <c r="AQ56" i="11"/>
  <c r="AQ72" i="16"/>
  <c r="AQ37" i="10"/>
  <c r="AQ33" i="10"/>
  <c r="AQ30" i="14"/>
  <c r="L29" i="14"/>
  <c r="AQ39" i="10"/>
  <c r="L35" i="9"/>
  <c r="L41" i="10"/>
  <c r="AQ72" i="15"/>
  <c r="AQ38" i="10"/>
  <c r="AQ34" i="10"/>
  <c r="L38" i="8" l="1"/>
  <c r="L37" i="8"/>
  <c r="AQ40" i="9"/>
  <c r="L31" i="8"/>
  <c r="L33" i="8"/>
  <c r="AQ73" i="15"/>
  <c r="AQ29" i="14"/>
  <c r="AQ33" i="9"/>
  <c r="L43" i="9"/>
  <c r="AQ31" i="9"/>
  <c r="L56" i="9"/>
  <c r="U29" i="9"/>
  <c r="AQ36" i="9"/>
  <c r="L39" i="8"/>
  <c r="L35" i="8"/>
  <c r="L42" i="8"/>
  <c r="AQ41" i="10"/>
  <c r="AQ39" i="9"/>
  <c r="AQ30" i="11"/>
  <c r="AQ29" i="11" s="1"/>
  <c r="L29" i="11"/>
  <c r="L72" i="12"/>
  <c r="L32" i="8"/>
  <c r="AQ35" i="9"/>
  <c r="AQ42" i="9"/>
  <c r="L72" i="14"/>
  <c r="AQ37" i="9"/>
  <c r="L34" i="8"/>
  <c r="AQ32" i="9"/>
  <c r="AQ29" i="12"/>
  <c r="L36" i="8"/>
  <c r="AQ73" i="16"/>
  <c r="AQ43" i="10"/>
  <c r="U72" i="10"/>
  <c r="L40" i="8"/>
  <c r="L41" i="9"/>
  <c r="AQ38" i="9"/>
  <c r="AQ72" i="13"/>
  <c r="AQ34" i="9"/>
  <c r="L30" i="10"/>
  <c r="AQ56" i="10"/>
  <c r="L30" i="9" l="1"/>
  <c r="AQ30" i="9" s="1"/>
  <c r="L40" i="7"/>
  <c r="AQ31" i="8"/>
  <c r="L35" i="7"/>
  <c r="AQ32" i="8"/>
  <c r="L29" i="9"/>
  <c r="L33" i="7"/>
  <c r="AQ73" i="13"/>
  <c r="AQ42" i="8"/>
  <c r="L31" i="7"/>
  <c r="AQ34" i="8"/>
  <c r="AQ72" i="12"/>
  <c r="L56" i="8"/>
  <c r="U29" i="8"/>
  <c r="U72" i="9"/>
  <c r="L72" i="11"/>
  <c r="AQ56" i="9"/>
  <c r="AQ37" i="8"/>
  <c r="AQ36" i="8"/>
  <c r="L37" i="7"/>
  <c r="AQ35" i="8"/>
  <c r="L41" i="8"/>
  <c r="L42" i="7"/>
  <c r="L43" i="8"/>
  <c r="AQ72" i="14"/>
  <c r="AQ30" i="10"/>
  <c r="L29" i="10"/>
  <c r="L34" i="7"/>
  <c r="AQ43" i="9"/>
  <c r="L32" i="7"/>
  <c r="AQ41" i="9"/>
  <c r="L39" i="7"/>
  <c r="AQ40" i="8"/>
  <c r="AQ38" i="8"/>
  <c r="L36" i="7"/>
  <c r="L38" i="7"/>
  <c r="AQ33" i="8"/>
  <c r="AQ39" i="8"/>
  <c r="AQ31" i="7" l="1"/>
  <c r="AQ29" i="9"/>
  <c r="L36" i="6"/>
  <c r="AQ34" i="7"/>
  <c r="L72" i="10"/>
  <c r="L56" i="7"/>
  <c r="U29" i="7"/>
  <c r="AQ72" i="11"/>
  <c r="L43" i="7"/>
  <c r="L40" i="6"/>
  <c r="AQ41" i="8"/>
  <c r="AQ36" i="7"/>
  <c r="AQ39" i="7"/>
  <c r="L34" i="6"/>
  <c r="AQ73" i="14"/>
  <c r="U72" i="8"/>
  <c r="AQ35" i="7"/>
  <c r="L35" i="6"/>
  <c r="L32" i="6"/>
  <c r="L37" i="6"/>
  <c r="AQ43" i="8"/>
  <c r="AQ56" i="8"/>
  <c r="L31" i="6"/>
  <c r="AQ29" i="10"/>
  <c r="L42" i="6"/>
  <c r="L39" i="6"/>
  <c r="L33" i="6"/>
  <c r="AQ38" i="7"/>
  <c r="AQ32" i="7"/>
  <c r="AQ73" i="12"/>
  <c r="AQ33" i="7"/>
  <c r="L30" i="8"/>
  <c r="AQ42" i="7"/>
  <c r="L38" i="6"/>
  <c r="L41" i="7"/>
  <c r="AQ37" i="7"/>
  <c r="L72" i="9"/>
  <c r="AQ40" i="7"/>
  <c r="L42" i="5" l="1"/>
  <c r="L36" i="5"/>
  <c r="AQ42" i="6"/>
  <c r="AQ32" i="6"/>
  <c r="AQ73" i="11"/>
  <c r="AQ36" i="6"/>
  <c r="L37" i="5"/>
  <c r="L34" i="5"/>
  <c r="AQ33" i="6"/>
  <c r="AQ30" i="8"/>
  <c r="L29" i="8"/>
  <c r="L39" i="5"/>
  <c r="L33" i="5"/>
  <c r="L31" i="5"/>
  <c r="L41" i="6"/>
  <c r="U72" i="7"/>
  <c r="L38" i="5"/>
  <c r="L40" i="5"/>
  <c r="AQ31" i="6"/>
  <c r="AQ56" i="7"/>
  <c r="L30" i="7"/>
  <c r="AQ37" i="6"/>
  <c r="AQ43" i="7"/>
  <c r="AQ35" i="6"/>
  <c r="AQ72" i="9"/>
  <c r="AQ39" i="6"/>
  <c r="AQ40" i="6"/>
  <c r="AQ72" i="10"/>
  <c r="AQ41" i="7"/>
  <c r="L35" i="5"/>
  <c r="L32" i="5"/>
  <c r="AQ38" i="6"/>
  <c r="AQ34" i="6"/>
  <c r="L56" i="6"/>
  <c r="U29" i="6"/>
  <c r="L43" i="6"/>
  <c r="L30" i="6" l="1"/>
  <c r="AQ30" i="6" s="1"/>
  <c r="L34" i="4"/>
  <c r="AQ35" i="5"/>
  <c r="AQ33" i="5"/>
  <c r="L36" i="4"/>
  <c r="AQ34" i="5"/>
  <c r="AQ38" i="5"/>
  <c r="L42" i="4"/>
  <c r="L33" i="4"/>
  <c r="L40" i="4"/>
  <c r="AQ43" i="6"/>
  <c r="L43" i="5"/>
  <c r="L56" i="5"/>
  <c r="U29" i="5"/>
  <c r="AQ32" i="5"/>
  <c r="AQ73" i="9"/>
  <c r="AQ31" i="5"/>
  <c r="AQ30" i="7"/>
  <c r="AQ29" i="7" s="1"/>
  <c r="L29" i="7"/>
  <c r="L38" i="4"/>
  <c r="U72" i="6"/>
  <c r="L41" i="5"/>
  <c r="AQ39" i="5"/>
  <c r="L37" i="4"/>
  <c r="AQ56" i="6"/>
  <c r="L72" i="8"/>
  <c r="AQ37" i="5"/>
  <c r="AQ36" i="5"/>
  <c r="AQ73" i="10"/>
  <c r="AQ29" i="8"/>
  <c r="L39" i="4"/>
  <c r="L35" i="4"/>
  <c r="AQ42" i="5"/>
  <c r="L31" i="4"/>
  <c r="L32" i="4"/>
  <c r="AQ40" i="5"/>
  <c r="AQ41" i="6"/>
  <c r="L29" i="6" l="1"/>
  <c r="L30" i="5"/>
  <c r="L35" i="1"/>
  <c r="AQ42" i="4"/>
  <c r="AQ38" i="4"/>
  <c r="L34" i="1"/>
  <c r="AQ36" i="4"/>
  <c r="L72" i="6"/>
  <c r="L37" i="1"/>
  <c r="AQ39" i="4"/>
  <c r="L42" i="1"/>
  <c r="AQ29" i="6"/>
  <c r="AQ43" i="5"/>
  <c r="L38" i="1"/>
  <c r="L40" i="1"/>
  <c r="AQ31" i="4"/>
  <c r="AQ32" i="4"/>
  <c r="AQ30" i="5"/>
  <c r="L29" i="5"/>
  <c r="AQ72" i="8"/>
  <c r="U72" i="5"/>
  <c r="L36" i="1"/>
  <c r="L31" i="1"/>
  <c r="AQ41" i="5"/>
  <c r="L43" i="4"/>
  <c r="L72" i="7"/>
  <c r="L39" i="1"/>
  <c r="AQ56" i="5"/>
  <c r="L33" i="1"/>
  <c r="L41" i="4"/>
  <c r="AQ40" i="4"/>
  <c r="AQ34" i="4"/>
  <c r="AQ35" i="4"/>
  <c r="AQ37" i="4"/>
  <c r="L32" i="1"/>
  <c r="L56" i="4"/>
  <c r="U29" i="4"/>
  <c r="AQ33" i="4"/>
  <c r="L30" i="4" l="1"/>
  <c r="L29" i="4" s="1"/>
  <c r="L38" i="17"/>
  <c r="AQ29" i="5"/>
  <c r="AQ42" i="1"/>
  <c r="AQ40" i="1"/>
  <c r="L34" i="17"/>
  <c r="AQ33" i="1"/>
  <c r="AQ31" i="1"/>
  <c r="L35" i="17"/>
  <c r="L37" i="17"/>
  <c r="AQ36" i="1"/>
  <c r="L43" i="1"/>
  <c r="AQ34" i="1"/>
  <c r="L72" i="5"/>
  <c r="AQ30" i="4"/>
  <c r="L33" i="17"/>
  <c r="AQ39" i="1"/>
  <c r="L31" i="17"/>
  <c r="U72" i="4"/>
  <c r="AQ38" i="1"/>
  <c r="AQ37" i="1"/>
  <c r="L41" i="1"/>
  <c r="L56" i="1"/>
  <c r="U29" i="1"/>
  <c r="L36" i="17"/>
  <c r="L39" i="17"/>
  <c r="AQ72" i="7"/>
  <c r="L42" i="17"/>
  <c r="AQ56" i="4"/>
  <c r="AQ72" i="6"/>
  <c r="AQ41" i="4"/>
  <c r="AQ73" i="8"/>
  <c r="L40" i="17"/>
  <c r="AQ32" i="1"/>
  <c r="L32" i="17"/>
  <c r="AQ43" i="4"/>
  <c r="AQ35" i="1"/>
  <c r="L30" i="1" l="1"/>
  <c r="AQ30" i="1" s="1"/>
  <c r="L40" i="18"/>
  <c r="AQ73" i="6"/>
  <c r="AQ56" i="1"/>
  <c r="AQ32" i="17"/>
  <c r="AQ31" i="17"/>
  <c r="L37" i="18"/>
  <c r="L41" i="17"/>
  <c r="AQ35" i="17"/>
  <c r="AQ72" i="5"/>
  <c r="AQ41" i="1"/>
  <c r="L31" i="18"/>
  <c r="AQ40" i="17"/>
  <c r="L38" i="18"/>
  <c r="AQ42" i="17"/>
  <c r="AQ33" i="17"/>
  <c r="AQ43" i="1"/>
  <c r="L43" i="17"/>
  <c r="L33" i="18"/>
  <c r="L39" i="18"/>
  <c r="L42" i="18"/>
  <c r="AQ73" i="7"/>
  <c r="L72" i="4"/>
  <c r="L32" i="18"/>
  <c r="AQ29" i="4"/>
  <c r="AQ34" i="17"/>
  <c r="U72" i="1"/>
  <c r="L56" i="17"/>
  <c r="U29" i="17"/>
  <c r="L34" i="18"/>
  <c r="AQ39" i="17"/>
  <c r="L36" i="18"/>
  <c r="AQ37" i="17"/>
  <c r="L35" i="18"/>
  <c r="AQ36" i="17"/>
  <c r="AQ38" i="17"/>
  <c r="L29" i="1" l="1"/>
  <c r="AQ73" i="5"/>
  <c r="L36" i="19"/>
  <c r="AQ39" i="18"/>
  <c r="L32" i="19"/>
  <c r="AQ33" i="18"/>
  <c r="AQ43" i="17"/>
  <c r="AQ31" i="18"/>
  <c r="AQ41" i="17"/>
  <c r="L72" i="1"/>
  <c r="L39" i="19"/>
  <c r="L34" i="19"/>
  <c r="AQ36" i="18"/>
  <c r="AQ32" i="18"/>
  <c r="L33" i="19"/>
  <c r="U72" i="17"/>
  <c r="AQ72" i="4"/>
  <c r="AQ29" i="1"/>
  <c r="L31" i="19"/>
  <c r="L35" i="19"/>
  <c r="L41" i="18"/>
  <c r="AQ37" i="18"/>
  <c r="AQ56" i="17"/>
  <c r="L40" i="19"/>
  <c r="L38" i="19"/>
  <c r="L43" i="18"/>
  <c r="L37" i="19"/>
  <c r="AQ35" i="18"/>
  <c r="L42" i="19"/>
  <c r="L56" i="18"/>
  <c r="U29" i="18"/>
  <c r="AQ34" i="18"/>
  <c r="AQ42" i="18"/>
  <c r="AQ38" i="18"/>
  <c r="L30" i="17"/>
  <c r="AQ40" i="18"/>
  <c r="L43" i="19" l="1"/>
  <c r="AQ32" i="19"/>
  <c r="AQ73" i="4"/>
  <c r="AQ38" i="19"/>
  <c r="AQ41" i="18"/>
  <c r="U72" i="18"/>
  <c r="AQ35" i="19"/>
  <c r="AQ33" i="19"/>
  <c r="L30" i="18"/>
  <c r="AQ40" i="19"/>
  <c r="U29" i="21"/>
  <c r="AQ42" i="19"/>
  <c r="AQ31" i="19"/>
  <c r="L41" i="19"/>
  <c r="AQ34" i="19"/>
  <c r="AQ36" i="19"/>
  <c r="AQ56" i="18"/>
  <c r="L29" i="17"/>
  <c r="AQ30" i="17"/>
  <c r="AQ39" i="19"/>
  <c r="AQ43" i="18"/>
  <c r="AQ37" i="19"/>
  <c r="L56" i="19"/>
  <c r="U29" i="19"/>
  <c r="L37" i="21" l="1"/>
  <c r="AQ29" i="17"/>
  <c r="U72" i="19"/>
  <c r="L32" i="21"/>
  <c r="AQ41" i="19"/>
  <c r="L33" i="21"/>
  <c r="AQ56" i="19"/>
  <c r="L56" i="26"/>
  <c r="U29" i="26"/>
  <c r="L56" i="21"/>
  <c r="L34" i="21"/>
  <c r="L72" i="17"/>
  <c r="L40" i="21"/>
  <c r="L35" i="21"/>
  <c r="L38" i="21"/>
  <c r="U72" i="21"/>
  <c r="L31" i="21"/>
  <c r="L39" i="21"/>
  <c r="L36" i="21"/>
  <c r="L30" i="19"/>
  <c r="L29" i="18"/>
  <c r="AQ30" i="18"/>
  <c r="L42" i="21"/>
  <c r="AQ43" i="19"/>
  <c r="AQ29" i="18" l="1"/>
  <c r="L72" i="18"/>
  <c r="AQ38" i="21"/>
  <c r="AQ32" i="21"/>
  <c r="AQ42" i="21"/>
  <c r="AQ39" i="21"/>
  <c r="AQ56" i="21"/>
  <c r="L29" i="19"/>
  <c r="AQ30" i="19"/>
  <c r="U72" i="26"/>
  <c r="L29" i="26"/>
  <c r="AQ35" i="21"/>
  <c r="AQ34" i="21"/>
  <c r="L41" i="21"/>
  <c r="AQ36" i="21"/>
  <c r="AQ40" i="21"/>
  <c r="L43" i="21"/>
  <c r="AQ33" i="21"/>
  <c r="AQ31" i="21"/>
  <c r="AQ37" i="21"/>
  <c r="L30" i="21" l="1"/>
  <c r="L29" i="21" s="1"/>
  <c r="L72" i="26"/>
  <c r="AQ43" i="21"/>
  <c r="AQ29" i="19"/>
  <c r="L72" i="19"/>
  <c r="AQ41" i="21"/>
  <c r="AQ30" i="21" l="1"/>
  <c r="L56" i="28"/>
  <c r="U29" i="28"/>
  <c r="AQ29" i="21"/>
  <c r="L72" i="21"/>
  <c r="U72" i="28" l="1"/>
  <c r="L29" i="28"/>
  <c r="L72" i="28" l="1"/>
  <c r="AF7" i="27" l="1"/>
  <c r="AF9" i="27"/>
  <c r="AN7" i="37" l="1"/>
  <c r="AN8" i="37" s="1"/>
  <c r="AF7" i="37"/>
  <c r="AF8" i="37" s="1"/>
  <c r="AN7" i="39"/>
  <c r="AF9" i="37"/>
  <c r="AN9" i="39"/>
  <c r="AF7" i="39"/>
  <c r="AN7" i="27"/>
  <c r="AF9" i="39"/>
  <c r="AN9" i="27"/>
  <c r="AF8" i="27"/>
  <c r="AF26" i="27"/>
  <c r="AN9" i="37"/>
  <c r="AF26" i="37" l="1"/>
  <c r="AF72" i="37" s="1"/>
  <c r="AN26" i="37"/>
  <c r="AN72" i="37" s="1"/>
  <c r="AF26" i="39"/>
  <c r="AF72" i="39" s="1"/>
  <c r="AF8" i="39"/>
  <c r="AN26" i="27"/>
  <c r="AN8" i="27"/>
  <c r="AN8" i="39"/>
  <c r="AN26" i="39"/>
  <c r="AN72" i="39" s="1"/>
  <c r="AF9" i="36" l="1"/>
  <c r="AF7" i="36"/>
  <c r="AN9" i="36"/>
  <c r="AN7" i="36"/>
  <c r="AN26" i="36" l="1"/>
  <c r="AN72" i="36" s="1"/>
  <c r="AN8" i="36"/>
  <c r="AF8" i="36"/>
  <c r="AF26" i="36"/>
  <c r="AF72" i="36" s="1"/>
  <c r="AF7" i="35" l="1"/>
  <c r="AF9" i="35"/>
  <c r="AN7" i="35"/>
  <c r="AN9" i="35"/>
  <c r="AN26" i="35" l="1"/>
  <c r="AN72" i="35" s="1"/>
  <c r="AN8" i="35"/>
  <c r="AF8" i="35"/>
  <c r="AF26" i="35"/>
  <c r="AF72" i="35" s="1"/>
  <c r="AF7" i="26" l="1"/>
  <c r="AN9" i="31"/>
  <c r="AN7" i="31"/>
  <c r="AN9" i="28"/>
  <c r="AF9" i="29"/>
  <c r="AF9" i="28"/>
  <c r="AF9" i="30"/>
  <c r="AF9" i="25"/>
  <c r="AN7" i="28"/>
  <c r="AN7" i="25"/>
  <c r="AF7" i="28"/>
  <c r="AF8" i="28" s="1"/>
  <c r="AF7" i="25"/>
  <c r="AF7" i="29"/>
  <c r="AF7" i="30"/>
  <c r="AN7" i="26"/>
  <c r="AF7" i="31"/>
  <c r="AF9" i="31"/>
  <c r="AN9" i="26"/>
  <c r="AN7" i="30"/>
  <c r="AN7" i="29"/>
  <c r="AN9" i="25"/>
  <c r="AF9" i="26"/>
  <c r="AN9" i="30"/>
  <c r="AN9" i="29"/>
  <c r="AN8" i="29" l="1"/>
  <c r="AN26" i="29"/>
  <c r="AN72" i="29" s="1"/>
  <c r="AF26" i="29"/>
  <c r="AF72" i="29" s="1"/>
  <c r="AF8" i="29"/>
  <c r="AF26" i="28"/>
  <c r="AF72" i="28" s="1"/>
  <c r="AF8" i="25"/>
  <c r="AF26" i="25"/>
  <c r="AF72" i="25" s="1"/>
  <c r="AN8" i="30"/>
  <c r="AN26" i="30"/>
  <c r="AN72" i="30" s="1"/>
  <c r="AN26" i="25"/>
  <c r="AN72" i="25" s="1"/>
  <c r="AN8" i="25"/>
  <c r="AN26" i="31"/>
  <c r="AN72" i="31" s="1"/>
  <c r="AN8" i="31"/>
  <c r="AF8" i="31"/>
  <c r="AF26" i="31"/>
  <c r="AF72" i="31" s="1"/>
  <c r="AN8" i="28"/>
  <c r="AN26" i="28"/>
  <c r="AN72" i="28" s="1"/>
  <c r="AN26" i="26"/>
  <c r="AN72" i="26" s="1"/>
  <c r="AN8" i="26"/>
  <c r="AF8" i="30"/>
  <c r="AF26" i="30"/>
  <c r="AF72" i="30" s="1"/>
  <c r="AF8" i="26"/>
  <c r="AF26" i="26"/>
  <c r="AF72" i="26" s="1"/>
  <c r="AF9" i="32" l="1"/>
  <c r="AF7" i="32"/>
  <c r="AN7" i="32"/>
  <c r="AN9" i="32"/>
  <c r="AN8" i="32" l="1"/>
  <c r="AN26" i="32"/>
  <c r="AN72" i="32" s="1"/>
  <c r="AF8" i="32"/>
  <c r="AF26" i="32"/>
  <c r="AF72" i="32" s="1"/>
  <c r="AF7" i="33" l="1"/>
  <c r="AF9" i="33"/>
  <c r="AN9" i="33"/>
  <c r="AN7" i="33"/>
  <c r="AN26" i="33" l="1"/>
  <c r="AN72" i="33" s="1"/>
  <c r="AN8" i="33"/>
  <c r="AF8" i="33"/>
  <c r="AF26" i="33"/>
  <c r="AF72" i="33" s="1"/>
  <c r="AF7" i="34" l="1"/>
  <c r="AF9" i="34"/>
  <c r="AN7" i="34"/>
  <c r="AN9" i="34"/>
  <c r="AN26" i="34" l="1"/>
  <c r="AN72" i="34" s="1"/>
  <c r="AN8" i="34"/>
  <c r="AF8" i="34"/>
  <c r="AF26" i="34"/>
  <c r="AF72" i="34" s="1"/>
  <c r="AJ7" i="27" l="1"/>
  <c r="AJ26" i="27" l="1"/>
  <c r="AJ8" i="27"/>
  <c r="W15" i="27" l="1"/>
  <c r="T15" i="27"/>
  <c r="Q15" i="27"/>
  <c r="T7" i="27"/>
  <c r="P21" i="27"/>
  <c r="R7" i="27"/>
  <c r="Q21" i="27"/>
  <c r="U15" i="27"/>
  <c r="N7" i="27"/>
  <c r="S15" i="27"/>
  <c r="R21" i="27"/>
  <c r="U7" i="27"/>
  <c r="M7" i="27"/>
  <c r="R15" i="27"/>
  <c r="P7" i="27"/>
  <c r="P15" i="27"/>
  <c r="Q7" i="27"/>
  <c r="U21" i="27"/>
  <c r="W7" i="27"/>
  <c r="S7" i="27" l="1"/>
  <c r="L5" i="27"/>
  <c r="T8" i="27"/>
  <c r="W8" i="27"/>
  <c r="W26" i="27"/>
  <c r="P8" i="27"/>
  <c r="P26" i="27"/>
  <c r="R26" i="27"/>
  <c r="R8" i="27"/>
  <c r="U8" i="27"/>
  <c r="Q8" i="27"/>
  <c r="Q26" i="27"/>
  <c r="M8" i="27"/>
  <c r="N21" i="27"/>
  <c r="N8" i="27"/>
  <c r="S21" i="27"/>
  <c r="AQ5" i="27" l="1"/>
  <c r="S8" i="27"/>
  <c r="S26" i="27"/>
  <c r="AA7" i="27" l="1"/>
  <c r="AA8" i="27" l="1"/>
  <c r="AK21" i="27" l="1"/>
  <c r="AK7" i="27"/>
  <c r="G21" i="27"/>
  <c r="J7" i="27"/>
  <c r="AQ12" i="27" l="1"/>
  <c r="AK26" i="27"/>
  <c r="AK8" i="27"/>
  <c r="J8" i="27"/>
  <c r="J26" i="27"/>
  <c r="AO9" i="27"/>
  <c r="AO7" i="27" l="1"/>
  <c r="AQ18" i="27"/>
  <c r="AC7" i="27"/>
  <c r="AC22" i="27"/>
  <c r="AO8" i="27"/>
  <c r="AD22" i="27"/>
  <c r="AD7" i="27"/>
  <c r="AC21" i="27" l="1"/>
  <c r="AC8" i="27"/>
  <c r="AD8" i="27"/>
  <c r="AD21" i="27"/>
  <c r="AB22" i="27"/>
  <c r="AC26" i="27" l="1"/>
  <c r="N9" i="27"/>
  <c r="AB21" i="27"/>
  <c r="AO22" i="27"/>
  <c r="AD26" i="27"/>
  <c r="AQ22" i="27" l="1"/>
  <c r="L14" i="27"/>
  <c r="M9" i="27"/>
  <c r="AO21" i="27"/>
  <c r="N26" i="27"/>
  <c r="M26" i="27" l="1"/>
  <c r="L9" i="27"/>
  <c r="AH7" i="27" l="1"/>
  <c r="AH26" i="27" l="1"/>
  <c r="AH8" i="27"/>
  <c r="K7" i="27" l="1"/>
  <c r="H4" i="27"/>
  <c r="K8" i="27" l="1"/>
  <c r="H19" i="27" l="1"/>
  <c r="K15" i="27"/>
  <c r="AQ19" i="27" l="1"/>
  <c r="H15" i="27"/>
  <c r="K26" i="27"/>
  <c r="V21" i="27" l="1"/>
  <c r="L24" i="27"/>
  <c r="L21" i="27" l="1"/>
  <c r="L4" i="27" l="1"/>
  <c r="C4" i="27" l="1"/>
  <c r="D21" i="27" l="1"/>
  <c r="E24" i="27"/>
  <c r="C24" i="27" s="1"/>
  <c r="C21" i="27" l="1"/>
  <c r="AQ24" i="27"/>
  <c r="E21" i="27"/>
  <c r="AQ21" i="27" l="1"/>
  <c r="C6" i="27" l="1"/>
  <c r="L6" i="27" l="1"/>
  <c r="U26" i="27" l="1"/>
  <c r="O15" i="27"/>
  <c r="L20" i="27"/>
  <c r="L25" i="27"/>
  <c r="T26" i="27"/>
  <c r="O26" i="27" l="1"/>
  <c r="L15" i="27"/>
  <c r="AQ20" i="27"/>
  <c r="AQ17" i="27" l="1"/>
  <c r="E7" i="27" l="1"/>
  <c r="G7" i="27"/>
  <c r="G8" i="27" l="1"/>
  <c r="G26" i="27"/>
  <c r="E26" i="27"/>
  <c r="E8" i="27"/>
  <c r="D7" i="27" l="1"/>
  <c r="C3" i="27"/>
  <c r="C7" i="27" l="1"/>
  <c r="D8" i="27"/>
  <c r="D26" i="27"/>
  <c r="C8" i="27" l="1"/>
  <c r="C26" i="27"/>
  <c r="V7" i="27" l="1"/>
  <c r="L3" i="27"/>
  <c r="L7" i="27" l="1"/>
  <c r="V8" i="27"/>
  <c r="V26" i="27"/>
  <c r="L8" i="27" l="1"/>
  <c r="L26" i="27"/>
  <c r="AQ14" i="27" l="1"/>
  <c r="AA9" i="27" l="1"/>
  <c r="AA26" i="27" l="1"/>
  <c r="AO15" i="27" l="1"/>
  <c r="AQ16" i="27"/>
  <c r="AQ15" i="27" l="1"/>
  <c r="AO26" i="27" l="1"/>
  <c r="AB6" i="27" l="1"/>
  <c r="AB4" i="27"/>
  <c r="AI7" i="27" l="1"/>
  <c r="AQ4" i="27"/>
  <c r="AI8" i="27" l="1"/>
  <c r="AI26" i="27"/>
  <c r="H25" i="37" l="1"/>
  <c r="AQ25" i="37" s="1"/>
  <c r="H11" i="37" l="1"/>
  <c r="H25" i="39"/>
  <c r="AQ25" i="39" s="1"/>
  <c r="H11" i="39" l="1"/>
  <c r="H25" i="27" l="1"/>
  <c r="H11" i="27"/>
  <c r="AQ25" i="27" l="1"/>
  <c r="D7" i="1" l="1"/>
  <c r="C6" i="1"/>
  <c r="AQ6" i="1" l="1"/>
  <c r="C7" i="1"/>
  <c r="D8" i="1"/>
  <c r="D26" i="1"/>
  <c r="D72" i="1" s="1"/>
  <c r="C8" i="1" l="1"/>
  <c r="AQ8" i="1" s="1"/>
  <c r="AQ7" i="1"/>
  <c r="C26" i="1"/>
  <c r="C72" i="1" l="1"/>
  <c r="AQ72" i="1" s="1"/>
  <c r="AQ73" i="1" s="1"/>
  <c r="AQ26" i="1"/>
  <c r="C6" i="21" l="1"/>
  <c r="C7" i="21" s="1"/>
  <c r="D7" i="21"/>
  <c r="C6" i="18"/>
  <c r="C7" i="18" s="1"/>
  <c r="D7" i="18"/>
  <c r="C6" i="17"/>
  <c r="C7" i="17" s="1"/>
  <c r="D7" i="17"/>
  <c r="D26" i="17" l="1"/>
  <c r="D72" i="17" s="1"/>
  <c r="D8" i="17"/>
  <c r="D26" i="18"/>
  <c r="D72" i="18" s="1"/>
  <c r="D8" i="18"/>
  <c r="C26" i="17"/>
  <c r="C8" i="17"/>
  <c r="C8" i="18"/>
  <c r="C26" i="18"/>
  <c r="D8" i="21"/>
  <c r="D26" i="21"/>
  <c r="D72" i="21" s="1"/>
  <c r="C26" i="21"/>
  <c r="C8" i="21"/>
  <c r="C72" i="17" l="1"/>
  <c r="C72" i="18"/>
  <c r="C72" i="21"/>
  <c r="H25" i="35" l="1"/>
  <c r="AQ25" i="35" s="1"/>
  <c r="H25" i="32" l="1"/>
  <c r="AQ25" i="32" s="1"/>
  <c r="H11" i="35"/>
  <c r="H25" i="31" l="1"/>
  <c r="AQ25" i="31" s="1"/>
  <c r="H11" i="32"/>
  <c r="H25" i="30" l="1"/>
  <c r="AQ25" i="30" s="1"/>
  <c r="H11" i="31"/>
  <c r="H11" i="30" l="1"/>
  <c r="H25" i="33" l="1"/>
  <c r="AQ25" i="33" s="1"/>
  <c r="H25" i="34"/>
  <c r="AQ25" i="34" s="1"/>
  <c r="H25" i="36" l="1"/>
  <c r="AQ25" i="36" s="1"/>
  <c r="H11" i="34"/>
  <c r="H11" i="33"/>
  <c r="H11" i="36" l="1"/>
  <c r="C6" i="19" l="1"/>
  <c r="C7" i="19" s="1"/>
  <c r="D7" i="19"/>
  <c r="D8" i="19" l="1"/>
  <c r="D26" i="19"/>
  <c r="D72" i="19" s="1"/>
  <c r="C26" i="19"/>
  <c r="C8" i="19"/>
  <c r="C72" i="19" l="1"/>
  <c r="H6" i="35" l="1"/>
  <c r="AQ6" i="35" s="1"/>
  <c r="H13" i="37"/>
  <c r="I9" i="37"/>
  <c r="H13" i="39" l="1"/>
  <c r="I9" i="39"/>
  <c r="H13" i="35"/>
  <c r="I9" i="35"/>
  <c r="AQ13" i="37"/>
  <c r="H9" i="37"/>
  <c r="I7" i="35"/>
  <c r="H2" i="35"/>
  <c r="H13" i="34" l="1"/>
  <c r="I9" i="34"/>
  <c r="H7" i="35"/>
  <c r="AQ13" i="39"/>
  <c r="H9" i="39"/>
  <c r="I26" i="35"/>
  <c r="I72" i="35" s="1"/>
  <c r="I8" i="35"/>
  <c r="AQ13" i="35"/>
  <c r="H9" i="35"/>
  <c r="H6" i="34"/>
  <c r="AQ6" i="34" s="1"/>
  <c r="H13" i="27"/>
  <c r="I9" i="27"/>
  <c r="AQ13" i="27" l="1"/>
  <c r="H9" i="27"/>
  <c r="I7" i="34"/>
  <c r="H2" i="34"/>
  <c r="H26" i="35"/>
  <c r="H8" i="35"/>
  <c r="AQ13" i="34"/>
  <c r="H9" i="34"/>
  <c r="H72" i="35" l="1"/>
  <c r="H6" i="33"/>
  <c r="AQ6" i="33" s="1"/>
  <c r="H7" i="34"/>
  <c r="I26" i="34"/>
  <c r="I72" i="34" s="1"/>
  <c r="I8" i="34"/>
  <c r="H13" i="33"/>
  <c r="I9" i="33"/>
  <c r="I7" i="33" l="1"/>
  <c r="H2" i="33"/>
  <c r="H26" i="34"/>
  <c r="H8" i="34"/>
  <c r="AQ13" i="33"/>
  <c r="H9" i="33"/>
  <c r="H13" i="32" l="1"/>
  <c r="I9" i="32"/>
  <c r="H72" i="34"/>
  <c r="H6" i="32"/>
  <c r="AQ6" i="32" s="1"/>
  <c r="I26" i="33"/>
  <c r="I72" i="33" s="1"/>
  <c r="I8" i="33"/>
  <c r="H7" i="33"/>
  <c r="H6" i="31" l="1"/>
  <c r="AQ6" i="31" s="1"/>
  <c r="H8" i="33"/>
  <c r="H26" i="33"/>
  <c r="H2" i="32"/>
  <c r="I7" i="32"/>
  <c r="AQ13" i="32"/>
  <c r="H9" i="32"/>
  <c r="H2" i="31" l="1"/>
  <c r="I7" i="31"/>
  <c r="H72" i="33"/>
  <c r="H13" i="31"/>
  <c r="I9" i="31"/>
  <c r="H7" i="32"/>
  <c r="I26" i="32"/>
  <c r="I72" i="32" s="1"/>
  <c r="I8" i="32"/>
  <c r="H26" i="32" l="1"/>
  <c r="H8" i="32"/>
  <c r="H6" i="30"/>
  <c r="AQ6" i="30" s="1"/>
  <c r="AQ13" i="31"/>
  <c r="H9" i="31"/>
  <c r="I8" i="31"/>
  <c r="I26" i="31"/>
  <c r="I72" i="31" s="1"/>
  <c r="H7" i="31"/>
  <c r="H13" i="30"/>
  <c r="I9" i="30"/>
  <c r="I7" i="30" l="1"/>
  <c r="H2" i="30"/>
  <c r="AQ13" i="30"/>
  <c r="H9" i="30"/>
  <c r="H8" i="31"/>
  <c r="H26" i="31"/>
  <c r="H72" i="32"/>
  <c r="H7" i="30" l="1"/>
  <c r="I8" i="30"/>
  <c r="I26" i="30"/>
  <c r="I72" i="30" s="1"/>
  <c r="H72" i="31"/>
  <c r="H6" i="29"/>
  <c r="AQ6" i="29" s="1"/>
  <c r="H13" i="29"/>
  <c r="I9" i="29"/>
  <c r="H2" i="29" l="1"/>
  <c r="I7" i="29"/>
  <c r="H9" i="29"/>
  <c r="AQ13" i="29"/>
  <c r="H8" i="30"/>
  <c r="H26" i="30"/>
  <c r="H6" i="28" l="1"/>
  <c r="AQ6" i="28" s="1"/>
  <c r="I9" i="26"/>
  <c r="H13" i="26"/>
  <c r="H6" i="26"/>
  <c r="AQ6" i="26" s="1"/>
  <c r="I8" i="29"/>
  <c r="I26" i="29"/>
  <c r="I72" i="29" s="1"/>
  <c r="H72" i="30"/>
  <c r="H7" i="29"/>
  <c r="H13" i="28"/>
  <c r="I9" i="28"/>
  <c r="AQ13" i="26" l="1"/>
  <c r="H9" i="26"/>
  <c r="I7" i="28"/>
  <c r="H2" i="28"/>
  <c r="H2" i="26"/>
  <c r="I7" i="26"/>
  <c r="H8" i="29"/>
  <c r="H26" i="29"/>
  <c r="H6" i="25"/>
  <c r="AQ6" i="25" s="1"/>
  <c r="AQ13" i="28"/>
  <c r="H9" i="28"/>
  <c r="I8" i="28" l="1"/>
  <c r="I26" i="28"/>
  <c r="I72" i="28" s="1"/>
  <c r="H7" i="28"/>
  <c r="H13" i="23"/>
  <c r="I9" i="23"/>
  <c r="H72" i="29"/>
  <c r="H13" i="18"/>
  <c r="I9" i="18"/>
  <c r="H6" i="24"/>
  <c r="AQ6" i="24" s="1"/>
  <c r="H6" i="23"/>
  <c r="AQ6" i="23" s="1"/>
  <c r="H6" i="22"/>
  <c r="AQ6" i="22" s="1"/>
  <c r="I9" i="22"/>
  <c r="H13" i="22"/>
  <c r="I9" i="21"/>
  <c r="H13" i="21"/>
  <c r="H6" i="21"/>
  <c r="AQ6" i="21" s="1"/>
  <c r="H6" i="18"/>
  <c r="AQ6" i="18" s="1"/>
  <c r="I9" i="25"/>
  <c r="H13" i="25"/>
  <c r="H13" i="19"/>
  <c r="I9" i="19"/>
  <c r="H13" i="24"/>
  <c r="I9" i="24"/>
  <c r="H2" i="25"/>
  <c r="I7" i="25"/>
  <c r="H13" i="17"/>
  <c r="I9" i="17"/>
  <c r="H7" i="26"/>
  <c r="H6" i="19"/>
  <c r="AQ6" i="19" s="1"/>
  <c r="H6" i="17"/>
  <c r="AQ6" i="17" s="1"/>
  <c r="I26" i="26"/>
  <c r="I72" i="26" s="1"/>
  <c r="I8" i="26"/>
  <c r="H9" i="25" l="1"/>
  <c r="AQ13" i="25"/>
  <c r="AQ13" i="22"/>
  <c r="H9" i="22"/>
  <c r="AQ9" i="22" s="1"/>
  <c r="AQ13" i="19"/>
  <c r="H9" i="19"/>
  <c r="AQ9" i="19" s="1"/>
  <c r="H8" i="26"/>
  <c r="H26" i="26"/>
  <c r="H2" i="21"/>
  <c r="I7" i="21"/>
  <c r="I7" i="24"/>
  <c r="H2" i="24"/>
  <c r="AQ13" i="18"/>
  <c r="H9" i="18"/>
  <c r="AQ9" i="18" s="1"/>
  <c r="H2" i="22"/>
  <c r="I7" i="22"/>
  <c r="H6" i="37"/>
  <c r="AQ6" i="37" s="1"/>
  <c r="H9" i="17"/>
  <c r="AQ9" i="17" s="1"/>
  <c r="AQ13" i="17"/>
  <c r="H2" i="23"/>
  <c r="I7" i="23"/>
  <c r="I7" i="19"/>
  <c r="H2" i="19"/>
  <c r="H7" i="25"/>
  <c r="AQ13" i="23"/>
  <c r="H9" i="23"/>
  <c r="AQ9" i="23" s="1"/>
  <c r="H2" i="18"/>
  <c r="I7" i="18"/>
  <c r="I26" i="25"/>
  <c r="I72" i="25" s="1"/>
  <c r="I8" i="25"/>
  <c r="I7" i="17"/>
  <c r="H2" i="17"/>
  <c r="AQ13" i="24"/>
  <c r="H9" i="24"/>
  <c r="AQ9" i="24" s="1"/>
  <c r="H9" i="21"/>
  <c r="AQ9" i="21" s="1"/>
  <c r="AQ13" i="21"/>
  <c r="H26" i="28"/>
  <c r="H8" i="28"/>
  <c r="I26" i="22" l="1"/>
  <c r="I72" i="22" s="1"/>
  <c r="I8" i="22"/>
  <c r="H7" i="24"/>
  <c r="AQ2" i="24"/>
  <c r="I8" i="19"/>
  <c r="I26" i="19"/>
  <c r="I72" i="19" s="1"/>
  <c r="H7" i="22"/>
  <c r="AQ2" i="22"/>
  <c r="I8" i="24"/>
  <c r="I26" i="24"/>
  <c r="I72" i="24" s="1"/>
  <c r="H7" i="17"/>
  <c r="AQ2" i="17"/>
  <c r="I8" i="17"/>
  <c r="I26" i="17"/>
  <c r="I72" i="17" s="1"/>
  <c r="H72" i="28"/>
  <c r="H2" i="37"/>
  <c r="I7" i="37"/>
  <c r="I8" i="21"/>
  <c r="I26" i="21"/>
  <c r="I72" i="21" s="1"/>
  <c r="I8" i="18"/>
  <c r="I26" i="18"/>
  <c r="I72" i="18" s="1"/>
  <c r="H7" i="21"/>
  <c r="AQ2" i="21"/>
  <c r="AQ2" i="18"/>
  <c r="H7" i="18"/>
  <c r="I8" i="23"/>
  <c r="I26" i="23"/>
  <c r="I72" i="23" s="1"/>
  <c r="H7" i="23"/>
  <c r="AQ2" i="23"/>
  <c r="H72" i="26"/>
  <c r="H8" i="25"/>
  <c r="H26" i="25"/>
  <c r="H7" i="19"/>
  <c r="AQ2" i="19"/>
  <c r="H6" i="39"/>
  <c r="AQ6" i="39" s="1"/>
  <c r="H6" i="36" l="1"/>
  <c r="AQ6" i="36" s="1"/>
  <c r="H13" i="36"/>
  <c r="I9" i="36"/>
  <c r="H26" i="24"/>
  <c r="AQ7" i="24"/>
  <c r="H8" i="24"/>
  <c r="AQ8" i="24" s="1"/>
  <c r="H8" i="23"/>
  <c r="AQ8" i="23" s="1"/>
  <c r="H26" i="23"/>
  <c r="AQ7" i="23"/>
  <c r="H8" i="19"/>
  <c r="AQ8" i="19" s="1"/>
  <c r="H26" i="19"/>
  <c r="AQ7" i="19"/>
  <c r="H8" i="17"/>
  <c r="AQ8" i="17" s="1"/>
  <c r="H26" i="17"/>
  <c r="AQ7" i="17"/>
  <c r="H2" i="39"/>
  <c r="I7" i="39"/>
  <c r="H72" i="25"/>
  <c r="H26" i="18"/>
  <c r="H8" i="18"/>
  <c r="AQ8" i="18" s="1"/>
  <c r="AQ7" i="18"/>
  <c r="I26" i="37"/>
  <c r="I72" i="37" s="1"/>
  <c r="I8" i="37"/>
  <c r="H26" i="22"/>
  <c r="AQ7" i="22"/>
  <c r="H8" i="22"/>
  <c r="AQ8" i="22" s="1"/>
  <c r="H7" i="37"/>
  <c r="H26" i="21"/>
  <c r="H8" i="21"/>
  <c r="AQ8" i="21" s="1"/>
  <c r="AQ7" i="21"/>
  <c r="H8" i="37" l="1"/>
  <c r="H26" i="37"/>
  <c r="H2" i="36"/>
  <c r="I7" i="36"/>
  <c r="I7" i="27"/>
  <c r="H6" i="27"/>
  <c r="H2" i="27"/>
  <c r="H72" i="19"/>
  <c r="AQ72" i="19" s="1"/>
  <c r="AQ26" i="19"/>
  <c r="H72" i="23"/>
  <c r="AQ26" i="23"/>
  <c r="H72" i="21"/>
  <c r="AQ72" i="21" s="1"/>
  <c r="AQ26" i="21"/>
  <c r="AQ26" i="22"/>
  <c r="H72" i="22"/>
  <c r="I26" i="39"/>
  <c r="I72" i="39" s="1"/>
  <c r="I8" i="39"/>
  <c r="H7" i="39"/>
  <c r="AQ26" i="24"/>
  <c r="H72" i="24"/>
  <c r="H72" i="18"/>
  <c r="AQ72" i="18" s="1"/>
  <c r="AQ26" i="18"/>
  <c r="H72" i="17"/>
  <c r="AQ72" i="17" s="1"/>
  <c r="AQ26" i="17"/>
  <c r="AQ13" i="36"/>
  <c r="H9" i="36"/>
  <c r="H7" i="27" l="1"/>
  <c r="H8" i="39"/>
  <c r="H26" i="39"/>
  <c r="AQ6" i="27"/>
  <c r="I8" i="27"/>
  <c r="I26" i="27"/>
  <c r="I8" i="36"/>
  <c r="I26" i="36"/>
  <c r="I72" i="36" s="1"/>
  <c r="H7" i="36"/>
  <c r="H72" i="37"/>
  <c r="H72" i="39" l="1"/>
  <c r="H26" i="27"/>
  <c r="H8" i="27"/>
  <c r="H8" i="36"/>
  <c r="H26" i="36"/>
  <c r="H72" i="36" l="1"/>
  <c r="AB32" i="39" l="1"/>
  <c r="AB63" i="39" l="1"/>
  <c r="AQ63" i="39" s="1"/>
  <c r="AB69" i="39"/>
  <c r="AQ69" i="39" s="1"/>
  <c r="AB67" i="39"/>
  <c r="AQ67" i="39" s="1"/>
  <c r="AB38" i="39"/>
  <c r="AQ38" i="39" s="1"/>
  <c r="AB68" i="39"/>
  <c r="AQ68" i="39" s="1"/>
  <c r="AB62" i="39"/>
  <c r="AQ62" i="39" s="1"/>
  <c r="AQ32" i="39"/>
  <c r="AB60" i="39"/>
  <c r="AQ60" i="39" s="1"/>
  <c r="AB61" i="39"/>
  <c r="AQ61" i="39" s="1"/>
  <c r="AB59" i="39" l="1"/>
  <c r="AQ59" i="39" s="1"/>
  <c r="AB36" i="39"/>
  <c r="AQ36" i="39" s="1"/>
  <c r="AE65" i="39"/>
  <c r="AB65" i="39" s="1"/>
  <c r="AQ65" i="39" s="1"/>
  <c r="AB66" i="39"/>
  <c r="AQ66" i="39" s="1"/>
  <c r="AB38" i="37" l="1"/>
  <c r="AQ38" i="37" s="1"/>
  <c r="AB36" i="37"/>
  <c r="AQ36" i="37" s="1"/>
  <c r="AB32" i="37" l="1"/>
  <c r="AQ32" i="37" l="1"/>
  <c r="AB11" i="35" l="1"/>
  <c r="AQ11" i="35" s="1"/>
  <c r="AB36" i="32"/>
  <c r="AQ36" i="32" s="1"/>
  <c r="AB38" i="28"/>
  <c r="AQ38" i="28" s="1"/>
  <c r="AB10" i="30"/>
  <c r="AB36" i="31"/>
  <c r="AQ36" i="31" s="1"/>
  <c r="AB36" i="28"/>
  <c r="AQ36" i="28" s="1"/>
  <c r="AB36" i="25"/>
  <c r="AQ36" i="25" s="1"/>
  <c r="AB36" i="35"/>
  <c r="AQ36" i="35" s="1"/>
  <c r="AB38" i="35"/>
  <c r="AQ38" i="35" s="1"/>
  <c r="AB10" i="32"/>
  <c r="AB11" i="33"/>
  <c r="AQ11" i="33" s="1"/>
  <c r="AB38" i="30"/>
  <c r="AQ38" i="30" s="1"/>
  <c r="AB38" i="25"/>
  <c r="AQ38" i="25" s="1"/>
  <c r="AB36" i="30"/>
  <c r="AQ36" i="30" s="1"/>
  <c r="AB36" i="36"/>
  <c r="AQ36" i="36" s="1"/>
  <c r="AB10" i="33"/>
  <c r="AE9" i="34"/>
  <c r="AB10" i="34"/>
  <c r="AB38" i="29"/>
  <c r="AQ38" i="29" s="1"/>
  <c r="AB10" i="26"/>
  <c r="AB10" i="29"/>
  <c r="AB11" i="34"/>
  <c r="AQ11" i="34" s="1"/>
  <c r="AB38" i="32"/>
  <c r="AQ38" i="32" s="1"/>
  <c r="AB10" i="31"/>
  <c r="AB10" i="36"/>
  <c r="AB11" i="25"/>
  <c r="AQ11" i="25" s="1"/>
  <c r="AB38" i="36"/>
  <c r="AQ38" i="36" s="1"/>
  <c r="AB10" i="25"/>
  <c r="AE9" i="28"/>
  <c r="AB10" i="28"/>
  <c r="AB11" i="31"/>
  <c r="AQ11" i="31" s="1"/>
  <c r="AB11" i="28"/>
  <c r="AQ11" i="28" s="1"/>
  <c r="AB36" i="33"/>
  <c r="AQ36" i="33" s="1"/>
  <c r="AE9" i="35"/>
  <c r="AB10" i="35"/>
  <c r="AB36" i="34" l="1"/>
  <c r="AQ36" i="34" s="1"/>
  <c r="AQ10" i="29"/>
  <c r="AQ10" i="31"/>
  <c r="AB9" i="31"/>
  <c r="AB32" i="36"/>
  <c r="AQ10" i="33"/>
  <c r="AB9" i="33"/>
  <c r="AE9" i="31"/>
  <c r="AE9" i="33"/>
  <c r="AB38" i="31"/>
  <c r="AQ38" i="31" s="1"/>
  <c r="AB36" i="29"/>
  <c r="AQ36" i="29" s="1"/>
  <c r="AB9" i="28"/>
  <c r="AQ10" i="28"/>
  <c r="AB32" i="32"/>
  <c r="AB32" i="28"/>
  <c r="AQ10" i="25"/>
  <c r="AB9" i="25"/>
  <c r="AB38" i="34"/>
  <c r="AQ38" i="34" s="1"/>
  <c r="AB9" i="35"/>
  <c r="AQ10" i="35"/>
  <c r="AB32" i="35"/>
  <c r="AE9" i="25"/>
  <c r="AB36" i="26"/>
  <c r="AQ36" i="26" s="1"/>
  <c r="AB32" i="30"/>
  <c r="AQ10" i="32"/>
  <c r="AB38" i="26"/>
  <c r="AQ38" i="26" s="1"/>
  <c r="AB32" i="25"/>
  <c r="AB32" i="34"/>
  <c r="AB38" i="33"/>
  <c r="AQ38" i="33" s="1"/>
  <c r="AQ10" i="36"/>
  <c r="AQ10" i="26"/>
  <c r="AB9" i="34"/>
  <c r="AQ10" i="34"/>
  <c r="AQ10" i="30"/>
  <c r="AB11" i="32" l="1"/>
  <c r="AE9" i="32"/>
  <c r="AQ32" i="30"/>
  <c r="AQ9" i="33"/>
  <c r="AB11" i="26"/>
  <c r="AE9" i="26"/>
  <c r="AQ32" i="36"/>
  <c r="AQ9" i="25"/>
  <c r="AQ9" i="31"/>
  <c r="AQ32" i="34"/>
  <c r="AB11" i="29"/>
  <c r="AE9" i="29"/>
  <c r="AQ9" i="34"/>
  <c r="AB32" i="31"/>
  <c r="AQ32" i="35"/>
  <c r="AQ32" i="25"/>
  <c r="AQ32" i="28"/>
  <c r="AQ9" i="35"/>
  <c r="AB32" i="29"/>
  <c r="AB32" i="26"/>
  <c r="AQ32" i="32"/>
  <c r="AB64" i="39"/>
  <c r="AQ64" i="39" s="1"/>
  <c r="AE58" i="39"/>
  <c r="AB32" i="33"/>
  <c r="AQ9" i="28"/>
  <c r="AB11" i="30"/>
  <c r="AE9" i="30"/>
  <c r="AE57" i="39" l="1"/>
  <c r="AB58" i="39"/>
  <c r="AQ32" i="31"/>
  <c r="AQ32" i="26"/>
  <c r="AQ32" i="29"/>
  <c r="AQ11" i="29"/>
  <c r="AB9" i="29"/>
  <c r="AQ11" i="26"/>
  <c r="AB9" i="26"/>
  <c r="AQ11" i="30"/>
  <c r="AB9" i="30"/>
  <c r="AQ32" i="33"/>
  <c r="AQ11" i="32"/>
  <c r="AB9" i="32"/>
  <c r="AB34" i="35" l="1"/>
  <c r="AE30" i="35"/>
  <c r="AB34" i="25"/>
  <c r="AE30" i="25"/>
  <c r="AQ9" i="30"/>
  <c r="AB57" i="39"/>
  <c r="AQ57" i="39" s="1"/>
  <c r="AQ58" i="39"/>
  <c r="AQ9" i="26"/>
  <c r="AQ9" i="32"/>
  <c r="AQ9" i="29"/>
  <c r="AB34" i="32" l="1"/>
  <c r="AE30" i="32"/>
  <c r="AB34" i="31"/>
  <c r="AE30" i="31"/>
  <c r="AB34" i="26"/>
  <c r="AE30" i="26"/>
  <c r="AB34" i="34"/>
  <c r="AE30" i="34"/>
  <c r="AB34" i="33"/>
  <c r="AE30" i="33"/>
  <c r="AB34" i="29"/>
  <c r="AE30" i="29"/>
  <c r="AQ34" i="25"/>
  <c r="AB30" i="25"/>
  <c r="AB34" i="30"/>
  <c r="AE30" i="30"/>
  <c r="AB34" i="28"/>
  <c r="AE30" i="28"/>
  <c r="AQ34" i="35"/>
  <c r="AB30" i="35"/>
  <c r="AQ34" i="28" l="1"/>
  <c r="AB30" i="28"/>
  <c r="AQ34" i="30"/>
  <c r="AB30" i="30"/>
  <c r="AQ34" i="33"/>
  <c r="AB30" i="33"/>
  <c r="AQ34" i="31"/>
  <c r="AB30" i="31"/>
  <c r="AQ34" i="29"/>
  <c r="AB30" i="29"/>
  <c r="AQ34" i="34"/>
  <c r="AB30" i="34"/>
  <c r="AQ34" i="32"/>
  <c r="AB30" i="32"/>
  <c r="AQ30" i="25"/>
  <c r="AQ34" i="26"/>
  <c r="AB30" i="26"/>
  <c r="AQ30" i="35"/>
  <c r="AQ30" i="30" l="1"/>
  <c r="AQ30" i="32"/>
  <c r="AQ30" i="29"/>
  <c r="AQ30" i="34"/>
  <c r="AQ30" i="28"/>
  <c r="AQ30" i="26"/>
  <c r="AQ30" i="31"/>
  <c r="AQ30" i="33"/>
  <c r="AB34" i="36" l="1"/>
  <c r="AE30" i="36"/>
  <c r="AB11" i="36"/>
  <c r="AE9" i="36"/>
  <c r="AB69" i="36" l="1"/>
  <c r="AQ69" i="36" s="1"/>
  <c r="AB64" i="36"/>
  <c r="AQ64" i="36" s="1"/>
  <c r="AQ11" i="36"/>
  <c r="AB9" i="36"/>
  <c r="AQ34" i="36"/>
  <c r="AB30" i="36"/>
  <c r="AB62" i="36" l="1"/>
  <c r="AQ62" i="36" s="1"/>
  <c r="AB68" i="36"/>
  <c r="AQ68" i="36" s="1"/>
  <c r="AB67" i="36"/>
  <c r="AQ67" i="36" s="1"/>
  <c r="AB60" i="36"/>
  <c r="AQ60" i="36" s="1"/>
  <c r="AQ30" i="36"/>
  <c r="AB61" i="36"/>
  <c r="AQ61" i="36" s="1"/>
  <c r="AQ9" i="36"/>
  <c r="AB63" i="36"/>
  <c r="AQ63" i="36" s="1"/>
  <c r="AE65" i="36" l="1"/>
  <c r="AB65" i="36" s="1"/>
  <c r="AQ65" i="36" s="1"/>
  <c r="AB66" i="36"/>
  <c r="AQ66" i="36" s="1"/>
  <c r="AE58" i="36"/>
  <c r="AB59" i="36"/>
  <c r="AQ59" i="36" s="1"/>
  <c r="AE57" i="36" l="1"/>
  <c r="AB58" i="36"/>
  <c r="AB60" i="24" l="1"/>
  <c r="AQ60" i="24" s="1"/>
  <c r="AB57" i="36"/>
  <c r="AQ57" i="36" s="1"/>
  <c r="AQ58" i="36"/>
  <c r="AB63" i="22" l="1"/>
  <c r="AQ63" i="22" s="1"/>
  <c r="AB67" i="22"/>
  <c r="AQ67" i="22" s="1"/>
  <c r="AB67" i="24"/>
  <c r="AQ67" i="24" s="1"/>
  <c r="AB68" i="22"/>
  <c r="AQ68" i="22" s="1"/>
  <c r="AB64" i="23"/>
  <c r="AQ64" i="23" s="1"/>
  <c r="AB62" i="22"/>
  <c r="AQ62" i="22" s="1"/>
  <c r="AB61" i="24"/>
  <c r="AQ61" i="24" s="1"/>
  <c r="AB68" i="24"/>
  <c r="AQ68" i="24" s="1"/>
  <c r="AB62" i="23"/>
  <c r="AQ62" i="23" s="1"/>
  <c r="AB67" i="23"/>
  <c r="AQ67" i="23" s="1"/>
  <c r="AB63" i="24"/>
  <c r="AQ63" i="24" s="1"/>
  <c r="AB62" i="24"/>
  <c r="AQ62" i="24" s="1"/>
  <c r="AB63" i="33"/>
  <c r="AQ63" i="33" s="1"/>
  <c r="AB61" i="33"/>
  <c r="AQ61" i="33" s="1"/>
  <c r="AB64" i="24"/>
  <c r="AQ64" i="24" s="1"/>
  <c r="AB69" i="23"/>
  <c r="AQ69" i="23" s="1"/>
  <c r="AB69" i="33"/>
  <c r="AQ69" i="33" s="1"/>
  <c r="AB69" i="22"/>
  <c r="AQ69" i="22" s="1"/>
  <c r="AB60" i="33"/>
  <c r="AQ60" i="33" s="1"/>
  <c r="AB62" i="33"/>
  <c r="AQ62" i="33" s="1"/>
  <c r="AB64" i="22"/>
  <c r="AQ64" i="22" s="1"/>
  <c r="AB61" i="23"/>
  <c r="AQ61" i="23" s="1"/>
  <c r="AB68" i="33"/>
  <c r="AQ68" i="33" s="1"/>
  <c r="AB60" i="22"/>
  <c r="AQ60" i="22" s="1"/>
  <c r="AB61" i="22"/>
  <c r="AQ61" i="22" s="1"/>
  <c r="AB64" i="33"/>
  <c r="AQ64" i="33" s="1"/>
  <c r="AB67" i="33"/>
  <c r="AQ67" i="33" s="1"/>
  <c r="AB69" i="24"/>
  <c r="AQ69" i="24" s="1"/>
  <c r="AB60" i="23"/>
  <c r="AQ60" i="23" s="1"/>
  <c r="AB68" i="23"/>
  <c r="AQ68" i="23" s="1"/>
  <c r="AB63" i="23"/>
  <c r="AQ63" i="23" s="1"/>
  <c r="AB67" i="30" l="1"/>
  <c r="AQ67" i="30" s="1"/>
  <c r="AB60" i="30"/>
  <c r="AQ60" i="30" s="1"/>
  <c r="AB62" i="26"/>
  <c r="AQ62" i="26" s="1"/>
  <c r="AB64" i="30"/>
  <c r="AQ64" i="30" s="1"/>
  <c r="AB67" i="26"/>
  <c r="AQ67" i="26" s="1"/>
  <c r="AB62" i="30"/>
  <c r="AQ62" i="30" s="1"/>
  <c r="AB60" i="26"/>
  <c r="AQ60" i="26" s="1"/>
  <c r="AB59" i="23"/>
  <c r="AQ59" i="23" s="1"/>
  <c r="AE58" i="23"/>
  <c r="AB69" i="25"/>
  <c r="AQ69" i="25" s="1"/>
  <c r="AB67" i="25"/>
  <c r="AQ67" i="25" s="1"/>
  <c r="AB61" i="30"/>
  <c r="AQ61" i="30" s="1"/>
  <c r="AB69" i="30"/>
  <c r="AQ69" i="30" s="1"/>
  <c r="AB63" i="30"/>
  <c r="AQ63" i="30" s="1"/>
  <c r="AB61" i="26"/>
  <c r="AQ61" i="26" s="1"/>
  <c r="AE58" i="22"/>
  <c r="AB59" i="22"/>
  <c r="AQ59" i="22" s="1"/>
  <c r="AB68" i="26"/>
  <c r="AQ68" i="26" s="1"/>
  <c r="AB64" i="25"/>
  <c r="AQ64" i="25" s="1"/>
  <c r="AB62" i="25"/>
  <c r="AQ62" i="25" s="1"/>
  <c r="AB68" i="30"/>
  <c r="AQ68" i="30" s="1"/>
  <c r="AB68" i="25"/>
  <c r="AQ68" i="25" s="1"/>
  <c r="AB69" i="26"/>
  <c r="AQ69" i="26" s="1"/>
  <c r="AB64" i="26"/>
  <c r="AQ64" i="26" s="1"/>
  <c r="AB63" i="26"/>
  <c r="AQ63" i="26" s="1"/>
  <c r="AB59" i="24"/>
  <c r="AQ59" i="24" s="1"/>
  <c r="AE58" i="24"/>
  <c r="AE65" i="23"/>
  <c r="AB65" i="23" s="1"/>
  <c r="AQ65" i="23" s="1"/>
  <c r="AB66" i="23"/>
  <c r="AQ66" i="23" s="1"/>
  <c r="AB63" i="25"/>
  <c r="AQ63" i="25" s="1"/>
  <c r="AB66" i="24"/>
  <c r="AQ66" i="24" s="1"/>
  <c r="AE65" i="24"/>
  <c r="AB65" i="24" s="1"/>
  <c r="AQ65" i="24" s="1"/>
  <c r="AB59" i="33"/>
  <c r="AQ59" i="33" s="1"/>
  <c r="AE58" i="33"/>
  <c r="AB61" i="25"/>
  <c r="AQ61" i="25" s="1"/>
  <c r="AB60" i="25"/>
  <c r="AQ60" i="25" s="1"/>
  <c r="AB66" i="22"/>
  <c r="AQ66" i="22" s="1"/>
  <c r="AE65" i="22"/>
  <c r="AB65" i="22" s="1"/>
  <c r="AQ65" i="22" s="1"/>
  <c r="AB64" i="29" l="1"/>
  <c r="AQ64" i="29" s="1"/>
  <c r="AB62" i="29"/>
  <c r="AQ62" i="29" s="1"/>
  <c r="AB63" i="37"/>
  <c r="AQ63" i="37" s="1"/>
  <c r="AB62" i="31"/>
  <c r="AQ62" i="31" s="1"/>
  <c r="AB64" i="32"/>
  <c r="AQ64" i="32" s="1"/>
  <c r="AB66" i="33"/>
  <c r="AQ66" i="33" s="1"/>
  <c r="AE65" i="33"/>
  <c r="AB65" i="33" s="1"/>
  <c r="AQ65" i="33" s="1"/>
  <c r="AB64" i="34"/>
  <c r="AQ64" i="34" s="1"/>
  <c r="AB61" i="32"/>
  <c r="AQ61" i="32" s="1"/>
  <c r="AB68" i="29"/>
  <c r="AQ68" i="29" s="1"/>
  <c r="AB61" i="31"/>
  <c r="AQ61" i="31" s="1"/>
  <c r="AB63" i="35"/>
  <c r="AQ63" i="35" s="1"/>
  <c r="AB64" i="37"/>
  <c r="AQ64" i="37" s="1"/>
  <c r="AB62" i="34"/>
  <c r="AQ62" i="34" s="1"/>
  <c r="AB61" i="29"/>
  <c r="AQ61" i="29" s="1"/>
  <c r="AB69" i="29"/>
  <c r="AQ69" i="29" s="1"/>
  <c r="AB68" i="28"/>
  <c r="AQ68" i="28" s="1"/>
  <c r="AB63" i="34"/>
  <c r="AQ63" i="34" s="1"/>
  <c r="AB62" i="32"/>
  <c r="AQ62" i="32" s="1"/>
  <c r="AB63" i="31"/>
  <c r="AQ63" i="31" s="1"/>
  <c r="AE57" i="24"/>
  <c r="AB58" i="24"/>
  <c r="AE29" i="24"/>
  <c r="AE72" i="24" s="1"/>
  <c r="AB60" i="37"/>
  <c r="AQ60" i="37" s="1"/>
  <c r="AB63" i="29"/>
  <c r="AQ63" i="29" s="1"/>
  <c r="AB69" i="31"/>
  <c r="AQ69" i="31" s="1"/>
  <c r="AB68" i="37"/>
  <c r="AQ68" i="37" s="1"/>
  <c r="AB64" i="35"/>
  <c r="AQ64" i="35" s="1"/>
  <c r="AB59" i="30"/>
  <c r="AQ59" i="30" s="1"/>
  <c r="AE58" i="30"/>
  <c r="AB60" i="29"/>
  <c r="AQ60" i="29" s="1"/>
  <c r="AB60" i="31"/>
  <c r="AQ60" i="31" s="1"/>
  <c r="AB58" i="33"/>
  <c r="AE57" i="33"/>
  <c r="AB68" i="32"/>
  <c r="AQ68" i="32" s="1"/>
  <c r="AB60" i="34"/>
  <c r="AQ60" i="34" s="1"/>
  <c r="AB69" i="34"/>
  <c r="AQ69" i="34" s="1"/>
  <c r="AB64" i="31"/>
  <c r="AQ64" i="31" s="1"/>
  <c r="AB67" i="37"/>
  <c r="AQ67" i="37" s="1"/>
  <c r="AB67" i="32"/>
  <c r="AQ67" i="32" s="1"/>
  <c r="AB61" i="37"/>
  <c r="AQ61" i="37" s="1"/>
  <c r="AB61" i="35"/>
  <c r="AQ61" i="35" s="1"/>
  <c r="AB69" i="32"/>
  <c r="AQ69" i="32" s="1"/>
  <c r="AB67" i="28"/>
  <c r="AQ67" i="28" s="1"/>
  <c r="AB69" i="37"/>
  <c r="AQ69" i="37" s="1"/>
  <c r="AB69" i="35"/>
  <c r="AQ69" i="35" s="1"/>
  <c r="AB63" i="32"/>
  <c r="AQ63" i="32" s="1"/>
  <c r="AB61" i="28"/>
  <c r="AQ61" i="28" s="1"/>
  <c r="AB67" i="35"/>
  <c r="AQ67" i="35" s="1"/>
  <c r="AB63" i="28"/>
  <c r="AQ63" i="28" s="1"/>
  <c r="AB61" i="34"/>
  <c r="AQ61" i="34" s="1"/>
  <c r="AB60" i="35"/>
  <c r="AQ60" i="35" s="1"/>
  <c r="AB60" i="32"/>
  <c r="AQ60" i="32" s="1"/>
  <c r="AB69" i="28"/>
  <c r="AQ69" i="28" s="1"/>
  <c r="AE58" i="26"/>
  <c r="AB59" i="26"/>
  <c r="AQ59" i="26" s="1"/>
  <c r="AB67" i="34"/>
  <c r="AQ67" i="34" s="1"/>
  <c r="AB60" i="28"/>
  <c r="AQ60" i="28" s="1"/>
  <c r="AB66" i="26"/>
  <c r="AQ66" i="26" s="1"/>
  <c r="AE65" i="26"/>
  <c r="AB65" i="26" s="1"/>
  <c r="AQ65" i="26" s="1"/>
  <c r="AB68" i="34"/>
  <c r="AQ68" i="34" s="1"/>
  <c r="AB62" i="35"/>
  <c r="AQ62" i="35" s="1"/>
  <c r="AB67" i="29"/>
  <c r="AQ67" i="29" s="1"/>
  <c r="AB62" i="28"/>
  <c r="AQ62" i="28" s="1"/>
  <c r="AB62" i="37"/>
  <c r="AQ62" i="37" s="1"/>
  <c r="AB68" i="35"/>
  <c r="AQ68" i="35" s="1"/>
  <c r="AB67" i="31"/>
  <c r="AQ67" i="31" s="1"/>
  <c r="AB59" i="25"/>
  <c r="AQ59" i="25" s="1"/>
  <c r="AE58" i="25"/>
  <c r="AE57" i="23"/>
  <c r="AE29" i="23"/>
  <c r="AE72" i="23" s="1"/>
  <c r="AB58" i="23"/>
  <c r="AB64" i="28"/>
  <c r="AQ64" i="28" s="1"/>
  <c r="AB68" i="31"/>
  <c r="AQ68" i="31" s="1"/>
  <c r="AE29" i="22"/>
  <c r="AE72" i="22" s="1"/>
  <c r="AB58" i="22"/>
  <c r="AE57" i="22"/>
  <c r="AB58" i="30" l="1"/>
  <c r="AB57" i="23"/>
  <c r="AQ57" i="23" s="1"/>
  <c r="AB29" i="23"/>
  <c r="AB72" i="23" s="1"/>
  <c r="AQ72" i="23" s="1"/>
  <c r="AQ58" i="23"/>
  <c r="AQ29" i="23" s="1"/>
  <c r="AB59" i="32"/>
  <c r="AQ59" i="32" s="1"/>
  <c r="AE58" i="32"/>
  <c r="AE65" i="31"/>
  <c r="AB65" i="31" s="1"/>
  <c r="AQ65" i="31" s="1"/>
  <c r="AB66" i="31"/>
  <c r="AQ66" i="31" s="1"/>
  <c r="AB66" i="30"/>
  <c r="AQ66" i="30" s="1"/>
  <c r="AE65" i="30"/>
  <c r="AB65" i="30" s="1"/>
  <c r="AQ65" i="30" s="1"/>
  <c r="AE58" i="37"/>
  <c r="AB59" i="37"/>
  <c r="AQ59" i="37" s="1"/>
  <c r="AB58" i="25"/>
  <c r="AB59" i="29"/>
  <c r="AQ59" i="29" s="1"/>
  <c r="AE58" i="29"/>
  <c r="AB57" i="33"/>
  <c r="AQ57" i="33" s="1"/>
  <c r="AQ58" i="33"/>
  <c r="AE58" i="34"/>
  <c r="AB59" i="34"/>
  <c r="AQ59" i="34" s="1"/>
  <c r="AE58" i="35"/>
  <c r="AB59" i="35"/>
  <c r="AQ59" i="35" s="1"/>
  <c r="AE65" i="25"/>
  <c r="AB65" i="25" s="1"/>
  <c r="AQ65" i="25" s="1"/>
  <c r="AB66" i="25"/>
  <c r="AQ66" i="25" s="1"/>
  <c r="AB29" i="22"/>
  <c r="AB72" i="22" s="1"/>
  <c r="AQ72" i="22" s="1"/>
  <c r="AB57" i="22"/>
  <c r="AQ57" i="22" s="1"/>
  <c r="AQ58" i="22"/>
  <c r="AQ29" i="22" s="1"/>
  <c r="AB58" i="26"/>
  <c r="AE57" i="26"/>
  <c r="AB59" i="28"/>
  <c r="AQ59" i="28" s="1"/>
  <c r="AE58" i="28"/>
  <c r="AB57" i="24"/>
  <c r="AQ57" i="24" s="1"/>
  <c r="AB29" i="24"/>
  <c r="AB72" i="24" s="1"/>
  <c r="AQ72" i="24" s="1"/>
  <c r="AQ58" i="24"/>
  <c r="AQ29" i="24" s="1"/>
  <c r="AB59" i="31"/>
  <c r="AQ59" i="31" s="1"/>
  <c r="AE58" i="31"/>
  <c r="AB58" i="29" l="1"/>
  <c r="AB58" i="37"/>
  <c r="AB58" i="28"/>
  <c r="AE65" i="29"/>
  <c r="AB65" i="29" s="1"/>
  <c r="AQ65" i="29" s="1"/>
  <c r="AB66" i="29"/>
  <c r="AQ66" i="29" s="1"/>
  <c r="AB58" i="35"/>
  <c r="AB58" i="34"/>
  <c r="AE57" i="34"/>
  <c r="AB66" i="28"/>
  <c r="AQ66" i="28" s="1"/>
  <c r="AE65" i="28"/>
  <c r="AB65" i="28" s="1"/>
  <c r="AQ65" i="28" s="1"/>
  <c r="AB57" i="25"/>
  <c r="AQ57" i="25" s="1"/>
  <c r="AQ58" i="25"/>
  <c r="AB57" i="26"/>
  <c r="AQ57" i="26" s="1"/>
  <c r="AQ58" i="26"/>
  <c r="AE57" i="25"/>
  <c r="AB58" i="32"/>
  <c r="AB66" i="34"/>
  <c r="AQ66" i="34" s="1"/>
  <c r="AE65" i="34"/>
  <c r="AB65" i="34" s="1"/>
  <c r="AQ65" i="34" s="1"/>
  <c r="AB66" i="37"/>
  <c r="AQ66" i="37" s="1"/>
  <c r="AE65" i="37"/>
  <c r="AB65" i="37" s="1"/>
  <c r="AQ65" i="37" s="1"/>
  <c r="AB66" i="32"/>
  <c r="AQ66" i="32" s="1"/>
  <c r="AE65" i="32"/>
  <c r="AB65" i="32" s="1"/>
  <c r="AQ65" i="32" s="1"/>
  <c r="AE57" i="30"/>
  <c r="AE57" i="31"/>
  <c r="AB58" i="31"/>
  <c r="AE65" i="35"/>
  <c r="AB65" i="35" s="1"/>
  <c r="AQ65" i="35" s="1"/>
  <c r="AB66" i="35"/>
  <c r="AQ66" i="35" s="1"/>
  <c r="AB57" i="30"/>
  <c r="AQ57" i="30" s="1"/>
  <c r="AQ58" i="30"/>
  <c r="AE57" i="35" l="1"/>
  <c r="AB57" i="34"/>
  <c r="AQ57" i="34" s="1"/>
  <c r="AQ58" i="34"/>
  <c r="AB57" i="35"/>
  <c r="AQ57" i="35" s="1"/>
  <c r="AQ58" i="35"/>
  <c r="AE57" i="28"/>
  <c r="AE57" i="32"/>
  <c r="AB57" i="28"/>
  <c r="AQ57" i="28" s="1"/>
  <c r="AQ58" i="28"/>
  <c r="AB57" i="37"/>
  <c r="AQ57" i="37" s="1"/>
  <c r="AQ58" i="37"/>
  <c r="AE57" i="37"/>
  <c r="AB57" i="32"/>
  <c r="AQ57" i="32" s="1"/>
  <c r="AQ58" i="32"/>
  <c r="AE57" i="29"/>
  <c r="AB57" i="31"/>
  <c r="AQ57" i="31" s="1"/>
  <c r="AQ58" i="31"/>
  <c r="AB57" i="29"/>
  <c r="AQ57" i="29" s="1"/>
  <c r="AQ58" i="29"/>
  <c r="AB11" i="37" l="1"/>
  <c r="AQ11" i="37" s="1"/>
  <c r="AE9" i="37" l="1"/>
  <c r="AB10" i="37"/>
  <c r="AB34" i="37"/>
  <c r="AE30" i="37"/>
  <c r="AB9" i="37" l="1"/>
  <c r="AQ10" i="37"/>
  <c r="AQ34" i="37"/>
  <c r="AB30" i="37"/>
  <c r="AB11" i="39" l="1"/>
  <c r="AQ11" i="39" s="1"/>
  <c r="AQ30" i="37"/>
  <c r="AQ9" i="37"/>
  <c r="AB34" i="39" l="1"/>
  <c r="AE30" i="39"/>
  <c r="AE9" i="39" l="1"/>
  <c r="AB10" i="39"/>
  <c r="AQ34" i="39"/>
  <c r="AB30" i="39"/>
  <c r="AQ30" i="39" l="1"/>
  <c r="AB9" i="39"/>
  <c r="AQ10" i="39"/>
  <c r="AQ9" i="39" l="1"/>
  <c r="AB11" i="27" l="1"/>
  <c r="AQ11" i="27" l="1"/>
  <c r="AB10" i="27" l="1"/>
  <c r="AE9" i="27"/>
  <c r="AB3" i="27" l="1"/>
  <c r="AB9" i="27"/>
  <c r="AQ10" i="27"/>
  <c r="AQ9" i="27" l="1"/>
  <c r="AQ3" i="27"/>
  <c r="AB56" i="25" l="1"/>
  <c r="AE29" i="25"/>
  <c r="AE7" i="25" l="1"/>
  <c r="AB2" i="25"/>
  <c r="AB29" i="25"/>
  <c r="AQ56" i="25"/>
  <c r="AQ29" i="25" s="1"/>
  <c r="AB56" i="26"/>
  <c r="AE29" i="26"/>
  <c r="AB29" i="26" l="1"/>
  <c r="AQ56" i="26"/>
  <c r="AQ29" i="26" s="1"/>
  <c r="AB7" i="25"/>
  <c r="AQ2" i="25"/>
  <c r="AE8" i="25"/>
  <c r="AE26" i="25"/>
  <c r="AE72" i="25" s="1"/>
  <c r="AB56" i="28"/>
  <c r="AE29" i="28"/>
  <c r="AB56" i="29" l="1"/>
  <c r="AE29" i="29"/>
  <c r="AB29" i="28"/>
  <c r="AQ56" i="28"/>
  <c r="AQ29" i="28" s="1"/>
  <c r="AB8" i="25"/>
  <c r="AQ8" i="25" s="1"/>
  <c r="AQ7" i="25"/>
  <c r="AB26" i="25"/>
  <c r="AE7" i="26"/>
  <c r="AB2" i="26"/>
  <c r="AB72" i="25" l="1"/>
  <c r="AQ72" i="25" s="1"/>
  <c r="AQ26" i="25"/>
  <c r="AE7" i="28"/>
  <c r="AB2" i="28"/>
  <c r="AB56" i="30"/>
  <c r="AE29" i="30"/>
  <c r="AB7" i="26"/>
  <c r="AQ2" i="26"/>
  <c r="AE8" i="26"/>
  <c r="AE26" i="26"/>
  <c r="AE72" i="26" s="1"/>
  <c r="AQ56" i="29"/>
  <c r="AQ29" i="29" s="1"/>
  <c r="AB29" i="29"/>
  <c r="AB8" i="26" l="1"/>
  <c r="AQ8" i="26" s="1"/>
  <c r="AQ7" i="26"/>
  <c r="AB26" i="26"/>
  <c r="AE7" i="29"/>
  <c r="AB2" i="29"/>
  <c r="AQ56" i="30"/>
  <c r="AQ29" i="30" s="1"/>
  <c r="AB29" i="30"/>
  <c r="AB7" i="28"/>
  <c r="AQ2" i="28"/>
  <c r="AE8" i="28"/>
  <c r="AE26" i="28"/>
  <c r="AE72" i="28" s="1"/>
  <c r="AB56" i="31"/>
  <c r="AE29" i="31"/>
  <c r="AQ56" i="31" l="1"/>
  <c r="AQ29" i="31" s="1"/>
  <c r="AB29" i="31"/>
  <c r="AB8" i="28"/>
  <c r="AQ8" i="28" s="1"/>
  <c r="AQ7" i="28"/>
  <c r="AB26" i="28"/>
  <c r="AB7" i="29"/>
  <c r="AQ2" i="29"/>
  <c r="AE26" i="29"/>
  <c r="AE72" i="29" s="1"/>
  <c r="AE8" i="29"/>
  <c r="AB56" i="32"/>
  <c r="AE29" i="32"/>
  <c r="AB72" i="26"/>
  <c r="AQ72" i="26" s="1"/>
  <c r="AQ26" i="26"/>
  <c r="AE7" i="30"/>
  <c r="AB2" i="30"/>
  <c r="AB8" i="29" l="1"/>
  <c r="AQ8" i="29" s="1"/>
  <c r="AQ7" i="29"/>
  <c r="AB26" i="29"/>
  <c r="AE7" i="31"/>
  <c r="AB2" i="31"/>
  <c r="AQ56" i="32"/>
  <c r="AQ29" i="32" s="1"/>
  <c r="AB29" i="32"/>
  <c r="AB7" i="30"/>
  <c r="AQ2" i="30"/>
  <c r="AB72" i="28"/>
  <c r="AQ72" i="28" s="1"/>
  <c r="AQ26" i="28"/>
  <c r="AE8" i="30"/>
  <c r="AE26" i="30"/>
  <c r="AE72" i="30" s="1"/>
  <c r="AB56" i="33"/>
  <c r="AE29" i="33"/>
  <c r="AB8" i="30" l="1"/>
  <c r="AQ8" i="30" s="1"/>
  <c r="AQ7" i="30"/>
  <c r="AB26" i="30"/>
  <c r="AB56" i="34"/>
  <c r="AE29" i="34"/>
  <c r="AE7" i="32"/>
  <c r="AB2" i="32"/>
  <c r="AB7" i="31"/>
  <c r="AQ2" i="31"/>
  <c r="AE8" i="31"/>
  <c r="AE26" i="31"/>
  <c r="AE72" i="31" s="1"/>
  <c r="AQ56" i="33"/>
  <c r="AQ29" i="33" s="1"/>
  <c r="AB29" i="33"/>
  <c r="AB72" i="29"/>
  <c r="AQ72" i="29" s="1"/>
  <c r="AQ26" i="29"/>
  <c r="AB8" i="31" l="1"/>
  <c r="AQ8" i="31" s="1"/>
  <c r="AQ7" i="31"/>
  <c r="AB26" i="31"/>
  <c r="AB7" i="32"/>
  <c r="AQ2" i="32"/>
  <c r="AE8" i="32"/>
  <c r="AE26" i="32"/>
  <c r="AE72" i="32" s="1"/>
  <c r="AE7" i="33"/>
  <c r="AB2" i="33"/>
  <c r="AQ56" i="34"/>
  <c r="AQ29" i="34" s="1"/>
  <c r="AB29" i="34"/>
  <c r="AB72" i="30"/>
  <c r="AQ72" i="30" s="1"/>
  <c r="AQ26" i="30"/>
  <c r="AB56" i="35"/>
  <c r="AE29" i="35"/>
  <c r="AB7" i="33" l="1"/>
  <c r="AQ2" i="33"/>
  <c r="AE26" i="33"/>
  <c r="AE72" i="33" s="1"/>
  <c r="AE8" i="33"/>
  <c r="AE7" i="34"/>
  <c r="AB2" i="34"/>
  <c r="AQ56" i="35"/>
  <c r="AQ29" i="35" s="1"/>
  <c r="AB29" i="35"/>
  <c r="AB8" i="32"/>
  <c r="AQ8" i="32" s="1"/>
  <c r="AQ7" i="32"/>
  <c r="AB26" i="32"/>
  <c r="AB72" i="31"/>
  <c r="AQ72" i="31" s="1"/>
  <c r="AQ26" i="31"/>
  <c r="AB56" i="36"/>
  <c r="AE29" i="36"/>
  <c r="AE7" i="35" l="1"/>
  <c r="AB2" i="35"/>
  <c r="AB72" i="32"/>
  <c r="AQ72" i="32" s="1"/>
  <c r="AQ26" i="32"/>
  <c r="AE8" i="34"/>
  <c r="AE26" i="34"/>
  <c r="AE72" i="34" s="1"/>
  <c r="AB56" i="37"/>
  <c r="AE29" i="37"/>
  <c r="AB7" i="34"/>
  <c r="AQ2" i="34"/>
  <c r="AQ56" i="36"/>
  <c r="AQ29" i="36" s="1"/>
  <c r="AB29" i="36"/>
  <c r="AB8" i="33"/>
  <c r="AQ8" i="33" s="1"/>
  <c r="AQ7" i="33"/>
  <c r="AB26" i="33"/>
  <c r="AB8" i="34" l="1"/>
  <c r="AQ8" i="34" s="1"/>
  <c r="AQ7" i="34"/>
  <c r="AB26" i="34"/>
  <c r="AB7" i="35"/>
  <c r="AQ2" i="35"/>
  <c r="AQ56" i="37"/>
  <c r="AQ29" i="37" s="1"/>
  <c r="AB29" i="37"/>
  <c r="AE26" i="35"/>
  <c r="AE72" i="35" s="1"/>
  <c r="AE8" i="35"/>
  <c r="AE7" i="36"/>
  <c r="AB2" i="36"/>
  <c r="AB72" i="33"/>
  <c r="AQ72" i="33" s="1"/>
  <c r="AQ26" i="33"/>
  <c r="AB7" i="36" l="1"/>
  <c r="AQ2" i="36"/>
  <c r="AE7" i="37"/>
  <c r="AB2" i="37"/>
  <c r="AB72" i="34"/>
  <c r="AQ72" i="34" s="1"/>
  <c r="AQ26" i="34"/>
  <c r="AE8" i="36"/>
  <c r="AE26" i="36"/>
  <c r="AE72" i="36" s="1"/>
  <c r="AB8" i="35"/>
  <c r="AQ8" i="35" s="1"/>
  <c r="AQ7" i="35"/>
  <c r="AB26" i="35"/>
  <c r="AB72" i="35" l="1"/>
  <c r="AQ72" i="35" s="1"/>
  <c r="AQ26" i="35"/>
  <c r="AB7" i="37"/>
  <c r="AQ2" i="37"/>
  <c r="AE8" i="37"/>
  <c r="AE26" i="37"/>
  <c r="AE72" i="37" s="1"/>
  <c r="AB8" i="36"/>
  <c r="AQ8" i="36" s="1"/>
  <c r="AQ7" i="36"/>
  <c r="AB26" i="36"/>
  <c r="AB8" i="37" l="1"/>
  <c r="AQ8" i="37" s="1"/>
  <c r="AQ7" i="37"/>
  <c r="AB26" i="37"/>
  <c r="AB72" i="36"/>
  <c r="AQ72" i="36" s="1"/>
  <c r="AQ26" i="36"/>
  <c r="AB72" i="37" l="1"/>
  <c r="AQ72" i="37" s="1"/>
  <c r="AQ26" i="37"/>
  <c r="AB56" i="39" l="1"/>
  <c r="AE29" i="39"/>
  <c r="AQ56" i="39" l="1"/>
  <c r="AQ29" i="39" s="1"/>
  <c r="AB29" i="39"/>
  <c r="AE7" i="39" l="1"/>
  <c r="AB2" i="39"/>
  <c r="AB2" i="27" l="1"/>
  <c r="AE7" i="27"/>
  <c r="AB7" i="39"/>
  <c r="AQ2" i="39"/>
  <c r="AE8" i="39"/>
  <c r="AE26" i="39"/>
  <c r="AE72" i="39" s="1"/>
  <c r="AB8" i="39" l="1"/>
  <c r="AQ8" i="39" s="1"/>
  <c r="AQ7" i="39"/>
  <c r="AB26" i="39"/>
  <c r="AE26" i="27"/>
  <c r="AE8" i="27"/>
  <c r="AB7" i="27"/>
  <c r="AQ2" i="27"/>
  <c r="AB8" i="27" l="1"/>
  <c r="AB26" i="27"/>
  <c r="AQ7" i="27"/>
  <c r="AB72" i="39"/>
  <c r="AQ72" i="39" s="1"/>
  <c r="AQ26" i="39"/>
  <c r="AQ26" i="27" l="1"/>
  <c r="AQ8" i="27"/>
</calcChain>
</file>

<file path=xl/sharedStrings.xml><?xml version="1.0" encoding="utf-8"?>
<sst xmlns="http://schemas.openxmlformats.org/spreadsheetml/2006/main" count="5119" uniqueCount="267">
  <si>
    <t>NACE</t>
  </si>
  <si>
    <t>Imports</t>
  </si>
  <si>
    <t>Exports</t>
  </si>
  <si>
    <t>Mar. Bunkers</t>
  </si>
  <si>
    <t>Stock Change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</si>
  <si>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</si>
  <si>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</si>
  <si>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</si>
  <si>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</si>
  <si>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</si>
  <si>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</si>
  <si>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</si>
  <si>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</si>
  <si>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Non-Energy Mining</t>
  </si>
  <si>
    <t>13-14</t>
  </si>
  <si>
    <t>15 - 16</t>
  </si>
  <si>
    <t>Textiles and textile products</t>
  </si>
  <si>
    <t>17 - 18</t>
  </si>
  <si>
    <t>Wood and wood products</t>
  </si>
  <si>
    <t>20</t>
  </si>
  <si>
    <t>Pulp, paper, publishing and printing</t>
  </si>
  <si>
    <t>21 - 22</t>
  </si>
  <si>
    <t>Chemicals &amp; man-made fibres</t>
  </si>
  <si>
    <t>24</t>
  </si>
  <si>
    <t>Rubber and plastic products</t>
  </si>
  <si>
    <t>25</t>
  </si>
  <si>
    <t>Other non-metallic mineral products</t>
  </si>
  <si>
    <t>26</t>
  </si>
  <si>
    <t>Basic metals and fabricated metal products</t>
  </si>
  <si>
    <t>27 - 28</t>
  </si>
  <si>
    <t>Machinery and equipment n.e.c.</t>
  </si>
  <si>
    <t>29</t>
  </si>
  <si>
    <t>Electrical and optical equipment</t>
  </si>
  <si>
    <t>30 - 33</t>
  </si>
  <si>
    <t>Transport equipment manufacture</t>
  </si>
  <si>
    <t>34 - 35</t>
  </si>
  <si>
    <t>Other manufacturing</t>
  </si>
  <si>
    <t>Transport</t>
  </si>
  <si>
    <t>Rail</t>
  </si>
  <si>
    <t>Domestic Aviation</t>
  </si>
  <si>
    <t>Residential</t>
  </si>
  <si>
    <t>Agricultural</t>
  </si>
  <si>
    <t>Statistical Difference</t>
  </si>
  <si>
    <t>Industry*</t>
  </si>
  <si>
    <t xml:space="preserve">2004                               Units = ktoe
</t>
  </si>
  <si>
    <t xml:space="preserve">1990                                Units = ktoe
</t>
  </si>
  <si>
    <t xml:space="preserve">2003                               Units = ktoe
</t>
  </si>
  <si>
    <t>* Industry sub-sectoral breakdown is based on the 1990 breakdown</t>
  </si>
  <si>
    <t xml:space="preserve">2002                               Units = ktoe
</t>
  </si>
  <si>
    <t xml:space="preserve">2001                              Units = ktoe
</t>
  </si>
  <si>
    <t xml:space="preserve">2000                              Units = ktoe
</t>
  </si>
  <si>
    <t>* Industry sub-sectoral breakdown is based on the CIP 2001 with adjustments for Steel.</t>
  </si>
  <si>
    <t>* Industry sub-sectoral breakdown is based on interpolation between 1998 and 2001 CIP figures.</t>
  </si>
  <si>
    <t xml:space="preserve">1999                              Units = ktoe
</t>
  </si>
  <si>
    <t xml:space="preserve">1998                              Units = ktoe
</t>
  </si>
  <si>
    <t>* Industry sub-sectoral breakdown is based on 1998 CIP figures.</t>
  </si>
  <si>
    <t xml:space="preserve">1997                              Units = ktoe
</t>
  </si>
  <si>
    <t>* Industry sub-sectoral breakdown is based on interpolation between 1990 and 1998 CIP figures.</t>
  </si>
  <si>
    <t xml:space="preserve">1996                              Units = ktoe
</t>
  </si>
  <si>
    <t xml:space="preserve">1995                              Units = ktoe
</t>
  </si>
  <si>
    <t xml:space="preserve">1994                              Units = ktoe
</t>
  </si>
  <si>
    <t xml:space="preserve">1993                              Units = ktoe
</t>
  </si>
  <si>
    <t xml:space="preserve">1992                              Units = ktoe
</t>
  </si>
  <si>
    <t xml:space="preserve">1991                             Units = ktoe
</t>
  </si>
  <si>
    <t xml:space="preserve">2005                               Units = ktoe
</t>
  </si>
  <si>
    <t>Indigenous Production</t>
  </si>
  <si>
    <t>Primary Energy Supply (incl non-energy)</t>
  </si>
  <si>
    <t>Primary Energy Requirement (excl. non-energy)</t>
  </si>
  <si>
    <t>* Industry sub-sectoral breakdown is based on the CIP 2004.</t>
  </si>
  <si>
    <t>* Industry sub-sectoral breakdown is based on interpolation between 2001 and 2004 CIP figures.</t>
  </si>
  <si>
    <t>Road Freight</t>
  </si>
  <si>
    <t>Road Private Car</t>
  </si>
  <si>
    <t>Public Passenger Services</t>
  </si>
  <si>
    <t>Fuel Tourism</t>
  </si>
  <si>
    <t xml:space="preserve">2006                               Units = ktoe
</t>
  </si>
  <si>
    <t>International Aviation</t>
  </si>
  <si>
    <t xml:space="preserve">2007                               Units = ktoe
</t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</si>
  <si>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</si>
  <si>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</si>
  <si>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</si>
  <si>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</si>
  <si>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</si>
  <si>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</si>
  <si>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</si>
  <si>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</si>
  <si>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</si>
  <si>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</si>
  <si>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</si>
  <si>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</si>
  <si>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</si>
  <si>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</si>
  <si>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</si>
  <si>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</si>
  <si>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</si>
  <si>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</si>
  <si>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</si>
  <si>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</si>
  <si>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</si>
  <si>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</si>
  <si>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</si>
  <si>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</si>
  <si>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</si>
  <si>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</si>
  <si>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Biomass</t>
  </si>
  <si>
    <t xml:space="preserve"> Landfill Gas</t>
  </si>
  <si>
    <t xml:space="preserve"> Biogas</t>
  </si>
  <si>
    <t xml:space="preserve"> Electricity</t>
  </si>
  <si>
    <t xml:space="preserve"> Heat</t>
  </si>
  <si>
    <t xml:space="preserve"> TOTAL</t>
  </si>
  <si>
    <t xml:space="preserve">2008                         Units = ktoe
</t>
  </si>
  <si>
    <t>Food &amp; beverages</t>
  </si>
  <si>
    <t>* Industry sub-sectoral breakdown is based on the CIP 2006.</t>
  </si>
  <si>
    <t>* Industry sub-sectoral breakdown is based on the CIP 2005.</t>
  </si>
  <si>
    <t xml:space="preserve">2009                         Units = ktoe
</t>
  </si>
  <si>
    <t>* Industry sub-sectoral breakdown is based on the CIP 2008.</t>
  </si>
  <si>
    <t>* Industry sub-sectoral breakdown is based on the CIP 2007.</t>
  </si>
  <si>
    <t xml:space="preserve"> Non-Renewable  Waste</t>
  </si>
  <si>
    <t>2010 provisional data based on 2009 breakdown</t>
  </si>
  <si>
    <t>2009 data</t>
  </si>
  <si>
    <t>2010 provisional data</t>
  </si>
  <si>
    <t xml:space="preserve">2010                         Units = ktoe
</t>
  </si>
  <si>
    <t>05-09</t>
  </si>
  <si>
    <t>10-11</t>
  </si>
  <si>
    <t>16</t>
  </si>
  <si>
    <t>17-18</t>
  </si>
  <si>
    <t>20-21</t>
  </si>
  <si>
    <t>22</t>
  </si>
  <si>
    <t>23</t>
  </si>
  <si>
    <t>24-25</t>
  </si>
  <si>
    <t>28</t>
  </si>
  <si>
    <t>26-27</t>
  </si>
  <si>
    <t>29-30</t>
  </si>
  <si>
    <t>NACE 
(Rev 2)</t>
  </si>
  <si>
    <t>Fisheries</t>
  </si>
  <si>
    <t>Navigation</t>
  </si>
  <si>
    <t xml:space="preserve">2011                         Units = ktoe
</t>
  </si>
  <si>
    <t>2010 data</t>
  </si>
  <si>
    <t>2011 provisional data</t>
  </si>
  <si>
    <t xml:space="preserve">2012                         Units = ktoe
</t>
  </si>
  <si>
    <t>2012 provisional data</t>
  </si>
  <si>
    <t>2011 data</t>
  </si>
  <si>
    <t>Sod peat is estimated due to new legislation and the methodology is under review</t>
  </si>
  <si>
    <t>31-33, 12 &amp; 15</t>
  </si>
  <si>
    <t>2012 provisional data based on 2011 breakdown</t>
  </si>
  <si>
    <t>2011 provisional data based on 2010 breakdown</t>
  </si>
  <si>
    <t xml:space="preserve">2013                         Units = ktoe
</t>
  </si>
  <si>
    <t>2013 provisional data</t>
  </si>
  <si>
    <t>2012 data</t>
  </si>
  <si>
    <t>2013 provisional data based on 2012 breakdown</t>
  </si>
  <si>
    <t xml:space="preserve"> Lignite \ Brown Coal Briquettes</t>
  </si>
  <si>
    <t>Road Light Goods Vehicle</t>
  </si>
  <si>
    <t>Statistical differences may exist for crude oil between the calculated primary energy requirement and the observed refinery input</t>
  </si>
  <si>
    <t>2014 provisional data</t>
  </si>
  <si>
    <t xml:space="preserve">2014                         Units = ktoe
</t>
  </si>
  <si>
    <t>2014 provisional data based on 2013 breakdown</t>
  </si>
  <si>
    <t>2013 data</t>
  </si>
  <si>
    <t xml:space="preserve">2015                         Units = ktoe
</t>
  </si>
  <si>
    <t>2015 provisional data</t>
  </si>
  <si>
    <t>2015 provisional data based on 2014 breakdown</t>
  </si>
  <si>
    <t>2014 data</t>
  </si>
  <si>
    <t xml:space="preserve">2016                        Units = ktoe
</t>
  </si>
  <si>
    <t>2016 provisional data</t>
  </si>
  <si>
    <t>2015 data</t>
  </si>
  <si>
    <t>NACE (Rev 2)</t>
  </si>
  <si>
    <t xml:space="preserve">2017                        Units = ktoe
</t>
  </si>
  <si>
    <t>2016 provisional data based on 2015 breakdown</t>
  </si>
  <si>
    <t>2016 data</t>
  </si>
  <si>
    <t>2017 provisional data</t>
  </si>
  <si>
    <t>2017 provisional data based on 2016 breakdown</t>
  </si>
  <si>
    <t>2018 provisional data</t>
  </si>
  <si>
    <t xml:space="preserve">2018                        Units = ktoe
</t>
  </si>
  <si>
    <t>2017 data</t>
  </si>
  <si>
    <t>Construction</t>
  </si>
  <si>
    <t>41-43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</si>
  <si>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</si>
  <si>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</si>
  <si>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</si>
  <si>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</si>
  <si>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</si>
  <si>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</si>
  <si>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</si>
  <si>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</si>
  <si>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</si>
  <si>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</si>
  <si>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</si>
  <si>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</si>
  <si>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</si>
  <si>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</si>
  <si>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</si>
  <si>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</si>
  <si>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</si>
  <si>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 xml:space="preserve">2019                        Units = ktoe
</t>
  </si>
  <si>
    <t>*Industry &amp; Services sub-sectoral breakdown is based on the BEUS 2009.</t>
  </si>
  <si>
    <t>Commercial/Public Services*</t>
  </si>
  <si>
    <t>Commercial Services*</t>
  </si>
  <si>
    <t>Public Services*</t>
  </si>
  <si>
    <t>*Industry &amp; Services sub-sectoral breakdown is based on the BEUS 2010.</t>
  </si>
  <si>
    <t>*Industry &amp; Services sub-sectoral breakdown is based on the BEUS 2011.</t>
  </si>
  <si>
    <t>*Industry &amp; Services sub-sectoral breakdown is based on the BEUS 2012.</t>
  </si>
  <si>
    <t>*Industry &amp; Services sub-sectoral breakdown is based on the BEUS 2013.</t>
  </si>
  <si>
    <t>*Industry &amp; Services sub-sectoral breakdown is based on the BEUS 2014.</t>
  </si>
  <si>
    <t>*Industry &amp; Services sub-sectoral breakdown is based on the BEUS 2015.</t>
  </si>
  <si>
    <t>*Industry &amp; Services sub-sectoral breakdown is based on the BEUS 2016.</t>
  </si>
  <si>
    <t>2019 provisional data</t>
  </si>
  <si>
    <t>2018 data</t>
  </si>
  <si>
    <t>2019 provisional data based on 2018 breakdown</t>
  </si>
  <si>
    <t>2018 provisional data based on 2017 breakdown</t>
  </si>
  <si>
    <t xml:space="preserve"> Ambient Heat</t>
  </si>
  <si>
    <t xml:space="preserve"> Renewable Waste</t>
  </si>
  <si>
    <t xml:space="preserve"> Solar Photovoltaic</t>
  </si>
  <si>
    <t xml:space="preserve"> Solar Thermal</t>
  </si>
  <si>
    <t xml:space="preserve"> Biodiesel</t>
  </si>
  <si>
    <t xml:space="preserve"> Bioethanol</t>
  </si>
  <si>
    <t xml:space="preserve"> Refinery Feedstocks</t>
  </si>
  <si>
    <t xml:space="preserve">2020                        Units = ktoe
</t>
  </si>
  <si>
    <t>2020 provisional data</t>
  </si>
  <si>
    <t>2019 data</t>
  </si>
  <si>
    <t>*Industry &amp; Services sub-sectoral breakdown is based on the BEUS 2018.</t>
  </si>
  <si>
    <t xml:space="preserve">2021                        Units = ktoe
</t>
  </si>
  <si>
    <t>2021 provisional data</t>
  </si>
  <si>
    <t>2020 data</t>
  </si>
  <si>
    <t>Public Thermal Power Plants (Input)</t>
  </si>
  <si>
    <t>Combined Heat and Power Plants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</si>
  <si>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</si>
  <si>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</si>
  <si>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</si>
  <si>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</si>
  <si>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</si>
  <si>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</si>
  <si>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</si>
  <si>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</si>
  <si>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</si>
  <si>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 xml:space="preserve">2022                        Units = ktoe
</t>
  </si>
  <si>
    <t>2022 provisional data</t>
  </si>
  <si>
    <t>2021 data</t>
  </si>
  <si>
    <t>Sod peat is estimated</t>
  </si>
  <si>
    <t xml:space="preserve">2023                        Units = ktoe
</t>
  </si>
  <si>
    <t>Pumped &amp; Battery Storage (Input)</t>
  </si>
  <si>
    <t>Pumped &amp; Battery Storage (Output)</t>
  </si>
  <si>
    <t>Unspecified (other road and pipeline)</t>
  </si>
  <si>
    <t>2023 provisional data</t>
  </si>
  <si>
    <t>2022 data</t>
  </si>
  <si>
    <t>*Industry &amp; Services sub-sectoral breakdown is based on the BEUS 2022.</t>
  </si>
  <si>
    <t>2022 provisional data based on 2021 breakdown</t>
  </si>
  <si>
    <t>*Industry &amp; Services sub-sectoral breakdown is based on the BEUS 2021.</t>
  </si>
  <si>
    <t>2021 provisional data based on 2020 breakdown</t>
  </si>
  <si>
    <t>*Industry &amp; Services sub-sectoral breakdown is based on the BEUS 20210.</t>
  </si>
  <si>
    <t>2020 provisional data based on 2019 breakdown</t>
  </si>
  <si>
    <t>*Industry &amp; Services sub-sectoral breakdown is based on the BEUS 2019.</t>
  </si>
  <si>
    <t>*Industry &amp; Services sub-sectoral breakdown is based on the BEUS 2023.</t>
  </si>
  <si>
    <t>2024 provisional data</t>
  </si>
  <si>
    <t>2023 provisional data based on 2022 breakdown</t>
  </si>
  <si>
    <t>2024 provisional data based on 2023 breakdown</t>
  </si>
  <si>
    <t>2023 data</t>
  </si>
  <si>
    <t xml:space="preserve">**a. Unspecified (other road and pipeline transport): a.‘Other road’ includes motorcycles, vintage vehicles, tax exempt vehicles (vehicles exempted under the Disabled Drivers and Disabled Passengers (Tax Concessions) Regulations, state-owned vehicles, diplomatic vehicles, emergency vehicles, etc.), motor caravans, hearses and island vehicles.
</t>
  </si>
  <si>
    <t>b. ‘Pipeline transport’ refers to consumption of natural gas to support the operation of natural gas pipelines. c.Prior to 2006, consumption of fuel oil in domestic navigation was recorded in unspecified.</t>
  </si>
  <si>
    <t>Last Updated : 6 November 2025</t>
  </si>
  <si>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comprises fatty acid methyl ester (FAME), hydrotreated vegetable oil (HVO), and co-processed hydrotreated vegetable oil (CHVO).</t>
    </r>
  </si>
  <si>
    <r>
      <t xml:space="preserve">In the industry and services sectors,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breakdown follows the distribution of gasoil.</t>
    </r>
  </si>
  <si>
    <t xml:space="preserve">2025                        Units = ktoe
</t>
  </si>
  <si>
    <t xml:space="preserve">2024                        Units = ktoe
</t>
  </si>
  <si>
    <t>Last Updated : 8 May 2026</t>
  </si>
  <si>
    <t>2025 provisional data</t>
  </si>
  <si>
    <t>Last Updated : 08/05/2026</t>
  </si>
  <si>
    <r>
      <t xml:space="preserve">For 2025, sustainable aviation fuel (SAF) is included in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column.</t>
    </r>
  </si>
  <si>
    <r>
      <t xml:space="preserve">BioLPG used in transport is included in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column.</t>
    </r>
  </si>
  <si>
    <r>
      <t xml:space="preserve">BioLPG used outside of transport is included within the </t>
    </r>
    <r>
      <rPr>
        <b/>
        <sz val="10"/>
        <rFont val="Myriad Pro"/>
        <family val="2"/>
      </rPr>
      <t>Biomas</t>
    </r>
    <r>
      <rPr>
        <sz val="10"/>
        <rFont val="Myriad Pro"/>
        <family val="2"/>
      </rPr>
      <t>s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</si>
</sst>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#,##0.000;[Red]\-#,##0.000"/>
    <numFmt numFmtId="166" formatCode="0.0%"/>
  </numFmts>
  <fonts count="2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0"/>
      <name val="Myriad Pro"/>
      <family val="2"/>
    </font>
    <font>
      <sz val="10"/>
      <name val="Myriad Pro"/>
      <family val="2"/>
    </font>
    <font>
      <sz val="9"/>
      <name val="Times New Roman"/>
      <family val="1"/>
    </font>
    <font>
      <b/>
      <sz val="11"/>
      <name val="Myriad Pro"/>
      <family val="2"/>
    </font>
    <font>
      <sz val="10"/>
      <name val="Myriad Pro"/>
      <family val="2"/>
    </font>
    <font>
      <sz val="10"/>
      <name val="Arial"/>
      <family val="2"/>
    </font>
    <font>
      <sz val="10"/>
      <name val="Myriad Pro"/>
      <family val="2"/>
    </font>
    <font>
      <sz val="10"/>
      <name val="Myriad Pro"/>
      <family val="2"/>
    </font>
    <font>
      <b/>
      <sz val="10"/>
      <name val="Myriad Pro"/>
      <family val="2"/>
    </font>
    <font>
      <b/>
      <sz val="11"/>
      <color rgb="FF00B495"/>
      <name val="Myriad Pro"/>
      <family val="2"/>
    </font>
    <font>
      <b/>
      <sz val="10"/>
      <color rgb="FF00B495"/>
      <name val="Myriad Pro"/>
      <family val="2"/>
    </font>
    <font>
      <sz val="9"/>
      <color rgb="FF00B495"/>
      <name val="Myriad Pro"/>
      <family val="2"/>
    </font>
    <font>
      <sz val="10"/>
      <color rgb="FF00B495"/>
      <name val="Myriad Pro"/>
      <family val="2"/>
    </font>
    <font>
      <sz val="10"/>
      <color rgb="FF00B495"/>
      <name val="Arial"/>
      <family val="2"/>
    </font>
    <font>
      <sz val="10"/>
      <color rgb="FF10357F"/>
      <name val="Myriad Pro"/>
      <family val="2"/>
    </font>
    <font>
      <b/>
      <sz val="10"/>
      <color rgb="FF10357F"/>
      <name val="Myriad Pro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BF"/>
        <bgColor indexed="64"/>
      </patternFill>
    </fill>
  </fills>
  <borders count="1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9" fontId="6" fillId="0" borderId="1" applyNumberFormat="0" applyFont="0" applyFill="0" applyBorder="0" applyProtection="0">
      <alignment horizontal="left" vertical="center" indent="2"/>
    </xf>
    <xf numFmtId="43" fontId="9" fillId="0" borderId="0" applyFont="0" applyFill="0" applyBorder="0" applyAlignment="0" applyProtection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940">
    <xf numFmtId="0" fontId="0" fillId="0" borderId="0" xfId="0"/>
    <xf numFmtId="38" fontId="4" fillId="0" borderId="2" xfId="4" applyNumberFormat="1" applyFont="1" applyBorder="1" applyAlignment="1">
      <alignment horizontal="center"/>
    </xf>
    <xf numFmtId="38" fontId="5" fillId="0" borderId="0" xfId="0" applyNumberFormat="1" applyFont="1" applyAlignment="1"/>
    <xf numFmtId="38" fontId="5" fillId="0" borderId="3" xfId="4" applyNumberFormat="1" applyFont="1" applyBorder="1" applyAlignment="1">
      <alignment horizontal="left"/>
    </xf>
    <xf numFmtId="38" fontId="4" fillId="0" borderId="4" xfId="4" applyNumberFormat="1" applyFont="1" applyBorder="1" applyAlignment="1">
      <alignment horizontal="center"/>
    </xf>
    <xf numFmtId="38" fontId="4" fillId="0" borderId="5" xfId="4" applyNumberFormat="1" applyFont="1" applyBorder="1" applyAlignment="1">
      <alignment horizontal="center"/>
    </xf>
    <xf numFmtId="38" fontId="4" fillId="0" borderId="6" xfId="4" applyNumberFormat="1" applyFont="1" applyBorder="1" applyAlignment="1">
      <alignment horizontal="center"/>
    </xf>
    <xf numFmtId="38" fontId="4" fillId="0" borderId="7" xfId="4" applyNumberFormat="1" applyFont="1" applyBorder="1" applyAlignment="1">
      <alignment horizontal="center"/>
    </xf>
    <xf numFmtId="38" fontId="5" fillId="0" borderId="8" xfId="4" applyNumberFormat="1" applyFont="1" applyBorder="1" applyAlignment="1">
      <alignment horizontal="center"/>
    </xf>
    <xf numFmtId="38" fontId="4" fillId="0" borderId="9" xfId="4" applyNumberFormat="1" applyFont="1" applyBorder="1" applyAlignment="1">
      <alignment horizontal="center"/>
    </xf>
    <xf numFmtId="38" fontId="5" fillId="0" borderId="6" xfId="4" applyNumberFormat="1" applyFont="1" applyBorder="1" applyAlignment="1">
      <alignment horizontal="center"/>
    </xf>
    <xf numFmtId="38" fontId="5" fillId="0" borderId="7" xfId="4" applyNumberFormat="1" applyFont="1" applyBorder="1" applyAlignment="1">
      <alignment horizontal="center"/>
    </xf>
    <xf numFmtId="38" fontId="5" fillId="0" borderId="6" xfId="4" applyNumberFormat="1" applyFont="1" applyFill="1" applyBorder="1" applyAlignment="1">
      <alignment horizontal="center"/>
    </xf>
    <xf numFmtId="38" fontId="5" fillId="0" borderId="10" xfId="4" applyNumberFormat="1" applyFont="1" applyBorder="1" applyAlignment="1">
      <alignment horizontal="center"/>
    </xf>
    <xf numFmtId="38" fontId="4" fillId="0" borderId="3" xfId="4" applyNumberFormat="1" applyFont="1" applyBorder="1" applyAlignment="1">
      <alignment horizontal="center"/>
    </xf>
    <xf numFmtId="38" fontId="5" fillId="0" borderId="11" xfId="4" applyNumberFormat="1" applyFont="1" applyBorder="1" applyAlignment="1">
      <alignment horizontal="center"/>
    </xf>
    <xf numFmtId="38" fontId="5" fillId="0" borderId="9" xfId="4" applyNumberFormat="1" applyFont="1" applyBorder="1" applyAlignment="1">
      <alignment horizontal="center"/>
    </xf>
    <xf numFmtId="38" fontId="5" fillId="0" borderId="12" xfId="4" applyNumberFormat="1" applyFont="1" applyBorder="1" applyAlignment="1">
      <alignment horizontal="center"/>
    </xf>
    <xf numFmtId="38" fontId="5" fillId="0" borderId="0" xfId="0" applyNumberFormat="1" applyFont="1"/>
    <xf numFmtId="38" fontId="5" fillId="0" borderId="13" xfId="4" applyNumberFormat="1" applyFont="1" applyBorder="1" applyAlignment="1">
      <alignment horizontal="left"/>
    </xf>
    <xf numFmtId="38" fontId="4" fillId="0" borderId="14" xfId="4" applyNumberFormat="1" applyFont="1" applyBorder="1" applyAlignment="1">
      <alignment horizontal="center"/>
    </xf>
    <xf numFmtId="38" fontId="4" fillId="0" borderId="15" xfId="4" applyNumberFormat="1" applyFont="1" applyBorder="1" applyAlignment="1">
      <alignment horizontal="center"/>
    </xf>
    <xf numFmtId="38" fontId="4" fillId="0" borderId="16" xfId="4" applyNumberFormat="1" applyFont="1" applyBorder="1" applyAlignment="1">
      <alignment horizontal="center"/>
    </xf>
    <xf numFmtId="38" fontId="4" fillId="0" borderId="17" xfId="4" applyNumberFormat="1" applyFont="1" applyBorder="1" applyAlignment="1">
      <alignment horizontal="center"/>
    </xf>
    <xf numFmtId="38" fontId="5" fillId="0" borderId="18" xfId="4" applyNumberFormat="1" applyFont="1" applyBorder="1" applyAlignment="1">
      <alignment horizontal="center"/>
    </xf>
    <xf numFmtId="38" fontId="4" fillId="0" borderId="19" xfId="4" applyNumberFormat="1" applyFont="1" applyBorder="1" applyAlignment="1">
      <alignment horizontal="center"/>
    </xf>
    <xf numFmtId="38" fontId="5" fillId="0" borderId="16" xfId="4" applyNumberFormat="1" applyFont="1" applyBorder="1" applyAlignment="1">
      <alignment horizontal="center"/>
    </xf>
    <xf numFmtId="38" fontId="5" fillId="0" borderId="17" xfId="4" applyNumberFormat="1" applyFont="1" applyBorder="1" applyAlignment="1">
      <alignment horizontal="center"/>
    </xf>
    <xf numFmtId="38" fontId="5" fillId="0" borderId="16" xfId="4" applyNumberFormat="1" applyFont="1" applyFill="1" applyBorder="1" applyAlignment="1">
      <alignment horizontal="center"/>
    </xf>
    <xf numFmtId="38" fontId="4" fillId="0" borderId="13" xfId="4" applyNumberFormat="1" applyFont="1" applyBorder="1" applyAlignment="1">
      <alignment horizontal="center"/>
    </xf>
    <xf numFmtId="38" fontId="5" fillId="0" borderId="20" xfId="4" applyNumberFormat="1" applyFont="1" applyBorder="1" applyAlignment="1">
      <alignment horizontal="center"/>
    </xf>
    <xf numFmtId="38" fontId="5" fillId="0" borderId="19" xfId="4" applyNumberFormat="1" applyFont="1" applyBorder="1" applyAlignment="1">
      <alignment horizontal="center"/>
    </xf>
    <xf numFmtId="38" fontId="5" fillId="0" borderId="21" xfId="4" applyNumberFormat="1" applyFont="1" applyBorder="1" applyAlignment="1">
      <alignment horizontal="center"/>
    </xf>
    <xf numFmtId="38" fontId="5" fillId="0" borderId="22" xfId="4" applyNumberFormat="1" applyFont="1" applyBorder="1" applyAlignment="1">
      <alignment horizontal="left"/>
    </xf>
    <xf numFmtId="38" fontId="4" fillId="0" borderId="23" xfId="4" applyNumberFormat="1" applyFont="1" applyBorder="1" applyAlignment="1">
      <alignment horizontal="center"/>
    </xf>
    <xf numFmtId="38" fontId="4" fillId="0" borderId="24" xfId="4" applyNumberFormat="1" applyFont="1" applyBorder="1" applyAlignment="1">
      <alignment horizontal="center"/>
    </xf>
    <xf numFmtId="38" fontId="5" fillId="0" borderId="25" xfId="4" applyNumberFormat="1" applyFont="1" applyBorder="1" applyAlignment="1">
      <alignment horizontal="center"/>
    </xf>
    <xf numFmtId="38" fontId="4" fillId="0" borderId="26" xfId="4" applyNumberFormat="1" applyFont="1" applyBorder="1" applyAlignment="1">
      <alignment horizontal="center"/>
    </xf>
    <xf numFmtId="38" fontId="5" fillId="0" borderId="24" xfId="4" applyNumberFormat="1" applyFont="1" applyBorder="1" applyAlignment="1">
      <alignment horizontal="center"/>
    </xf>
    <xf numFmtId="38" fontId="5" fillId="0" borderId="27" xfId="4" applyNumberFormat="1" applyFont="1" applyBorder="1" applyAlignment="1">
      <alignment horizontal="center"/>
    </xf>
    <xf numFmtId="38" fontId="4" fillId="0" borderId="22" xfId="4" applyNumberFormat="1" applyFont="1" applyBorder="1" applyAlignment="1">
      <alignment horizontal="center"/>
    </xf>
    <xf numFmtId="38" fontId="5" fillId="0" borderId="28" xfId="4" applyNumberFormat="1" applyFont="1" applyBorder="1" applyAlignment="1">
      <alignment horizontal="center"/>
    </xf>
    <xf numFmtId="38" fontId="5" fillId="0" borderId="22" xfId="4" applyNumberFormat="1" applyFont="1" applyBorder="1" applyAlignment="1">
      <alignment horizontal="center"/>
    </xf>
    <xf numFmtId="38" fontId="5" fillId="0" borderId="26" xfId="4" applyNumberFormat="1" applyFont="1" applyBorder="1" applyAlignment="1">
      <alignment horizontal="center"/>
    </xf>
    <xf numFmtId="38" fontId="5" fillId="0" borderId="29" xfId="4" applyNumberFormat="1" applyFont="1" applyBorder="1" applyAlignment="1">
      <alignment horizontal="center"/>
    </xf>
    <xf numFmtId="38" fontId="4" fillId="0" borderId="30" xfId="4" applyNumberFormat="1" applyFont="1" applyBorder="1" applyAlignment="1">
      <alignment horizontal="left"/>
    </xf>
    <xf numFmtId="38" fontId="4" fillId="0" borderId="31" xfId="4" applyNumberFormat="1" applyFont="1" applyBorder="1" applyAlignment="1">
      <alignment horizontal="center"/>
    </xf>
    <xf numFmtId="38" fontId="4" fillId="0" borderId="32" xfId="4" applyNumberFormat="1" applyFont="1" applyBorder="1" applyAlignment="1">
      <alignment horizontal="center"/>
    </xf>
    <xf numFmtId="38" fontId="4" fillId="0" borderId="30" xfId="4" applyNumberFormat="1" applyFont="1" applyBorder="1" applyAlignment="1">
      <alignment horizontal="center"/>
    </xf>
    <xf numFmtId="38" fontId="4" fillId="0" borderId="33" xfId="4" applyNumberFormat="1" applyFont="1" applyBorder="1" applyAlignment="1">
      <alignment horizontal="center"/>
    </xf>
    <xf numFmtId="38" fontId="4" fillId="0" borderId="34" xfId="4" applyNumberFormat="1" applyFont="1" applyBorder="1" applyAlignment="1">
      <alignment horizontal="center"/>
    </xf>
    <xf numFmtId="38" fontId="4" fillId="0" borderId="35" xfId="4" applyNumberFormat="1" applyFont="1" applyBorder="1" applyAlignment="1">
      <alignment horizontal="center"/>
    </xf>
    <xf numFmtId="38" fontId="4" fillId="0" borderId="0" xfId="0" applyNumberFormat="1" applyFont="1"/>
    <xf numFmtId="38" fontId="4" fillId="0" borderId="36" xfId="4" applyNumberFormat="1" applyFont="1" applyBorder="1" applyAlignment="1">
      <alignment horizontal="left"/>
    </xf>
    <xf numFmtId="38" fontId="4" fillId="0" borderId="37" xfId="4" applyNumberFormat="1" applyFont="1" applyBorder="1" applyAlignment="1">
      <alignment horizontal="center"/>
    </xf>
    <xf numFmtId="38" fontId="4" fillId="0" borderId="38" xfId="4" applyNumberFormat="1" applyFont="1" applyBorder="1" applyAlignment="1">
      <alignment horizontal="center"/>
    </xf>
    <xf numFmtId="38" fontId="4" fillId="0" borderId="39" xfId="4" applyNumberFormat="1" applyFont="1" applyBorder="1" applyAlignment="1">
      <alignment horizontal="center"/>
    </xf>
    <xf numFmtId="38" fontId="4" fillId="0" borderId="10" xfId="4" applyNumberFormat="1" applyFont="1" applyBorder="1" applyAlignment="1">
      <alignment horizontal="center"/>
    </xf>
    <xf numFmtId="38" fontId="4" fillId="0" borderId="40" xfId="4" applyNumberFormat="1" applyFont="1" applyBorder="1" applyAlignment="1">
      <alignment horizontal="center"/>
    </xf>
    <xf numFmtId="38" fontId="4" fillId="0" borderId="41" xfId="4" applyNumberFormat="1" applyFont="1" applyBorder="1" applyAlignment="1">
      <alignment horizontal="center"/>
    </xf>
    <xf numFmtId="38" fontId="4" fillId="0" borderId="36" xfId="4" applyNumberFormat="1" applyFont="1" applyBorder="1" applyAlignment="1">
      <alignment horizontal="center"/>
    </xf>
    <xf numFmtId="38" fontId="4" fillId="0" borderId="42" xfId="4" applyNumberFormat="1" applyFont="1" applyBorder="1" applyAlignment="1">
      <alignment horizontal="center"/>
    </xf>
    <xf numFmtId="38" fontId="4" fillId="0" borderId="43" xfId="4" applyNumberFormat="1" applyFont="1" applyBorder="1" applyAlignment="1">
      <alignment horizontal="center"/>
    </xf>
    <xf numFmtId="38" fontId="5" fillId="0" borderId="44" xfId="4" applyNumberFormat="1" applyFont="1" applyBorder="1" applyAlignment="1">
      <alignment horizontal="left"/>
    </xf>
    <xf numFmtId="38" fontId="4" fillId="0" borderId="45" xfId="4" applyNumberFormat="1" applyFont="1" applyBorder="1" applyAlignment="1">
      <alignment horizontal="center"/>
    </xf>
    <xf numFmtId="38" fontId="4" fillId="0" borderId="46" xfId="4" applyNumberFormat="1" applyFont="1" applyBorder="1" applyAlignment="1">
      <alignment horizontal="center"/>
    </xf>
    <xf numFmtId="38" fontId="5" fillId="0" borderId="47" xfId="4" applyNumberFormat="1" applyFont="1" applyBorder="1" applyAlignment="1">
      <alignment horizontal="center"/>
    </xf>
    <xf numFmtId="38" fontId="5" fillId="0" borderId="48" xfId="4" applyNumberFormat="1" applyFont="1" applyBorder="1" applyAlignment="1">
      <alignment horizontal="center"/>
    </xf>
    <xf numFmtId="38" fontId="5" fillId="0" borderId="49" xfId="4" applyNumberFormat="1" applyFont="1" applyBorder="1" applyAlignment="1">
      <alignment horizontal="center"/>
    </xf>
    <xf numFmtId="38" fontId="4" fillId="0" borderId="50" xfId="4" applyNumberFormat="1" applyFont="1" applyBorder="1" applyAlignment="1">
      <alignment horizontal="center"/>
    </xf>
    <xf numFmtId="38" fontId="4" fillId="0" borderId="44" xfId="4" applyNumberFormat="1" applyFont="1" applyBorder="1" applyAlignment="1">
      <alignment horizontal="center"/>
    </xf>
    <xf numFmtId="38" fontId="5" fillId="0" borderId="51" xfId="4" applyNumberFormat="1" applyFont="1" applyBorder="1" applyAlignment="1">
      <alignment horizontal="center"/>
    </xf>
    <xf numFmtId="38" fontId="5" fillId="0" borderId="44" xfId="4" applyNumberFormat="1" applyFont="1" applyBorder="1" applyAlignment="1">
      <alignment horizontal="center"/>
    </xf>
    <xf numFmtId="38" fontId="5" fillId="0" borderId="50" xfId="4" applyNumberFormat="1" applyFont="1" applyBorder="1" applyAlignment="1">
      <alignment horizontal="center"/>
    </xf>
    <xf numFmtId="38" fontId="5" fillId="0" borderId="52" xfId="4" applyNumberFormat="1" applyFont="1" applyBorder="1" applyAlignment="1">
      <alignment horizontal="center"/>
    </xf>
    <xf numFmtId="38" fontId="5" fillId="0" borderId="53" xfId="4" applyNumberFormat="1" applyFont="1" applyBorder="1" applyAlignment="1">
      <alignment horizontal="left"/>
    </xf>
    <xf numFmtId="38" fontId="4" fillId="0" borderId="54" xfId="4" applyNumberFormat="1" applyFont="1" applyBorder="1" applyAlignment="1">
      <alignment horizontal="center"/>
    </xf>
    <xf numFmtId="38" fontId="4" fillId="0" borderId="55" xfId="4" applyNumberFormat="1" applyFont="1" applyBorder="1" applyAlignment="1">
      <alignment horizontal="center"/>
    </xf>
    <xf numFmtId="38" fontId="5" fillId="0" borderId="56" xfId="4" applyNumberFormat="1" applyFont="1" applyBorder="1" applyAlignment="1">
      <alignment horizontal="center"/>
    </xf>
    <xf numFmtId="38" fontId="5" fillId="0" borderId="57" xfId="4" applyNumberFormat="1" applyFont="1" applyBorder="1" applyAlignment="1">
      <alignment horizontal="center"/>
    </xf>
    <xf numFmtId="38" fontId="5" fillId="0" borderId="58" xfId="4" applyNumberFormat="1" applyFont="1" applyBorder="1" applyAlignment="1">
      <alignment horizontal="center"/>
    </xf>
    <xf numFmtId="38" fontId="4" fillId="0" borderId="59" xfId="4" applyNumberFormat="1" applyFont="1" applyBorder="1" applyAlignment="1">
      <alignment horizontal="center"/>
    </xf>
    <xf numFmtId="38" fontId="4" fillId="0" borderId="53" xfId="4" applyNumberFormat="1" applyFont="1" applyBorder="1" applyAlignment="1">
      <alignment horizontal="center"/>
    </xf>
    <xf numFmtId="38" fontId="5" fillId="0" borderId="60" xfId="4" applyNumberFormat="1" applyFont="1" applyBorder="1" applyAlignment="1">
      <alignment horizontal="center"/>
    </xf>
    <xf numFmtId="38" fontId="5" fillId="0" borderId="59" xfId="4" applyNumberFormat="1" applyFont="1" applyBorder="1" applyAlignment="1">
      <alignment horizontal="center"/>
    </xf>
    <xf numFmtId="38" fontId="5" fillId="0" borderId="61" xfId="4" applyNumberFormat="1" applyFont="1" applyBorder="1" applyAlignment="1">
      <alignment horizontal="center"/>
    </xf>
    <xf numFmtId="38" fontId="4" fillId="0" borderId="0" xfId="4" applyNumberFormat="1" applyFont="1" applyBorder="1" applyAlignment="1">
      <alignment horizontal="left"/>
    </xf>
    <xf numFmtId="38" fontId="4" fillId="0" borderId="62" xfId="4" applyNumberFormat="1" applyFont="1" applyBorder="1" applyAlignment="1">
      <alignment horizontal="center"/>
    </xf>
    <xf numFmtId="38" fontId="4" fillId="0" borderId="63" xfId="4" applyNumberFormat="1" applyFont="1" applyBorder="1" applyAlignment="1">
      <alignment horizontal="center"/>
    </xf>
    <xf numFmtId="38" fontId="4" fillId="0" borderId="64" xfId="4" applyNumberFormat="1" applyFont="1" applyBorder="1" applyAlignment="1">
      <alignment horizontal="center"/>
    </xf>
    <xf numFmtId="38" fontId="4" fillId="0" borderId="65" xfId="4" applyNumberFormat="1" applyFont="1" applyBorder="1" applyAlignment="1">
      <alignment horizontal="center"/>
    </xf>
    <xf numFmtId="38" fontId="4" fillId="0" borderId="66" xfId="4" applyNumberFormat="1" applyFont="1" applyBorder="1" applyAlignment="1">
      <alignment horizontal="center"/>
    </xf>
    <xf numFmtId="38" fontId="4" fillId="0" borderId="0" xfId="4" applyNumberFormat="1" applyFont="1" applyBorder="1" applyAlignment="1">
      <alignment horizontal="center"/>
    </xf>
    <xf numFmtId="38" fontId="4" fillId="0" borderId="67" xfId="4" applyNumberFormat="1" applyFont="1" applyBorder="1" applyAlignment="1">
      <alignment horizontal="center"/>
    </xf>
    <xf numFmtId="38" fontId="4" fillId="0" borderId="68" xfId="4" applyNumberFormat="1" applyFont="1" applyBorder="1" applyAlignment="1">
      <alignment horizontal="center"/>
    </xf>
    <xf numFmtId="38" fontId="5" fillId="0" borderId="69" xfId="4" applyNumberFormat="1" applyFont="1" applyBorder="1" applyAlignment="1">
      <alignment horizontal="center"/>
    </xf>
    <xf numFmtId="38" fontId="5" fillId="0" borderId="0" xfId="0" applyNumberFormat="1" applyFont="1" applyBorder="1"/>
    <xf numFmtId="38" fontId="4" fillId="0" borderId="70" xfId="4" applyNumberFormat="1" applyFont="1" applyBorder="1" applyAlignment="1">
      <alignment horizontal="left"/>
    </xf>
    <xf numFmtId="38" fontId="4" fillId="0" borderId="71" xfId="4" applyNumberFormat="1" applyFont="1" applyBorder="1" applyAlignment="1">
      <alignment horizontal="center"/>
    </xf>
    <xf numFmtId="38" fontId="4" fillId="0" borderId="72" xfId="4" applyNumberFormat="1" applyFont="1" applyBorder="1" applyAlignment="1">
      <alignment horizontal="center"/>
    </xf>
    <xf numFmtId="38" fontId="5" fillId="0" borderId="73" xfId="4" applyNumberFormat="1" applyFont="1" applyBorder="1" applyAlignment="1">
      <alignment horizontal="center"/>
    </xf>
    <xf numFmtId="38" fontId="5" fillId="0" borderId="74" xfId="4" applyNumberFormat="1" applyFont="1" applyBorder="1" applyAlignment="1">
      <alignment horizontal="center"/>
    </xf>
    <xf numFmtId="38" fontId="5" fillId="0" borderId="75" xfId="4" applyNumberFormat="1" applyFont="1" applyBorder="1" applyAlignment="1">
      <alignment horizontal="center"/>
    </xf>
    <xf numFmtId="38" fontId="4" fillId="0" borderId="76" xfId="4" applyNumberFormat="1" applyFont="1" applyBorder="1" applyAlignment="1">
      <alignment horizontal="center"/>
    </xf>
    <xf numFmtId="38" fontId="4" fillId="0" borderId="70" xfId="4" applyNumberFormat="1" applyFont="1" applyBorder="1" applyAlignment="1">
      <alignment horizontal="center"/>
    </xf>
    <xf numFmtId="38" fontId="5" fillId="0" borderId="77" xfId="4" applyNumberFormat="1" applyFont="1" applyBorder="1" applyAlignment="1">
      <alignment horizontal="center"/>
    </xf>
    <xf numFmtId="38" fontId="5" fillId="0" borderId="78" xfId="4" applyNumberFormat="1" applyFont="1" applyBorder="1" applyAlignment="1">
      <alignment horizontal="center"/>
    </xf>
    <xf numFmtId="38" fontId="4" fillId="0" borderId="48" xfId="4" applyNumberFormat="1" applyFont="1" applyBorder="1" applyAlignment="1">
      <alignment horizontal="center"/>
    </xf>
    <xf numFmtId="38" fontId="5" fillId="0" borderId="65" xfId="4" applyNumberFormat="1" applyFont="1" applyBorder="1" applyAlignment="1">
      <alignment horizontal="center"/>
    </xf>
    <xf numFmtId="38" fontId="5" fillId="0" borderId="64" xfId="4" applyNumberFormat="1" applyFont="1" applyBorder="1" applyAlignment="1">
      <alignment horizontal="center"/>
    </xf>
    <xf numFmtId="38" fontId="5" fillId="0" borderId="0" xfId="4" applyNumberFormat="1" applyFont="1" applyBorder="1" applyAlignment="1">
      <alignment horizontal="center"/>
    </xf>
    <xf numFmtId="38" fontId="5" fillId="0" borderId="68" xfId="4" applyNumberFormat="1" applyFont="1" applyBorder="1" applyAlignment="1">
      <alignment horizontal="center"/>
    </xf>
    <xf numFmtId="38" fontId="4" fillId="0" borderId="82" xfId="4" applyNumberFormat="1" applyFont="1" applyBorder="1" applyAlignment="1">
      <alignment horizontal="center"/>
    </xf>
    <xf numFmtId="38" fontId="4" fillId="0" borderId="83" xfId="4" applyNumberFormat="1" applyFont="1" applyBorder="1" applyAlignment="1">
      <alignment horizontal="center"/>
    </xf>
    <xf numFmtId="38" fontId="4" fillId="0" borderId="84" xfId="4" applyNumberFormat="1" applyFont="1" applyBorder="1" applyAlignment="1">
      <alignment horizontal="center"/>
    </xf>
    <xf numFmtId="38" fontId="4" fillId="0" borderId="85" xfId="4" applyNumberFormat="1" applyFont="1" applyBorder="1" applyAlignment="1">
      <alignment horizontal="center"/>
    </xf>
    <xf numFmtId="38" fontId="5" fillId="0" borderId="70" xfId="4" applyNumberFormat="1" applyFont="1" applyBorder="1" applyAlignment="1">
      <alignment horizontal="left"/>
    </xf>
    <xf numFmtId="38" fontId="5" fillId="0" borderId="71" xfId="4" applyNumberFormat="1" applyFont="1" applyBorder="1" applyAlignment="1">
      <alignment horizontal="center"/>
    </xf>
    <xf numFmtId="38" fontId="5" fillId="0" borderId="72" xfId="4" applyNumberFormat="1" applyFont="1" applyBorder="1" applyAlignment="1">
      <alignment horizontal="center"/>
    </xf>
    <xf numFmtId="38" fontId="5" fillId="0" borderId="76" xfId="4" applyNumberFormat="1" applyFont="1" applyBorder="1" applyAlignment="1">
      <alignment horizontal="center"/>
    </xf>
    <xf numFmtId="38" fontId="5" fillId="0" borderId="70" xfId="4" applyNumberFormat="1" applyFont="1" applyBorder="1" applyAlignment="1">
      <alignment horizontal="center"/>
    </xf>
    <xf numFmtId="38" fontId="4" fillId="0" borderId="87" xfId="4" applyNumberFormat="1" applyFont="1" applyBorder="1" applyAlignment="1">
      <alignment horizontal="center"/>
    </xf>
    <xf numFmtId="38" fontId="4" fillId="0" borderId="88" xfId="4" applyNumberFormat="1" applyFont="1" applyBorder="1" applyAlignment="1">
      <alignment horizontal="center"/>
    </xf>
    <xf numFmtId="38" fontId="4" fillId="0" borderId="89" xfId="4" applyNumberFormat="1" applyFont="1" applyBorder="1" applyAlignment="1">
      <alignment horizontal="center"/>
    </xf>
    <xf numFmtId="38" fontId="4" fillId="0" borderId="90" xfId="4" applyNumberFormat="1" applyFont="1" applyBorder="1" applyAlignment="1">
      <alignment horizontal="center"/>
    </xf>
    <xf numFmtId="38" fontId="4" fillId="0" borderId="91" xfId="4" applyNumberFormat="1" applyFont="1" applyBorder="1" applyAlignment="1">
      <alignment horizontal="center"/>
    </xf>
    <xf numFmtId="38" fontId="4" fillId="0" borderId="92" xfId="4" applyNumberFormat="1" applyFont="1" applyBorder="1" applyAlignment="1">
      <alignment horizontal="center"/>
    </xf>
    <xf numFmtId="38" fontId="4" fillId="0" borderId="86" xfId="4" applyNumberFormat="1" applyFont="1" applyBorder="1" applyAlignment="1">
      <alignment horizontal="center"/>
    </xf>
    <xf numFmtId="38" fontId="4" fillId="0" borderId="0" xfId="0" applyNumberFormat="1" applyFont="1" applyBorder="1"/>
    <xf numFmtId="38" fontId="5" fillId="0" borderId="95" xfId="3" applyNumberFormat="1" applyFont="1" applyBorder="1" applyAlignment="1">
      <alignment vertical="top"/>
    </xf>
    <xf numFmtId="38" fontId="4" fillId="0" borderId="96" xfId="4" applyNumberFormat="1" applyFont="1" applyBorder="1" applyAlignment="1">
      <alignment horizontal="center"/>
    </xf>
    <xf numFmtId="38" fontId="5" fillId="0" borderId="97" xfId="4" applyNumberFormat="1" applyFont="1" applyBorder="1" applyAlignment="1">
      <alignment horizontal="center"/>
    </xf>
    <xf numFmtId="38" fontId="5" fillId="0" borderId="98" xfId="4" applyNumberFormat="1" applyFont="1" applyBorder="1" applyAlignment="1">
      <alignment horizontal="center"/>
    </xf>
    <xf numFmtId="38" fontId="5" fillId="0" borderId="99" xfId="4" applyNumberFormat="1" applyFont="1" applyBorder="1" applyAlignment="1">
      <alignment horizontal="center"/>
    </xf>
    <xf numFmtId="38" fontId="4" fillId="0" borderId="100" xfId="4" applyNumberFormat="1" applyFont="1" applyBorder="1" applyAlignment="1">
      <alignment horizontal="center"/>
    </xf>
    <xf numFmtId="38" fontId="5" fillId="0" borderId="100" xfId="4" applyNumberFormat="1" applyFont="1" applyBorder="1" applyAlignment="1">
      <alignment horizontal="center"/>
    </xf>
    <xf numFmtId="38" fontId="4" fillId="0" borderId="94" xfId="4" applyNumberFormat="1" applyFont="1" applyBorder="1" applyAlignment="1">
      <alignment horizontal="center"/>
    </xf>
    <xf numFmtId="38" fontId="5" fillId="0" borderId="101" xfId="4" applyNumberFormat="1" applyFont="1" applyBorder="1" applyAlignment="1">
      <alignment horizontal="center"/>
    </xf>
    <xf numFmtId="38" fontId="5" fillId="0" borderId="14" xfId="3" applyNumberFormat="1" applyFont="1" applyBorder="1" applyAlignment="1">
      <alignment vertical="top"/>
    </xf>
    <xf numFmtId="38" fontId="4" fillId="0" borderId="102" xfId="4" applyNumberFormat="1" applyFont="1" applyBorder="1" applyAlignment="1">
      <alignment horizontal="center"/>
    </xf>
    <xf numFmtId="38" fontId="5" fillId="0" borderId="103" xfId="4" applyNumberFormat="1" applyFont="1" applyBorder="1" applyAlignment="1">
      <alignment horizontal="center"/>
    </xf>
    <xf numFmtId="38" fontId="5" fillId="0" borderId="104" xfId="4" applyNumberFormat="1" applyFont="1" applyBorder="1" applyAlignment="1">
      <alignment horizontal="center"/>
    </xf>
    <xf numFmtId="38" fontId="4" fillId="0" borderId="105" xfId="4" applyNumberFormat="1" applyFont="1" applyBorder="1" applyAlignment="1">
      <alignment horizontal="center"/>
    </xf>
    <xf numFmtId="38" fontId="5" fillId="0" borderId="106" xfId="4" applyNumberFormat="1" applyFont="1" applyBorder="1" applyAlignment="1">
      <alignment horizontal="center"/>
    </xf>
    <xf numFmtId="38" fontId="4" fillId="0" borderId="107" xfId="4" applyNumberFormat="1" applyFont="1" applyBorder="1" applyAlignment="1">
      <alignment horizontal="center"/>
    </xf>
    <xf numFmtId="38" fontId="5" fillId="0" borderId="108" xfId="4" applyNumberFormat="1" applyFont="1" applyBorder="1" applyAlignment="1">
      <alignment horizontal="center"/>
    </xf>
    <xf numFmtId="38" fontId="5" fillId="0" borderId="109" xfId="4" applyNumberFormat="1" applyFont="1" applyBorder="1" applyAlignment="1">
      <alignment horizontal="center"/>
    </xf>
    <xf numFmtId="38" fontId="4" fillId="0" borderId="110" xfId="4" applyNumberFormat="1" applyFont="1" applyBorder="1" applyAlignment="1">
      <alignment horizontal="center"/>
    </xf>
    <xf numFmtId="38" fontId="4" fillId="0" borderId="111" xfId="4" applyNumberFormat="1" applyFont="1" applyBorder="1" applyAlignment="1">
      <alignment horizontal="center"/>
    </xf>
    <xf numFmtId="38" fontId="4" fillId="0" borderId="112" xfId="4" applyNumberFormat="1" applyFont="1" applyBorder="1" applyAlignment="1">
      <alignment horizontal="center"/>
    </xf>
    <xf numFmtId="38" fontId="4" fillId="0" borderId="1" xfId="4" applyNumberFormat="1" applyFont="1" applyBorder="1" applyAlignment="1">
      <alignment horizontal="center"/>
    </xf>
    <xf numFmtId="38" fontId="4" fillId="0" borderId="113" xfId="4" applyNumberFormat="1" applyFont="1" applyBorder="1" applyAlignment="1">
      <alignment horizontal="center"/>
    </xf>
    <xf numFmtId="38" fontId="4" fillId="0" borderId="114" xfId="4" applyNumberFormat="1" applyFont="1" applyBorder="1" applyAlignment="1">
      <alignment horizontal="center"/>
    </xf>
    <xf numFmtId="38" fontId="4" fillId="0" borderId="116" xfId="4" applyNumberFormat="1" applyFont="1" applyBorder="1" applyAlignment="1">
      <alignment horizontal="center"/>
    </xf>
    <xf numFmtId="38" fontId="4" fillId="0" borderId="47" xfId="4" applyNumberFormat="1" applyFont="1" applyBorder="1" applyAlignment="1">
      <alignment horizontal="center"/>
    </xf>
    <xf numFmtId="38" fontId="4" fillId="0" borderId="56" xfId="4" applyNumberFormat="1" applyFont="1" applyBorder="1" applyAlignment="1">
      <alignment horizontal="center"/>
    </xf>
    <xf numFmtId="38" fontId="4" fillId="0" borderId="57" xfId="4" applyNumberFormat="1" applyFont="1" applyBorder="1" applyAlignment="1">
      <alignment horizontal="center"/>
    </xf>
    <xf numFmtId="38" fontId="4" fillId="0" borderId="117" xfId="4" applyNumberFormat="1" applyFont="1" applyBorder="1" applyAlignment="1">
      <alignment horizontal="center"/>
    </xf>
    <xf numFmtId="38" fontId="4" fillId="0" borderId="73" xfId="4" applyNumberFormat="1" applyFont="1" applyBorder="1" applyAlignment="1">
      <alignment horizontal="center"/>
    </xf>
    <xf numFmtId="38" fontId="4" fillId="0" borderId="74" xfId="4" applyNumberFormat="1" applyFont="1" applyBorder="1" applyAlignment="1">
      <alignment horizontal="center"/>
    </xf>
    <xf numFmtId="38" fontId="4" fillId="0" borderId="75" xfId="4" applyNumberFormat="1" applyFont="1" applyBorder="1" applyAlignment="1">
      <alignment horizontal="center"/>
    </xf>
    <xf numFmtId="38" fontId="0" fillId="0" borderId="0" xfId="0" applyNumberFormat="1"/>
    <xf numFmtId="38" fontId="4" fillId="0" borderId="0" xfId="4" applyNumberFormat="1" applyFont="1" applyAlignment="1">
      <alignment horizontal="center"/>
    </xf>
    <xf numFmtId="38" fontId="5" fillId="0" borderId="0" xfId="4" applyNumberFormat="1" applyFont="1" applyAlignment="1">
      <alignment horizontal="center"/>
    </xf>
    <xf numFmtId="38" fontId="5" fillId="0" borderId="0" xfId="4" applyNumberFormat="1" applyFont="1"/>
    <xf numFmtId="38" fontId="4" fillId="0" borderId="0" xfId="4" applyNumberFormat="1" applyFont="1"/>
    <xf numFmtId="38" fontId="4" fillId="0" borderId="0" xfId="4" applyNumberFormat="1" applyFont="1" applyBorder="1"/>
    <xf numFmtId="40" fontId="5" fillId="0" borderId="0" xfId="4" applyNumberFormat="1" applyFont="1"/>
    <xf numFmtId="40" fontId="4" fillId="0" borderId="0" xfId="4" applyNumberFormat="1" applyFont="1"/>
    <xf numFmtId="40" fontId="4" fillId="0" borderId="0" xfId="4" applyNumberFormat="1" applyFont="1" applyBorder="1"/>
    <xf numFmtId="38" fontId="5" fillId="0" borderId="0" xfId="0" applyNumberFormat="1" applyFont="1" applyAlignment="1">
      <alignment horizontal="left"/>
    </xf>
    <xf numFmtId="38" fontId="5" fillId="0" borderId="0" xfId="4" applyNumberFormat="1" applyFont="1" applyBorder="1" applyAlignment="1">
      <alignment horizontal="left"/>
    </xf>
    <xf numFmtId="38" fontId="5" fillId="0" borderId="65" xfId="4" applyNumberFormat="1" applyFont="1" applyFill="1" applyBorder="1" applyAlignment="1">
      <alignment horizontal="center"/>
    </xf>
    <xf numFmtId="38" fontId="5" fillId="0" borderId="17" xfId="4" applyNumberFormat="1" applyFont="1" applyFill="1" applyBorder="1" applyAlignment="1">
      <alignment horizontal="center"/>
    </xf>
    <xf numFmtId="38" fontId="4" fillId="0" borderId="1" xfId="4" applyNumberFormat="1" applyFont="1" applyFill="1" applyBorder="1" applyAlignment="1">
      <alignment horizontal="center"/>
    </xf>
    <xf numFmtId="38" fontId="7" fillId="0" borderId="0" xfId="4" applyNumberFormat="1" applyFont="1" applyAlignment="1">
      <alignment horizontal="left" wrapText="1"/>
    </xf>
    <xf numFmtId="38" fontId="5" fillId="0" borderId="10" xfId="4" applyNumberFormat="1" applyFont="1" applyFill="1" applyBorder="1" applyAlignment="1">
      <alignment horizontal="center"/>
    </xf>
    <xf numFmtId="38" fontId="4" fillId="0" borderId="33" xfId="4" applyNumberFormat="1" applyFont="1" applyFill="1" applyBorder="1" applyAlignment="1">
      <alignment horizontal="center"/>
    </xf>
    <xf numFmtId="38" fontId="4" fillId="0" borderId="10" xfId="4" applyNumberFormat="1" applyFont="1" applyFill="1" applyBorder="1" applyAlignment="1">
      <alignment horizontal="center"/>
    </xf>
    <xf numFmtId="38" fontId="5" fillId="0" borderId="48" xfId="4" applyNumberFormat="1" applyFont="1" applyFill="1" applyBorder="1" applyAlignment="1">
      <alignment horizontal="center"/>
    </xf>
    <xf numFmtId="38" fontId="5" fillId="0" borderId="57" xfId="4" applyNumberFormat="1" applyFont="1" applyFill="1" applyBorder="1" applyAlignment="1">
      <alignment horizontal="center"/>
    </xf>
    <xf numFmtId="38" fontId="4" fillId="0" borderId="64" xfId="4" applyNumberFormat="1" applyFont="1" applyFill="1" applyBorder="1" applyAlignment="1">
      <alignment horizontal="center"/>
    </xf>
    <xf numFmtId="38" fontId="5" fillId="0" borderId="74" xfId="4" applyNumberFormat="1" applyFont="1" applyFill="1" applyBorder="1" applyAlignment="1">
      <alignment horizontal="center"/>
    </xf>
    <xf numFmtId="38" fontId="5" fillId="0" borderId="64" xfId="4" applyNumberFormat="1" applyFont="1" applyFill="1" applyBorder="1" applyAlignment="1">
      <alignment horizontal="center"/>
    </xf>
    <xf numFmtId="38" fontId="5" fillId="0" borderId="27" xfId="4" applyNumberFormat="1" applyFont="1" applyFill="1" applyBorder="1" applyAlignment="1">
      <alignment horizontal="center"/>
    </xf>
    <xf numFmtId="38" fontId="4" fillId="0" borderId="90" xfId="4" applyNumberFormat="1" applyFont="1" applyFill="1" applyBorder="1" applyAlignment="1">
      <alignment horizontal="center"/>
    </xf>
    <xf numFmtId="38" fontId="5" fillId="0" borderId="98" xfId="4" applyNumberFormat="1" applyFont="1" applyFill="1" applyBorder="1" applyAlignment="1">
      <alignment horizontal="center"/>
    </xf>
    <xf numFmtId="38" fontId="4" fillId="0" borderId="111" xfId="4" applyNumberFormat="1" applyFont="1" applyFill="1" applyBorder="1" applyAlignment="1">
      <alignment horizontal="center"/>
    </xf>
    <xf numFmtId="38" fontId="5" fillId="0" borderId="18" xfId="4" applyNumberFormat="1" applyFont="1" applyFill="1" applyBorder="1" applyAlignment="1">
      <alignment horizontal="center"/>
    </xf>
    <xf numFmtId="38" fontId="4" fillId="0" borderId="74" xfId="4" applyNumberFormat="1" applyFont="1" applyFill="1" applyBorder="1" applyAlignment="1">
      <alignment horizontal="center"/>
    </xf>
    <xf numFmtId="38" fontId="7" fillId="0" borderId="0" xfId="4" applyNumberFormat="1" applyFont="1" applyFill="1" applyAlignment="1">
      <alignment horizontal="left" wrapText="1"/>
    </xf>
    <xf numFmtId="38" fontId="4" fillId="0" borderId="2" xfId="4" applyNumberFormat="1" applyFont="1" applyFill="1" applyBorder="1" applyAlignment="1">
      <alignment horizontal="center"/>
    </xf>
    <xf numFmtId="38" fontId="5" fillId="0" borderId="0" xfId="0" applyNumberFormat="1" applyFont="1" applyFill="1" applyAlignment="1"/>
    <xf numFmtId="38" fontId="5" fillId="0" borderId="3" xfId="4" applyNumberFormat="1" applyFont="1" applyFill="1" applyBorder="1" applyAlignment="1">
      <alignment horizontal="left"/>
    </xf>
    <xf numFmtId="38" fontId="4" fillId="0" borderId="4" xfId="4" applyNumberFormat="1" applyFont="1" applyFill="1" applyBorder="1" applyAlignment="1">
      <alignment horizontal="center"/>
    </xf>
    <xf numFmtId="38" fontId="5" fillId="0" borderId="12" xfId="4" applyNumberFormat="1" applyFont="1" applyFill="1" applyBorder="1" applyAlignment="1">
      <alignment horizontal="center"/>
    </xf>
    <xf numFmtId="38" fontId="5" fillId="0" borderId="0" xfId="0" applyNumberFormat="1" applyFont="1" applyFill="1"/>
    <xf numFmtId="38" fontId="5" fillId="0" borderId="13" xfId="4" applyNumberFormat="1" applyFont="1" applyFill="1" applyBorder="1" applyAlignment="1">
      <alignment horizontal="left"/>
    </xf>
    <xf numFmtId="38" fontId="4" fillId="0" borderId="14" xfId="4" applyNumberFormat="1" applyFont="1" applyFill="1" applyBorder="1" applyAlignment="1">
      <alignment horizontal="center"/>
    </xf>
    <xf numFmtId="38" fontId="5" fillId="0" borderId="21" xfId="4" applyNumberFormat="1" applyFont="1" applyFill="1" applyBorder="1" applyAlignment="1">
      <alignment horizontal="center"/>
    </xf>
    <xf numFmtId="38" fontId="5" fillId="0" borderId="22" xfId="4" applyNumberFormat="1" applyFont="1" applyFill="1" applyBorder="1" applyAlignment="1">
      <alignment horizontal="left"/>
    </xf>
    <xf numFmtId="38" fontId="4" fillId="0" borderId="23" xfId="4" applyNumberFormat="1" applyFont="1" applyFill="1" applyBorder="1" applyAlignment="1">
      <alignment horizontal="center"/>
    </xf>
    <xf numFmtId="38" fontId="5" fillId="0" borderId="29" xfId="4" applyNumberFormat="1" applyFont="1" applyFill="1" applyBorder="1" applyAlignment="1">
      <alignment horizontal="center"/>
    </xf>
    <xf numFmtId="38" fontId="4" fillId="0" borderId="30" xfId="4" applyNumberFormat="1" applyFont="1" applyFill="1" applyBorder="1" applyAlignment="1">
      <alignment horizontal="left"/>
    </xf>
    <xf numFmtId="38" fontId="4" fillId="0" borderId="31" xfId="4" applyNumberFormat="1" applyFont="1" applyFill="1" applyBorder="1" applyAlignment="1">
      <alignment horizontal="center"/>
    </xf>
    <xf numFmtId="38" fontId="4" fillId="0" borderId="35" xfId="4" applyNumberFormat="1" applyFont="1" applyFill="1" applyBorder="1" applyAlignment="1">
      <alignment horizontal="center"/>
    </xf>
    <xf numFmtId="38" fontId="4" fillId="0" borderId="0" xfId="0" applyNumberFormat="1" applyFont="1" applyFill="1"/>
    <xf numFmtId="38" fontId="4" fillId="0" borderId="36" xfId="4" applyNumberFormat="1" applyFont="1" applyFill="1" applyBorder="1" applyAlignment="1">
      <alignment horizontal="left"/>
    </xf>
    <xf numFmtId="38" fontId="4" fillId="0" borderId="37" xfId="4" applyNumberFormat="1" applyFont="1" applyFill="1" applyBorder="1" applyAlignment="1">
      <alignment horizontal="center"/>
    </xf>
    <xf numFmtId="38" fontId="4" fillId="0" borderId="43" xfId="4" applyNumberFormat="1" applyFont="1" applyFill="1" applyBorder="1" applyAlignment="1">
      <alignment horizontal="center"/>
    </xf>
    <xf numFmtId="38" fontId="4" fillId="0" borderId="45" xfId="4" applyNumberFormat="1" applyFont="1" applyFill="1" applyBorder="1" applyAlignment="1">
      <alignment horizontal="center"/>
    </xf>
    <xf numFmtId="38" fontId="5" fillId="0" borderId="0" xfId="4" applyNumberFormat="1" applyFont="1" applyFill="1"/>
    <xf numFmtId="38" fontId="5" fillId="0" borderId="52" xfId="4" applyNumberFormat="1" applyFont="1" applyFill="1" applyBorder="1" applyAlignment="1">
      <alignment horizontal="center"/>
    </xf>
    <xf numFmtId="38" fontId="5" fillId="0" borderId="53" xfId="4" applyNumberFormat="1" applyFont="1" applyFill="1" applyBorder="1" applyAlignment="1">
      <alignment horizontal="left"/>
    </xf>
    <xf numFmtId="38" fontId="4" fillId="0" borderId="54" xfId="4" applyNumberFormat="1" applyFont="1" applyFill="1" applyBorder="1" applyAlignment="1">
      <alignment horizontal="center"/>
    </xf>
    <xf numFmtId="38" fontId="5" fillId="0" borderId="61" xfId="4" applyNumberFormat="1" applyFont="1" applyFill="1" applyBorder="1" applyAlignment="1">
      <alignment horizontal="center"/>
    </xf>
    <xf numFmtId="38" fontId="4" fillId="0" borderId="0" xfId="4" applyNumberFormat="1" applyFont="1" applyFill="1" applyBorder="1" applyAlignment="1">
      <alignment horizontal="left"/>
    </xf>
    <xf numFmtId="38" fontId="4" fillId="0" borderId="0" xfId="4" applyNumberFormat="1" applyFont="1" applyFill="1" applyBorder="1" applyAlignment="1">
      <alignment horizontal="center"/>
    </xf>
    <xf numFmtId="38" fontId="4" fillId="0" borderId="68" xfId="4" applyNumberFormat="1" applyFont="1" applyFill="1" applyBorder="1" applyAlignment="1">
      <alignment horizontal="center"/>
    </xf>
    <xf numFmtId="38" fontId="5" fillId="0" borderId="69" xfId="4" applyNumberFormat="1" applyFont="1" applyFill="1" applyBorder="1" applyAlignment="1">
      <alignment horizontal="center"/>
    </xf>
    <xf numFmtId="38" fontId="5" fillId="0" borderId="0" xfId="0" applyNumberFormat="1" applyFont="1" applyFill="1" applyBorder="1"/>
    <xf numFmtId="38" fontId="4" fillId="0" borderId="70" xfId="4" applyNumberFormat="1" applyFont="1" applyFill="1" applyBorder="1" applyAlignment="1">
      <alignment horizontal="left"/>
    </xf>
    <xf numFmtId="38" fontId="4" fillId="0" borderId="71" xfId="4" applyNumberFormat="1" applyFont="1" applyFill="1" applyBorder="1" applyAlignment="1">
      <alignment horizontal="center"/>
    </xf>
    <xf numFmtId="38" fontId="5" fillId="0" borderId="78" xfId="4" applyNumberFormat="1" applyFont="1" applyFill="1" applyBorder="1" applyAlignment="1">
      <alignment horizontal="center"/>
    </xf>
    <xf numFmtId="38" fontId="5" fillId="0" borderId="0" xfId="4" applyNumberFormat="1" applyFont="1" applyFill="1" applyBorder="1" applyAlignment="1">
      <alignment horizontal="left"/>
    </xf>
    <xf numFmtId="38" fontId="5" fillId="0" borderId="0" xfId="4" applyNumberFormat="1" applyFont="1" applyFill="1" applyBorder="1" applyAlignment="1">
      <alignment horizontal="center"/>
    </xf>
    <xf numFmtId="38" fontId="5" fillId="0" borderId="68" xfId="4" applyNumberFormat="1" applyFont="1" applyFill="1" applyBorder="1" applyAlignment="1">
      <alignment horizontal="center"/>
    </xf>
    <xf numFmtId="38" fontId="4" fillId="0" borderId="85" xfId="4" applyNumberFormat="1" applyFont="1" applyFill="1" applyBorder="1" applyAlignment="1">
      <alignment horizontal="center"/>
    </xf>
    <xf numFmtId="38" fontId="5" fillId="0" borderId="70" xfId="4" applyNumberFormat="1" applyFont="1" applyFill="1" applyBorder="1" applyAlignment="1">
      <alignment horizontal="left"/>
    </xf>
    <xf numFmtId="38" fontId="5" fillId="0" borderId="71" xfId="4" applyNumberFormat="1" applyFont="1" applyFill="1" applyBorder="1" applyAlignment="1">
      <alignment horizontal="center"/>
    </xf>
    <xf numFmtId="38" fontId="4" fillId="0" borderId="86" xfId="4" applyNumberFormat="1" applyFont="1" applyFill="1" applyBorder="1" applyAlignment="1">
      <alignment horizontal="left"/>
    </xf>
    <xf numFmtId="38" fontId="4" fillId="0" borderId="87" xfId="4" applyNumberFormat="1" applyFont="1" applyFill="1" applyBorder="1" applyAlignment="1">
      <alignment horizontal="center"/>
    </xf>
    <xf numFmtId="38" fontId="4" fillId="0" borderId="0" xfId="0" applyNumberFormat="1" applyFont="1" applyFill="1" applyBorder="1"/>
    <xf numFmtId="38" fontId="5" fillId="0" borderId="94" xfId="3" applyNumberFormat="1" applyFont="1" applyFill="1" applyBorder="1" applyAlignment="1">
      <alignment horizontal="left" vertical="top" wrapText="1"/>
    </xf>
    <xf numFmtId="38" fontId="5" fillId="0" borderId="95" xfId="3" applyNumberFormat="1" applyFont="1" applyFill="1" applyBorder="1" applyAlignment="1">
      <alignment vertical="top"/>
    </xf>
    <xf numFmtId="38" fontId="5" fillId="0" borderId="13" xfId="3" applyNumberFormat="1" applyFont="1" applyFill="1" applyBorder="1" applyAlignment="1">
      <alignment horizontal="left" vertical="top" wrapText="1"/>
    </xf>
    <xf numFmtId="38" fontId="5" fillId="0" borderId="14" xfId="3" applyNumberFormat="1" applyFont="1" applyFill="1" applyBorder="1" applyAlignment="1">
      <alignment vertical="top"/>
    </xf>
    <xf numFmtId="38" fontId="5" fillId="0" borderId="109" xfId="4" applyNumberFormat="1" applyFont="1" applyFill="1" applyBorder="1" applyAlignment="1">
      <alignment horizontal="center"/>
    </xf>
    <xf numFmtId="38" fontId="4" fillId="0" borderId="116" xfId="4" applyNumberFormat="1" applyFont="1" applyFill="1" applyBorder="1" applyAlignment="1">
      <alignment horizontal="center"/>
    </xf>
    <xf numFmtId="38" fontId="5" fillId="0" borderId="44" xfId="3" applyNumberFormat="1" applyFont="1" applyFill="1" applyBorder="1" applyAlignment="1">
      <alignment horizontal="left" vertical="top" wrapText="1"/>
    </xf>
    <xf numFmtId="38" fontId="4" fillId="0" borderId="114" xfId="4" applyNumberFormat="1" applyFont="1" applyFill="1" applyBorder="1" applyAlignment="1">
      <alignment horizontal="left"/>
    </xf>
    <xf numFmtId="38" fontId="4" fillId="0" borderId="117" xfId="4" applyNumberFormat="1" applyFont="1" applyFill="1" applyBorder="1" applyAlignment="1">
      <alignment horizontal="center"/>
    </xf>
    <xf numFmtId="38" fontId="0" fillId="0" borderId="0" xfId="0" applyNumberFormat="1" applyFill="1"/>
    <xf numFmtId="38" fontId="5" fillId="0" borderId="0" xfId="0" applyNumberFormat="1" applyFont="1" applyFill="1" applyAlignment="1">
      <alignment horizontal="left"/>
    </xf>
    <xf numFmtId="38" fontId="4" fillId="0" borderId="18" xfId="4" applyNumberFormat="1" applyFont="1" applyBorder="1" applyAlignment="1">
      <alignment horizontal="center"/>
    </xf>
    <xf numFmtId="38" fontId="4" fillId="0" borderId="5" xfId="4" applyNumberFormat="1" applyFont="1" applyFill="1" applyBorder="1" applyAlignment="1">
      <alignment horizontal="center"/>
    </xf>
    <xf numFmtId="38" fontId="4" fillId="0" borderId="6" xfId="4" applyNumberFormat="1" applyFont="1" applyFill="1" applyBorder="1" applyAlignment="1">
      <alignment horizontal="center"/>
    </xf>
    <xf numFmtId="38" fontId="4" fillId="0" borderId="7" xfId="4" applyNumberFormat="1" applyFont="1" applyFill="1" applyBorder="1" applyAlignment="1">
      <alignment horizontal="center"/>
    </xf>
    <xf numFmtId="38" fontId="5" fillId="0" borderId="8" xfId="4" applyNumberFormat="1" applyFont="1" applyFill="1" applyBorder="1" applyAlignment="1">
      <alignment horizontal="center"/>
    </xf>
    <xf numFmtId="38" fontId="4" fillId="0" borderId="15" xfId="4" applyNumberFormat="1" applyFont="1" applyFill="1" applyBorder="1" applyAlignment="1">
      <alignment horizontal="center"/>
    </xf>
    <xf numFmtId="38" fontId="4" fillId="0" borderId="16" xfId="4" applyNumberFormat="1" applyFont="1" applyFill="1" applyBorder="1" applyAlignment="1">
      <alignment horizontal="center"/>
    </xf>
    <xf numFmtId="38" fontId="4" fillId="0" borderId="17" xfId="4" applyNumberFormat="1" applyFont="1" applyFill="1" applyBorder="1" applyAlignment="1">
      <alignment horizontal="center"/>
    </xf>
    <xf numFmtId="38" fontId="4" fillId="0" borderId="24" xfId="4" applyNumberFormat="1" applyFont="1" applyFill="1" applyBorder="1" applyAlignment="1">
      <alignment horizontal="center"/>
    </xf>
    <xf numFmtId="38" fontId="5" fillId="0" borderId="25" xfId="4" applyNumberFormat="1" applyFont="1" applyFill="1" applyBorder="1" applyAlignment="1">
      <alignment horizontal="center"/>
    </xf>
    <xf numFmtId="38" fontId="4" fillId="0" borderId="32" xfId="4" applyNumberFormat="1" applyFont="1" applyFill="1" applyBorder="1" applyAlignment="1">
      <alignment horizontal="center"/>
    </xf>
    <xf numFmtId="38" fontId="4" fillId="0" borderId="30" xfId="4" applyNumberFormat="1" applyFont="1" applyFill="1" applyBorder="1" applyAlignment="1">
      <alignment horizontal="center"/>
    </xf>
    <xf numFmtId="38" fontId="4" fillId="0" borderId="38" xfId="4" applyNumberFormat="1" applyFont="1" applyFill="1" applyBorder="1" applyAlignment="1">
      <alignment horizontal="center"/>
    </xf>
    <xf numFmtId="38" fontId="4" fillId="0" borderId="39" xfId="4" applyNumberFormat="1" applyFont="1" applyFill="1" applyBorder="1" applyAlignment="1">
      <alignment horizontal="center"/>
    </xf>
    <xf numFmtId="38" fontId="4" fillId="0" borderId="40" xfId="4" applyNumberFormat="1" applyFont="1" applyFill="1" applyBorder="1" applyAlignment="1">
      <alignment horizontal="center"/>
    </xf>
    <xf numFmtId="38" fontId="4" fillId="0" borderId="46" xfId="4" applyNumberFormat="1" applyFont="1" applyFill="1" applyBorder="1" applyAlignment="1">
      <alignment horizontal="center"/>
    </xf>
    <xf numFmtId="38" fontId="5" fillId="0" borderId="47" xfId="4" applyNumberFormat="1" applyFont="1" applyFill="1" applyBorder="1" applyAlignment="1">
      <alignment horizontal="center"/>
    </xf>
    <xf numFmtId="38" fontId="5" fillId="0" borderId="49" xfId="4" applyNumberFormat="1" applyFont="1" applyFill="1" applyBorder="1" applyAlignment="1">
      <alignment horizontal="center"/>
    </xf>
    <xf numFmtId="38" fontId="4" fillId="0" borderId="55" xfId="4" applyNumberFormat="1" applyFont="1" applyFill="1" applyBorder="1" applyAlignment="1">
      <alignment horizontal="center"/>
    </xf>
    <xf numFmtId="38" fontId="5" fillId="0" borderId="56" xfId="4" applyNumberFormat="1" applyFont="1" applyFill="1" applyBorder="1" applyAlignment="1">
      <alignment horizontal="center"/>
    </xf>
    <xf numFmtId="38" fontId="5" fillId="0" borderId="58" xfId="4" applyNumberFormat="1" applyFont="1" applyFill="1" applyBorder="1" applyAlignment="1">
      <alignment horizontal="center"/>
    </xf>
    <xf numFmtId="38" fontId="4" fillId="0" borderId="62" xfId="4" applyNumberFormat="1" applyFont="1" applyFill="1" applyBorder="1" applyAlignment="1">
      <alignment horizontal="center"/>
    </xf>
    <xf numFmtId="38" fontId="4" fillId="0" borderId="63" xfId="4" applyNumberFormat="1" applyFont="1" applyFill="1" applyBorder="1" applyAlignment="1">
      <alignment horizontal="center"/>
    </xf>
    <xf numFmtId="38" fontId="4" fillId="0" borderId="65" xfId="4" applyNumberFormat="1" applyFont="1" applyFill="1" applyBorder="1" applyAlignment="1">
      <alignment horizontal="center"/>
    </xf>
    <xf numFmtId="38" fontId="4" fillId="0" borderId="72" xfId="4" applyNumberFormat="1" applyFont="1" applyFill="1" applyBorder="1" applyAlignment="1">
      <alignment horizontal="center"/>
    </xf>
    <xf numFmtId="38" fontId="5" fillId="0" borderId="73" xfId="4" applyNumberFormat="1" applyFont="1" applyFill="1" applyBorder="1" applyAlignment="1">
      <alignment horizontal="center"/>
    </xf>
    <xf numFmtId="38" fontId="5" fillId="0" borderId="75" xfId="4" applyNumberFormat="1" applyFont="1" applyFill="1" applyBorder="1" applyAlignment="1">
      <alignment horizontal="center"/>
    </xf>
    <xf numFmtId="38" fontId="4" fillId="0" borderId="79" xfId="4" applyNumberFormat="1" applyFont="1" applyFill="1" applyBorder="1" applyAlignment="1">
      <alignment horizontal="center"/>
    </xf>
    <xf numFmtId="38" fontId="4" fillId="0" borderId="48" xfId="4" applyNumberFormat="1" applyFont="1" applyFill="1" applyBorder="1" applyAlignment="1">
      <alignment horizontal="center"/>
    </xf>
    <xf numFmtId="38" fontId="4" fillId="0" borderId="118" xfId="4" applyNumberFormat="1" applyFont="1" applyFill="1" applyBorder="1" applyAlignment="1">
      <alignment horizontal="center"/>
    </xf>
    <xf numFmtId="38" fontId="4" fillId="0" borderId="119" xfId="4" applyNumberFormat="1" applyFont="1" applyFill="1" applyBorder="1" applyAlignment="1">
      <alignment horizontal="center"/>
    </xf>
    <xf numFmtId="38" fontId="4" fillId="0" borderId="81" xfId="4" applyNumberFormat="1" applyFont="1" applyFill="1" applyBorder="1" applyAlignment="1">
      <alignment horizontal="center"/>
    </xf>
    <xf numFmtId="38" fontId="4" fillId="0" borderId="82" xfId="4" applyNumberFormat="1" applyFont="1" applyFill="1" applyBorder="1" applyAlignment="1">
      <alignment horizontal="center"/>
    </xf>
    <xf numFmtId="38" fontId="5" fillId="0" borderId="72" xfId="4" applyNumberFormat="1" applyFont="1" applyFill="1" applyBorder="1" applyAlignment="1">
      <alignment horizontal="center"/>
    </xf>
    <xf numFmtId="38" fontId="4" fillId="0" borderId="88" xfId="4" applyNumberFormat="1" applyFont="1" applyFill="1" applyBorder="1" applyAlignment="1">
      <alignment horizontal="center"/>
    </xf>
    <xf numFmtId="38" fontId="4" fillId="0" borderId="89" xfId="4" applyNumberFormat="1" applyFont="1" applyFill="1" applyBorder="1" applyAlignment="1">
      <alignment horizontal="center"/>
    </xf>
    <xf numFmtId="38" fontId="4" fillId="0" borderId="91" xfId="4" applyNumberFormat="1" applyFont="1" applyFill="1" applyBorder="1" applyAlignment="1">
      <alignment horizontal="center"/>
    </xf>
    <xf numFmtId="38" fontId="4" fillId="0" borderId="96" xfId="4" applyNumberFormat="1" applyFont="1" applyFill="1" applyBorder="1" applyAlignment="1">
      <alignment horizontal="center"/>
    </xf>
    <xf numFmtId="38" fontId="5" fillId="0" borderId="97" xfId="4" applyNumberFormat="1" applyFont="1" applyFill="1" applyBorder="1" applyAlignment="1">
      <alignment horizontal="center"/>
    </xf>
    <xf numFmtId="38" fontId="5" fillId="0" borderId="99" xfId="4" applyNumberFormat="1" applyFont="1" applyFill="1" applyBorder="1" applyAlignment="1">
      <alignment horizontal="center"/>
    </xf>
    <xf numFmtId="38" fontId="4" fillId="0" borderId="102" xfId="4" applyNumberFormat="1" applyFont="1" applyFill="1" applyBorder="1" applyAlignment="1">
      <alignment horizontal="center"/>
    </xf>
    <xf numFmtId="38" fontId="5" fillId="0" borderId="103" xfId="4" applyNumberFormat="1" applyFont="1" applyFill="1" applyBorder="1" applyAlignment="1">
      <alignment horizontal="center"/>
    </xf>
    <xf numFmtId="38" fontId="5" fillId="0" borderId="104" xfId="4" applyNumberFormat="1" applyFont="1" applyFill="1" applyBorder="1" applyAlignment="1">
      <alignment horizontal="center"/>
    </xf>
    <xf numFmtId="38" fontId="4" fillId="0" borderId="110" xfId="4" applyNumberFormat="1" applyFont="1" applyFill="1" applyBorder="1" applyAlignment="1">
      <alignment horizontal="center"/>
    </xf>
    <xf numFmtId="38" fontId="4" fillId="0" borderId="112" xfId="4" applyNumberFormat="1" applyFont="1" applyFill="1" applyBorder="1" applyAlignment="1">
      <alignment horizontal="center"/>
    </xf>
    <xf numFmtId="38" fontId="4" fillId="0" borderId="47" xfId="4" applyNumberFormat="1" applyFont="1" applyFill="1" applyBorder="1" applyAlignment="1">
      <alignment horizontal="center"/>
    </xf>
    <xf numFmtId="38" fontId="4" fillId="0" borderId="56" xfId="4" applyNumberFormat="1" applyFont="1" applyFill="1" applyBorder="1" applyAlignment="1">
      <alignment horizontal="center"/>
    </xf>
    <xf numFmtId="38" fontId="4" fillId="0" borderId="57" xfId="4" applyNumberFormat="1" applyFont="1" applyFill="1" applyBorder="1" applyAlignment="1">
      <alignment horizontal="center"/>
    </xf>
    <xf numFmtId="38" fontId="4" fillId="0" borderId="113" xfId="4" applyNumberFormat="1" applyFont="1" applyFill="1" applyBorder="1" applyAlignment="1">
      <alignment horizontal="center"/>
    </xf>
    <xf numFmtId="38" fontId="4" fillId="0" borderId="73" xfId="4" applyNumberFormat="1" applyFont="1" applyFill="1" applyBorder="1" applyAlignment="1">
      <alignment horizontal="center"/>
    </xf>
    <xf numFmtId="38" fontId="4" fillId="0" borderId="75" xfId="4" applyNumberFormat="1" applyFont="1" applyFill="1" applyBorder="1" applyAlignment="1">
      <alignment horizontal="center"/>
    </xf>
    <xf numFmtId="38" fontId="4" fillId="0" borderId="83" xfId="4" applyNumberFormat="1" applyFont="1" applyFill="1" applyBorder="1" applyAlignment="1">
      <alignment horizontal="center"/>
    </xf>
    <xf numFmtId="38" fontId="4" fillId="0" borderId="0" xfId="4" applyNumberFormat="1" applyFont="1" applyFill="1"/>
    <xf numFmtId="38" fontId="5" fillId="0" borderId="67" xfId="4" applyNumberFormat="1" applyFont="1" applyFill="1" applyBorder="1" applyAlignment="1">
      <alignment horizontal="center"/>
    </xf>
    <xf numFmtId="38" fontId="4" fillId="0" borderId="0" xfId="4" applyNumberFormat="1" applyFont="1" applyFill="1" applyAlignment="1">
      <alignment horizontal="center"/>
    </xf>
    <xf numFmtId="38" fontId="5" fillId="0" borderId="0" xfId="4" applyNumberFormat="1" applyFont="1" applyFill="1" applyAlignment="1">
      <alignment horizontal="center"/>
    </xf>
    <xf numFmtId="38" fontId="4" fillId="0" borderId="9" xfId="4" applyNumberFormat="1" applyFont="1" applyFill="1" applyBorder="1" applyAlignment="1">
      <alignment horizontal="center"/>
    </xf>
    <xf numFmtId="38" fontId="5" fillId="0" borderId="7" xfId="4" applyNumberFormat="1" applyFont="1" applyFill="1" applyBorder="1" applyAlignment="1">
      <alignment horizontal="center"/>
    </xf>
    <xf numFmtId="38" fontId="4" fillId="0" borderId="19" xfId="4" applyNumberFormat="1" applyFont="1" applyFill="1" applyBorder="1" applyAlignment="1">
      <alignment horizontal="center"/>
    </xf>
    <xf numFmtId="38" fontId="4" fillId="0" borderId="26" xfId="4" applyNumberFormat="1" applyFont="1" applyFill="1" applyBorder="1" applyAlignment="1">
      <alignment horizontal="center"/>
    </xf>
    <xf numFmtId="38" fontId="5" fillId="0" borderId="24" xfId="4" applyNumberFormat="1" applyFont="1" applyFill="1" applyBorder="1" applyAlignment="1">
      <alignment horizontal="center"/>
    </xf>
    <xf numFmtId="38" fontId="4" fillId="0" borderId="34" xfId="4" applyNumberFormat="1" applyFont="1" applyFill="1" applyBorder="1" applyAlignment="1">
      <alignment horizontal="center"/>
    </xf>
    <xf numFmtId="38" fontId="4" fillId="0" borderId="41" xfId="4" applyNumberFormat="1" applyFont="1" applyFill="1" applyBorder="1" applyAlignment="1">
      <alignment horizontal="center"/>
    </xf>
    <xf numFmtId="38" fontId="4" fillId="0" borderId="50" xfId="4" applyNumberFormat="1" applyFont="1" applyFill="1" applyBorder="1" applyAlignment="1">
      <alignment horizontal="center"/>
    </xf>
    <xf numFmtId="38" fontId="4" fillId="0" borderId="59" xfId="4" applyNumberFormat="1" applyFont="1" applyFill="1" applyBorder="1" applyAlignment="1">
      <alignment horizontal="center"/>
    </xf>
    <xf numFmtId="38" fontId="4" fillId="0" borderId="66" xfId="4" applyNumberFormat="1" applyFont="1" applyFill="1" applyBorder="1" applyAlignment="1">
      <alignment horizontal="center"/>
    </xf>
    <xf numFmtId="38" fontId="4" fillId="0" borderId="76" xfId="4" applyNumberFormat="1" applyFont="1" applyFill="1" applyBorder="1" applyAlignment="1">
      <alignment horizontal="center"/>
    </xf>
    <xf numFmtId="38" fontId="5" fillId="0" borderId="44" xfId="4" applyNumberFormat="1" applyFont="1" applyFill="1" applyBorder="1" applyAlignment="1">
      <alignment horizontal="center"/>
    </xf>
    <xf numFmtId="38" fontId="5" fillId="0" borderId="22" xfId="4" applyNumberFormat="1" applyFont="1" applyFill="1" applyBorder="1" applyAlignment="1">
      <alignment horizontal="center"/>
    </xf>
    <xf numFmtId="38" fontId="5" fillId="0" borderId="76" xfId="4" applyNumberFormat="1" applyFont="1" applyFill="1" applyBorder="1" applyAlignment="1">
      <alignment horizontal="center"/>
    </xf>
    <xf numFmtId="38" fontId="4" fillId="0" borderId="92" xfId="4" applyNumberFormat="1" applyFont="1" applyFill="1" applyBorder="1" applyAlignment="1">
      <alignment horizontal="center"/>
    </xf>
    <xf numFmtId="38" fontId="4" fillId="0" borderId="100" xfId="4" applyNumberFormat="1" applyFont="1" applyFill="1" applyBorder="1" applyAlignment="1">
      <alignment horizontal="center"/>
    </xf>
    <xf numFmtId="38" fontId="4" fillId="0" borderId="105" xfId="4" applyNumberFormat="1" applyFont="1" applyFill="1" applyBorder="1" applyAlignment="1">
      <alignment horizontal="center"/>
    </xf>
    <xf numFmtId="38" fontId="5" fillId="0" borderId="106" xfId="4" applyNumberFormat="1" applyFont="1" applyFill="1" applyBorder="1" applyAlignment="1">
      <alignment horizontal="center"/>
    </xf>
    <xf numFmtId="38" fontId="4" fillId="0" borderId="3" xfId="4" applyNumberFormat="1" applyFont="1" applyFill="1" applyBorder="1" applyAlignment="1">
      <alignment horizontal="center"/>
    </xf>
    <xf numFmtId="38" fontId="5" fillId="0" borderId="11" xfId="4" applyNumberFormat="1" applyFont="1" applyFill="1" applyBorder="1" applyAlignment="1">
      <alignment horizontal="center"/>
    </xf>
    <xf numFmtId="38" fontId="4" fillId="0" borderId="13" xfId="4" applyNumberFormat="1" applyFont="1" applyFill="1" applyBorder="1" applyAlignment="1">
      <alignment horizontal="center"/>
    </xf>
    <xf numFmtId="38" fontId="5" fillId="0" borderId="20" xfId="4" applyNumberFormat="1" applyFont="1" applyFill="1" applyBorder="1" applyAlignment="1">
      <alignment horizontal="center"/>
    </xf>
    <xf numFmtId="38" fontId="4" fillId="0" borderId="22" xfId="4" applyNumberFormat="1" applyFont="1" applyFill="1" applyBorder="1" applyAlignment="1">
      <alignment horizontal="center"/>
    </xf>
    <xf numFmtId="38" fontId="5" fillId="0" borderId="28" xfId="4" applyNumberFormat="1" applyFont="1" applyFill="1" applyBorder="1" applyAlignment="1">
      <alignment horizontal="center"/>
    </xf>
    <xf numFmtId="38" fontId="4" fillId="0" borderId="36" xfId="4" applyNumberFormat="1" applyFont="1" applyFill="1" applyBorder="1" applyAlignment="1">
      <alignment horizontal="center"/>
    </xf>
    <xf numFmtId="38" fontId="4" fillId="0" borderId="42" xfId="4" applyNumberFormat="1" applyFont="1" applyFill="1" applyBorder="1" applyAlignment="1">
      <alignment horizontal="center"/>
    </xf>
    <xf numFmtId="38" fontId="4" fillId="0" borderId="44" xfId="4" applyNumberFormat="1" applyFont="1" applyFill="1" applyBorder="1" applyAlignment="1">
      <alignment horizontal="center"/>
    </xf>
    <xf numFmtId="38" fontId="5" fillId="0" borderId="51" xfId="4" applyNumberFormat="1" applyFont="1" applyFill="1" applyBorder="1" applyAlignment="1">
      <alignment horizontal="center"/>
    </xf>
    <xf numFmtId="38" fontId="4" fillId="0" borderId="53" xfId="4" applyNumberFormat="1" applyFont="1" applyFill="1" applyBorder="1" applyAlignment="1">
      <alignment horizontal="center"/>
    </xf>
    <xf numFmtId="38" fontId="5" fillId="0" borderId="60" xfId="4" applyNumberFormat="1" applyFont="1" applyFill="1" applyBorder="1" applyAlignment="1">
      <alignment horizontal="center"/>
    </xf>
    <xf numFmtId="38" fontId="4" fillId="0" borderId="67" xfId="4" applyNumberFormat="1" applyFont="1" applyFill="1" applyBorder="1" applyAlignment="1">
      <alignment horizontal="center"/>
    </xf>
    <xf numFmtId="38" fontId="4" fillId="0" borderId="70" xfId="4" applyNumberFormat="1" applyFont="1" applyFill="1" applyBorder="1" applyAlignment="1">
      <alignment horizontal="center"/>
    </xf>
    <xf numFmtId="38" fontId="5" fillId="0" borderId="77" xfId="4" applyNumberFormat="1" applyFont="1" applyFill="1" applyBorder="1" applyAlignment="1">
      <alignment horizontal="center"/>
    </xf>
    <xf numFmtId="38" fontId="5" fillId="0" borderId="111" xfId="4" applyNumberFormat="1" applyFont="1" applyFill="1" applyBorder="1" applyAlignment="1">
      <alignment horizontal="center"/>
    </xf>
    <xf numFmtId="38" fontId="4" fillId="0" borderId="84" xfId="4" applyNumberFormat="1" applyFont="1" applyFill="1" applyBorder="1" applyAlignment="1">
      <alignment horizontal="center"/>
    </xf>
    <xf numFmtId="38" fontId="5" fillId="0" borderId="70" xfId="4" applyNumberFormat="1" applyFont="1" applyFill="1" applyBorder="1" applyAlignment="1">
      <alignment horizontal="center"/>
    </xf>
    <xf numFmtId="38" fontId="4" fillId="0" borderId="86" xfId="4" applyNumberFormat="1" applyFont="1" applyFill="1" applyBorder="1" applyAlignment="1">
      <alignment horizontal="center"/>
    </xf>
    <xf numFmtId="38" fontId="4" fillId="0" borderId="93" xfId="4" applyNumberFormat="1" applyFont="1" applyFill="1" applyBorder="1" applyAlignment="1">
      <alignment horizontal="center"/>
    </xf>
    <xf numFmtId="38" fontId="4" fillId="0" borderId="94" xfId="4" applyNumberFormat="1" applyFont="1" applyFill="1" applyBorder="1" applyAlignment="1">
      <alignment horizontal="center"/>
    </xf>
    <xf numFmtId="38" fontId="5" fillId="0" borderId="101" xfId="4" applyNumberFormat="1" applyFont="1" applyFill="1" applyBorder="1" applyAlignment="1">
      <alignment horizontal="center"/>
    </xf>
    <xf numFmtId="38" fontId="4" fillId="0" borderId="107" xfId="4" applyNumberFormat="1" applyFont="1" applyFill="1" applyBorder="1" applyAlignment="1">
      <alignment horizontal="center"/>
    </xf>
    <xf numFmtId="38" fontId="5" fillId="0" borderId="108" xfId="4" applyNumberFormat="1" applyFont="1" applyFill="1" applyBorder="1" applyAlignment="1">
      <alignment horizontal="center"/>
    </xf>
    <xf numFmtId="38" fontId="4" fillId="0" borderId="114" xfId="4" applyNumberFormat="1" applyFont="1" applyFill="1" applyBorder="1" applyAlignment="1">
      <alignment horizontal="center"/>
    </xf>
    <xf numFmtId="38" fontId="4" fillId="0" borderId="115" xfId="4" applyNumberFormat="1" applyFont="1" applyFill="1" applyBorder="1" applyAlignment="1">
      <alignment horizontal="center"/>
    </xf>
    <xf numFmtId="38" fontId="4" fillId="0" borderId="77" xfId="4" applyNumberFormat="1" applyFont="1" applyFill="1" applyBorder="1" applyAlignment="1">
      <alignment horizontal="center"/>
    </xf>
    <xf numFmtId="40" fontId="4" fillId="0" borderId="0" xfId="4" applyNumberFormat="1" applyFont="1" applyFill="1"/>
    <xf numFmtId="40" fontId="5" fillId="0" borderId="0" xfId="4" applyNumberFormat="1" applyFont="1" applyFill="1"/>
    <xf numFmtId="38" fontId="5" fillId="0" borderId="100" xfId="4" applyNumberFormat="1" applyFont="1" applyFill="1" applyBorder="1" applyAlignment="1">
      <alignment horizontal="center"/>
    </xf>
    <xf numFmtId="38" fontId="4" fillId="0" borderId="0" xfId="4" applyNumberFormat="1" applyFont="1" applyFill="1" applyBorder="1"/>
    <xf numFmtId="38" fontId="5" fillId="0" borderId="9" xfId="4" applyNumberFormat="1" applyFont="1" applyFill="1" applyBorder="1" applyAlignment="1">
      <alignment horizontal="center"/>
    </xf>
    <xf numFmtId="38" fontId="5" fillId="0" borderId="19" xfId="4" applyNumberFormat="1" applyFont="1" applyFill="1" applyBorder="1" applyAlignment="1">
      <alignment horizontal="center"/>
    </xf>
    <xf numFmtId="38" fontId="5" fillId="0" borderId="26" xfId="4" applyNumberFormat="1" applyFont="1" applyFill="1" applyBorder="1" applyAlignment="1">
      <alignment horizontal="center"/>
    </xf>
    <xf numFmtId="38" fontId="5" fillId="0" borderId="50" xfId="4" applyNumberFormat="1" applyFont="1" applyFill="1" applyBorder="1" applyAlignment="1">
      <alignment horizontal="center"/>
    </xf>
    <xf numFmtId="38" fontId="5" fillId="0" borderId="59" xfId="4" applyNumberFormat="1" applyFont="1" applyFill="1" applyBorder="1" applyAlignment="1">
      <alignment horizontal="center"/>
    </xf>
    <xf numFmtId="40" fontId="4" fillId="0" borderId="0" xfId="4" applyNumberFormat="1" applyFont="1" applyFill="1" applyBorder="1"/>
    <xf numFmtId="38" fontId="5" fillId="3" borderId="0" xfId="4" applyNumberFormat="1" applyFont="1" applyFill="1" applyBorder="1" applyAlignment="1">
      <alignment horizontal="left"/>
    </xf>
    <xf numFmtId="38" fontId="4" fillId="3" borderId="0" xfId="4" applyNumberFormat="1" applyFont="1" applyFill="1" applyBorder="1" applyAlignment="1">
      <alignment horizontal="center"/>
    </xf>
    <xf numFmtId="38" fontId="5" fillId="0" borderId="63" xfId="4" applyNumberFormat="1" applyFont="1" applyFill="1" applyBorder="1" applyAlignment="1">
      <alignment horizontal="center"/>
    </xf>
    <xf numFmtId="0" fontId="0" fillId="0" borderId="0" xfId="0" applyFill="1"/>
    <xf numFmtId="38" fontId="4" fillId="0" borderId="122" xfId="4" applyNumberFormat="1" applyFont="1" applyBorder="1" applyAlignment="1">
      <alignment horizontal="center"/>
    </xf>
    <xf numFmtId="38" fontId="4" fillId="0" borderId="122" xfId="4" applyNumberFormat="1" applyFont="1" applyFill="1" applyBorder="1" applyAlignment="1">
      <alignment horizontal="center"/>
    </xf>
    <xf numFmtId="38" fontId="4" fillId="0" borderId="123" xfId="4" applyNumberFormat="1" applyFont="1" applyBorder="1" applyAlignment="1">
      <alignment horizontal="left"/>
    </xf>
    <xf numFmtId="38" fontId="4" fillId="0" borderId="124" xfId="4" applyNumberFormat="1" applyFont="1" applyBorder="1" applyAlignment="1">
      <alignment horizontal="center"/>
    </xf>
    <xf numFmtId="38" fontId="4" fillId="0" borderId="123" xfId="4" applyNumberFormat="1" applyFont="1" applyBorder="1" applyAlignment="1">
      <alignment horizontal="center"/>
    </xf>
    <xf numFmtId="38" fontId="4" fillId="0" borderId="125" xfId="4" applyNumberFormat="1" applyFont="1" applyBorder="1" applyAlignment="1">
      <alignment horizontal="center"/>
    </xf>
    <xf numFmtId="38" fontId="4" fillId="0" borderId="126" xfId="4" applyNumberFormat="1" applyFont="1" applyBorder="1" applyAlignment="1">
      <alignment horizontal="center"/>
    </xf>
    <xf numFmtId="38" fontId="4" fillId="0" borderId="127" xfId="4" applyNumberFormat="1" applyFont="1" applyBorder="1" applyAlignment="1">
      <alignment horizontal="center"/>
    </xf>
    <xf numFmtId="38" fontId="4" fillId="0" borderId="128" xfId="4" applyNumberFormat="1" applyFont="1" applyBorder="1" applyAlignment="1">
      <alignment horizontal="center"/>
    </xf>
    <xf numFmtId="38" fontId="4" fillId="0" borderId="129" xfId="4" applyNumberFormat="1" applyFont="1" applyBorder="1" applyAlignment="1">
      <alignment horizontal="center"/>
    </xf>
    <xf numFmtId="38" fontId="4" fillId="0" borderId="123" xfId="4" applyNumberFormat="1" applyFont="1" applyFill="1" applyBorder="1" applyAlignment="1">
      <alignment horizontal="left"/>
    </xf>
    <xf numFmtId="38" fontId="4" fillId="0" borderId="124" xfId="4" applyNumberFormat="1" applyFont="1" applyFill="1" applyBorder="1" applyAlignment="1">
      <alignment horizontal="center"/>
    </xf>
    <xf numFmtId="38" fontId="4" fillId="0" borderId="126" xfId="4" applyNumberFormat="1" applyFont="1" applyFill="1" applyBorder="1" applyAlignment="1">
      <alignment horizontal="center"/>
    </xf>
    <xf numFmtId="38" fontId="4" fillId="0" borderId="123" xfId="4" applyNumberFormat="1" applyFont="1" applyFill="1" applyBorder="1" applyAlignment="1">
      <alignment horizontal="center"/>
    </xf>
    <xf numFmtId="38" fontId="4" fillId="0" borderId="127" xfId="4" applyNumberFormat="1" applyFont="1" applyFill="1" applyBorder="1" applyAlignment="1">
      <alignment horizontal="center"/>
    </xf>
    <xf numFmtId="38" fontId="4" fillId="0" borderId="128" xfId="4" applyNumberFormat="1" applyFont="1" applyFill="1" applyBorder="1" applyAlignment="1">
      <alignment horizontal="center"/>
    </xf>
    <xf numFmtId="38" fontId="4" fillId="0" borderId="129" xfId="4" applyNumberFormat="1" applyFont="1" applyFill="1" applyBorder="1" applyAlignment="1">
      <alignment horizontal="center"/>
    </xf>
    <xf numFmtId="38" fontId="4" fillId="0" borderId="125" xfId="4" applyNumberFormat="1" applyFont="1" applyFill="1" applyBorder="1" applyAlignment="1">
      <alignment horizontal="center"/>
    </xf>
    <xf numFmtId="38" fontId="8" fillId="0" borderId="130" xfId="4" applyNumberFormat="1" applyFont="1" applyFill="1" applyBorder="1" applyAlignment="1">
      <alignment horizontal="center"/>
    </xf>
    <xf numFmtId="38" fontId="8" fillId="0" borderId="27" xfId="4" applyNumberFormat="1" applyFont="1" applyFill="1" applyBorder="1" applyAlignment="1">
      <alignment horizontal="center"/>
    </xf>
    <xf numFmtId="38" fontId="4" fillId="0" borderId="131" xfId="4" applyNumberFormat="1" applyFont="1" applyBorder="1" applyAlignment="1">
      <alignment horizontal="center"/>
    </xf>
    <xf numFmtId="38" fontId="4" fillId="0" borderId="131" xfId="4" applyNumberFormat="1" applyFont="1" applyFill="1" applyBorder="1" applyAlignment="1">
      <alignment horizontal="center"/>
    </xf>
    <xf numFmtId="38" fontId="5" fillId="0" borderId="66" xfId="4" applyNumberFormat="1" applyFont="1" applyBorder="1" applyAlignment="1">
      <alignment horizontal="center"/>
    </xf>
    <xf numFmtId="38" fontId="5" fillId="0" borderId="66" xfId="4" applyNumberFormat="1" applyFont="1" applyFill="1" applyBorder="1" applyAlignment="1">
      <alignment horizontal="center"/>
    </xf>
    <xf numFmtId="38" fontId="4" fillId="0" borderId="18" xfId="4" applyNumberFormat="1" applyFont="1" applyFill="1" applyBorder="1" applyAlignment="1">
      <alignment horizontal="center"/>
    </xf>
    <xf numFmtId="38" fontId="5" fillId="0" borderId="129" xfId="4" applyNumberFormat="1" applyFont="1" applyFill="1" applyBorder="1" applyAlignment="1">
      <alignment horizontal="center"/>
    </xf>
    <xf numFmtId="38" fontId="4" fillId="0" borderId="132" xfId="4" applyNumberFormat="1" applyFont="1" applyFill="1" applyBorder="1" applyAlignment="1">
      <alignment horizontal="center" textRotation="90" wrapText="1"/>
    </xf>
    <xf numFmtId="38" fontId="4" fillId="0" borderId="133" xfId="4" applyNumberFormat="1" applyFont="1" applyFill="1" applyBorder="1" applyAlignment="1">
      <alignment horizontal="center" textRotation="90" wrapText="1"/>
    </xf>
    <xf numFmtId="38" fontId="4" fillId="0" borderId="134" xfId="4" applyNumberFormat="1" applyFont="1" applyFill="1" applyBorder="1" applyAlignment="1">
      <alignment horizontal="center" textRotation="90" wrapText="1"/>
    </xf>
    <xf numFmtId="38" fontId="4" fillId="0" borderId="135" xfId="4" applyNumberFormat="1" applyFont="1" applyFill="1" applyBorder="1" applyAlignment="1">
      <alignment horizontal="center" textRotation="90" wrapText="1"/>
    </xf>
    <xf numFmtId="38" fontId="4" fillId="0" borderId="136" xfId="4" applyNumberFormat="1" applyFont="1" applyFill="1" applyBorder="1" applyAlignment="1">
      <alignment horizontal="center" textRotation="90" wrapText="1"/>
    </xf>
    <xf numFmtId="38" fontId="4" fillId="0" borderId="137" xfId="4" applyNumberFormat="1" applyFont="1" applyFill="1" applyBorder="1" applyAlignment="1">
      <alignment horizontal="center" textRotation="90" wrapText="1"/>
    </xf>
    <xf numFmtId="38" fontId="4" fillId="0" borderId="138" xfId="4" applyNumberFormat="1" applyFont="1" applyFill="1" applyBorder="1" applyAlignment="1">
      <alignment horizontal="center" textRotation="90" wrapText="1"/>
    </xf>
    <xf numFmtId="38" fontId="4" fillId="0" borderId="137" xfId="4" applyNumberFormat="1" applyFont="1" applyBorder="1" applyAlignment="1">
      <alignment horizontal="center" textRotation="90" wrapText="1"/>
    </xf>
    <xf numFmtId="38" fontId="4" fillId="0" borderId="139" xfId="4" applyNumberFormat="1" applyFont="1" applyBorder="1" applyAlignment="1">
      <alignment horizontal="center" textRotation="90" wrapText="1"/>
    </xf>
    <xf numFmtId="38" fontId="4" fillId="0" borderId="132" xfId="4" applyNumberFormat="1" applyFont="1" applyBorder="1" applyAlignment="1">
      <alignment horizontal="center" textRotation="90" wrapText="1"/>
    </xf>
    <xf numFmtId="38" fontId="4" fillId="0" borderId="133" xfId="4" applyNumberFormat="1" applyFont="1" applyBorder="1" applyAlignment="1">
      <alignment horizontal="center" textRotation="90" wrapText="1"/>
    </xf>
    <xf numFmtId="38" fontId="4" fillId="0" borderId="134" xfId="4" applyNumberFormat="1" applyFont="1" applyBorder="1" applyAlignment="1">
      <alignment horizontal="center" textRotation="90" wrapText="1"/>
    </xf>
    <xf numFmtId="38" fontId="4" fillId="0" borderId="135" xfId="4" applyNumberFormat="1" applyFont="1" applyBorder="1" applyAlignment="1">
      <alignment horizontal="center" textRotation="90" wrapText="1"/>
    </xf>
    <xf numFmtId="38" fontId="4" fillId="0" borderId="136" xfId="4" applyNumberFormat="1" applyFont="1" applyBorder="1" applyAlignment="1">
      <alignment horizontal="center" textRotation="90" wrapText="1"/>
    </xf>
    <xf numFmtId="38" fontId="4" fillId="0" borderId="138" xfId="4" applyNumberFormat="1" applyFont="1" applyBorder="1" applyAlignment="1">
      <alignment horizontal="center" textRotation="90" wrapText="1"/>
    </xf>
    <xf numFmtId="38" fontId="4" fillId="0" borderId="139" xfId="4" applyNumberFormat="1" applyFont="1" applyFill="1" applyBorder="1" applyAlignment="1">
      <alignment horizontal="center" textRotation="90" wrapText="1"/>
    </xf>
    <xf numFmtId="166" fontId="4" fillId="0" borderId="0" xfId="5" applyNumberFormat="1" applyFont="1" applyFill="1" applyBorder="1" applyAlignment="1">
      <alignment horizontal="center"/>
    </xf>
    <xf numFmtId="38" fontId="5" fillId="0" borderId="14" xfId="3" applyNumberFormat="1" applyFont="1" applyBorder="1" applyAlignment="1">
      <alignment horizontal="left" vertical="top"/>
    </xf>
    <xf numFmtId="38" fontId="5" fillId="0" borderId="130" xfId="4" applyNumberFormat="1" applyFont="1" applyFill="1" applyBorder="1" applyAlignment="1">
      <alignment horizontal="center"/>
    </xf>
    <xf numFmtId="165" fontId="0" fillId="0" borderId="0" xfId="0" applyNumberFormat="1" applyFill="1"/>
    <xf numFmtId="164" fontId="4" fillId="0" borderId="0" xfId="4" applyNumberFormat="1" applyFont="1" applyFill="1" applyBorder="1" applyAlignment="1">
      <alignment horizontal="left"/>
    </xf>
    <xf numFmtId="38" fontId="4" fillId="0" borderId="140" xfId="4" applyNumberFormat="1" applyFont="1" applyFill="1" applyBorder="1" applyAlignment="1">
      <alignment horizontal="center" textRotation="90" wrapText="1"/>
    </xf>
    <xf numFmtId="38" fontId="4" fillId="0" borderId="140" xfId="4" applyNumberFormat="1" applyFont="1" applyBorder="1" applyAlignment="1">
      <alignment horizontal="center" textRotation="90" wrapText="1"/>
    </xf>
    <xf numFmtId="38" fontId="4" fillId="0" borderId="141" xfId="4" applyNumberFormat="1" applyFont="1" applyFill="1" applyBorder="1" applyAlignment="1">
      <alignment horizontal="center"/>
    </xf>
    <xf numFmtId="38" fontId="5" fillId="0" borderId="3" xfId="4" applyNumberFormat="1" applyFont="1" applyBorder="1" applyAlignment="1">
      <alignment horizontal="center"/>
    </xf>
    <xf numFmtId="38" fontId="5" fillId="0" borderId="13" xfId="4" applyNumberFormat="1" applyFont="1" applyBorder="1" applyAlignment="1">
      <alignment horizontal="center"/>
    </xf>
    <xf numFmtId="38" fontId="5" fillId="0" borderId="53" xfId="4" applyNumberFormat="1" applyFont="1" applyBorder="1" applyAlignment="1">
      <alignment horizontal="center"/>
    </xf>
    <xf numFmtId="38" fontId="5" fillId="0" borderId="3" xfId="4" applyNumberFormat="1" applyFont="1" applyFill="1" applyBorder="1" applyAlignment="1">
      <alignment horizontal="center"/>
    </xf>
    <xf numFmtId="38" fontId="5" fillId="0" borderId="13" xfId="4" applyNumberFormat="1" applyFont="1" applyFill="1" applyBorder="1" applyAlignment="1">
      <alignment horizontal="center"/>
    </xf>
    <xf numFmtId="38" fontId="5" fillId="0" borderId="53" xfId="4" applyNumberFormat="1" applyFont="1" applyFill="1" applyBorder="1" applyAlignment="1">
      <alignment horizontal="center"/>
    </xf>
    <xf numFmtId="38" fontId="5" fillId="0" borderId="142" xfId="4" applyNumberFormat="1" applyFont="1" applyFill="1" applyBorder="1" applyAlignment="1">
      <alignment horizontal="center"/>
    </xf>
    <xf numFmtId="38" fontId="5" fillId="0" borderId="143" xfId="4" applyNumberFormat="1" applyFont="1" applyFill="1" applyBorder="1" applyAlignment="1">
      <alignment horizontal="center"/>
    </xf>
    <xf numFmtId="38" fontId="5" fillId="0" borderId="144" xfId="4" applyNumberFormat="1" applyFont="1" applyFill="1" applyBorder="1" applyAlignment="1">
      <alignment horizontal="center"/>
    </xf>
    <xf numFmtId="38" fontId="4" fillId="0" borderId="145" xfId="4" applyNumberFormat="1" applyFont="1" applyFill="1" applyBorder="1" applyAlignment="1">
      <alignment horizontal="center"/>
    </xf>
    <xf numFmtId="38" fontId="4" fillId="0" borderId="146" xfId="4" applyNumberFormat="1" applyFont="1" applyFill="1" applyBorder="1" applyAlignment="1">
      <alignment horizontal="center"/>
    </xf>
    <xf numFmtId="38" fontId="5" fillId="0" borderId="147" xfId="4" applyNumberFormat="1" applyFont="1" applyFill="1" applyBorder="1" applyAlignment="1">
      <alignment horizontal="center"/>
    </xf>
    <xf numFmtId="38" fontId="5" fillId="0" borderId="148" xfId="4" applyNumberFormat="1" applyFont="1" applyFill="1" applyBorder="1" applyAlignment="1">
      <alignment horizontal="center"/>
    </xf>
    <xf numFmtId="38" fontId="4" fillId="0" borderId="149" xfId="4" applyNumberFormat="1" applyFont="1" applyFill="1" applyBorder="1" applyAlignment="1">
      <alignment horizontal="center"/>
    </xf>
    <xf numFmtId="38" fontId="5" fillId="0" borderId="150" xfId="4" applyNumberFormat="1" applyFont="1" applyFill="1" applyBorder="1" applyAlignment="1">
      <alignment horizontal="center"/>
    </xf>
    <xf numFmtId="38" fontId="5" fillId="0" borderId="142" xfId="4" applyNumberFormat="1" applyFont="1" applyBorder="1" applyAlignment="1">
      <alignment horizontal="center"/>
    </xf>
    <xf numFmtId="38" fontId="5" fillId="0" borderId="143" xfId="4" applyNumberFormat="1" applyFont="1" applyBorder="1" applyAlignment="1">
      <alignment horizontal="center"/>
    </xf>
    <xf numFmtId="38" fontId="5" fillId="0" borderId="144" xfId="4" applyNumberFormat="1" applyFont="1" applyBorder="1" applyAlignment="1">
      <alignment horizontal="center"/>
    </xf>
    <xf numFmtId="38" fontId="4" fillId="0" borderId="145" xfId="4" applyNumberFormat="1" applyFont="1" applyBorder="1" applyAlignment="1">
      <alignment horizontal="center"/>
    </xf>
    <xf numFmtId="38" fontId="4" fillId="0" borderId="146" xfId="4" applyNumberFormat="1" applyFont="1" applyBorder="1" applyAlignment="1">
      <alignment horizontal="center"/>
    </xf>
    <xf numFmtId="38" fontId="5" fillId="0" borderId="147" xfId="4" applyNumberFormat="1" applyFont="1" applyBorder="1" applyAlignment="1">
      <alignment horizontal="center"/>
    </xf>
    <xf numFmtId="38" fontId="5" fillId="0" borderId="148" xfId="4" applyNumberFormat="1" applyFont="1" applyBorder="1" applyAlignment="1">
      <alignment horizontal="center"/>
    </xf>
    <xf numFmtId="38" fontId="4" fillId="0" borderId="149" xfId="4" applyNumberFormat="1" applyFont="1" applyBorder="1" applyAlignment="1">
      <alignment horizontal="center"/>
    </xf>
    <xf numFmtId="38" fontId="5" fillId="0" borderId="94" xfId="4" applyNumberFormat="1" applyFont="1" applyBorder="1" applyAlignment="1">
      <alignment horizontal="center"/>
    </xf>
    <xf numFmtId="38" fontId="5" fillId="0" borderId="107" xfId="4" applyNumberFormat="1" applyFont="1" applyBorder="1" applyAlignment="1">
      <alignment horizontal="center"/>
    </xf>
    <xf numFmtId="38" fontId="5" fillId="0" borderId="94" xfId="4" applyNumberFormat="1" applyFont="1" applyFill="1" applyBorder="1" applyAlignment="1">
      <alignment horizontal="center"/>
    </xf>
    <xf numFmtId="38" fontId="5" fillId="0" borderId="107" xfId="4" applyNumberFormat="1" applyFont="1" applyFill="1" applyBorder="1" applyAlignment="1">
      <alignment horizontal="center"/>
    </xf>
    <xf numFmtId="38" fontId="5" fillId="0" borderId="149" xfId="4" applyNumberFormat="1" applyFont="1" applyFill="1" applyBorder="1" applyAlignment="1">
      <alignment horizontal="center"/>
    </xf>
    <xf numFmtId="38" fontId="4" fillId="0" borderId="151" xfId="4" applyNumberFormat="1" applyFont="1" applyFill="1" applyBorder="1" applyAlignment="1">
      <alignment horizontal="center"/>
    </xf>
    <xf numFmtId="38" fontId="5" fillId="0" borderId="152" xfId="4" applyNumberFormat="1" applyFont="1" applyFill="1" applyBorder="1" applyAlignment="1">
      <alignment horizontal="center"/>
    </xf>
    <xf numFmtId="38" fontId="4" fillId="0" borderId="153" xfId="4" applyNumberFormat="1" applyFont="1" applyFill="1" applyBorder="1" applyAlignment="1">
      <alignment horizontal="center"/>
    </xf>
    <xf numFmtId="38" fontId="5" fillId="0" borderId="154" xfId="4" applyNumberFormat="1" applyFont="1" applyFill="1" applyBorder="1" applyAlignment="1">
      <alignment horizontal="center"/>
    </xf>
    <xf numFmtId="38" fontId="5" fillId="0" borderId="155" xfId="4" applyNumberFormat="1" applyFont="1" applyFill="1" applyBorder="1" applyAlignment="1">
      <alignment horizontal="center"/>
    </xf>
    <xf numFmtId="38" fontId="4" fillId="0" borderId="150" xfId="4" applyNumberFormat="1" applyFont="1" applyFill="1" applyBorder="1" applyAlignment="1">
      <alignment horizontal="center"/>
    </xf>
    <xf numFmtId="38" fontId="5" fillId="0" borderId="149" xfId="4" applyNumberFormat="1" applyFont="1" applyBorder="1" applyAlignment="1">
      <alignment horizontal="center"/>
    </xf>
    <xf numFmtId="38" fontId="4" fillId="0" borderId="151" xfId="4" applyNumberFormat="1" applyFont="1" applyBorder="1" applyAlignment="1">
      <alignment horizontal="center"/>
    </xf>
    <xf numFmtId="38" fontId="5" fillId="0" borderId="152" xfId="4" applyNumberFormat="1" applyFont="1" applyBorder="1" applyAlignment="1">
      <alignment horizontal="center"/>
    </xf>
    <xf numFmtId="38" fontId="5" fillId="0" borderId="154" xfId="4" applyNumberFormat="1" applyFont="1" applyBorder="1" applyAlignment="1">
      <alignment horizontal="center"/>
    </xf>
    <xf numFmtId="38" fontId="5" fillId="0" borderId="156" xfId="4" applyNumberFormat="1" applyFont="1" applyBorder="1" applyAlignment="1">
      <alignment horizontal="center"/>
    </xf>
    <xf numFmtId="38" fontId="5" fillId="0" borderId="156" xfId="4" applyNumberFormat="1" applyFont="1" applyFill="1" applyBorder="1" applyAlignment="1">
      <alignment horizontal="center"/>
    </xf>
    <xf numFmtId="38" fontId="4" fillId="0" borderId="152" xfId="4" applyNumberFormat="1" applyFont="1" applyFill="1" applyBorder="1" applyAlignment="1">
      <alignment horizontal="center"/>
    </xf>
    <xf numFmtId="164" fontId="4" fillId="5" borderId="0" xfId="4" applyNumberFormat="1" applyFont="1" applyFill="1" applyBorder="1" applyAlignment="1">
      <alignment horizontal="left"/>
    </xf>
    <xf numFmtId="1" fontId="5" fillId="0" borderId="19" xfId="4" applyNumberFormat="1" applyFont="1" applyFill="1" applyBorder="1" applyAlignment="1">
      <alignment horizontal="center"/>
    </xf>
    <xf numFmtId="38" fontId="5" fillId="0" borderId="105" xfId="4" applyNumberFormat="1" applyFont="1" applyFill="1" applyBorder="1" applyAlignment="1">
      <alignment horizontal="center"/>
    </xf>
    <xf numFmtId="38" fontId="5" fillId="2" borderId="0" xfId="0" applyNumberFormat="1" applyFont="1" applyFill="1" applyAlignment="1">
      <alignment horizontal="left"/>
    </xf>
    <xf numFmtId="164" fontId="5" fillId="3" borderId="0" xfId="4" applyNumberFormat="1" applyFont="1" applyFill="1" applyBorder="1" applyAlignment="1">
      <alignment horizontal="left"/>
    </xf>
    <xf numFmtId="164" fontId="5" fillId="6" borderId="0" xfId="4" applyNumberFormat="1" applyFont="1" applyFill="1" applyBorder="1" applyAlignment="1">
      <alignment horizontal="left"/>
    </xf>
    <xf numFmtId="38" fontId="4" fillId="0" borderId="2" xfId="4" applyNumberFormat="1" applyFont="1" applyBorder="1" applyAlignment="1">
      <alignment horizontal="center" wrapText="1"/>
    </xf>
    <xf numFmtId="38" fontId="5" fillId="0" borderId="2" xfId="3" applyNumberFormat="1" applyFont="1" applyBorder="1" applyAlignment="1">
      <alignment vertical="top"/>
    </xf>
    <xf numFmtId="38" fontId="5" fillId="0" borderId="2" xfId="3" applyNumberFormat="1" applyFont="1" applyFill="1" applyBorder="1" applyAlignment="1">
      <alignment vertical="top"/>
    </xf>
    <xf numFmtId="38" fontId="4" fillId="0" borderId="53" xfId="3" applyNumberFormat="1" applyFont="1" applyFill="1" applyBorder="1" applyAlignment="1">
      <alignment horizontal="left" vertical="top" wrapText="1"/>
    </xf>
    <xf numFmtId="164" fontId="5" fillId="4" borderId="0" xfId="4" applyNumberFormat="1" applyFont="1" applyFill="1" applyBorder="1" applyAlignment="1">
      <alignment horizontal="left"/>
    </xf>
    <xf numFmtId="38" fontId="4" fillId="0" borderId="61" xfId="4" applyNumberFormat="1" applyFont="1" applyBorder="1" applyAlignment="1">
      <alignment horizontal="center"/>
    </xf>
    <xf numFmtId="38" fontId="4" fillId="0" borderId="61" xfId="4" applyNumberFormat="1" applyFont="1" applyFill="1" applyBorder="1" applyAlignment="1">
      <alignment horizontal="center"/>
    </xf>
    <xf numFmtId="164" fontId="5" fillId="5" borderId="0" xfId="4" applyNumberFormat="1" applyFont="1" applyFill="1" applyBorder="1" applyAlignment="1">
      <alignment horizontal="left"/>
    </xf>
    <xf numFmtId="38" fontId="0" fillId="5" borderId="0" xfId="0" applyNumberFormat="1" applyFill="1"/>
    <xf numFmtId="38" fontId="4" fillId="5" borderId="0" xfId="4" applyNumberFormat="1" applyFont="1" applyFill="1"/>
    <xf numFmtId="38" fontId="4" fillId="7" borderId="19" xfId="4" applyNumberFormat="1" applyFont="1" applyFill="1" applyBorder="1" applyAlignment="1">
      <alignment horizontal="center"/>
    </xf>
    <xf numFmtId="38" fontId="5" fillId="7" borderId="17" xfId="4" applyNumberFormat="1" applyFont="1" applyFill="1" applyBorder="1" applyAlignment="1">
      <alignment horizontal="center"/>
    </xf>
    <xf numFmtId="38" fontId="4" fillId="7" borderId="10" xfId="4" applyNumberFormat="1" applyFont="1" applyFill="1" applyBorder="1" applyAlignment="1">
      <alignment horizontal="center"/>
    </xf>
    <xf numFmtId="38" fontId="4" fillId="7" borderId="39" xfId="4" applyNumberFormat="1" applyFont="1" applyFill="1" applyBorder="1" applyAlignment="1">
      <alignment horizontal="center"/>
    </xf>
    <xf numFmtId="38" fontId="5" fillId="7" borderId="48" xfId="4" applyNumberFormat="1" applyFont="1" applyFill="1" applyBorder="1" applyAlignment="1">
      <alignment horizontal="center"/>
    </xf>
    <xf numFmtId="38" fontId="4" fillId="7" borderId="50" xfId="4" applyNumberFormat="1" applyFont="1" applyFill="1" applyBorder="1" applyAlignment="1">
      <alignment horizontal="center"/>
    </xf>
    <xf numFmtId="38" fontId="5" fillId="7" borderId="98" xfId="4" applyNumberFormat="1" applyFont="1" applyFill="1" applyBorder="1" applyAlignment="1">
      <alignment horizontal="center"/>
    </xf>
    <xf numFmtId="38" fontId="5" fillId="7" borderId="57" xfId="4" applyNumberFormat="1" applyFont="1" applyFill="1" applyBorder="1" applyAlignment="1">
      <alignment horizontal="center"/>
    </xf>
    <xf numFmtId="38" fontId="4" fillId="7" borderId="59" xfId="4" applyNumberFormat="1" applyFont="1" applyFill="1" applyBorder="1" applyAlignment="1">
      <alignment horizontal="center"/>
    </xf>
    <xf numFmtId="38" fontId="4" fillId="7" borderId="111" xfId="4" applyNumberFormat="1" applyFont="1" applyFill="1" applyBorder="1" applyAlignment="1">
      <alignment horizontal="center"/>
    </xf>
    <xf numFmtId="38" fontId="5" fillId="7" borderId="64" xfId="4" applyNumberFormat="1" applyFont="1" applyFill="1" applyBorder="1" applyAlignment="1">
      <alignment horizontal="center"/>
    </xf>
    <xf numFmtId="38" fontId="4" fillId="7" borderId="33" xfId="4" applyNumberFormat="1" applyFont="1" applyFill="1" applyBorder="1" applyAlignment="1">
      <alignment horizontal="center"/>
    </xf>
    <xf numFmtId="38" fontId="5" fillId="7" borderId="103" xfId="4" applyNumberFormat="1" applyFont="1" applyFill="1" applyBorder="1" applyAlignment="1">
      <alignment horizontal="center"/>
    </xf>
    <xf numFmtId="38" fontId="4" fillId="7" borderId="113" xfId="4" applyNumberFormat="1" applyFont="1" applyFill="1" applyBorder="1" applyAlignment="1">
      <alignment horizontal="center"/>
    </xf>
    <xf numFmtId="38" fontId="4" fillId="7" borderId="74" xfId="4" applyNumberFormat="1" applyFont="1" applyFill="1" applyBorder="1" applyAlignment="1">
      <alignment horizontal="center"/>
    </xf>
    <xf numFmtId="164" fontId="5" fillId="8" borderId="0" xfId="4" applyNumberFormat="1" applyFont="1" applyFill="1" applyBorder="1" applyAlignment="1">
      <alignment horizontal="left"/>
    </xf>
    <xf numFmtId="38" fontId="4" fillId="7" borderId="15" xfId="4" applyNumberFormat="1" applyFont="1" applyFill="1" applyBorder="1" applyAlignment="1">
      <alignment horizontal="center"/>
    </xf>
    <xf numFmtId="38" fontId="5" fillId="7" borderId="18" xfId="4" applyNumberFormat="1" applyFont="1" applyFill="1" applyBorder="1" applyAlignment="1">
      <alignment horizontal="center"/>
    </xf>
    <xf numFmtId="38" fontId="5" fillId="7" borderId="16" xfId="4" applyNumberFormat="1" applyFont="1" applyFill="1" applyBorder="1" applyAlignment="1">
      <alignment horizontal="center"/>
    </xf>
    <xf numFmtId="38" fontId="4" fillId="7" borderId="13" xfId="4" applyNumberFormat="1" applyFont="1" applyFill="1" applyBorder="1" applyAlignment="1">
      <alignment horizontal="center"/>
    </xf>
    <xf numFmtId="38" fontId="5" fillId="7" borderId="21" xfId="4" applyNumberFormat="1" applyFont="1" applyFill="1" applyBorder="1" applyAlignment="1">
      <alignment horizontal="center"/>
    </xf>
    <xf numFmtId="38" fontId="4" fillId="7" borderId="102" xfId="4" applyNumberFormat="1" applyFont="1" applyFill="1" applyBorder="1" applyAlignment="1">
      <alignment horizontal="center"/>
    </xf>
    <xf numFmtId="38" fontId="4" fillId="7" borderId="105" xfId="4" applyNumberFormat="1" applyFont="1" applyFill="1" applyBorder="1" applyAlignment="1">
      <alignment horizontal="center"/>
    </xf>
    <xf numFmtId="38" fontId="4" fillId="7" borderId="107" xfId="4" applyNumberFormat="1" applyFont="1" applyFill="1" applyBorder="1" applyAlignment="1">
      <alignment horizontal="center"/>
    </xf>
    <xf numFmtId="38" fontId="5" fillId="7" borderId="109" xfId="4" applyNumberFormat="1" applyFont="1" applyFill="1" applyBorder="1" applyAlignment="1">
      <alignment horizontal="center"/>
    </xf>
    <xf numFmtId="38" fontId="4" fillId="7" borderId="46" xfId="4" applyNumberFormat="1" applyFont="1" applyFill="1" applyBorder="1" applyAlignment="1">
      <alignment horizontal="center"/>
    </xf>
    <xf numFmtId="38" fontId="4" fillId="7" borderId="47" xfId="4" applyNumberFormat="1" applyFont="1" applyFill="1" applyBorder="1" applyAlignment="1">
      <alignment horizontal="center"/>
    </xf>
    <xf numFmtId="38" fontId="4" fillId="7" borderId="48" xfId="4" applyNumberFormat="1" applyFont="1" applyFill="1" applyBorder="1" applyAlignment="1">
      <alignment horizontal="center"/>
    </xf>
    <xf numFmtId="38" fontId="5" fillId="7" borderId="49" xfId="4" applyNumberFormat="1" applyFont="1" applyFill="1" applyBorder="1" applyAlignment="1">
      <alignment horizontal="center"/>
    </xf>
    <xf numFmtId="38" fontId="5" fillId="7" borderId="47" xfId="4" applyNumberFormat="1" applyFont="1" applyFill="1" applyBorder="1" applyAlignment="1">
      <alignment horizontal="center"/>
    </xf>
    <xf numFmtId="38" fontId="4" fillId="7" borderId="44" xfId="4" applyNumberFormat="1" applyFont="1" applyFill="1" applyBorder="1" applyAlignment="1">
      <alignment horizontal="center"/>
    </xf>
    <xf numFmtId="38" fontId="5" fillId="7" borderId="69" xfId="4" applyNumberFormat="1" applyFont="1" applyFill="1" applyBorder="1" applyAlignment="1">
      <alignment horizontal="center"/>
    </xf>
    <xf numFmtId="38" fontId="4" fillId="7" borderId="16" xfId="4" applyNumberFormat="1" applyFont="1" applyFill="1" applyBorder="1" applyAlignment="1">
      <alignment horizontal="center"/>
    </xf>
    <xf numFmtId="38" fontId="4" fillId="7" borderId="17" xfId="4" applyNumberFormat="1" applyFont="1" applyFill="1" applyBorder="1" applyAlignment="1">
      <alignment horizontal="center"/>
    </xf>
    <xf numFmtId="38" fontId="4" fillId="7" borderId="55" xfId="4" applyNumberFormat="1" applyFont="1" applyFill="1" applyBorder="1" applyAlignment="1">
      <alignment horizontal="center"/>
    </xf>
    <xf numFmtId="38" fontId="4" fillId="7" borderId="56" xfId="4" applyNumberFormat="1" applyFont="1" applyFill="1" applyBorder="1" applyAlignment="1">
      <alignment horizontal="center"/>
    </xf>
    <xf numFmtId="38" fontId="4" fillId="7" borderId="57" xfId="4" applyNumberFormat="1" applyFont="1" applyFill="1" applyBorder="1" applyAlignment="1">
      <alignment horizontal="center"/>
    </xf>
    <xf numFmtId="38" fontId="5" fillId="7" borderId="58" xfId="4" applyNumberFormat="1" applyFont="1" applyFill="1" applyBorder="1" applyAlignment="1">
      <alignment horizontal="center"/>
    </xf>
    <xf numFmtId="38" fontId="5" fillId="7" borderId="56" xfId="4" applyNumberFormat="1" applyFont="1" applyFill="1" applyBorder="1" applyAlignment="1">
      <alignment horizontal="center"/>
    </xf>
    <xf numFmtId="38" fontId="4" fillId="7" borderId="53" xfId="4" applyNumberFormat="1" applyFont="1" applyFill="1" applyBorder="1" applyAlignment="1">
      <alignment horizontal="center"/>
    </xf>
    <xf numFmtId="38" fontId="4" fillId="7" borderId="18" xfId="4" applyNumberFormat="1" applyFont="1" applyFill="1" applyBorder="1" applyAlignment="1">
      <alignment horizontal="center"/>
    </xf>
    <xf numFmtId="38" fontId="4" fillId="0" borderId="95" xfId="4" applyNumberFormat="1" applyFont="1" applyFill="1" applyBorder="1" applyAlignment="1">
      <alignment horizontal="center"/>
    </xf>
    <xf numFmtId="38" fontId="4" fillId="0" borderId="95" xfId="4" applyNumberFormat="1" applyFont="1" applyBorder="1" applyAlignment="1">
      <alignment horizontal="center"/>
    </xf>
    <xf numFmtId="38" fontId="4" fillId="0" borderId="97" xfId="4" applyNumberFormat="1" applyFont="1" applyBorder="1" applyAlignment="1">
      <alignment horizontal="center"/>
    </xf>
    <xf numFmtId="38" fontId="4" fillId="0" borderId="98" xfId="4" applyNumberFormat="1" applyFont="1" applyBorder="1" applyAlignment="1">
      <alignment horizontal="center"/>
    </xf>
    <xf numFmtId="38" fontId="4" fillId="0" borderId="97" xfId="4" applyNumberFormat="1" applyFont="1" applyFill="1" applyBorder="1" applyAlignment="1">
      <alignment horizontal="center"/>
    </xf>
    <xf numFmtId="38" fontId="4" fillId="0" borderId="98" xfId="4" applyNumberFormat="1" applyFont="1" applyFill="1" applyBorder="1" applyAlignment="1">
      <alignment horizontal="center"/>
    </xf>
    <xf numFmtId="9" fontId="0" fillId="0" borderId="0" xfId="5" applyNumberFormat="1" applyFont="1" applyFill="1"/>
    <xf numFmtId="43" fontId="5" fillId="0" borderId="0" xfId="2" applyFont="1" applyFill="1"/>
    <xf numFmtId="38" fontId="10" fillId="0" borderId="59" xfId="4" applyNumberFormat="1" applyFont="1" applyFill="1" applyBorder="1" applyAlignment="1">
      <alignment horizontal="center"/>
    </xf>
    <xf numFmtId="38" fontId="10" fillId="0" borderId="59" xfId="4" applyNumberFormat="1" applyFont="1" applyBorder="1" applyAlignment="1">
      <alignment horizontal="center"/>
    </xf>
    <xf numFmtId="38" fontId="10" fillId="0" borderId="100" xfId="4" applyNumberFormat="1" applyFont="1" applyFill="1" applyBorder="1" applyAlignment="1">
      <alignment horizontal="center"/>
    </xf>
    <xf numFmtId="38" fontId="10" fillId="0" borderId="100" xfId="4" applyNumberFormat="1" applyFont="1" applyBorder="1" applyAlignment="1">
      <alignment horizontal="center"/>
    </xf>
    <xf numFmtId="38" fontId="5" fillId="7" borderId="0" xfId="0" applyNumberFormat="1" applyFont="1" applyFill="1" applyAlignment="1">
      <alignment horizontal="left"/>
    </xf>
    <xf numFmtId="38" fontId="5" fillId="7" borderId="7" xfId="4" applyNumberFormat="1" applyFont="1" applyFill="1" applyBorder="1" applyAlignment="1">
      <alignment horizontal="center"/>
    </xf>
    <xf numFmtId="38" fontId="5" fillId="7" borderId="24" xfId="4" applyNumberFormat="1" applyFont="1" applyFill="1" applyBorder="1" applyAlignment="1">
      <alignment horizontal="center"/>
    </xf>
    <xf numFmtId="38" fontId="4" fillId="7" borderId="127" xfId="4" applyNumberFormat="1" applyFont="1" applyFill="1" applyBorder="1" applyAlignment="1">
      <alignment horizontal="center"/>
    </xf>
    <xf numFmtId="38" fontId="4" fillId="7" borderId="64" xfId="4" applyNumberFormat="1" applyFont="1" applyFill="1" applyBorder="1" applyAlignment="1">
      <alignment horizontal="center"/>
    </xf>
    <xf numFmtId="38" fontId="5" fillId="7" borderId="74" xfId="4" applyNumberFormat="1" applyFont="1" applyFill="1" applyBorder="1" applyAlignment="1">
      <alignment horizontal="center"/>
    </xf>
    <xf numFmtId="1" fontId="5" fillId="0" borderId="98" xfId="4" applyNumberFormat="1" applyFont="1" applyFill="1" applyBorder="1" applyAlignment="1">
      <alignment horizontal="center"/>
    </xf>
    <xf numFmtId="1" fontId="4" fillId="0" borderId="15" xfId="4" applyNumberFormat="1" applyFont="1" applyFill="1" applyBorder="1" applyAlignment="1">
      <alignment horizontal="center"/>
    </xf>
    <xf numFmtId="1" fontId="4" fillId="0" borderId="15" xfId="4" applyNumberFormat="1" applyFont="1" applyBorder="1" applyAlignment="1">
      <alignment horizontal="center"/>
    </xf>
    <xf numFmtId="38" fontId="4" fillId="0" borderId="158" xfId="4" applyNumberFormat="1" applyFont="1" applyFill="1" applyBorder="1" applyAlignment="1">
      <alignment horizontal="center"/>
    </xf>
    <xf numFmtId="38" fontId="4" fillId="0" borderId="159" xfId="4" applyNumberFormat="1" applyFont="1" applyFill="1" applyBorder="1" applyAlignment="1">
      <alignment horizontal="center"/>
    </xf>
    <xf numFmtId="38" fontId="4" fillId="0" borderId="160" xfId="4" applyNumberFormat="1" applyFont="1" applyFill="1" applyBorder="1" applyAlignment="1">
      <alignment horizontal="center"/>
    </xf>
    <xf numFmtId="38" fontId="4" fillId="0" borderId="157" xfId="4" applyNumberFormat="1" applyFont="1" applyFill="1" applyBorder="1" applyAlignment="1">
      <alignment horizontal="center"/>
    </xf>
    <xf numFmtId="38" fontId="4" fillId="0" borderId="161" xfId="4" applyNumberFormat="1" applyFont="1" applyFill="1" applyBorder="1" applyAlignment="1">
      <alignment horizontal="center"/>
    </xf>
    <xf numFmtId="38" fontId="4" fillId="0" borderId="120" xfId="4" applyNumberFormat="1" applyFont="1" applyFill="1" applyBorder="1" applyAlignment="1">
      <alignment horizontal="center"/>
    </xf>
    <xf numFmtId="38" fontId="4" fillId="0" borderId="121" xfId="4" applyNumberFormat="1" applyFont="1" applyFill="1" applyBorder="1" applyAlignment="1">
      <alignment horizontal="center"/>
    </xf>
    <xf numFmtId="38" fontId="4" fillId="0" borderId="156" xfId="4" applyNumberFormat="1" applyFont="1" applyFill="1" applyBorder="1" applyAlignment="1">
      <alignment horizontal="center"/>
    </xf>
    <xf numFmtId="38" fontId="4" fillId="0" borderId="162" xfId="4" applyNumberFormat="1" applyFont="1" applyFill="1" applyBorder="1" applyAlignment="1">
      <alignment horizontal="center"/>
    </xf>
    <xf numFmtId="38" fontId="4" fillId="0" borderId="158" xfId="4" applyNumberFormat="1" applyFont="1" applyBorder="1" applyAlignment="1">
      <alignment horizontal="center"/>
    </xf>
    <xf numFmtId="38" fontId="4" fillId="0" borderId="159" xfId="4" applyNumberFormat="1" applyFont="1" applyBorder="1" applyAlignment="1">
      <alignment horizontal="center"/>
    </xf>
    <xf numFmtId="38" fontId="4" fillId="0" borderId="160" xfId="4" applyNumberFormat="1" applyFont="1" applyBorder="1" applyAlignment="1">
      <alignment horizontal="center"/>
    </xf>
    <xf numFmtId="38" fontId="4" fillId="0" borderId="157" xfId="4" applyNumberFormat="1" applyFont="1" applyBorder="1" applyAlignment="1">
      <alignment horizontal="center"/>
    </xf>
    <xf numFmtId="38" fontId="4" fillId="0" borderId="161" xfId="4" applyNumberFormat="1" applyFont="1" applyBorder="1" applyAlignment="1">
      <alignment horizontal="center"/>
    </xf>
    <xf numFmtId="38" fontId="4" fillId="0" borderId="120" xfId="4" applyNumberFormat="1" applyFont="1" applyBorder="1" applyAlignment="1">
      <alignment horizontal="center"/>
    </xf>
    <xf numFmtId="38" fontId="4" fillId="0" borderId="121" xfId="4" applyNumberFormat="1" applyFont="1" applyBorder="1" applyAlignment="1">
      <alignment horizontal="center"/>
    </xf>
    <xf numFmtId="38" fontId="4" fillId="0" borderId="156" xfId="4" applyNumberFormat="1" applyFont="1" applyBorder="1" applyAlignment="1">
      <alignment horizontal="center"/>
    </xf>
    <xf numFmtId="38" fontId="4" fillId="0" borderId="162" xfId="4" applyNumberFormat="1" applyFont="1" applyBorder="1" applyAlignment="1">
      <alignment horizontal="center"/>
    </xf>
    <xf numFmtId="38" fontId="4" fillId="7" borderId="159" xfId="4" applyNumberFormat="1" applyFont="1" applyFill="1" applyBorder="1" applyAlignment="1">
      <alignment horizontal="center"/>
    </xf>
    <xf numFmtId="1" fontId="5" fillId="0" borderId="17" xfId="4" applyNumberFormat="1" applyFont="1" applyFill="1" applyBorder="1" applyAlignment="1">
      <alignment horizontal="center"/>
    </xf>
    <xf numFmtId="1" fontId="4" fillId="0" borderId="55" xfId="4" applyNumberFormat="1" applyFont="1" applyFill="1" applyBorder="1" applyAlignment="1">
      <alignment horizontal="center"/>
    </xf>
    <xf numFmtId="38" fontId="5" fillId="0" borderId="80" xfId="4" applyNumberFormat="1" applyFont="1" applyFill="1" applyBorder="1" applyAlignment="1">
      <alignment horizontal="center"/>
    </xf>
    <xf numFmtId="38" fontId="5" fillId="0" borderId="163" xfId="4" applyNumberFormat="1" applyFont="1" applyFill="1" applyBorder="1" applyAlignment="1">
      <alignment horizontal="center"/>
    </xf>
    <xf numFmtId="38" fontId="5" fillId="0" borderId="164" xfId="4" applyNumberFormat="1" applyFont="1" applyFill="1" applyBorder="1" applyAlignment="1">
      <alignment horizontal="center"/>
    </xf>
    <xf numFmtId="38" fontId="5" fillId="7" borderId="80" xfId="4" applyNumberFormat="1" applyFont="1" applyFill="1" applyBorder="1" applyAlignment="1">
      <alignment horizontal="center"/>
    </xf>
    <xf numFmtId="38" fontId="5" fillId="7" borderId="147" xfId="4" applyNumberFormat="1" applyFont="1" applyFill="1" applyBorder="1" applyAlignment="1">
      <alignment horizontal="center"/>
    </xf>
    <xf numFmtId="38" fontId="5" fillId="7" borderId="163" xfId="4" applyNumberFormat="1" applyFont="1" applyFill="1" applyBorder="1" applyAlignment="1">
      <alignment horizontal="center"/>
    </xf>
    <xf numFmtId="38" fontId="5" fillId="7" borderId="143" xfId="4" applyNumberFormat="1" applyFont="1" applyFill="1" applyBorder="1" applyAlignment="1">
      <alignment horizontal="center"/>
    </xf>
    <xf numFmtId="38" fontId="5" fillId="7" borderId="164" xfId="4" applyNumberFormat="1" applyFont="1" applyFill="1" applyBorder="1" applyAlignment="1">
      <alignment horizontal="center"/>
    </xf>
    <xf numFmtId="38" fontId="5" fillId="7" borderId="148" xfId="4" applyNumberFormat="1" applyFont="1" applyFill="1" applyBorder="1" applyAlignment="1">
      <alignment horizontal="center"/>
    </xf>
    <xf numFmtId="38" fontId="4" fillId="0" borderId="49" xfId="4" applyNumberFormat="1" applyFont="1" applyFill="1" applyBorder="1" applyAlignment="1">
      <alignment horizontal="center"/>
    </xf>
    <xf numFmtId="38" fontId="4" fillId="0" borderId="51" xfId="4" applyNumberFormat="1" applyFont="1" applyFill="1" applyBorder="1" applyAlignment="1">
      <alignment horizontal="center"/>
    </xf>
    <xf numFmtId="38" fontId="4" fillId="0" borderId="20" xfId="4" applyNumberFormat="1" applyFont="1" applyFill="1" applyBorder="1" applyAlignment="1">
      <alignment horizontal="center"/>
    </xf>
    <xf numFmtId="38" fontId="4" fillId="7" borderId="49" xfId="4" applyNumberFormat="1" applyFont="1" applyFill="1" applyBorder="1" applyAlignment="1">
      <alignment horizontal="center"/>
    </xf>
    <xf numFmtId="38" fontId="4" fillId="0" borderId="58" xfId="4" applyNumberFormat="1" applyFont="1" applyFill="1" applyBorder="1" applyAlignment="1">
      <alignment horizontal="center"/>
    </xf>
    <xf numFmtId="38" fontId="4" fillId="0" borderId="60" xfId="4" applyNumberFormat="1" applyFont="1" applyFill="1" applyBorder="1" applyAlignment="1">
      <alignment horizontal="center"/>
    </xf>
    <xf numFmtId="38" fontId="4" fillId="7" borderId="58" xfId="4" applyNumberFormat="1" applyFont="1" applyFill="1" applyBorder="1" applyAlignment="1">
      <alignment horizontal="center"/>
    </xf>
    <xf numFmtId="38" fontId="11" fillId="0" borderId="69" xfId="4" applyNumberFormat="1" applyFont="1" applyFill="1" applyBorder="1" applyAlignment="1">
      <alignment horizontal="center"/>
    </xf>
    <xf numFmtId="38" fontId="11" fillId="0" borderId="21" xfId="4" applyNumberFormat="1" applyFont="1" applyFill="1" applyBorder="1" applyAlignment="1">
      <alignment horizontal="center"/>
    </xf>
    <xf numFmtId="38" fontId="11" fillId="0" borderId="61" xfId="4" applyNumberFormat="1" applyFont="1" applyFill="1" applyBorder="1" applyAlignment="1">
      <alignment horizontal="center"/>
    </xf>
    <xf numFmtId="38" fontId="11" fillId="7" borderId="69" xfId="4" applyNumberFormat="1" applyFont="1" applyFill="1" applyBorder="1" applyAlignment="1">
      <alignment horizontal="center"/>
    </xf>
    <xf numFmtId="38" fontId="11" fillId="7" borderId="21" xfId="4" applyNumberFormat="1" applyFont="1" applyFill="1" applyBorder="1" applyAlignment="1">
      <alignment horizontal="center"/>
    </xf>
    <xf numFmtId="38" fontId="11" fillId="7" borderId="61" xfId="4" applyNumberFormat="1" applyFont="1" applyFill="1" applyBorder="1" applyAlignment="1">
      <alignment horizontal="center"/>
    </xf>
    <xf numFmtId="38" fontId="12" fillId="0" borderId="61" xfId="4" applyNumberFormat="1" applyFont="1" applyFill="1" applyBorder="1" applyAlignment="1">
      <alignment horizontal="center"/>
    </xf>
    <xf numFmtId="38" fontId="12" fillId="0" borderId="61" xfId="4" applyNumberFormat="1" applyFont="1" applyBorder="1" applyAlignment="1">
      <alignment horizontal="center"/>
    </xf>
    <xf numFmtId="43" fontId="4" fillId="0" borderId="74" xfId="2" applyFont="1" applyFill="1" applyBorder="1" applyAlignment="1">
      <alignment horizontal="center"/>
    </xf>
    <xf numFmtId="38" fontId="11" fillId="0" borderId="48" xfId="4" applyNumberFormat="1" applyFont="1" applyFill="1" applyBorder="1" applyAlignment="1">
      <alignment horizontal="center"/>
    </xf>
    <xf numFmtId="38" fontId="11" fillId="0" borderId="17" xfId="4" applyNumberFormat="1" applyFont="1" applyFill="1" applyBorder="1" applyAlignment="1">
      <alignment horizontal="center"/>
    </xf>
    <xf numFmtId="38" fontId="11" fillId="0" borderId="57" xfId="4" applyNumberFormat="1" applyFont="1" applyFill="1" applyBorder="1" applyAlignment="1">
      <alignment horizontal="center"/>
    </xf>
    <xf numFmtId="38" fontId="4" fillId="0" borderId="165" xfId="4" applyNumberFormat="1" applyFont="1" applyFill="1" applyBorder="1" applyAlignment="1">
      <alignment horizontal="center"/>
    </xf>
    <xf numFmtId="38" fontId="4" fillId="0" borderId="166" xfId="4" applyNumberFormat="1" applyFont="1" applyFill="1" applyBorder="1" applyAlignment="1">
      <alignment horizontal="center"/>
    </xf>
    <xf numFmtId="38" fontId="4" fillId="0" borderId="167" xfId="4" applyNumberFormat="1" applyFont="1" applyFill="1" applyBorder="1" applyAlignment="1">
      <alignment horizontal="center"/>
    </xf>
    <xf numFmtId="38" fontId="5" fillId="0" borderId="167" xfId="4" applyNumberFormat="1" applyFont="1" applyFill="1" applyBorder="1" applyAlignment="1">
      <alignment horizontal="center"/>
    </xf>
    <xf numFmtId="38" fontId="5" fillId="0" borderId="79" xfId="4" applyNumberFormat="1" applyFont="1" applyFill="1" applyBorder="1" applyAlignment="1">
      <alignment horizontal="center"/>
    </xf>
    <xf numFmtId="38" fontId="5" fillId="0" borderId="166" xfId="4" applyNumberFormat="1" applyFont="1" applyFill="1" applyBorder="1" applyAlignment="1">
      <alignment horizontal="center"/>
    </xf>
    <xf numFmtId="38" fontId="5" fillId="0" borderId="168" xfId="4" applyNumberFormat="1" applyFont="1" applyFill="1" applyBorder="1" applyAlignment="1">
      <alignment horizontal="center"/>
    </xf>
    <xf numFmtId="164" fontId="5" fillId="10" borderId="0" xfId="4" applyNumberFormat="1" applyFont="1" applyFill="1" applyBorder="1" applyAlignment="1">
      <alignment horizontal="left"/>
    </xf>
    <xf numFmtId="38" fontId="5" fillId="10" borderId="44" xfId="4" applyNumberFormat="1" applyFont="1" applyFill="1" applyBorder="1" applyAlignment="1">
      <alignment horizontal="center"/>
    </xf>
    <xf numFmtId="38" fontId="5" fillId="10" borderId="13" xfId="4" applyNumberFormat="1" applyFont="1" applyFill="1" applyBorder="1" applyAlignment="1">
      <alignment horizontal="center"/>
    </xf>
    <xf numFmtId="38" fontId="5" fillId="10" borderId="94" xfId="4" applyNumberFormat="1" applyFont="1" applyFill="1" applyBorder="1" applyAlignment="1">
      <alignment horizontal="center"/>
    </xf>
    <xf numFmtId="38" fontId="5" fillId="10" borderId="50" xfId="4" applyNumberFormat="1" applyFont="1" applyFill="1" applyBorder="1" applyAlignment="1">
      <alignment horizontal="center"/>
    </xf>
    <xf numFmtId="38" fontId="5" fillId="10" borderId="19" xfId="4" applyNumberFormat="1" applyFont="1" applyFill="1" applyBorder="1" applyAlignment="1">
      <alignment horizontal="center"/>
    </xf>
    <xf numFmtId="38" fontId="5" fillId="10" borderId="100" xfId="4" applyNumberFormat="1" applyFont="1" applyFill="1" applyBorder="1" applyAlignment="1">
      <alignment horizontal="center"/>
    </xf>
    <xf numFmtId="38" fontId="4" fillId="10" borderId="111" xfId="4" applyNumberFormat="1" applyFont="1" applyFill="1" applyBorder="1" applyAlignment="1">
      <alignment horizontal="center"/>
    </xf>
    <xf numFmtId="38" fontId="4" fillId="10" borderId="115" xfId="4" applyNumberFormat="1" applyFont="1" applyFill="1" applyBorder="1" applyAlignment="1">
      <alignment horizontal="center"/>
    </xf>
    <xf numFmtId="38" fontId="11" fillId="10" borderId="20" xfId="4" applyNumberFormat="1" applyFont="1" applyFill="1" applyBorder="1" applyAlignment="1">
      <alignment horizontal="center"/>
    </xf>
    <xf numFmtId="38" fontId="11" fillId="10" borderId="108" xfId="4" applyNumberFormat="1" applyFont="1" applyFill="1" applyBorder="1" applyAlignment="1">
      <alignment horizontal="center"/>
    </xf>
    <xf numFmtId="38" fontId="11" fillId="10" borderId="51" xfId="4" applyNumberFormat="1" applyFont="1" applyFill="1" applyBorder="1" applyAlignment="1">
      <alignment horizontal="center"/>
    </xf>
    <xf numFmtId="38" fontId="11" fillId="10" borderId="101" xfId="4" applyNumberFormat="1" applyFont="1" applyFill="1" applyBorder="1" applyAlignment="1">
      <alignment horizontal="center"/>
    </xf>
    <xf numFmtId="38" fontId="11" fillId="10" borderId="60" xfId="4" applyNumberFormat="1" applyFont="1" applyFill="1" applyBorder="1" applyAlignment="1">
      <alignment horizontal="center"/>
    </xf>
    <xf numFmtId="38" fontId="4" fillId="10" borderId="114" xfId="4" applyNumberFormat="1" applyFont="1" applyFill="1" applyBorder="1" applyAlignment="1">
      <alignment horizontal="center"/>
    </xf>
    <xf numFmtId="38" fontId="11" fillId="10" borderId="13" xfId="4" applyNumberFormat="1" applyFont="1" applyFill="1" applyBorder="1" applyAlignment="1">
      <alignment horizontal="center"/>
    </xf>
    <xf numFmtId="38" fontId="11" fillId="10" borderId="107" xfId="4" applyNumberFormat="1" applyFont="1" applyFill="1" applyBorder="1" applyAlignment="1">
      <alignment horizontal="center"/>
    </xf>
    <xf numFmtId="38" fontId="11" fillId="10" borderId="44" xfId="4" applyNumberFormat="1" applyFont="1" applyFill="1" applyBorder="1" applyAlignment="1">
      <alignment horizontal="center"/>
    </xf>
    <xf numFmtId="38" fontId="11" fillId="10" borderId="94" xfId="4" applyNumberFormat="1" applyFont="1" applyFill="1" applyBorder="1" applyAlignment="1">
      <alignment horizontal="center"/>
    </xf>
    <xf numFmtId="38" fontId="11" fillId="10" borderId="53" xfId="4" applyNumberFormat="1" applyFont="1" applyFill="1" applyBorder="1" applyAlignment="1">
      <alignment horizontal="center"/>
    </xf>
    <xf numFmtId="38" fontId="4" fillId="10" borderId="74" xfId="4" applyNumberFormat="1" applyFont="1" applyFill="1" applyBorder="1" applyAlignment="1">
      <alignment horizontal="center"/>
    </xf>
    <xf numFmtId="38" fontId="4" fillId="10" borderId="1" xfId="4" applyNumberFormat="1" applyFont="1" applyFill="1" applyBorder="1" applyAlignment="1">
      <alignment horizontal="center"/>
    </xf>
    <xf numFmtId="38" fontId="11" fillId="10" borderId="19" xfId="4" applyNumberFormat="1" applyFont="1" applyFill="1" applyBorder="1" applyAlignment="1">
      <alignment horizontal="center"/>
    </xf>
    <xf numFmtId="38" fontId="11" fillId="10" borderId="105" xfId="4" applyNumberFormat="1" applyFont="1" applyFill="1" applyBorder="1" applyAlignment="1">
      <alignment horizontal="center"/>
    </xf>
    <xf numFmtId="38" fontId="11" fillId="10" borderId="50" xfId="4" applyNumberFormat="1" applyFont="1" applyFill="1" applyBorder="1" applyAlignment="1">
      <alignment horizontal="center"/>
    </xf>
    <xf numFmtId="38" fontId="11" fillId="10" borderId="100" xfId="4" applyNumberFormat="1" applyFont="1" applyFill="1" applyBorder="1" applyAlignment="1">
      <alignment horizontal="center"/>
    </xf>
    <xf numFmtId="38" fontId="11" fillId="10" borderId="59" xfId="4" applyNumberFormat="1" applyFont="1" applyFill="1" applyBorder="1" applyAlignment="1">
      <alignment horizontal="center"/>
    </xf>
    <xf numFmtId="38" fontId="4" fillId="10" borderId="90" xfId="4" applyNumberFormat="1" applyFont="1" applyFill="1" applyBorder="1" applyAlignment="1">
      <alignment horizontal="center"/>
    </xf>
    <xf numFmtId="38" fontId="4" fillId="10" borderId="92" xfId="4" applyNumberFormat="1" applyFont="1" applyFill="1" applyBorder="1" applyAlignment="1">
      <alignment horizontal="center"/>
    </xf>
    <xf numFmtId="38" fontId="11" fillId="0" borderId="13" xfId="4" applyNumberFormat="1" applyFont="1" applyFill="1" applyBorder="1" applyAlignment="1">
      <alignment horizontal="center"/>
    </xf>
    <xf numFmtId="38" fontId="11" fillId="0" borderId="107" xfId="4" applyNumberFormat="1" applyFont="1" applyFill="1" applyBorder="1" applyAlignment="1">
      <alignment horizontal="center"/>
    </xf>
    <xf numFmtId="38" fontId="11" fillId="0" borderId="44" xfId="4" applyNumberFormat="1" applyFont="1" applyFill="1" applyBorder="1" applyAlignment="1">
      <alignment horizontal="center"/>
    </xf>
    <xf numFmtId="38" fontId="11" fillId="0" borderId="94" xfId="4" applyNumberFormat="1" applyFont="1" applyFill="1" applyBorder="1" applyAlignment="1">
      <alignment horizontal="center"/>
    </xf>
    <xf numFmtId="38" fontId="11" fillId="0" borderId="53" xfId="4" applyNumberFormat="1" applyFont="1" applyFill="1" applyBorder="1" applyAlignment="1">
      <alignment horizontal="center"/>
    </xf>
    <xf numFmtId="38" fontId="11" fillId="0" borderId="49" xfId="4" applyNumberFormat="1" applyFont="1" applyFill="1" applyBorder="1" applyAlignment="1">
      <alignment horizontal="center"/>
    </xf>
    <xf numFmtId="38" fontId="11" fillId="0" borderId="18" xfId="4" applyNumberFormat="1" applyFont="1" applyFill="1" applyBorder="1" applyAlignment="1">
      <alignment horizontal="center"/>
    </xf>
    <xf numFmtId="38" fontId="11" fillId="0" borderId="58" xfId="4" applyNumberFormat="1" applyFont="1" applyFill="1" applyBorder="1" applyAlignment="1">
      <alignment horizontal="center"/>
    </xf>
    <xf numFmtId="38" fontId="11" fillId="7" borderId="14" xfId="4" applyNumberFormat="1" applyFont="1" applyFill="1" applyBorder="1" applyAlignment="1">
      <alignment horizontal="left" vertical="top"/>
    </xf>
    <xf numFmtId="38" fontId="11" fillId="7" borderId="54" xfId="4" applyNumberFormat="1" applyFont="1" applyFill="1" applyBorder="1" applyAlignment="1">
      <alignment horizontal="left" vertical="top"/>
    </xf>
    <xf numFmtId="38" fontId="11" fillId="7" borderId="45" xfId="4" applyNumberFormat="1" applyFont="1" applyFill="1" applyBorder="1" applyAlignment="1">
      <alignment horizontal="left" vertical="top"/>
    </xf>
    <xf numFmtId="38" fontId="11" fillId="7" borderId="95" xfId="4" applyNumberFormat="1" applyFont="1" applyFill="1" applyBorder="1" applyAlignment="1">
      <alignment horizontal="left" vertical="top"/>
    </xf>
    <xf numFmtId="38" fontId="5" fillId="0" borderId="39" xfId="4" applyNumberFormat="1" applyFont="1" applyFill="1" applyBorder="1" applyAlignment="1">
      <alignment horizontal="center"/>
    </xf>
    <xf numFmtId="38" fontId="11" fillId="0" borderId="80" xfId="4" applyNumberFormat="1" applyFont="1" applyFill="1" applyBorder="1" applyAlignment="1">
      <alignment horizontal="center"/>
    </xf>
    <xf numFmtId="38" fontId="5" fillId="0" borderId="53" xfId="3" applyNumberFormat="1" applyFont="1" applyFill="1" applyBorder="1" applyAlignment="1">
      <alignment horizontal="left" vertical="top" wrapText="1"/>
    </xf>
    <xf numFmtId="38" fontId="5" fillId="0" borderId="54" xfId="3" applyNumberFormat="1" applyFont="1" applyFill="1" applyBorder="1" applyAlignment="1">
      <alignment vertical="top"/>
    </xf>
    <xf numFmtId="1" fontId="5" fillId="0" borderId="57" xfId="4" applyNumberFormat="1" applyFont="1" applyFill="1" applyBorder="1" applyAlignment="1">
      <alignment horizontal="center"/>
    </xf>
    <xf numFmtId="43" fontId="4" fillId="0" borderId="0" xfId="2" applyFont="1" applyFill="1" applyAlignment="1">
      <alignment horizontal="center"/>
    </xf>
    <xf numFmtId="43" fontId="5" fillId="0" borderId="0" xfId="2" applyFont="1" applyFill="1" applyAlignment="1">
      <alignment horizontal="center"/>
    </xf>
    <xf numFmtId="43" fontId="4" fillId="0" borderId="0" xfId="2" applyFont="1" applyFill="1"/>
    <xf numFmtId="43" fontId="4" fillId="0" borderId="0" xfId="2" applyFont="1" applyBorder="1"/>
    <xf numFmtId="43" fontId="4" fillId="0" borderId="0" xfId="2" applyFont="1" applyFill="1" applyBorder="1"/>
    <xf numFmtId="0" fontId="0" fillId="0" borderId="0" xfId="0" applyAlignment="1">
      <alignment wrapText="1"/>
    </xf>
    <xf numFmtId="38" fontId="4" fillId="7" borderId="38" xfId="4" applyNumberFormat="1" applyFont="1" applyFill="1" applyBorder="1" applyAlignment="1">
      <alignment horizontal="center" wrapText="1"/>
    </xf>
    <xf numFmtId="38" fontId="4" fillId="7" borderId="39" xfId="4" applyNumberFormat="1" applyFont="1" applyFill="1" applyBorder="1" applyAlignment="1">
      <alignment horizontal="center" wrapText="1"/>
    </xf>
    <xf numFmtId="38" fontId="4" fillId="7" borderId="10" xfId="4" applyNumberFormat="1" applyFont="1" applyFill="1" applyBorder="1" applyAlignment="1">
      <alignment horizontal="center" wrapText="1"/>
    </xf>
    <xf numFmtId="38" fontId="4" fillId="7" borderId="40" xfId="4" applyNumberFormat="1" applyFont="1" applyFill="1" applyBorder="1" applyAlignment="1">
      <alignment horizontal="center" wrapText="1"/>
    </xf>
    <xf numFmtId="38" fontId="4" fillId="7" borderId="41" xfId="4" applyNumberFormat="1" applyFont="1" applyFill="1" applyBorder="1" applyAlignment="1">
      <alignment horizontal="center" wrapText="1"/>
    </xf>
    <xf numFmtId="38" fontId="4" fillId="7" borderId="34" xfId="4" applyNumberFormat="1" applyFont="1" applyFill="1" applyBorder="1" applyAlignment="1">
      <alignment horizontal="center" wrapText="1"/>
    </xf>
    <xf numFmtId="38" fontId="4" fillId="7" borderId="36" xfId="4" applyNumberFormat="1" applyFont="1" applyFill="1" applyBorder="1" applyAlignment="1">
      <alignment horizontal="center" wrapText="1"/>
    </xf>
    <xf numFmtId="38" fontId="4" fillId="7" borderId="42" xfId="4" applyNumberFormat="1" applyFont="1" applyFill="1" applyBorder="1" applyAlignment="1">
      <alignment horizontal="center" wrapText="1"/>
    </xf>
    <xf numFmtId="38" fontId="4" fillId="7" borderId="35" xfId="4" applyNumberFormat="1" applyFont="1" applyFill="1" applyBorder="1" applyAlignment="1">
      <alignment horizontal="center" wrapText="1"/>
    </xf>
    <xf numFmtId="38" fontId="4" fillId="7" borderId="88" xfId="4" applyNumberFormat="1" applyFont="1" applyFill="1" applyBorder="1" applyAlignment="1">
      <alignment horizontal="center" wrapText="1"/>
    </xf>
    <xf numFmtId="38" fontId="4" fillId="7" borderId="90" xfId="4" applyNumberFormat="1" applyFont="1" applyFill="1" applyBorder="1" applyAlignment="1">
      <alignment horizontal="center" wrapText="1"/>
    </xf>
    <xf numFmtId="38" fontId="4" fillId="7" borderId="91" xfId="4" applyNumberFormat="1" applyFont="1" applyFill="1" applyBorder="1" applyAlignment="1">
      <alignment horizontal="center" wrapText="1"/>
    </xf>
    <xf numFmtId="38" fontId="4" fillId="7" borderId="92" xfId="4" applyNumberFormat="1" applyFont="1" applyFill="1" applyBorder="1" applyAlignment="1">
      <alignment horizontal="center" wrapText="1"/>
    </xf>
    <xf numFmtId="38" fontId="4" fillId="7" borderId="89" xfId="4" applyNumberFormat="1" applyFont="1" applyFill="1" applyBorder="1" applyAlignment="1">
      <alignment horizontal="center" wrapText="1"/>
    </xf>
    <xf numFmtId="38" fontId="4" fillId="7" borderId="86" xfId="4" applyNumberFormat="1" applyFont="1" applyFill="1" applyBorder="1" applyAlignment="1">
      <alignment horizontal="center" wrapText="1"/>
    </xf>
    <xf numFmtId="38" fontId="4" fillId="7" borderId="93" xfId="4" applyNumberFormat="1" applyFont="1" applyFill="1" applyBorder="1" applyAlignment="1">
      <alignment horizontal="center" wrapText="1"/>
    </xf>
    <xf numFmtId="38" fontId="4" fillId="7" borderId="43" xfId="4" applyNumberFormat="1" applyFont="1" applyFill="1" applyBorder="1" applyAlignment="1">
      <alignment horizontal="center" wrapText="1"/>
    </xf>
    <xf numFmtId="38" fontId="4" fillId="7" borderId="96" xfId="4" applyNumberFormat="1" applyFont="1" applyFill="1" applyBorder="1" applyAlignment="1">
      <alignment horizontal="center" wrapText="1"/>
    </xf>
    <xf numFmtId="38" fontId="5" fillId="7" borderId="98" xfId="4" applyNumberFormat="1" applyFont="1" applyFill="1" applyBorder="1" applyAlignment="1">
      <alignment horizontal="center" wrapText="1"/>
    </xf>
    <xf numFmtId="38" fontId="5" fillId="7" borderId="99" xfId="4" applyNumberFormat="1" applyFont="1" applyFill="1" applyBorder="1" applyAlignment="1">
      <alignment horizontal="center" wrapText="1"/>
    </xf>
    <xf numFmtId="38" fontId="4" fillId="7" borderId="100" xfId="4" applyNumberFormat="1" applyFont="1" applyFill="1" applyBorder="1" applyAlignment="1">
      <alignment horizontal="center" wrapText="1"/>
    </xf>
    <xf numFmtId="38" fontId="5" fillId="7" borderId="97" xfId="4" applyNumberFormat="1" applyFont="1" applyFill="1" applyBorder="1" applyAlignment="1">
      <alignment horizontal="center" wrapText="1"/>
    </xf>
    <xf numFmtId="38" fontId="5" fillId="7" borderId="50" xfId="4" applyNumberFormat="1" applyFont="1" applyFill="1" applyBorder="1" applyAlignment="1">
      <alignment horizontal="center" wrapText="1"/>
    </xf>
    <xf numFmtId="38" fontId="4" fillId="7" borderId="94" xfId="4" applyNumberFormat="1" applyFont="1" applyFill="1" applyBorder="1" applyAlignment="1">
      <alignment horizontal="center" wrapText="1"/>
    </xf>
    <xf numFmtId="38" fontId="5" fillId="7" borderId="101" xfId="4" applyNumberFormat="1" applyFont="1" applyFill="1" applyBorder="1" applyAlignment="1">
      <alignment horizontal="center" wrapText="1"/>
    </xf>
    <xf numFmtId="38" fontId="5" fillId="7" borderId="44" xfId="4" applyNumberFormat="1" applyFont="1" applyFill="1" applyBorder="1" applyAlignment="1">
      <alignment horizontal="center" wrapText="1"/>
    </xf>
    <xf numFmtId="38" fontId="5" fillId="7" borderId="94" xfId="4" applyNumberFormat="1" applyFont="1" applyFill="1" applyBorder="1" applyAlignment="1">
      <alignment horizontal="center" wrapText="1"/>
    </xf>
    <xf numFmtId="38" fontId="5" fillId="7" borderId="52" xfId="4" applyNumberFormat="1" applyFont="1" applyFill="1" applyBorder="1" applyAlignment="1">
      <alignment horizontal="center" wrapText="1"/>
    </xf>
    <xf numFmtId="38" fontId="4" fillId="7" borderId="15" xfId="4" applyNumberFormat="1" applyFont="1" applyFill="1" applyBorder="1" applyAlignment="1">
      <alignment horizontal="center" wrapText="1"/>
    </xf>
    <xf numFmtId="38" fontId="5" fillId="7" borderId="17" xfId="4" applyNumberFormat="1" applyFont="1" applyFill="1" applyBorder="1" applyAlignment="1">
      <alignment horizontal="center" wrapText="1"/>
    </xf>
    <xf numFmtId="38" fontId="5" fillId="7" borderId="18" xfId="4" applyNumberFormat="1" applyFont="1" applyFill="1" applyBorder="1" applyAlignment="1">
      <alignment horizontal="center" wrapText="1"/>
    </xf>
    <xf numFmtId="38" fontId="4" fillId="7" borderId="19" xfId="4" applyNumberFormat="1" applyFont="1" applyFill="1" applyBorder="1" applyAlignment="1">
      <alignment horizontal="center" wrapText="1"/>
    </xf>
    <xf numFmtId="38" fontId="5" fillId="7" borderId="16" xfId="4" applyNumberFormat="1" applyFont="1" applyFill="1" applyBorder="1" applyAlignment="1">
      <alignment horizontal="center" wrapText="1"/>
    </xf>
    <xf numFmtId="38" fontId="5" fillId="7" borderId="19" xfId="4" applyNumberFormat="1" applyFont="1" applyFill="1" applyBorder="1" applyAlignment="1">
      <alignment horizontal="center" wrapText="1"/>
    </xf>
    <xf numFmtId="38" fontId="4" fillId="7" borderId="13" xfId="4" applyNumberFormat="1" applyFont="1" applyFill="1" applyBorder="1" applyAlignment="1">
      <alignment horizontal="center" wrapText="1"/>
    </xf>
    <xf numFmtId="38" fontId="5" fillId="7" borderId="20" xfId="4" applyNumberFormat="1" applyFont="1" applyFill="1" applyBorder="1" applyAlignment="1">
      <alignment horizontal="center" wrapText="1"/>
    </xf>
    <xf numFmtId="38" fontId="5" fillId="7" borderId="13" xfId="4" applyNumberFormat="1" applyFont="1" applyFill="1" applyBorder="1" applyAlignment="1">
      <alignment horizontal="center" wrapText="1"/>
    </xf>
    <xf numFmtId="38" fontId="5" fillId="7" borderId="21" xfId="4" applyNumberFormat="1" applyFont="1" applyFill="1" applyBorder="1" applyAlignment="1">
      <alignment horizontal="center" wrapText="1"/>
    </xf>
    <xf numFmtId="38" fontId="5" fillId="7" borderId="100" xfId="4" applyNumberFormat="1" applyFont="1" applyFill="1" applyBorder="1" applyAlignment="1">
      <alignment horizontal="center" wrapText="1"/>
    </xf>
    <xf numFmtId="38" fontId="5" fillId="7" borderId="66" xfId="4" applyNumberFormat="1" applyFont="1" applyFill="1" applyBorder="1" applyAlignment="1">
      <alignment horizontal="center" wrapText="1"/>
    </xf>
    <xf numFmtId="38" fontId="5" fillId="7" borderId="0" xfId="4" applyNumberFormat="1" applyFont="1" applyFill="1" applyAlignment="1">
      <alignment horizontal="center" wrapText="1"/>
    </xf>
    <xf numFmtId="38" fontId="4" fillId="7" borderId="110" xfId="4" applyNumberFormat="1" applyFont="1" applyFill="1" applyBorder="1" applyAlignment="1">
      <alignment horizontal="center" wrapText="1"/>
    </xf>
    <xf numFmtId="38" fontId="4" fillId="7" borderId="111" xfId="4" applyNumberFormat="1" applyFont="1" applyFill="1" applyBorder="1" applyAlignment="1">
      <alignment horizontal="center" wrapText="1"/>
    </xf>
    <xf numFmtId="38" fontId="4" fillId="7" borderId="112" xfId="4" applyNumberFormat="1" applyFont="1" applyFill="1" applyBorder="1" applyAlignment="1">
      <alignment horizontal="center" wrapText="1"/>
    </xf>
    <xf numFmtId="38" fontId="4" fillId="7" borderId="1" xfId="4" applyNumberFormat="1" applyFont="1" applyFill="1" applyBorder="1" applyAlignment="1">
      <alignment horizontal="center" wrapText="1"/>
    </xf>
    <xf numFmtId="38" fontId="4" fillId="7" borderId="113" xfId="4" applyNumberFormat="1" applyFont="1" applyFill="1" applyBorder="1" applyAlignment="1">
      <alignment horizontal="center" wrapText="1"/>
    </xf>
    <xf numFmtId="38" fontId="4" fillId="7" borderId="114" xfId="4" applyNumberFormat="1" applyFont="1" applyFill="1" applyBorder="1" applyAlignment="1">
      <alignment horizontal="center" wrapText="1"/>
    </xf>
    <xf numFmtId="38" fontId="4" fillId="7" borderId="115" xfId="4" applyNumberFormat="1" applyFont="1" applyFill="1" applyBorder="1" applyAlignment="1">
      <alignment horizontal="center" wrapText="1"/>
    </xf>
    <xf numFmtId="38" fontId="4" fillId="7" borderId="116" xfId="4" applyNumberFormat="1" applyFont="1" applyFill="1" applyBorder="1" applyAlignment="1">
      <alignment horizontal="center" wrapText="1"/>
    </xf>
    <xf numFmtId="38" fontId="4" fillId="7" borderId="46" xfId="4" applyNumberFormat="1" applyFont="1" applyFill="1" applyBorder="1" applyAlignment="1">
      <alignment horizontal="center" wrapText="1"/>
    </xf>
    <xf numFmtId="38" fontId="4" fillId="7" borderId="47" xfId="4" applyNumberFormat="1" applyFont="1" applyFill="1" applyBorder="1" applyAlignment="1">
      <alignment horizontal="center" wrapText="1"/>
    </xf>
    <xf numFmtId="38" fontId="4" fillId="7" borderId="48" xfId="4" applyNumberFormat="1" applyFont="1" applyFill="1" applyBorder="1" applyAlignment="1">
      <alignment horizontal="center" wrapText="1"/>
    </xf>
    <xf numFmtId="38" fontId="5" fillId="7" borderId="49" xfId="4" applyNumberFormat="1" applyFont="1" applyFill="1" applyBorder="1" applyAlignment="1">
      <alignment horizontal="center" wrapText="1"/>
    </xf>
    <xf numFmtId="38" fontId="4" fillId="7" borderId="50" xfId="4" applyNumberFormat="1" applyFont="1" applyFill="1" applyBorder="1" applyAlignment="1">
      <alignment horizontal="center" wrapText="1"/>
    </xf>
    <xf numFmtId="38" fontId="5" fillId="7" borderId="47" xfId="4" applyNumberFormat="1" applyFont="1" applyFill="1" applyBorder="1" applyAlignment="1">
      <alignment horizontal="center" wrapText="1"/>
    </xf>
    <xf numFmtId="38" fontId="5" fillId="7" borderId="48" xfId="4" applyNumberFormat="1" applyFont="1" applyFill="1" applyBorder="1" applyAlignment="1">
      <alignment horizontal="center" wrapText="1"/>
    </xf>
    <xf numFmtId="38" fontId="4" fillId="7" borderId="44" xfId="4" applyNumberFormat="1" applyFont="1" applyFill="1" applyBorder="1" applyAlignment="1">
      <alignment horizontal="center" wrapText="1"/>
    </xf>
    <xf numFmtId="38" fontId="5" fillId="7" borderId="51" xfId="4" applyNumberFormat="1" applyFont="1" applyFill="1" applyBorder="1" applyAlignment="1">
      <alignment horizontal="center" wrapText="1"/>
    </xf>
    <xf numFmtId="38" fontId="5" fillId="7" borderId="69" xfId="4" applyNumberFormat="1" applyFont="1" applyFill="1" applyBorder="1" applyAlignment="1">
      <alignment horizontal="center" wrapText="1"/>
    </xf>
    <xf numFmtId="38" fontId="4" fillId="7" borderId="97" xfId="4" applyNumberFormat="1" applyFont="1" applyFill="1" applyBorder="1" applyAlignment="1">
      <alignment horizontal="center" wrapText="1"/>
    </xf>
    <xf numFmtId="38" fontId="4" fillId="7" borderId="98" xfId="4" applyNumberFormat="1" applyFont="1" applyFill="1" applyBorder="1" applyAlignment="1">
      <alignment horizontal="center" wrapText="1"/>
    </xf>
    <xf numFmtId="38" fontId="4" fillId="7" borderId="16" xfId="4" applyNumberFormat="1" applyFont="1" applyFill="1" applyBorder="1" applyAlignment="1">
      <alignment horizontal="center" wrapText="1"/>
    </xf>
    <xf numFmtId="38" fontId="4" fillId="7" borderId="17" xfId="4" applyNumberFormat="1" applyFont="1" applyFill="1" applyBorder="1" applyAlignment="1">
      <alignment horizontal="center" wrapText="1"/>
    </xf>
    <xf numFmtId="38" fontId="4" fillId="7" borderId="102" xfId="4" applyNumberFormat="1" applyFont="1" applyFill="1" applyBorder="1" applyAlignment="1">
      <alignment horizontal="center" wrapText="1"/>
    </xf>
    <xf numFmtId="38" fontId="5" fillId="7" borderId="103" xfId="4" applyNumberFormat="1" applyFont="1" applyFill="1" applyBorder="1" applyAlignment="1">
      <alignment horizontal="center" wrapText="1"/>
    </xf>
    <xf numFmtId="38" fontId="5" fillId="7" borderId="104" xfId="4" applyNumberFormat="1" applyFont="1" applyFill="1" applyBorder="1" applyAlignment="1">
      <alignment horizontal="center" wrapText="1"/>
    </xf>
    <xf numFmtId="38" fontId="4" fillId="7" borderId="105" xfId="4" applyNumberFormat="1" applyFont="1" applyFill="1" applyBorder="1" applyAlignment="1">
      <alignment horizontal="center" wrapText="1"/>
    </xf>
    <xf numFmtId="38" fontId="5" fillId="7" borderId="106" xfId="4" applyNumberFormat="1" applyFont="1" applyFill="1" applyBorder="1" applyAlignment="1">
      <alignment horizontal="center" wrapText="1"/>
    </xf>
    <xf numFmtId="38" fontId="4" fillId="7" borderId="107" xfId="4" applyNumberFormat="1" applyFont="1" applyFill="1" applyBorder="1" applyAlignment="1">
      <alignment horizontal="center" wrapText="1"/>
    </xf>
    <xf numFmtId="38" fontId="5" fillId="7" borderId="108" xfId="4" applyNumberFormat="1" applyFont="1" applyFill="1" applyBorder="1" applyAlignment="1">
      <alignment horizontal="center" wrapText="1"/>
    </xf>
    <xf numFmtId="38" fontId="5" fillId="7" borderId="109" xfId="4" applyNumberFormat="1" applyFont="1" applyFill="1" applyBorder="1" applyAlignment="1">
      <alignment horizontal="center" wrapText="1"/>
    </xf>
    <xf numFmtId="38" fontId="4" fillId="7" borderId="55" xfId="4" applyNumberFormat="1" applyFont="1" applyFill="1" applyBorder="1" applyAlignment="1">
      <alignment horizontal="center" wrapText="1"/>
    </xf>
    <xf numFmtId="38" fontId="4" fillId="7" borderId="56" xfId="4" applyNumberFormat="1" applyFont="1" applyFill="1" applyBorder="1" applyAlignment="1">
      <alignment horizontal="center" wrapText="1"/>
    </xf>
    <xf numFmtId="38" fontId="4" fillId="7" borderId="57" xfId="4" applyNumberFormat="1" applyFont="1" applyFill="1" applyBorder="1" applyAlignment="1">
      <alignment horizontal="center" wrapText="1"/>
    </xf>
    <xf numFmtId="38" fontId="5" fillId="7" borderId="58" xfId="4" applyNumberFormat="1" applyFont="1" applyFill="1" applyBorder="1" applyAlignment="1">
      <alignment horizontal="center" wrapText="1"/>
    </xf>
    <xf numFmtId="38" fontId="4" fillId="7" borderId="59" xfId="4" applyNumberFormat="1" applyFont="1" applyFill="1" applyBorder="1" applyAlignment="1">
      <alignment horizontal="center" wrapText="1"/>
    </xf>
    <xf numFmtId="38" fontId="5" fillId="7" borderId="56" xfId="4" applyNumberFormat="1" applyFont="1" applyFill="1" applyBorder="1" applyAlignment="1">
      <alignment horizontal="center" wrapText="1"/>
    </xf>
    <xf numFmtId="38" fontId="5" fillId="7" borderId="57" xfId="4" applyNumberFormat="1" applyFont="1" applyFill="1" applyBorder="1" applyAlignment="1">
      <alignment horizontal="center" wrapText="1"/>
    </xf>
    <xf numFmtId="38" fontId="4" fillId="7" borderId="53" xfId="4" applyNumberFormat="1" applyFont="1" applyFill="1" applyBorder="1" applyAlignment="1">
      <alignment horizontal="center" wrapText="1"/>
    </xf>
    <xf numFmtId="38" fontId="5" fillId="7" borderId="60" xfId="4" applyNumberFormat="1" applyFont="1" applyFill="1" applyBorder="1" applyAlignment="1">
      <alignment horizontal="center" wrapText="1"/>
    </xf>
    <xf numFmtId="38" fontId="5" fillId="7" borderId="53" xfId="4" applyNumberFormat="1" applyFont="1" applyFill="1" applyBorder="1" applyAlignment="1">
      <alignment horizontal="center" wrapText="1"/>
    </xf>
    <xf numFmtId="38" fontId="5" fillId="7" borderId="59" xfId="4" applyNumberFormat="1" applyFont="1" applyFill="1" applyBorder="1" applyAlignment="1">
      <alignment horizontal="center" wrapText="1"/>
    </xf>
    <xf numFmtId="38" fontId="5" fillId="7" borderId="61" xfId="4" applyNumberFormat="1" applyFont="1" applyFill="1" applyBorder="1" applyAlignment="1">
      <alignment horizontal="center" wrapText="1"/>
    </xf>
    <xf numFmtId="38" fontId="4" fillId="7" borderId="18" xfId="4" applyNumberFormat="1" applyFont="1" applyFill="1" applyBorder="1" applyAlignment="1">
      <alignment horizontal="center" wrapText="1"/>
    </xf>
    <xf numFmtId="38" fontId="4" fillId="7" borderId="68" xfId="4" applyNumberFormat="1" applyFont="1" applyFill="1" applyBorder="1" applyAlignment="1">
      <alignment horizontal="center" wrapText="1"/>
    </xf>
    <xf numFmtId="38" fontId="4" fillId="7" borderId="72" xfId="4" applyNumberFormat="1" applyFont="1" applyFill="1" applyBorder="1" applyAlignment="1">
      <alignment horizontal="center" wrapText="1"/>
    </xf>
    <xf numFmtId="38" fontId="4" fillId="7" borderId="73" xfId="4" applyNumberFormat="1" applyFont="1" applyFill="1" applyBorder="1" applyAlignment="1">
      <alignment horizontal="center" wrapText="1"/>
    </xf>
    <xf numFmtId="38" fontId="4" fillId="7" borderId="74" xfId="4" applyNumberFormat="1" applyFont="1" applyFill="1" applyBorder="1" applyAlignment="1">
      <alignment horizontal="center" wrapText="1"/>
    </xf>
    <xf numFmtId="38" fontId="4" fillId="7" borderId="75" xfId="4" applyNumberFormat="1" applyFont="1" applyFill="1" applyBorder="1" applyAlignment="1">
      <alignment horizontal="center" wrapText="1"/>
    </xf>
    <xf numFmtId="38" fontId="4" fillId="7" borderId="76" xfId="4" applyNumberFormat="1" applyFont="1" applyFill="1" applyBorder="1" applyAlignment="1">
      <alignment horizontal="center" wrapText="1"/>
    </xf>
    <xf numFmtId="38" fontId="4" fillId="7" borderId="70" xfId="4" applyNumberFormat="1" applyFont="1" applyFill="1" applyBorder="1" applyAlignment="1">
      <alignment horizontal="center" wrapText="1"/>
    </xf>
    <xf numFmtId="38" fontId="4" fillId="7" borderId="77" xfId="4" applyNumberFormat="1" applyFont="1" applyFill="1" applyBorder="1" applyAlignment="1">
      <alignment horizontal="center" wrapText="1"/>
    </xf>
    <xf numFmtId="38" fontId="4" fillId="7" borderId="61" xfId="4" applyNumberFormat="1" applyFont="1" applyFill="1" applyBorder="1" applyAlignment="1">
      <alignment horizontal="center" wrapText="1"/>
    </xf>
    <xf numFmtId="38" fontId="4" fillId="7" borderId="32" xfId="4" applyNumberFormat="1" applyFont="1" applyFill="1" applyBorder="1" applyAlignment="1">
      <alignment horizontal="center" wrapText="1"/>
    </xf>
    <xf numFmtId="38" fontId="4" fillId="7" borderId="82" xfId="4" applyNumberFormat="1" applyFont="1" applyFill="1" applyBorder="1" applyAlignment="1">
      <alignment horizontal="center" wrapText="1"/>
    </xf>
    <xf numFmtId="38" fontId="4" fillId="7" borderId="33" xfId="4" applyNumberFormat="1" applyFont="1" applyFill="1" applyBorder="1" applyAlignment="1">
      <alignment horizontal="center" wrapText="1"/>
    </xf>
    <xf numFmtId="38" fontId="4" fillId="7" borderId="83" xfId="4" applyNumberFormat="1" applyFont="1" applyFill="1" applyBorder="1" applyAlignment="1">
      <alignment horizontal="center" wrapText="1"/>
    </xf>
    <xf numFmtId="38" fontId="4" fillId="7" borderId="30" xfId="4" applyNumberFormat="1" applyFont="1" applyFill="1" applyBorder="1" applyAlignment="1">
      <alignment horizontal="center" wrapText="1"/>
    </xf>
    <xf numFmtId="38" fontId="4" fillId="7" borderId="84" xfId="4" applyNumberFormat="1" applyFont="1" applyFill="1" applyBorder="1" applyAlignment="1">
      <alignment horizontal="center" wrapText="1"/>
    </xf>
    <xf numFmtId="38" fontId="5" fillId="7" borderId="64" xfId="4" applyNumberFormat="1" applyFont="1" applyFill="1" applyBorder="1" applyAlignment="1">
      <alignment horizontal="center" wrapText="1"/>
    </xf>
    <xf numFmtId="38" fontId="4" fillId="7" borderId="169" xfId="4" applyNumberFormat="1" applyFont="1" applyFill="1" applyBorder="1" applyAlignment="1">
      <alignment horizontal="center" wrapText="1"/>
    </xf>
    <xf numFmtId="38" fontId="4" fillId="7" borderId="150" xfId="4" applyNumberFormat="1" applyFont="1" applyFill="1" applyBorder="1" applyAlignment="1">
      <alignment horizontal="center" wrapText="1"/>
    </xf>
    <xf numFmtId="38" fontId="13" fillId="0" borderId="0" xfId="4" applyNumberFormat="1" applyFont="1" applyAlignment="1">
      <alignment horizontal="left" wrapText="1"/>
    </xf>
    <xf numFmtId="38" fontId="14" fillId="0" borderId="2" xfId="4" applyNumberFormat="1" applyFont="1" applyBorder="1" applyAlignment="1">
      <alignment horizontal="center" wrapText="1"/>
    </xf>
    <xf numFmtId="38" fontId="14" fillId="0" borderId="132" xfId="4" applyNumberFormat="1" applyFont="1" applyBorder="1" applyAlignment="1">
      <alignment horizontal="center" textRotation="90" wrapText="1"/>
    </xf>
    <xf numFmtId="38" fontId="14" fillId="0" borderId="133" xfId="4" applyNumberFormat="1" applyFont="1" applyBorder="1" applyAlignment="1">
      <alignment horizontal="center" textRotation="90" wrapText="1"/>
    </xf>
    <xf numFmtId="38" fontId="14" fillId="0" borderId="134" xfId="4" applyNumberFormat="1" applyFont="1" applyBorder="1" applyAlignment="1">
      <alignment horizontal="center" textRotation="90" wrapText="1"/>
    </xf>
    <xf numFmtId="38" fontId="14" fillId="0" borderId="135" xfId="4" applyNumberFormat="1" applyFont="1" applyBorder="1" applyAlignment="1">
      <alignment horizontal="center" textRotation="90" wrapText="1"/>
    </xf>
    <xf numFmtId="38" fontId="14" fillId="0" borderId="136" xfId="4" applyNumberFormat="1" applyFont="1" applyBorder="1" applyAlignment="1">
      <alignment horizontal="center" textRotation="90" wrapText="1"/>
    </xf>
    <xf numFmtId="38" fontId="14" fillId="0" borderId="137" xfId="4" applyNumberFormat="1" applyFont="1" applyBorder="1" applyAlignment="1">
      <alignment horizontal="center" textRotation="90" wrapText="1"/>
    </xf>
    <xf numFmtId="38" fontId="14" fillId="0" borderId="138" xfId="4" applyNumberFormat="1" applyFont="1" applyBorder="1" applyAlignment="1">
      <alignment horizontal="center" textRotation="90" wrapText="1"/>
    </xf>
    <xf numFmtId="38" fontId="14" fillId="0" borderId="139" xfId="4" applyNumberFormat="1" applyFont="1" applyBorder="1" applyAlignment="1">
      <alignment horizontal="center" textRotation="90" wrapText="1"/>
    </xf>
    <xf numFmtId="0" fontId="15" fillId="0" borderId="0" xfId="0" applyFont="1" applyAlignment="1">
      <alignment wrapText="1"/>
    </xf>
    <xf numFmtId="38" fontId="14" fillId="0" borderId="4" xfId="4" applyNumberFormat="1" applyFont="1" applyBorder="1" applyAlignment="1">
      <alignment horizontal="center" wrapText="1"/>
    </xf>
    <xf numFmtId="38" fontId="14" fillId="0" borderId="14" xfId="4" applyNumberFormat="1" applyFont="1" applyBorder="1" applyAlignment="1">
      <alignment horizontal="center" wrapText="1"/>
    </xf>
    <xf numFmtId="38" fontId="14" fillId="0" borderId="23" xfId="4" applyNumberFormat="1" applyFont="1" applyBorder="1" applyAlignment="1">
      <alignment horizontal="center" wrapText="1"/>
    </xf>
    <xf numFmtId="38" fontId="14" fillId="0" borderId="37" xfId="4" applyNumberFormat="1" applyFont="1" applyBorder="1" applyAlignment="1">
      <alignment horizontal="center" wrapText="1"/>
    </xf>
    <xf numFmtId="38" fontId="14" fillId="0" borderId="124" xfId="4" applyNumberFormat="1" applyFont="1" applyBorder="1" applyAlignment="1">
      <alignment horizontal="center" wrapText="1"/>
    </xf>
    <xf numFmtId="38" fontId="14" fillId="0" borderId="45" xfId="4" applyNumberFormat="1" applyFont="1" applyBorder="1" applyAlignment="1">
      <alignment horizontal="center" wrapText="1"/>
    </xf>
    <xf numFmtId="38" fontId="14" fillId="0" borderId="54" xfId="4" applyNumberFormat="1" applyFont="1" applyBorder="1" applyAlignment="1">
      <alignment horizontal="center" wrapText="1"/>
    </xf>
    <xf numFmtId="38" fontId="14" fillId="0" borderId="71" xfId="4" applyNumberFormat="1" applyFont="1" applyBorder="1" applyAlignment="1">
      <alignment horizontal="center" wrapText="1"/>
    </xf>
    <xf numFmtId="38" fontId="14" fillId="0" borderId="31" xfId="4" applyNumberFormat="1" applyFont="1" applyBorder="1" applyAlignment="1">
      <alignment horizontal="center" wrapText="1"/>
    </xf>
    <xf numFmtId="38" fontId="16" fillId="0" borderId="71" xfId="4" applyNumberFormat="1" applyFont="1" applyBorder="1" applyAlignment="1">
      <alignment horizontal="center" wrapText="1"/>
    </xf>
    <xf numFmtId="38" fontId="14" fillId="0" borderId="87" xfId="4" applyNumberFormat="1" applyFont="1" applyBorder="1" applyAlignment="1">
      <alignment horizontal="center" wrapText="1"/>
    </xf>
    <xf numFmtId="38" fontId="16" fillId="0" borderId="95" xfId="3" applyNumberFormat="1" applyFont="1" applyBorder="1" applyAlignment="1">
      <alignment vertical="top" wrapText="1"/>
    </xf>
    <xf numFmtId="38" fontId="16" fillId="0" borderId="14" xfId="3" applyNumberFormat="1" applyFont="1" applyBorder="1" applyAlignment="1">
      <alignment horizontal="left" vertical="top" wrapText="1"/>
    </xf>
    <xf numFmtId="38" fontId="16" fillId="0" borderId="14" xfId="3" applyNumberFormat="1" applyFont="1" applyBorder="1" applyAlignment="1">
      <alignment vertical="top" wrapText="1"/>
    </xf>
    <xf numFmtId="38" fontId="14" fillId="0" borderId="117" xfId="4" applyNumberFormat="1" applyFont="1" applyBorder="1" applyAlignment="1">
      <alignment horizontal="center" wrapText="1"/>
    </xf>
    <xf numFmtId="38" fontId="14" fillId="0" borderId="95" xfId="4" applyNumberFormat="1" applyFont="1" applyBorder="1" applyAlignment="1">
      <alignment horizontal="center" wrapText="1"/>
    </xf>
    <xf numFmtId="49" fontId="16" fillId="0" borderId="14" xfId="3" applyNumberFormat="1" applyFont="1" applyBorder="1" applyAlignment="1">
      <alignment vertical="top" wrapText="1"/>
    </xf>
    <xf numFmtId="38" fontId="14" fillId="0" borderId="0" xfId="4" applyNumberFormat="1" applyFont="1" applyBorder="1" applyAlignment="1">
      <alignment horizontal="center"/>
    </xf>
    <xf numFmtId="38" fontId="17" fillId="0" borderId="0" xfId="0" applyNumberFormat="1" applyFont="1"/>
    <xf numFmtId="164" fontId="14" fillId="5" borderId="0" xfId="4" applyNumberFormat="1" applyFont="1" applyFill="1" applyBorder="1" applyAlignment="1">
      <alignment horizontal="left"/>
    </xf>
    <xf numFmtId="164" fontId="14" fillId="0" borderId="0" xfId="4" applyNumberFormat="1" applyFont="1" applyFill="1" applyBorder="1" applyAlignment="1">
      <alignment horizontal="left"/>
    </xf>
    <xf numFmtId="38" fontId="16" fillId="0" borderId="0" xfId="0" applyNumberFormat="1" applyFont="1"/>
    <xf numFmtId="38" fontId="18" fillId="0" borderId="3" xfId="4" applyNumberFormat="1" applyFont="1" applyBorder="1" applyAlignment="1">
      <alignment horizontal="left" wrapText="1"/>
    </xf>
    <xf numFmtId="38" fontId="18" fillId="0" borderId="13" xfId="4" applyNumberFormat="1" applyFont="1" applyBorder="1" applyAlignment="1">
      <alignment horizontal="left" wrapText="1"/>
    </xf>
    <xf numFmtId="38" fontId="18" fillId="0" borderId="22" xfId="4" applyNumberFormat="1" applyFont="1" applyBorder="1" applyAlignment="1">
      <alignment horizontal="left" wrapText="1"/>
    </xf>
    <xf numFmtId="38" fontId="19" fillId="0" borderId="36" xfId="4" applyNumberFormat="1" applyFont="1" applyBorder="1" applyAlignment="1">
      <alignment horizontal="left" wrapText="1"/>
    </xf>
    <xf numFmtId="38" fontId="19" fillId="0" borderId="123" xfId="4" applyNumberFormat="1" applyFont="1" applyBorder="1" applyAlignment="1">
      <alignment horizontal="left"/>
    </xf>
    <xf numFmtId="38" fontId="18" fillId="0" borderId="53" xfId="4" applyNumberFormat="1" applyFont="1" applyBorder="1" applyAlignment="1">
      <alignment horizontal="left" wrapText="1"/>
    </xf>
    <xf numFmtId="38" fontId="19" fillId="0" borderId="0" xfId="4" applyNumberFormat="1" applyFont="1" applyAlignment="1">
      <alignment horizontal="left" wrapText="1"/>
    </xf>
    <xf numFmtId="38" fontId="19" fillId="0" borderId="70" xfId="4" applyNumberFormat="1" applyFont="1" applyBorder="1" applyAlignment="1">
      <alignment horizontal="left" wrapText="1"/>
    </xf>
    <xf numFmtId="38" fontId="19" fillId="0" borderId="30" xfId="4" applyNumberFormat="1" applyFont="1" applyBorder="1" applyAlignment="1">
      <alignment horizontal="left" wrapText="1"/>
    </xf>
    <xf numFmtId="38" fontId="18" fillId="0" borderId="70" xfId="4" applyNumberFormat="1" applyFont="1" applyBorder="1" applyAlignment="1">
      <alignment horizontal="left" wrapText="1"/>
    </xf>
    <xf numFmtId="38" fontId="19" fillId="0" borderId="86" xfId="4" applyNumberFormat="1" applyFont="1" applyBorder="1" applyAlignment="1">
      <alignment horizontal="left" wrapText="1"/>
    </xf>
    <xf numFmtId="38" fontId="18" fillId="0" borderId="94" xfId="3" applyNumberFormat="1" applyFont="1" applyBorder="1" applyAlignment="1">
      <alignment horizontal="left" vertical="top" wrapText="1"/>
    </xf>
    <xf numFmtId="38" fontId="18" fillId="11" borderId="13" xfId="3" applyNumberFormat="1" applyFont="1" applyFill="1" applyBorder="1" applyAlignment="1">
      <alignment horizontal="left" vertical="top" wrapText="1"/>
    </xf>
    <xf numFmtId="38" fontId="18" fillId="0" borderId="13" xfId="3" applyNumberFormat="1" applyFont="1" applyBorder="1" applyAlignment="1">
      <alignment horizontal="left" vertical="top" wrapText="1"/>
    </xf>
    <xf numFmtId="38" fontId="19" fillId="0" borderId="114" xfId="4" applyNumberFormat="1" applyFont="1" applyBorder="1" applyAlignment="1">
      <alignment horizontal="left" wrapText="1"/>
    </xf>
    <xf numFmtId="38" fontId="18" fillId="0" borderId="44" xfId="3" applyNumberFormat="1" applyFont="1" applyBorder="1" applyAlignment="1">
      <alignment horizontal="left" vertical="top" wrapText="1"/>
    </xf>
    <xf numFmtId="38" fontId="19" fillId="0" borderId="53" xfId="3" applyNumberFormat="1" applyFont="1" applyBorder="1" applyAlignment="1">
      <alignment horizontal="left" vertical="top" wrapText="1"/>
    </xf>
    <xf numFmtId="38" fontId="18" fillId="0" borderId="0" xfId="4" applyNumberFormat="1" applyFont="1" applyBorder="1" applyAlignment="1">
      <alignment horizontal="left"/>
    </xf>
    <xf numFmtId="164" fontId="19" fillId="0" borderId="0" xfId="4" applyNumberFormat="1" applyFont="1" applyAlignment="1">
      <alignment horizontal="left" wrapText="1"/>
    </xf>
    <xf numFmtId="164" fontId="18" fillId="8" borderId="0" xfId="4" applyNumberFormat="1" applyFont="1" applyFill="1" applyAlignment="1">
      <alignment horizontal="left" wrapText="1"/>
    </xf>
    <xf numFmtId="164" fontId="18" fillId="9" borderId="0" xfId="4" applyNumberFormat="1" applyFont="1" applyFill="1" applyAlignment="1">
      <alignment horizontal="left" wrapText="1"/>
    </xf>
    <xf numFmtId="38" fontId="4" fillId="12" borderId="5" xfId="4" applyNumberFormat="1" applyFont="1" applyFill="1" applyBorder="1" applyAlignment="1">
      <alignment horizontal="center" wrapText="1"/>
    </xf>
    <xf numFmtId="38" fontId="4" fillId="12" borderId="6" xfId="4" applyNumberFormat="1" applyFont="1" applyFill="1" applyBorder="1" applyAlignment="1">
      <alignment horizontal="center" wrapText="1"/>
    </xf>
    <xf numFmtId="38" fontId="4" fillId="12" borderId="7" xfId="4" applyNumberFormat="1" applyFont="1" applyFill="1" applyBorder="1" applyAlignment="1">
      <alignment horizontal="center" wrapText="1"/>
    </xf>
    <xf numFmtId="38" fontId="5" fillId="12" borderId="8" xfId="4" applyNumberFormat="1" applyFont="1" applyFill="1" applyBorder="1" applyAlignment="1">
      <alignment horizontal="center" wrapText="1"/>
    </xf>
    <xf numFmtId="38" fontId="4" fillId="12" borderId="9" xfId="4" applyNumberFormat="1" applyFont="1" applyFill="1" applyBorder="1" applyAlignment="1">
      <alignment horizontal="center" wrapText="1"/>
    </xf>
    <xf numFmtId="38" fontId="5" fillId="12" borderId="6" xfId="4" applyNumberFormat="1" applyFont="1" applyFill="1" applyBorder="1" applyAlignment="1">
      <alignment horizontal="center" wrapText="1"/>
    </xf>
    <xf numFmtId="38" fontId="5" fillId="12" borderId="7" xfId="4" applyNumberFormat="1" applyFont="1" applyFill="1" applyBorder="1" applyAlignment="1">
      <alignment horizontal="center" wrapText="1"/>
    </xf>
    <xf numFmtId="38" fontId="5" fillId="12" borderId="10" xfId="4" applyNumberFormat="1" applyFont="1" applyFill="1" applyBorder="1" applyAlignment="1">
      <alignment horizontal="center" wrapText="1"/>
    </xf>
    <xf numFmtId="38" fontId="4" fillId="12" borderId="3" xfId="4" applyNumberFormat="1" applyFont="1" applyFill="1" applyBorder="1" applyAlignment="1">
      <alignment horizontal="center" wrapText="1"/>
    </xf>
    <xf numFmtId="38" fontId="5" fillId="12" borderId="11" xfId="4" applyNumberFormat="1" applyFont="1" applyFill="1" applyBorder="1" applyAlignment="1">
      <alignment horizontal="center" wrapText="1"/>
    </xf>
    <xf numFmtId="38" fontId="5" fillId="12" borderId="3" xfId="4" applyNumberFormat="1" applyFont="1" applyFill="1" applyBorder="1" applyAlignment="1">
      <alignment horizontal="center" wrapText="1"/>
    </xf>
    <xf numFmtId="38" fontId="5" fillId="12" borderId="9" xfId="4" applyNumberFormat="1" applyFont="1" applyFill="1" applyBorder="1" applyAlignment="1">
      <alignment horizontal="center" wrapText="1"/>
    </xf>
    <xf numFmtId="38" fontId="5" fillId="12" borderId="12" xfId="4" applyNumberFormat="1" applyFont="1" applyFill="1" applyBorder="1" applyAlignment="1">
      <alignment horizontal="center" wrapText="1"/>
    </xf>
    <xf numFmtId="38" fontId="4" fillId="12" borderId="15" xfId="4" applyNumberFormat="1" applyFont="1" applyFill="1" applyBorder="1" applyAlignment="1">
      <alignment horizontal="center" wrapText="1"/>
    </xf>
    <xf numFmtId="38" fontId="4" fillId="12" borderId="16" xfId="4" applyNumberFormat="1" applyFont="1" applyFill="1" applyBorder="1" applyAlignment="1">
      <alignment horizontal="center" wrapText="1"/>
    </xf>
    <xf numFmtId="38" fontId="4" fillId="12" borderId="18" xfId="4" applyNumberFormat="1" applyFont="1" applyFill="1" applyBorder="1" applyAlignment="1">
      <alignment horizontal="center" wrapText="1"/>
    </xf>
    <xf numFmtId="38" fontId="5" fillId="12" borderId="18" xfId="4" applyNumberFormat="1" applyFont="1" applyFill="1" applyBorder="1" applyAlignment="1">
      <alignment horizontal="center" wrapText="1"/>
    </xf>
    <xf numFmtId="38" fontId="4" fillId="12" borderId="19" xfId="4" applyNumberFormat="1" applyFont="1" applyFill="1" applyBorder="1" applyAlignment="1">
      <alignment horizontal="center" wrapText="1"/>
    </xf>
    <xf numFmtId="38" fontId="5" fillId="12" borderId="16" xfId="4" applyNumberFormat="1" applyFont="1" applyFill="1" applyBorder="1" applyAlignment="1">
      <alignment horizontal="center" wrapText="1"/>
    </xf>
    <xf numFmtId="38" fontId="5" fillId="12" borderId="17" xfId="4" applyNumberFormat="1" applyFont="1" applyFill="1" applyBorder="1" applyAlignment="1">
      <alignment horizontal="center" wrapText="1"/>
    </xf>
    <xf numFmtId="38" fontId="4" fillId="12" borderId="13" xfId="4" applyNumberFormat="1" applyFont="1" applyFill="1" applyBorder="1" applyAlignment="1">
      <alignment horizontal="center" wrapText="1"/>
    </xf>
    <xf numFmtId="38" fontId="5" fillId="12" borderId="20" xfId="4" applyNumberFormat="1" applyFont="1" applyFill="1" applyBorder="1" applyAlignment="1">
      <alignment horizontal="center" wrapText="1"/>
    </xf>
    <xf numFmtId="38" fontId="5" fillId="12" borderId="13" xfId="4" applyNumberFormat="1" applyFont="1" applyFill="1" applyBorder="1" applyAlignment="1">
      <alignment horizontal="center" wrapText="1"/>
    </xf>
    <xf numFmtId="38" fontId="5" fillId="12" borderId="19" xfId="4" applyNumberFormat="1" applyFont="1" applyFill="1" applyBorder="1" applyAlignment="1">
      <alignment horizontal="center" wrapText="1"/>
    </xf>
    <xf numFmtId="38" fontId="5" fillId="12" borderId="21" xfId="4" applyNumberFormat="1" applyFont="1" applyFill="1" applyBorder="1" applyAlignment="1">
      <alignment horizontal="center" wrapText="1"/>
    </xf>
    <xf numFmtId="38" fontId="4" fillId="12" borderId="17" xfId="4" applyNumberFormat="1" applyFont="1" applyFill="1" applyBorder="1" applyAlignment="1">
      <alignment horizontal="center" wrapText="1"/>
    </xf>
    <xf numFmtId="38" fontId="4" fillId="12" borderId="24" xfId="4" applyNumberFormat="1" applyFont="1" applyFill="1" applyBorder="1" applyAlignment="1">
      <alignment horizontal="center" wrapText="1"/>
    </xf>
    <xf numFmtId="38" fontId="5" fillId="12" borderId="25" xfId="4" applyNumberFormat="1" applyFont="1" applyFill="1" applyBorder="1" applyAlignment="1">
      <alignment horizontal="center" wrapText="1"/>
    </xf>
    <xf numFmtId="38" fontId="4" fillId="12" borderId="26" xfId="4" applyNumberFormat="1" applyFont="1" applyFill="1" applyBorder="1" applyAlignment="1">
      <alignment horizontal="center" wrapText="1"/>
    </xf>
    <xf numFmtId="38" fontId="5" fillId="12" borderId="24" xfId="4" applyNumberFormat="1" applyFont="1" applyFill="1" applyBorder="1" applyAlignment="1">
      <alignment horizontal="center" wrapText="1"/>
    </xf>
    <xf numFmtId="38" fontId="4" fillId="12" borderId="22" xfId="4" applyNumberFormat="1" applyFont="1" applyFill="1" applyBorder="1" applyAlignment="1">
      <alignment horizontal="center" wrapText="1"/>
    </xf>
    <xf numFmtId="38" fontId="5" fillId="12" borderId="28" xfId="4" applyNumberFormat="1" applyFont="1" applyFill="1" applyBorder="1" applyAlignment="1">
      <alignment horizontal="center" wrapText="1"/>
    </xf>
    <xf numFmtId="38" fontId="5" fillId="12" borderId="27" xfId="4" applyNumberFormat="1" applyFont="1" applyFill="1" applyBorder="1" applyAlignment="1">
      <alignment horizontal="center" wrapText="1"/>
    </xf>
    <xf numFmtId="38" fontId="5" fillId="12" borderId="22" xfId="4" applyNumberFormat="1" applyFont="1" applyFill="1" applyBorder="1" applyAlignment="1">
      <alignment horizontal="center" wrapText="1"/>
    </xf>
    <xf numFmtId="38" fontId="5" fillId="12" borderId="26" xfId="4" applyNumberFormat="1" applyFont="1" applyFill="1" applyBorder="1" applyAlignment="1">
      <alignment horizontal="center" wrapText="1"/>
    </xf>
    <xf numFmtId="38" fontId="5" fillId="12" borderId="29" xfId="4" applyNumberFormat="1" applyFont="1" applyFill="1" applyBorder="1" applyAlignment="1">
      <alignment horizontal="center" wrapText="1"/>
    </xf>
    <xf numFmtId="38" fontId="4" fillId="12" borderId="38" xfId="4" applyNumberFormat="1" applyFont="1" applyFill="1" applyBorder="1" applyAlignment="1">
      <alignment horizontal="center" wrapText="1"/>
    </xf>
    <xf numFmtId="38" fontId="4" fillId="12" borderId="36" xfId="4" applyNumberFormat="1" applyFont="1" applyFill="1" applyBorder="1" applyAlignment="1">
      <alignment horizontal="center" wrapText="1"/>
    </xf>
    <xf numFmtId="38" fontId="4" fillId="12" borderId="10" xfId="4" applyNumberFormat="1" applyFont="1" applyFill="1" applyBorder="1" applyAlignment="1">
      <alignment horizontal="center" wrapText="1"/>
    </xf>
    <xf numFmtId="38" fontId="4" fillId="12" borderId="41" xfId="4" applyNumberFormat="1" applyFont="1" applyFill="1" applyBorder="1" applyAlignment="1">
      <alignment horizontal="center" wrapText="1"/>
    </xf>
    <xf numFmtId="38" fontId="4" fillId="12" borderId="39" xfId="4" applyNumberFormat="1" applyFont="1" applyFill="1" applyBorder="1" applyAlignment="1">
      <alignment horizontal="center" wrapText="1"/>
    </xf>
    <xf numFmtId="38" fontId="4" fillId="12" borderId="122" xfId="4" applyNumberFormat="1" applyFont="1" applyFill="1" applyBorder="1" applyAlignment="1">
      <alignment horizontal="center" wrapText="1"/>
    </xf>
    <xf numFmtId="38" fontId="4" fillId="12" borderId="85" xfId="4" applyNumberFormat="1" applyFont="1" applyFill="1" applyBorder="1" applyAlignment="1">
      <alignment horizontal="center" wrapText="1"/>
    </xf>
    <xf numFmtId="38" fontId="4" fillId="12" borderId="126" xfId="4" applyNumberFormat="1" applyFont="1" applyFill="1" applyBorder="1" applyAlignment="1">
      <alignment horizontal="center" wrapText="1"/>
    </xf>
    <xf numFmtId="38" fontId="4" fillId="12" borderId="123" xfId="4" applyNumberFormat="1" applyFont="1" applyFill="1" applyBorder="1" applyAlignment="1">
      <alignment horizontal="center" wrapText="1"/>
    </xf>
    <xf numFmtId="38" fontId="4" fillId="12" borderId="127" xfId="4" applyNumberFormat="1" applyFont="1" applyFill="1" applyBorder="1" applyAlignment="1">
      <alignment horizontal="center" wrapText="1"/>
    </xf>
    <xf numFmtId="38" fontId="4" fillId="12" borderId="128" xfId="4" applyNumberFormat="1" applyFont="1" applyFill="1" applyBorder="1" applyAlignment="1">
      <alignment horizontal="center" wrapText="1"/>
    </xf>
    <xf numFmtId="38" fontId="4" fillId="12" borderId="129" xfId="4" applyNumberFormat="1" applyFont="1" applyFill="1" applyBorder="1" applyAlignment="1">
      <alignment horizontal="center" wrapText="1"/>
    </xf>
    <xf numFmtId="38" fontId="5" fillId="12" borderId="129" xfId="4" applyNumberFormat="1" applyFont="1" applyFill="1" applyBorder="1" applyAlignment="1">
      <alignment horizontal="center" wrapText="1"/>
    </xf>
    <xf numFmtId="38" fontId="4" fillId="12" borderId="141" xfId="4" applyNumberFormat="1" applyFont="1" applyFill="1" applyBorder="1" applyAlignment="1">
      <alignment horizontal="center" wrapText="1"/>
    </xf>
    <xf numFmtId="38" fontId="4" fillId="12" borderId="125" xfId="4" applyNumberFormat="1" applyFont="1" applyFill="1" applyBorder="1" applyAlignment="1">
      <alignment horizontal="center" wrapText="1"/>
    </xf>
    <xf numFmtId="38" fontId="4" fillId="12" borderId="40" xfId="4" applyNumberFormat="1" applyFont="1" applyFill="1" applyBorder="1" applyAlignment="1">
      <alignment horizontal="center" wrapText="1"/>
    </xf>
    <xf numFmtId="38" fontId="4" fillId="12" borderId="42" xfId="4" applyNumberFormat="1" applyFont="1" applyFill="1" applyBorder="1" applyAlignment="1">
      <alignment horizontal="center" wrapText="1"/>
    </xf>
    <xf numFmtId="38" fontId="4" fillId="12" borderId="43" xfId="4" applyNumberFormat="1" applyFont="1" applyFill="1" applyBorder="1" applyAlignment="1">
      <alignment horizontal="center" wrapText="1"/>
    </xf>
    <xf numFmtId="38" fontId="4" fillId="12" borderId="46" xfId="4" applyNumberFormat="1" applyFont="1" applyFill="1" applyBorder="1" applyAlignment="1">
      <alignment horizontal="center" wrapText="1"/>
    </xf>
    <xf numFmtId="38" fontId="5" fillId="12" borderId="47" xfId="4" applyNumberFormat="1" applyFont="1" applyFill="1" applyBorder="1" applyAlignment="1">
      <alignment horizontal="center" wrapText="1"/>
    </xf>
    <xf numFmtId="38" fontId="5" fillId="12" borderId="48" xfId="4" applyNumberFormat="1" applyFont="1" applyFill="1" applyBorder="1" applyAlignment="1">
      <alignment horizontal="center" wrapText="1"/>
    </xf>
    <xf numFmtId="38" fontId="5" fillId="12" borderId="49" xfId="4" applyNumberFormat="1" applyFont="1" applyFill="1" applyBorder="1" applyAlignment="1">
      <alignment horizontal="center" wrapText="1"/>
    </xf>
    <xf numFmtId="38" fontId="4" fillId="12" borderId="50" xfId="4" applyNumberFormat="1" applyFont="1" applyFill="1" applyBorder="1" applyAlignment="1">
      <alignment horizontal="center" wrapText="1"/>
    </xf>
    <xf numFmtId="38" fontId="4" fillId="12" borderId="44" xfId="4" applyNumberFormat="1" applyFont="1" applyFill="1" applyBorder="1" applyAlignment="1">
      <alignment horizontal="center" wrapText="1"/>
    </xf>
    <xf numFmtId="38" fontId="5" fillId="12" borderId="51" xfId="4" applyNumberFormat="1" applyFont="1" applyFill="1" applyBorder="1" applyAlignment="1">
      <alignment horizontal="center" wrapText="1"/>
    </xf>
    <xf numFmtId="38" fontId="5" fillId="12" borderId="44" xfId="4" applyNumberFormat="1" applyFont="1" applyFill="1" applyBorder="1" applyAlignment="1">
      <alignment horizontal="center" wrapText="1"/>
    </xf>
    <xf numFmtId="38" fontId="5" fillId="12" borderId="50" xfId="4" applyNumberFormat="1" applyFont="1" applyFill="1" applyBorder="1" applyAlignment="1">
      <alignment horizontal="center" wrapText="1"/>
    </xf>
    <xf numFmtId="38" fontId="5" fillId="12" borderId="52" xfId="4" applyNumberFormat="1" applyFont="1" applyFill="1" applyBorder="1" applyAlignment="1">
      <alignment horizontal="center" wrapText="1"/>
    </xf>
    <xf numFmtId="38" fontId="5" fillId="12" borderId="98" xfId="4" applyNumberFormat="1" applyFont="1" applyFill="1" applyBorder="1" applyAlignment="1">
      <alignment horizontal="center" wrapText="1"/>
    </xf>
    <xf numFmtId="38" fontId="4" fillId="12" borderId="55" xfId="4" applyNumberFormat="1" applyFont="1" applyFill="1" applyBorder="1" applyAlignment="1">
      <alignment horizontal="center" wrapText="1"/>
    </xf>
    <xf numFmtId="38" fontId="5" fillId="12" borderId="56" xfId="4" applyNumberFormat="1" applyFont="1" applyFill="1" applyBorder="1" applyAlignment="1">
      <alignment horizontal="center" wrapText="1"/>
    </xf>
    <xf numFmtId="38" fontId="5" fillId="12" borderId="57" xfId="4" applyNumberFormat="1" applyFont="1" applyFill="1" applyBorder="1" applyAlignment="1">
      <alignment horizontal="center" wrapText="1"/>
    </xf>
    <xf numFmtId="38" fontId="5" fillId="12" borderId="58" xfId="4" applyNumberFormat="1" applyFont="1" applyFill="1" applyBorder="1" applyAlignment="1">
      <alignment horizontal="center" wrapText="1"/>
    </xf>
    <xf numFmtId="38" fontId="4" fillId="12" borderId="59" xfId="4" applyNumberFormat="1" applyFont="1" applyFill="1" applyBorder="1" applyAlignment="1">
      <alignment horizontal="center" wrapText="1"/>
    </xf>
    <xf numFmtId="38" fontId="4" fillId="12" borderId="53" xfId="4" applyNumberFormat="1" applyFont="1" applyFill="1" applyBorder="1" applyAlignment="1">
      <alignment horizontal="center" wrapText="1"/>
    </xf>
    <xf numFmtId="38" fontId="5" fillId="12" borderId="60" xfId="4" applyNumberFormat="1" applyFont="1" applyFill="1" applyBorder="1" applyAlignment="1">
      <alignment horizontal="center" wrapText="1"/>
    </xf>
    <xf numFmtId="38" fontId="5" fillId="12" borderId="53" xfId="4" applyNumberFormat="1" applyFont="1" applyFill="1" applyBorder="1" applyAlignment="1">
      <alignment horizontal="center" wrapText="1"/>
    </xf>
    <xf numFmtId="38" fontId="5" fillId="12" borderId="59" xfId="4" applyNumberFormat="1" applyFont="1" applyFill="1" applyBorder="1" applyAlignment="1">
      <alignment horizontal="center" wrapText="1"/>
    </xf>
    <xf numFmtId="38" fontId="5" fillId="12" borderId="61" xfId="4" applyNumberFormat="1" applyFont="1" applyFill="1" applyBorder="1" applyAlignment="1">
      <alignment horizontal="center" wrapText="1"/>
    </xf>
    <xf numFmtId="38" fontId="4" fillId="12" borderId="62" xfId="4" applyNumberFormat="1" applyFont="1" applyFill="1" applyBorder="1" applyAlignment="1">
      <alignment horizontal="center" wrapText="1"/>
    </xf>
    <xf numFmtId="38" fontId="4" fillId="12" borderId="63" xfId="4" applyNumberFormat="1" applyFont="1" applyFill="1" applyBorder="1" applyAlignment="1">
      <alignment horizontal="center" wrapText="1"/>
    </xf>
    <xf numFmtId="38" fontId="4" fillId="12" borderId="64" xfId="4" applyNumberFormat="1" applyFont="1" applyFill="1" applyBorder="1" applyAlignment="1">
      <alignment horizontal="center" wrapText="1"/>
    </xf>
    <xf numFmtId="38" fontId="4" fillId="12" borderId="65" xfId="4" applyNumberFormat="1" applyFont="1" applyFill="1" applyBorder="1" applyAlignment="1">
      <alignment horizontal="center" wrapText="1"/>
    </xf>
    <xf numFmtId="38" fontId="4" fillId="12" borderId="66" xfId="4" applyNumberFormat="1" applyFont="1" applyFill="1" applyBorder="1" applyAlignment="1">
      <alignment horizontal="center" wrapText="1"/>
    </xf>
    <xf numFmtId="38" fontId="4" fillId="12" borderId="0" xfId="4" applyNumberFormat="1" applyFont="1" applyFill="1" applyAlignment="1">
      <alignment horizontal="center" wrapText="1"/>
    </xf>
    <xf numFmtId="38" fontId="4" fillId="12" borderId="67" xfId="4" applyNumberFormat="1" applyFont="1" applyFill="1" applyBorder="1" applyAlignment="1">
      <alignment horizontal="center" wrapText="1"/>
    </xf>
    <xf numFmtId="38" fontId="4" fillId="12" borderId="111" xfId="4" applyNumberFormat="1" applyFont="1" applyFill="1" applyBorder="1" applyAlignment="1">
      <alignment horizontal="center" wrapText="1"/>
    </xf>
    <xf numFmtId="38" fontId="4" fillId="12" borderId="68" xfId="4" applyNumberFormat="1" applyFont="1" applyFill="1" applyBorder="1" applyAlignment="1">
      <alignment horizontal="center" wrapText="1"/>
    </xf>
    <xf numFmtId="38" fontId="5" fillId="12" borderId="69" xfId="4" applyNumberFormat="1" applyFont="1" applyFill="1" applyBorder="1" applyAlignment="1">
      <alignment horizontal="center" wrapText="1"/>
    </xf>
    <xf numFmtId="1" fontId="5" fillId="12" borderId="19" xfId="4" applyNumberFormat="1" applyFont="1" applyFill="1" applyBorder="1" applyAlignment="1">
      <alignment horizontal="center" wrapText="1"/>
    </xf>
    <xf numFmtId="38" fontId="5" fillId="12" borderId="0" xfId="0" applyNumberFormat="1" applyFont="1" applyFill="1" applyAlignment="1">
      <alignment wrapText="1"/>
    </xf>
    <xf numFmtId="38" fontId="4" fillId="12" borderId="72" xfId="4" applyNumberFormat="1" applyFont="1" applyFill="1" applyBorder="1" applyAlignment="1">
      <alignment horizontal="center" wrapText="1"/>
    </xf>
    <xf numFmtId="38" fontId="5" fillId="12" borderId="73" xfId="4" applyNumberFormat="1" applyFont="1" applyFill="1" applyBorder="1" applyAlignment="1">
      <alignment horizontal="center" wrapText="1"/>
    </xf>
    <xf numFmtId="38" fontId="5" fillId="12" borderId="74" xfId="4" applyNumberFormat="1" applyFont="1" applyFill="1" applyBorder="1" applyAlignment="1">
      <alignment horizontal="center" wrapText="1"/>
    </xf>
    <xf numFmtId="38" fontId="5" fillId="12" borderId="75" xfId="4" applyNumberFormat="1" applyFont="1" applyFill="1" applyBorder="1" applyAlignment="1">
      <alignment horizontal="center" wrapText="1"/>
    </xf>
    <xf numFmtId="38" fontId="4" fillId="12" borderId="76" xfId="4" applyNumberFormat="1" applyFont="1" applyFill="1" applyBorder="1" applyAlignment="1">
      <alignment horizontal="center" wrapText="1"/>
    </xf>
    <xf numFmtId="38" fontId="4" fillId="12" borderId="70" xfId="4" applyNumberFormat="1" applyFont="1" applyFill="1" applyBorder="1" applyAlignment="1">
      <alignment horizontal="center" wrapText="1"/>
    </xf>
    <xf numFmtId="38" fontId="5" fillId="12" borderId="77" xfId="4" applyNumberFormat="1" applyFont="1" applyFill="1" applyBorder="1" applyAlignment="1">
      <alignment horizontal="center" wrapText="1"/>
    </xf>
    <xf numFmtId="38" fontId="5" fillId="12" borderId="111" xfId="4" applyNumberFormat="1" applyFont="1" applyFill="1" applyBorder="1" applyAlignment="1">
      <alignment horizontal="center" wrapText="1"/>
    </xf>
    <xf numFmtId="38" fontId="5" fillId="12" borderId="70" xfId="4" applyNumberFormat="1" applyFont="1" applyFill="1" applyBorder="1" applyAlignment="1">
      <alignment horizontal="center" wrapText="1"/>
    </xf>
    <xf numFmtId="38" fontId="5" fillId="12" borderId="76" xfId="4" applyNumberFormat="1" applyFont="1" applyFill="1" applyBorder="1" applyAlignment="1">
      <alignment horizontal="center" wrapText="1"/>
    </xf>
    <xf numFmtId="38" fontId="5" fillId="12" borderId="78" xfId="4" applyNumberFormat="1" applyFont="1" applyFill="1" applyBorder="1" applyAlignment="1">
      <alignment horizontal="center" wrapText="1"/>
    </xf>
    <xf numFmtId="38" fontId="4" fillId="12" borderId="79" xfId="4" applyNumberFormat="1" applyFont="1" applyFill="1" applyBorder="1" applyAlignment="1">
      <alignment horizontal="center" wrapText="1"/>
    </xf>
    <xf numFmtId="38" fontId="4" fillId="12" borderId="80" xfId="4" applyNumberFormat="1" applyFont="1" applyFill="1" applyBorder="1" applyAlignment="1">
      <alignment horizontal="center" wrapText="1"/>
    </xf>
    <xf numFmtId="38" fontId="4" fillId="12" borderId="48" xfId="4" applyNumberFormat="1" applyFont="1" applyFill="1" applyBorder="1" applyAlignment="1">
      <alignment horizontal="center" wrapText="1"/>
    </xf>
    <xf numFmtId="38" fontId="4" fillId="12" borderId="118" xfId="4" applyNumberFormat="1" applyFont="1" applyFill="1" applyBorder="1" applyAlignment="1">
      <alignment horizontal="center" wrapText="1"/>
    </xf>
    <xf numFmtId="38" fontId="4" fillId="12" borderId="119" xfId="4" applyNumberFormat="1" applyFont="1" applyFill="1" applyBorder="1" applyAlignment="1">
      <alignment horizontal="center" wrapText="1"/>
    </xf>
    <xf numFmtId="38" fontId="5" fillId="12" borderId="65" xfId="4" applyNumberFormat="1" applyFont="1" applyFill="1" applyBorder="1" applyAlignment="1">
      <alignment horizontal="center" wrapText="1"/>
    </xf>
    <xf numFmtId="38" fontId="5" fillId="12" borderId="0" xfId="4" applyNumberFormat="1" applyFont="1" applyFill="1" applyAlignment="1">
      <alignment horizontal="center" wrapText="1"/>
    </xf>
    <xf numFmtId="38" fontId="5" fillId="12" borderId="64" xfId="4" applyNumberFormat="1" applyFont="1" applyFill="1" applyBorder="1" applyAlignment="1">
      <alignment horizontal="center" wrapText="1"/>
    </xf>
    <xf numFmtId="38" fontId="5" fillId="12" borderId="67" xfId="4" applyNumberFormat="1" applyFont="1" applyFill="1" applyBorder="1" applyAlignment="1">
      <alignment horizontal="center" wrapText="1"/>
    </xf>
    <xf numFmtId="38" fontId="5" fillId="12" borderId="63" xfId="4" applyNumberFormat="1" applyFont="1" applyFill="1" applyBorder="1" applyAlignment="1">
      <alignment horizontal="center" wrapText="1"/>
    </xf>
    <xf numFmtId="38" fontId="5" fillId="12" borderId="66" xfId="4" applyNumberFormat="1" applyFont="1" applyFill="1" applyBorder="1" applyAlignment="1">
      <alignment horizontal="center" wrapText="1"/>
    </xf>
    <xf numFmtId="38" fontId="5" fillId="12" borderId="68" xfId="4" applyNumberFormat="1" applyFont="1" applyFill="1" applyBorder="1" applyAlignment="1">
      <alignment horizontal="center" wrapText="1"/>
    </xf>
    <xf numFmtId="38" fontId="4" fillId="12" borderId="81" xfId="4" applyNumberFormat="1" applyFont="1" applyFill="1" applyBorder="1" applyAlignment="1">
      <alignment horizontal="center" wrapText="1"/>
    </xf>
    <xf numFmtId="38" fontId="5" fillId="12" borderId="130" xfId="4" applyNumberFormat="1" applyFont="1" applyFill="1" applyBorder="1" applyAlignment="1">
      <alignment horizontal="center" wrapText="1"/>
    </xf>
    <xf numFmtId="38" fontId="4" fillId="12" borderId="32" xfId="4" applyNumberFormat="1" applyFont="1" applyFill="1" applyBorder="1" applyAlignment="1">
      <alignment horizontal="center" wrapText="1"/>
    </xf>
    <xf numFmtId="38" fontId="4" fillId="12" borderId="82" xfId="4" applyNumberFormat="1" applyFont="1" applyFill="1" applyBorder="1" applyAlignment="1">
      <alignment horizontal="center" wrapText="1"/>
    </xf>
    <xf numFmtId="38" fontId="4" fillId="12" borderId="33" xfId="4" applyNumberFormat="1" applyFont="1" applyFill="1" applyBorder="1" applyAlignment="1">
      <alignment horizontal="center" wrapText="1"/>
    </xf>
    <xf numFmtId="38" fontId="4" fillId="12" borderId="34" xfId="4" applyNumberFormat="1" applyFont="1" applyFill="1" applyBorder="1" applyAlignment="1">
      <alignment horizontal="center" wrapText="1"/>
    </xf>
    <xf numFmtId="38" fontId="4" fillId="12" borderId="30" xfId="4" applyNumberFormat="1" applyFont="1" applyFill="1" applyBorder="1" applyAlignment="1">
      <alignment horizontal="center" wrapText="1"/>
    </xf>
    <xf numFmtId="38" fontId="4" fillId="12" borderId="83" xfId="4" applyNumberFormat="1" applyFont="1" applyFill="1" applyBorder="1" applyAlignment="1">
      <alignment horizontal="center" wrapText="1"/>
    </xf>
    <xf numFmtId="38" fontId="4" fillId="12" borderId="35" xfId="4" applyNumberFormat="1" applyFont="1" applyFill="1" applyBorder="1" applyAlignment="1">
      <alignment horizontal="center" wrapText="1"/>
    </xf>
    <xf numFmtId="38" fontId="5" fillId="12" borderId="72" xfId="4" applyNumberFormat="1" applyFont="1" applyFill="1" applyBorder="1" applyAlignment="1">
      <alignment horizontal="center" wrapText="1"/>
    </xf>
    <xf numFmtId="38" fontId="11" fillId="0" borderId="13" xfId="4" applyNumberFormat="1" applyFont="1" applyFill="1" applyBorder="1" applyAlignment="1">
      <alignment horizontal="left"/>
    </xf>
    <xf numFmtId="38" fontId="11" fillId="0" borderId="14" xfId="4" applyNumberFormat="1" applyFont="1" applyFill="1" applyBorder="1" applyAlignment="1">
      <alignment horizontal="left" vertical="top"/>
    </xf>
    <xf numFmtId="38" fontId="11" fillId="0" borderId="53" xfId="4" applyNumberFormat="1" applyFont="1" applyFill="1" applyBorder="1" applyAlignment="1">
      <alignment horizontal="left"/>
    </xf>
    <xf numFmtId="38" fontId="11" fillId="0" borderId="54" xfId="4" applyNumberFormat="1" applyFont="1" applyFill="1" applyBorder="1" applyAlignment="1">
      <alignment horizontal="left" vertical="top"/>
    </xf>
    <xf numFmtId="38" fontId="11" fillId="0" borderId="44" xfId="4" applyNumberFormat="1" applyFont="1" applyFill="1" applyBorder="1" applyAlignment="1">
      <alignment horizontal="left"/>
    </xf>
    <xf numFmtId="38" fontId="11" fillId="0" borderId="45" xfId="4" applyNumberFormat="1" applyFont="1" applyFill="1" applyBorder="1" applyAlignment="1">
      <alignment horizontal="left" vertical="top"/>
    </xf>
    <xf numFmtId="38" fontId="11" fillId="0" borderId="94" xfId="4" applyNumberFormat="1" applyFont="1" applyFill="1" applyBorder="1" applyAlignment="1">
      <alignment horizontal="left"/>
    </xf>
    <xf numFmtId="38" fontId="11" fillId="0" borderId="95" xfId="4" applyNumberFormat="1" applyFont="1" applyFill="1" applyBorder="1" applyAlignment="1">
      <alignment horizontal="left" vertical="top"/>
    </xf>
    <xf numFmtId="38" fontId="11" fillId="0" borderId="19" xfId="4" applyNumberFormat="1" applyFont="1" applyFill="1" applyBorder="1" applyAlignment="1">
      <alignment horizontal="center"/>
    </xf>
    <xf numFmtId="38" fontId="11" fillId="0" borderId="105" xfId="4" applyNumberFormat="1" applyFont="1" applyFill="1" applyBorder="1" applyAlignment="1">
      <alignment horizontal="center"/>
    </xf>
    <xf numFmtId="38" fontId="11" fillId="0" borderId="50" xfId="4" applyNumberFormat="1" applyFont="1" applyFill="1" applyBorder="1" applyAlignment="1">
      <alignment horizontal="center"/>
    </xf>
    <xf numFmtId="38" fontId="11" fillId="0" borderId="100" xfId="4" applyNumberFormat="1" applyFont="1" applyFill="1" applyBorder="1" applyAlignment="1">
      <alignment horizontal="center"/>
    </xf>
    <xf numFmtId="38" fontId="11" fillId="0" borderId="59" xfId="4" applyNumberFormat="1" applyFont="1" applyFill="1" applyBorder="1" applyAlignment="1">
      <alignment horizontal="center"/>
    </xf>
    <xf numFmtId="38" fontId="4" fillId="0" borderId="147" xfId="4" applyNumberFormat="1" applyFont="1" applyFill="1" applyBorder="1" applyAlignment="1">
      <alignment horizontal="center"/>
    </xf>
    <xf numFmtId="38" fontId="4" fillId="0" borderId="143" xfId="4" applyNumberFormat="1" applyFont="1" applyFill="1" applyBorder="1" applyAlignment="1">
      <alignment horizontal="center"/>
    </xf>
    <xf numFmtId="38" fontId="4" fillId="0" borderId="103" xfId="4" applyNumberFormat="1" applyFont="1" applyFill="1" applyBorder="1" applyAlignment="1">
      <alignment horizontal="center"/>
    </xf>
    <xf numFmtId="38" fontId="4" fillId="0" borderId="148" xfId="4" applyNumberFormat="1" applyFont="1" applyFill="1" applyBorder="1" applyAlignment="1">
      <alignment horizontal="center"/>
    </xf>
    <xf numFmtId="38" fontId="12" fillId="0" borderId="57" xfId="4" applyNumberFormat="1" applyFont="1" applyFill="1" applyBorder="1" applyAlignment="1">
      <alignment horizontal="center"/>
    </xf>
    <xf numFmtId="38" fontId="11" fillId="0" borderId="20" xfId="4" applyNumberFormat="1" applyFont="1" applyFill="1" applyBorder="1" applyAlignment="1">
      <alignment horizontal="center"/>
    </xf>
    <xf numFmtId="38" fontId="11" fillId="0" borderId="108" xfId="4" applyNumberFormat="1" applyFont="1" applyFill="1" applyBorder="1" applyAlignment="1">
      <alignment horizontal="center"/>
    </xf>
    <xf numFmtId="38" fontId="11" fillId="0" borderId="51" xfId="4" applyNumberFormat="1" applyFont="1" applyFill="1" applyBorder="1" applyAlignment="1">
      <alignment horizontal="center"/>
    </xf>
    <xf numFmtId="38" fontId="11" fillId="0" borderId="101" xfId="4" applyNumberFormat="1" applyFont="1" applyFill="1" applyBorder="1" applyAlignment="1">
      <alignment horizontal="center"/>
    </xf>
    <xf numFmtId="38" fontId="11" fillId="0" borderId="60" xfId="4" applyNumberFormat="1" applyFont="1" applyFill="1" applyBorder="1" applyAlignment="1">
      <alignment horizontal="center"/>
    </xf>
    <xf numFmtId="38" fontId="4" fillId="0" borderId="0" xfId="4" applyNumberFormat="1" applyFont="1" applyAlignment="1">
      <alignment horizontal="left"/>
    </xf>
    <xf numFmtId="38" fontId="5" fillId="0" borderId="0" xfId="4" applyNumberFormat="1" applyFont="1" applyAlignment="1">
      <alignment horizontal="left"/>
    </xf>
    <xf numFmtId="43" fontId="5" fillId="0" borderId="17" xfId="2" applyFont="1" applyFill="1" applyBorder="1" applyAlignment="1">
      <alignment horizontal="center"/>
    </xf>
    <xf numFmtId="43" fontId="5" fillId="0" borderId="57" xfId="2" applyFont="1" applyFill="1" applyBorder="1" applyAlignment="1">
      <alignment horizontal="center"/>
    </xf>
    <xf numFmtId="164" fontId="4" fillId="0" borderId="0" xfId="4" applyNumberFormat="1" applyFont="1" applyAlignment="1">
      <alignment horizontal="left"/>
    </xf>
  </cellXfs>
  <cellStyles count="6">
    <cellStyle name="2x indented GHG Textfiels" xfId="1" xr:uid="{00000000-0005-0000-0000-000000000000}"/>
    <cellStyle name="Comma" xfId="2" builtinId="3"/>
    <cellStyle name="Normal" xfId="0" builtinId="0"/>
    <cellStyle name="Normal_1990 and 1998 CIP - Prices Quantity and CO2(MH)" xfId="3" xr:uid="{00000000-0005-0000-0000-000003000000}"/>
    <cellStyle name="Normal_2000balx" xfId="4" xr:uid="{00000000-0005-0000-0000-000004000000}"/>
    <cellStyle name="Percent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CC00"/>
      <rgbColor rgb="00008080"/>
      <rgbColor rgb="00FF6600"/>
      <rgbColor rgb="00FF9900"/>
      <rgbColor rgb="00FF0000"/>
      <rgbColor rgb="00993366"/>
      <rgbColor rgb="000066CC"/>
      <rgbColor rgb="00800080"/>
      <rgbColor rgb="0099CC00"/>
      <rgbColor rgb="00006666"/>
      <rgbColor rgb="00FF6600"/>
      <rgbColor rgb="00FF9900"/>
      <rgbColor rgb="00FF0000"/>
      <rgbColor rgb="00993366"/>
      <rgbColor rgb="000066CC"/>
      <rgbColor rgb="0080008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BF"/>
      <color rgb="FF10357F"/>
      <color rgb="FFFFFF99"/>
      <color rgb="FFC0C0C0"/>
      <color rgb="FFCCFFCC"/>
      <color rgb="FF92CDDC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/>
  <dimension ref="A1:AR109"/>
  <sheetViews>
    <sheetView tabSelected="1" zoomScale="80" zoomScaleNormal="80" workbookViewId="0">
      <pane xSplit="2" ySplit="1" topLeftCell="C2" activePane="bottomRight" state="frozen"/>
      <selection activeCell="AE50" sqref="A1:XFD1048576"/>
      <selection pane="topRight" activeCell="AE50" sqref="A1:XFD1048576"/>
      <selection pane="bottomLeft" activeCell="AE50" sqref="A1:XFD1048576"/>
      <selection pane="bottomRight"/>
    </sheetView>
  </sheetViews>
  <sheetFormatPr defaultColWidth="9.140625" defaultRowHeight="12.75"/>
  <cols>
    <col min="1" max="1" width="52.7109375" style="170" customWidth="1"/>
    <col min="2" max="2" width="14.7109375" style="770" customWidth="1"/>
    <col min="3" max="4" width="7.5703125" style="298" bestFit="1" customWidth="1"/>
    <col min="5" max="5" width="9.140625" style="298"/>
    <col min="6" max="6" width="6.140625" style="299" customWidth="1"/>
    <col min="7" max="7" width="5.85546875" style="299" bestFit="1" customWidth="1"/>
    <col min="8" max="8" width="7.28515625" style="298" bestFit="1" customWidth="1"/>
    <col min="9" max="9" width="6.85546875" style="299" bestFit="1" customWidth="1"/>
    <col min="10" max="10" width="6" style="299" bestFit="1" customWidth="1"/>
    <col min="11" max="11" width="6.85546875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42578125" style="211" bestFit="1" customWidth="1"/>
    <col min="18" max="18" width="8.140625" style="211" bestFit="1" customWidth="1"/>
    <col min="19" max="19" width="7.28515625" style="211" bestFit="1" customWidth="1"/>
    <col min="20" max="20" width="7.42578125" style="211" bestFit="1" customWidth="1"/>
    <col min="21" max="21" width="8.42578125" style="211" bestFit="1" customWidth="1"/>
    <col min="22" max="22" width="6.85546875" style="211" bestFit="1" customWidth="1"/>
    <col min="23" max="25" width="5.42578125" style="211" customWidth="1"/>
    <col min="26" max="26" width="5.42578125" style="299" customWidth="1"/>
    <col min="27" max="27" width="8.140625" style="166" bestFit="1" customWidth="1"/>
    <col min="28" max="28" width="6.71093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7109375" style="166" bestFit="1" customWidth="1"/>
    <col min="42" max="42" width="4.42578125" style="348" bestFit="1" customWidth="1"/>
    <col min="43" max="43" width="9.28515625" style="211" bestFit="1" customWidth="1"/>
    <col min="44" max="16384" width="9.140625" style="18"/>
  </cols>
  <sheetData>
    <row r="1" spans="1:43" s="748" customFormat="1" ht="89.25" thickBot="1">
      <c r="A1" s="738" t="s">
        <v>259</v>
      </c>
      <c r="B1" s="739" t="s">
        <v>132</v>
      </c>
      <c r="C1" s="740" t="s">
        <v>77</v>
      </c>
      <c r="D1" s="741" t="s">
        <v>78</v>
      </c>
      <c r="E1" s="742" t="s">
        <v>79</v>
      </c>
      <c r="F1" s="743" t="s">
        <v>80</v>
      </c>
      <c r="G1" s="743" t="s">
        <v>149</v>
      </c>
      <c r="H1" s="744" t="s">
        <v>81</v>
      </c>
      <c r="I1" s="741" t="s">
        <v>82</v>
      </c>
      <c r="J1" s="742" t="s">
        <v>83</v>
      </c>
      <c r="K1" s="742" t="s">
        <v>84</v>
      </c>
      <c r="L1" s="744" t="s">
        <v>85</v>
      </c>
      <c r="M1" s="741" t="s">
        <v>86</v>
      </c>
      <c r="N1" s="742" t="s">
        <v>213</v>
      </c>
      <c r="O1" s="742" t="s">
        <v>87</v>
      </c>
      <c r="P1" s="742" t="s">
        <v>88</v>
      </c>
      <c r="Q1" s="742" t="s">
        <v>89</v>
      </c>
      <c r="R1" s="742" t="s">
        <v>90</v>
      </c>
      <c r="S1" s="742" t="s">
        <v>91</v>
      </c>
      <c r="T1" s="742" t="s">
        <v>92</v>
      </c>
      <c r="U1" s="742" t="s">
        <v>93</v>
      </c>
      <c r="V1" s="742" t="s">
        <v>94</v>
      </c>
      <c r="W1" s="743" t="s">
        <v>95</v>
      </c>
      <c r="X1" s="743" t="s">
        <v>96</v>
      </c>
      <c r="Y1" s="743" t="s">
        <v>97</v>
      </c>
      <c r="Z1" s="742" t="s">
        <v>98</v>
      </c>
      <c r="AA1" s="744" t="s">
        <v>99</v>
      </c>
      <c r="AB1" s="745" t="s">
        <v>100</v>
      </c>
      <c r="AC1" s="746" t="s">
        <v>101</v>
      </c>
      <c r="AD1" s="742" t="s">
        <v>102</v>
      </c>
      <c r="AE1" s="742" t="s">
        <v>103</v>
      </c>
      <c r="AF1" s="742" t="s">
        <v>208</v>
      </c>
      <c r="AG1" s="742" t="s">
        <v>104</v>
      </c>
      <c r="AH1" s="742" t="s">
        <v>105</v>
      </c>
      <c r="AI1" s="742" t="s">
        <v>211</v>
      </c>
      <c r="AJ1" s="742" t="s">
        <v>212</v>
      </c>
      <c r="AK1" s="742" t="s">
        <v>209</v>
      </c>
      <c r="AL1" s="743" t="s">
        <v>210</v>
      </c>
      <c r="AM1" s="743" t="s">
        <v>207</v>
      </c>
      <c r="AN1" s="744" t="s">
        <v>116</v>
      </c>
      <c r="AO1" s="744" t="s">
        <v>106</v>
      </c>
      <c r="AP1" s="745" t="s">
        <v>107</v>
      </c>
      <c r="AQ1" s="747" t="s">
        <v>108</v>
      </c>
    </row>
    <row r="2" spans="1:43" s="635" customFormat="1">
      <c r="A2" s="771" t="s">
        <v>65</v>
      </c>
      <c r="B2" s="749"/>
      <c r="C2" s="792">
        <f>SUM(D2:G2)</f>
        <v>0</v>
      </c>
      <c r="D2" s="793">
        <v>0</v>
      </c>
      <c r="E2" s="794"/>
      <c r="F2" s="795"/>
      <c r="G2" s="795"/>
      <c r="H2" s="796">
        <f>SUM(I2:K2)</f>
        <v>127.70399999999999</v>
      </c>
      <c r="I2" s="797">
        <v>0</v>
      </c>
      <c r="J2" s="798">
        <v>127.70399999999999</v>
      </c>
      <c r="K2" s="798"/>
      <c r="L2" s="796">
        <f>SUM(M2:Z2)</f>
        <v>0</v>
      </c>
      <c r="M2" s="797"/>
      <c r="N2" s="799"/>
      <c r="O2" s="799"/>
      <c r="P2" s="799"/>
      <c r="Q2" s="799"/>
      <c r="R2" s="799"/>
      <c r="S2" s="799"/>
      <c r="T2" s="799"/>
      <c r="U2" s="799"/>
      <c r="V2" s="799"/>
      <c r="W2" s="795"/>
      <c r="X2" s="795"/>
      <c r="Y2" s="795"/>
      <c r="Z2" s="798"/>
      <c r="AA2" s="796">
        <v>742.05355552274773</v>
      </c>
      <c r="AB2" s="800">
        <f>SUM(AC2:AM2)</f>
        <v>1897.4686714129598</v>
      </c>
      <c r="AC2" s="801">
        <v>55.656218501138966</v>
      </c>
      <c r="AD2" s="798">
        <v>1033.6937292277662</v>
      </c>
      <c r="AE2" s="798">
        <v>228.11154752829958</v>
      </c>
      <c r="AF2" s="798">
        <v>172.18043435427393</v>
      </c>
      <c r="AG2" s="798">
        <v>20.866642306486025</v>
      </c>
      <c r="AH2" s="798">
        <v>25.01206697279795</v>
      </c>
      <c r="AI2" s="798">
        <v>79.787779134422451</v>
      </c>
      <c r="AJ2" s="798">
        <v>5.2187435197919996</v>
      </c>
      <c r="AK2" s="797">
        <v>140.7198657128117</v>
      </c>
      <c r="AL2" s="802">
        <v>14.049112485301235</v>
      </c>
      <c r="AM2" s="795">
        <v>122.1725316698697</v>
      </c>
      <c r="AN2" s="803">
        <v>157.28641492883094</v>
      </c>
      <c r="AO2" s="803"/>
      <c r="AP2" s="800"/>
      <c r="AQ2" s="804">
        <f t="shared" ref="AQ2:AQ20" si="0">C2+H2+L2+AA2+AB2+AN2+AO2+AP2</f>
        <v>2924.5126418645386</v>
      </c>
    </row>
    <row r="3" spans="1:43" s="635" customFormat="1">
      <c r="A3" s="772" t="s">
        <v>1</v>
      </c>
      <c r="B3" s="750"/>
      <c r="C3" s="805">
        <f>SUM(D3:G3)</f>
        <v>105.27877293655514</v>
      </c>
      <c r="D3" s="806">
        <v>40.820100919396054</v>
      </c>
      <c r="E3" s="807">
        <v>61.492145320810543</v>
      </c>
      <c r="F3" s="808"/>
      <c r="G3" s="808">
        <v>2.9665266963485379</v>
      </c>
      <c r="H3" s="809">
        <f>SUM(I3:K3)</f>
        <v>0</v>
      </c>
      <c r="I3" s="810"/>
      <c r="J3" s="811"/>
      <c r="K3" s="811"/>
      <c r="L3" s="809">
        <f>SUM(M3:Z3)</f>
        <v>8386.8737224466422</v>
      </c>
      <c r="M3" s="810">
        <v>3025.0625661436002</v>
      </c>
      <c r="N3" s="811">
        <v>0</v>
      </c>
      <c r="O3" s="811">
        <v>0</v>
      </c>
      <c r="P3" s="811">
        <v>473.83434798888885</v>
      </c>
      <c r="Q3" s="811">
        <v>287.62635300672002</v>
      </c>
      <c r="R3" s="811">
        <v>1479.42399344208</v>
      </c>
      <c r="S3" s="811">
        <v>92.930372118361589</v>
      </c>
      <c r="T3" s="811">
        <v>184.19797803498693</v>
      </c>
      <c r="U3" s="811">
        <v>2543.0035140314458</v>
      </c>
      <c r="V3" s="811">
        <v>80.415989880559309</v>
      </c>
      <c r="W3" s="808">
        <v>0</v>
      </c>
      <c r="X3" s="808">
        <v>169.5651288</v>
      </c>
      <c r="Y3" s="808">
        <v>0.73464899999999989</v>
      </c>
      <c r="Z3" s="811">
        <v>50.078829999999996</v>
      </c>
      <c r="AA3" s="809">
        <v>3443.6659287005095</v>
      </c>
      <c r="AB3" s="812">
        <f>SUM(AC3:AM3)</f>
        <v>354.04733995731294</v>
      </c>
      <c r="AC3" s="813"/>
      <c r="AD3" s="811"/>
      <c r="AE3" s="811">
        <v>40.695066631856228</v>
      </c>
      <c r="AF3" s="811"/>
      <c r="AG3" s="811"/>
      <c r="AH3" s="811"/>
      <c r="AI3" s="811">
        <v>265.06563527740877</v>
      </c>
      <c r="AJ3" s="811">
        <v>48.28663804804799</v>
      </c>
      <c r="AK3" s="810"/>
      <c r="AL3" s="814"/>
      <c r="AM3" s="808"/>
      <c r="AN3" s="815"/>
      <c r="AO3" s="815">
        <v>568.42715391229569</v>
      </c>
      <c r="AP3" s="812"/>
      <c r="AQ3" s="816">
        <f t="shared" si="0"/>
        <v>12858.292917953317</v>
      </c>
    </row>
    <row r="4" spans="1:43" s="635" customFormat="1">
      <c r="A4" s="772" t="s">
        <v>2</v>
      </c>
      <c r="B4" s="750"/>
      <c r="C4" s="805">
        <f>SUM(D4:G4)</f>
        <v>13.714391275632002</v>
      </c>
      <c r="D4" s="806">
        <v>0</v>
      </c>
      <c r="E4" s="817">
        <v>13.711542000000001</v>
      </c>
      <c r="F4" s="808"/>
      <c r="G4" s="808">
        <v>2.8492756319999997E-3</v>
      </c>
      <c r="H4" s="809">
        <f>SUM(I4:K4)</f>
        <v>0</v>
      </c>
      <c r="I4" s="810"/>
      <c r="J4" s="811"/>
      <c r="K4" s="811">
        <v>0</v>
      </c>
      <c r="L4" s="809">
        <f>SUM(M4:Z4)</f>
        <v>1585.6909270528358</v>
      </c>
      <c r="M4" s="810">
        <v>0</v>
      </c>
      <c r="N4" s="811">
        <v>0</v>
      </c>
      <c r="O4" s="811"/>
      <c r="P4" s="811">
        <v>271.93407303333339</v>
      </c>
      <c r="Q4" s="811">
        <v>44.527924692160013</v>
      </c>
      <c r="R4" s="811">
        <v>53.473906592879985</v>
      </c>
      <c r="S4" s="811">
        <v>817.7550313155366</v>
      </c>
      <c r="T4" s="811">
        <v>15.914235528668407</v>
      </c>
      <c r="U4" s="811">
        <v>199.53941931022825</v>
      </c>
      <c r="V4" s="811">
        <v>1.3279107661004595E-2</v>
      </c>
      <c r="W4" s="808">
        <v>157.50810048342538</v>
      </c>
      <c r="X4" s="808">
        <v>17.535992988942954</v>
      </c>
      <c r="Y4" s="808">
        <v>9.8793999999999993E-2</v>
      </c>
      <c r="Z4" s="811">
        <v>7.3901700000000003</v>
      </c>
      <c r="AA4" s="809">
        <v>0</v>
      </c>
      <c r="AB4" s="812">
        <f>SUM(AC4:AM4)</f>
        <v>13.832668892710419</v>
      </c>
      <c r="AC4" s="813"/>
      <c r="AD4" s="811"/>
      <c r="AE4" s="811">
        <v>9.5707939237603887E-3</v>
      </c>
      <c r="AF4" s="811"/>
      <c r="AG4" s="811"/>
      <c r="AH4" s="811"/>
      <c r="AI4" s="811">
        <v>13.823098098786659</v>
      </c>
      <c r="AJ4" s="811">
        <v>0</v>
      </c>
      <c r="AK4" s="810"/>
      <c r="AL4" s="814"/>
      <c r="AM4" s="808"/>
      <c r="AN4" s="815"/>
      <c r="AO4" s="815">
        <v>41.372596732588129</v>
      </c>
      <c r="AP4" s="812"/>
      <c r="AQ4" s="816">
        <f t="shared" si="0"/>
        <v>1654.6105839537663</v>
      </c>
    </row>
    <row r="5" spans="1:43" s="635" customFormat="1">
      <c r="A5" s="772" t="s">
        <v>3</v>
      </c>
      <c r="B5" s="750"/>
      <c r="C5" s="805">
        <f>SUM(D5:G5)</f>
        <v>0</v>
      </c>
      <c r="D5" s="806"/>
      <c r="E5" s="817"/>
      <c r="F5" s="808"/>
      <c r="G5" s="808"/>
      <c r="H5" s="809">
        <f>SUM(I5:K5)</f>
        <v>0</v>
      </c>
      <c r="I5" s="810"/>
      <c r="J5" s="811"/>
      <c r="K5" s="811"/>
      <c r="L5" s="809">
        <f>SUM(M5:Z5)</f>
        <v>111.94585808419272</v>
      </c>
      <c r="M5" s="810"/>
      <c r="N5" s="811"/>
      <c r="O5" s="811"/>
      <c r="P5" s="811"/>
      <c r="Q5" s="811"/>
      <c r="R5" s="811"/>
      <c r="S5" s="811">
        <v>0</v>
      </c>
      <c r="T5" s="811"/>
      <c r="U5" s="811">
        <v>111.94585808419272</v>
      </c>
      <c r="V5" s="811"/>
      <c r="W5" s="808"/>
      <c r="X5" s="808"/>
      <c r="Y5" s="808"/>
      <c r="Z5" s="811"/>
      <c r="AA5" s="809"/>
      <c r="AB5" s="812">
        <f>SUM(AC5:AM5)</f>
        <v>0</v>
      </c>
      <c r="AC5" s="813"/>
      <c r="AD5" s="811"/>
      <c r="AE5" s="811"/>
      <c r="AF5" s="811"/>
      <c r="AG5" s="811"/>
      <c r="AH5" s="811"/>
      <c r="AI5" s="811"/>
      <c r="AJ5" s="811"/>
      <c r="AK5" s="810"/>
      <c r="AL5" s="814"/>
      <c r="AM5" s="808"/>
      <c r="AN5" s="815"/>
      <c r="AO5" s="815"/>
      <c r="AP5" s="812"/>
      <c r="AQ5" s="816">
        <f t="shared" si="0"/>
        <v>111.94585808419272</v>
      </c>
    </row>
    <row r="6" spans="1:43" s="635" customFormat="1" ht="13.5" thickBot="1">
      <c r="A6" s="773" t="s">
        <v>4</v>
      </c>
      <c r="B6" s="751"/>
      <c r="C6" s="805">
        <f>SUM(D6:G6)</f>
        <v>64.28141567677244</v>
      </c>
      <c r="D6" s="818">
        <v>64.85632484927963</v>
      </c>
      <c r="E6" s="808">
        <v>-0.57490917250718754</v>
      </c>
      <c r="F6" s="819"/>
      <c r="G6" s="819">
        <v>0</v>
      </c>
      <c r="H6" s="820">
        <f>SUM(I6:K6)</f>
        <v>0</v>
      </c>
      <c r="I6" s="821">
        <v>0</v>
      </c>
      <c r="J6" s="821">
        <v>0</v>
      </c>
      <c r="K6" s="821">
        <v>0</v>
      </c>
      <c r="L6" s="820">
        <f>SUM(M6:Z6)</f>
        <v>142.00910663502142</v>
      </c>
      <c r="M6" s="810">
        <v>10.558557700800003</v>
      </c>
      <c r="N6" s="811">
        <v>-0.33039977279999977</v>
      </c>
      <c r="O6" s="811"/>
      <c r="P6" s="811">
        <v>7.1937562888888777</v>
      </c>
      <c r="Q6" s="811">
        <v>-8.1748704128000025</v>
      </c>
      <c r="R6" s="811">
        <v>8.4460630043999902</v>
      </c>
      <c r="S6" s="811">
        <v>-2.9131960172316362</v>
      </c>
      <c r="T6" s="811">
        <v>1.0356402018276765</v>
      </c>
      <c r="U6" s="811">
        <v>126.56455149687243</v>
      </c>
      <c r="V6" s="811">
        <v>-2.5896706456817591</v>
      </c>
      <c r="W6" s="819">
        <v>2.2186747907458555</v>
      </c>
      <c r="X6" s="819">
        <v>0</v>
      </c>
      <c r="Y6" s="819">
        <v>0</v>
      </c>
      <c r="Z6" s="821">
        <v>0</v>
      </c>
      <c r="AA6" s="820">
        <v>0</v>
      </c>
      <c r="AB6" s="822">
        <f>SUM(AC6:AM6)</f>
        <v>-5.9306859263282758</v>
      </c>
      <c r="AC6" s="823"/>
      <c r="AD6" s="824"/>
      <c r="AE6" s="824">
        <v>-4.29117515924111</v>
      </c>
      <c r="AF6" s="824"/>
      <c r="AG6" s="824"/>
      <c r="AH6" s="824"/>
      <c r="AI6" s="824">
        <v>-2.4190402120951657</v>
      </c>
      <c r="AJ6" s="824">
        <v>0.77952944500799981</v>
      </c>
      <c r="AK6" s="821"/>
      <c r="AL6" s="825"/>
      <c r="AM6" s="819"/>
      <c r="AN6" s="826"/>
      <c r="AO6" s="826"/>
      <c r="AP6" s="822"/>
      <c r="AQ6" s="827">
        <f t="shared" si="0"/>
        <v>200.3598363854656</v>
      </c>
    </row>
    <row r="7" spans="1:43" s="635" customFormat="1">
      <c r="A7" s="774" t="s">
        <v>66</v>
      </c>
      <c r="B7" s="752"/>
      <c r="C7" s="828">
        <f t="shared" ref="C7:AP7" si="1">C2+C3-C4-C5+C6</f>
        <v>155.84579733769559</v>
      </c>
      <c r="D7" s="829">
        <f t="shared" si="1"/>
        <v>105.67642576867568</v>
      </c>
      <c r="E7" s="830">
        <f t="shared" si="1"/>
        <v>47.205694148303351</v>
      </c>
      <c r="F7" s="830">
        <f t="shared" si="1"/>
        <v>0</v>
      </c>
      <c r="G7" s="830">
        <f t="shared" si="1"/>
        <v>2.9636774207165377</v>
      </c>
      <c r="H7" s="831">
        <f t="shared" si="1"/>
        <v>127.70399999999999</v>
      </c>
      <c r="I7" s="829">
        <f t="shared" si="1"/>
        <v>0</v>
      </c>
      <c r="J7" s="830">
        <f t="shared" si="1"/>
        <v>127.70399999999999</v>
      </c>
      <c r="K7" s="830">
        <f t="shared" si="1"/>
        <v>0</v>
      </c>
      <c r="L7" s="831">
        <f t="shared" si="1"/>
        <v>6831.2460439446349</v>
      </c>
      <c r="M7" s="829">
        <f t="shared" si="1"/>
        <v>3035.6211238444002</v>
      </c>
      <c r="N7" s="830">
        <f t="shared" si="1"/>
        <v>-0.33039977279999977</v>
      </c>
      <c r="O7" s="830">
        <f t="shared" si="1"/>
        <v>0</v>
      </c>
      <c r="P7" s="830">
        <f t="shared" si="1"/>
        <v>209.09403124444435</v>
      </c>
      <c r="Q7" s="830">
        <f t="shared" si="1"/>
        <v>234.92355790176001</v>
      </c>
      <c r="R7" s="830">
        <f t="shared" si="1"/>
        <v>1434.3961498536</v>
      </c>
      <c r="S7" s="830">
        <f t="shared" si="1"/>
        <v>-727.73785521440664</v>
      </c>
      <c r="T7" s="830">
        <f t="shared" si="1"/>
        <v>169.31938270814621</v>
      </c>
      <c r="U7" s="830">
        <f t="shared" si="1"/>
        <v>2358.0827881338969</v>
      </c>
      <c r="V7" s="830">
        <f t="shared" si="1"/>
        <v>77.813040127216539</v>
      </c>
      <c r="W7" s="830">
        <f t="shared" si="1"/>
        <v>-155.28942569267952</v>
      </c>
      <c r="X7" s="830">
        <f t="shared" si="1"/>
        <v>152.02913581105705</v>
      </c>
      <c r="Y7" s="830">
        <f t="shared" si="1"/>
        <v>0.63585499999999984</v>
      </c>
      <c r="Z7" s="830">
        <f t="shared" si="1"/>
        <v>42.688659999999999</v>
      </c>
      <c r="AA7" s="831">
        <f t="shared" si="1"/>
        <v>4185.7194842232575</v>
      </c>
      <c r="AB7" s="831">
        <f t="shared" si="1"/>
        <v>2231.7526565512339</v>
      </c>
      <c r="AC7" s="829">
        <f t="shared" si="1"/>
        <v>55.656218501138966</v>
      </c>
      <c r="AD7" s="830">
        <f t="shared" si="1"/>
        <v>1033.6937292277662</v>
      </c>
      <c r="AE7" s="830">
        <f t="shared" si="1"/>
        <v>264.5058682069909</v>
      </c>
      <c r="AF7" s="830">
        <f t="shared" si="1"/>
        <v>172.18043435427393</v>
      </c>
      <c r="AG7" s="830">
        <f t="shared" si="1"/>
        <v>20.866642306486025</v>
      </c>
      <c r="AH7" s="830">
        <f t="shared" si="1"/>
        <v>25.01206697279795</v>
      </c>
      <c r="AI7" s="830">
        <f t="shared" si="1"/>
        <v>328.6112761009494</v>
      </c>
      <c r="AJ7" s="830">
        <f t="shared" si="1"/>
        <v>54.284911012847992</v>
      </c>
      <c r="AK7" s="832">
        <f t="shared" si="1"/>
        <v>140.7198657128117</v>
      </c>
      <c r="AL7" s="829">
        <f t="shared" si="1"/>
        <v>14.049112485301235</v>
      </c>
      <c r="AM7" s="829">
        <f t="shared" si="1"/>
        <v>122.1725316698697</v>
      </c>
      <c r="AN7" s="831">
        <f t="shared" si="1"/>
        <v>157.28641492883094</v>
      </c>
      <c r="AO7" s="831">
        <f t="shared" si="1"/>
        <v>527.05455717970756</v>
      </c>
      <c r="AP7" s="833">
        <f t="shared" si="1"/>
        <v>0</v>
      </c>
      <c r="AQ7" s="834">
        <f t="shared" si="0"/>
        <v>14216.608954165362</v>
      </c>
    </row>
    <row r="8" spans="1:43" s="635" customFormat="1" ht="13.5" thickBot="1">
      <c r="A8" s="775" t="s">
        <v>67</v>
      </c>
      <c r="B8" s="753"/>
      <c r="C8" s="835">
        <f t="shared" ref="C8:AP8" si="2">C7-C27</f>
        <v>155.84579733769559</v>
      </c>
      <c r="D8" s="836">
        <f t="shared" si="2"/>
        <v>105.67642576867568</v>
      </c>
      <c r="E8" s="837">
        <f t="shared" si="2"/>
        <v>47.205694148303351</v>
      </c>
      <c r="F8" s="838">
        <f t="shared" si="2"/>
        <v>0</v>
      </c>
      <c r="G8" s="838">
        <f t="shared" si="2"/>
        <v>2.9636774207165377</v>
      </c>
      <c r="H8" s="839">
        <f t="shared" si="2"/>
        <v>127.70399999999999</v>
      </c>
      <c r="I8" s="836">
        <f t="shared" si="2"/>
        <v>0</v>
      </c>
      <c r="J8" s="837">
        <f t="shared" si="2"/>
        <v>127.70399999999999</v>
      </c>
      <c r="K8" s="837">
        <f t="shared" si="2"/>
        <v>0</v>
      </c>
      <c r="L8" s="839">
        <f t="shared" si="2"/>
        <v>6635.8923931335776</v>
      </c>
      <c r="M8" s="836">
        <f t="shared" si="2"/>
        <v>3035.6211238444002</v>
      </c>
      <c r="N8" s="837">
        <f t="shared" si="2"/>
        <v>-0.33039977279999977</v>
      </c>
      <c r="O8" s="837">
        <f t="shared" si="2"/>
        <v>0</v>
      </c>
      <c r="P8" s="837">
        <f t="shared" si="2"/>
        <v>209.09403124444435</v>
      </c>
      <c r="Q8" s="837">
        <f t="shared" si="2"/>
        <v>234.92355790176001</v>
      </c>
      <c r="R8" s="837">
        <f t="shared" si="2"/>
        <v>1434.3961498536</v>
      </c>
      <c r="S8" s="837">
        <f t="shared" si="2"/>
        <v>-727.73785521440664</v>
      </c>
      <c r="T8" s="837">
        <f t="shared" si="2"/>
        <v>169.31938270814621</v>
      </c>
      <c r="U8" s="837">
        <f t="shared" si="2"/>
        <v>2358.0827881338969</v>
      </c>
      <c r="V8" s="837">
        <f t="shared" si="2"/>
        <v>77.813040127216539</v>
      </c>
      <c r="W8" s="838">
        <f t="shared" si="2"/>
        <v>-155.28942569267952</v>
      </c>
      <c r="X8" s="838">
        <f t="shared" si="2"/>
        <v>0</v>
      </c>
      <c r="Y8" s="838">
        <f t="shared" si="2"/>
        <v>0</v>
      </c>
      <c r="Z8" s="837">
        <f t="shared" si="2"/>
        <v>0</v>
      </c>
      <c r="AA8" s="839">
        <f t="shared" si="2"/>
        <v>4185.7194842232575</v>
      </c>
      <c r="AB8" s="840">
        <f t="shared" si="2"/>
        <v>2231.7526565512339</v>
      </c>
      <c r="AC8" s="836">
        <f t="shared" si="2"/>
        <v>55.656218501138966</v>
      </c>
      <c r="AD8" s="837">
        <f t="shared" si="2"/>
        <v>1033.6937292277662</v>
      </c>
      <c r="AE8" s="837">
        <f t="shared" si="2"/>
        <v>264.5058682069909</v>
      </c>
      <c r="AF8" s="837">
        <f t="shared" si="2"/>
        <v>172.18043435427393</v>
      </c>
      <c r="AG8" s="837">
        <f t="shared" si="2"/>
        <v>20.866642306486025</v>
      </c>
      <c r="AH8" s="837">
        <f t="shared" si="2"/>
        <v>25.01206697279795</v>
      </c>
      <c r="AI8" s="837">
        <f t="shared" si="2"/>
        <v>328.6112761009494</v>
      </c>
      <c r="AJ8" s="837">
        <f t="shared" si="2"/>
        <v>54.284911012847992</v>
      </c>
      <c r="AK8" s="841">
        <f t="shared" si="2"/>
        <v>140.7198657128117</v>
      </c>
      <c r="AL8" s="836">
        <f t="shared" si="2"/>
        <v>14.049112485301235</v>
      </c>
      <c r="AM8" s="836">
        <f t="shared" si="2"/>
        <v>122.1725316698697</v>
      </c>
      <c r="AN8" s="839">
        <f t="shared" si="2"/>
        <v>157.28641492883094</v>
      </c>
      <c r="AO8" s="839">
        <f t="shared" si="2"/>
        <v>527.05455717970756</v>
      </c>
      <c r="AP8" s="836">
        <f t="shared" si="2"/>
        <v>0</v>
      </c>
      <c r="AQ8" s="842">
        <f t="shared" si="0"/>
        <v>14021.255303354304</v>
      </c>
    </row>
    <row r="9" spans="1:43" s="635" customFormat="1">
      <c r="A9" s="53" t="s">
        <v>5</v>
      </c>
      <c r="B9" s="752"/>
      <c r="C9" s="828">
        <f t="shared" ref="C9:AP9" si="3">SUM(C10:C14)</f>
        <v>59.26970309154963</v>
      </c>
      <c r="D9" s="832">
        <f t="shared" si="3"/>
        <v>59.26970309154963</v>
      </c>
      <c r="E9" s="830">
        <f t="shared" si="3"/>
        <v>0</v>
      </c>
      <c r="F9" s="843">
        <f t="shared" si="3"/>
        <v>0</v>
      </c>
      <c r="G9" s="843">
        <f t="shared" si="3"/>
        <v>0</v>
      </c>
      <c r="H9" s="831">
        <f t="shared" si="3"/>
        <v>0</v>
      </c>
      <c r="I9" s="832">
        <f t="shared" si="3"/>
        <v>0</v>
      </c>
      <c r="J9" s="830">
        <f t="shared" si="3"/>
        <v>0</v>
      </c>
      <c r="K9" s="830">
        <f t="shared" si="3"/>
        <v>0</v>
      </c>
      <c r="L9" s="831">
        <f t="shared" si="3"/>
        <v>3202.0117844421243</v>
      </c>
      <c r="M9" s="830">
        <f t="shared" si="3"/>
        <v>3035.6211238444002</v>
      </c>
      <c r="N9" s="830">
        <f t="shared" ref="N9" si="4">SUM(N10:N14)</f>
        <v>53.949511404716759</v>
      </c>
      <c r="O9" s="830">
        <f t="shared" si="3"/>
        <v>0</v>
      </c>
      <c r="P9" s="830">
        <f t="shared" si="3"/>
        <v>0</v>
      </c>
      <c r="Q9" s="830">
        <f t="shared" si="3"/>
        <v>0</v>
      </c>
      <c r="R9" s="830">
        <f t="shared" si="3"/>
        <v>0</v>
      </c>
      <c r="S9" s="830">
        <f t="shared" si="3"/>
        <v>90.037057159389391</v>
      </c>
      <c r="T9" s="830">
        <f t="shared" si="3"/>
        <v>0.5748856405846946</v>
      </c>
      <c r="U9" s="830">
        <f t="shared" si="3"/>
        <v>21.829206393033381</v>
      </c>
      <c r="V9" s="830">
        <f t="shared" si="3"/>
        <v>0</v>
      </c>
      <c r="W9" s="843">
        <f t="shared" si="3"/>
        <v>0</v>
      </c>
      <c r="X9" s="843">
        <f t="shared" si="3"/>
        <v>0</v>
      </c>
      <c r="Y9" s="843">
        <f t="shared" si="3"/>
        <v>0</v>
      </c>
      <c r="Z9" s="830">
        <f t="shared" si="3"/>
        <v>0</v>
      </c>
      <c r="AA9" s="831">
        <f t="shared" si="3"/>
        <v>2417.3046816939654</v>
      </c>
      <c r="AB9" s="829">
        <f t="shared" si="3"/>
        <v>259.44506590003601</v>
      </c>
      <c r="AC9" s="844">
        <f t="shared" si="3"/>
        <v>0</v>
      </c>
      <c r="AD9" s="830">
        <f t="shared" si="3"/>
        <v>0</v>
      </c>
      <c r="AE9" s="830">
        <f t="shared" si="3"/>
        <v>124.21461675744011</v>
      </c>
      <c r="AF9" s="830">
        <f t="shared" ref="AF9" si="5">SUM(AF10:AF14)</f>
        <v>101.30646708864771</v>
      </c>
      <c r="AG9" s="830">
        <f t="shared" si="3"/>
        <v>20.866642306486025</v>
      </c>
      <c r="AH9" s="830">
        <f t="shared" si="3"/>
        <v>11.210671685935466</v>
      </c>
      <c r="AI9" s="830">
        <f t="shared" si="3"/>
        <v>1.8466680615267028</v>
      </c>
      <c r="AJ9" s="830">
        <f t="shared" ref="AJ9" si="6">SUM(AJ10:AJ14)</f>
        <v>0</v>
      </c>
      <c r="AK9" s="832">
        <f t="shared" si="3"/>
        <v>0</v>
      </c>
      <c r="AL9" s="829">
        <f t="shared" ref="AL9" si="7">SUM(AL10:AL14)</f>
        <v>0</v>
      </c>
      <c r="AM9" s="843">
        <f t="shared" si="3"/>
        <v>0</v>
      </c>
      <c r="AN9" s="831">
        <f t="shared" si="3"/>
        <v>80.096255215821557</v>
      </c>
      <c r="AO9" s="831">
        <f t="shared" si="3"/>
        <v>58.73000859845228</v>
      </c>
      <c r="AP9" s="829">
        <f t="shared" si="3"/>
        <v>0</v>
      </c>
      <c r="AQ9" s="845">
        <f t="shared" si="0"/>
        <v>6076.8574989419494</v>
      </c>
    </row>
    <row r="10" spans="1:43" s="635" customFormat="1">
      <c r="A10" s="63" t="s">
        <v>221</v>
      </c>
      <c r="B10" s="754"/>
      <c r="C10" s="846">
        <f>SUM(D10:G10)</f>
        <v>59.26970309154963</v>
      </c>
      <c r="D10" s="847">
        <v>59.26970309154963</v>
      </c>
      <c r="E10" s="848"/>
      <c r="F10" s="849"/>
      <c r="G10" s="849"/>
      <c r="H10" s="850">
        <f>SUM(I10:K10)</f>
        <v>0</v>
      </c>
      <c r="I10" s="847">
        <v>0</v>
      </c>
      <c r="J10" s="848">
        <v>0</v>
      </c>
      <c r="K10" s="848"/>
      <c r="L10" s="850">
        <f>SUM(M10:Z10)</f>
        <v>111.86626355242277</v>
      </c>
      <c r="M10" s="848"/>
      <c r="N10" s="848"/>
      <c r="O10" s="848"/>
      <c r="P10" s="848"/>
      <c r="Q10" s="848"/>
      <c r="R10" s="848"/>
      <c r="S10" s="848">
        <v>90.037057159389391</v>
      </c>
      <c r="T10" s="848"/>
      <c r="U10" s="848">
        <v>21.829206393033381</v>
      </c>
      <c r="V10" s="848"/>
      <c r="W10" s="849"/>
      <c r="X10" s="849"/>
      <c r="Y10" s="849"/>
      <c r="Z10" s="848"/>
      <c r="AA10" s="850">
        <v>2162.8501707865794</v>
      </c>
      <c r="AB10" s="851">
        <f>SUM(AC10:AM10)</f>
        <v>243.82535478405509</v>
      </c>
      <c r="AC10" s="852"/>
      <c r="AD10" s="848"/>
      <c r="AE10" s="848">
        <v>119.80557732739466</v>
      </c>
      <c r="AF10" s="848">
        <v>101.30646708864771</v>
      </c>
      <c r="AG10" s="848">
        <v>20.866642306486025</v>
      </c>
      <c r="AH10" s="848"/>
      <c r="AI10" s="848">
        <v>1.8466680615267028</v>
      </c>
      <c r="AJ10" s="848"/>
      <c r="AK10" s="847"/>
      <c r="AL10" s="853"/>
      <c r="AM10" s="849"/>
      <c r="AN10" s="854">
        <v>80.096255215821557</v>
      </c>
      <c r="AO10" s="850"/>
      <c r="AP10" s="851"/>
      <c r="AQ10" s="855">
        <f t="shared" si="0"/>
        <v>2657.9077474304286</v>
      </c>
    </row>
    <row r="11" spans="1:43" s="635" customFormat="1">
      <c r="A11" s="19" t="s">
        <v>222</v>
      </c>
      <c r="B11" s="750"/>
      <c r="C11" s="805">
        <f>SUM(D11:G11)</f>
        <v>0</v>
      </c>
      <c r="D11" s="810">
        <v>0</v>
      </c>
      <c r="E11" s="811"/>
      <c r="F11" s="808"/>
      <c r="G11" s="808"/>
      <c r="H11" s="809">
        <f>SUM(I11:K11)</f>
        <v>0</v>
      </c>
      <c r="I11" s="810">
        <v>0</v>
      </c>
      <c r="J11" s="811"/>
      <c r="K11" s="811"/>
      <c r="L11" s="809">
        <f>SUM(M11:Z11)</f>
        <v>0.5748856405846946</v>
      </c>
      <c r="M11" s="811"/>
      <c r="N11" s="856"/>
      <c r="O11" s="856">
        <v>0</v>
      </c>
      <c r="P11" s="811"/>
      <c r="Q11" s="811"/>
      <c r="R11" s="811"/>
      <c r="S11" s="811">
        <v>0</v>
      </c>
      <c r="T11" s="811">
        <v>0.5748856405846946</v>
      </c>
      <c r="U11" s="811">
        <v>0</v>
      </c>
      <c r="V11" s="811"/>
      <c r="W11" s="808"/>
      <c r="X11" s="808"/>
      <c r="Y11" s="808"/>
      <c r="Z11" s="811"/>
      <c r="AA11" s="809">
        <v>222.45217523932067</v>
      </c>
      <c r="AB11" s="812">
        <f>SUM(AC11:AM11)</f>
        <v>15.619711115980913</v>
      </c>
      <c r="AC11" s="813"/>
      <c r="AD11" s="811"/>
      <c r="AE11" s="811">
        <v>4.4090394300454472</v>
      </c>
      <c r="AF11" s="811"/>
      <c r="AG11" s="811"/>
      <c r="AH11" s="811">
        <v>11.210671685935466</v>
      </c>
      <c r="AI11" s="811"/>
      <c r="AJ11" s="811"/>
      <c r="AK11" s="810"/>
      <c r="AL11" s="814"/>
      <c r="AM11" s="808"/>
      <c r="AN11" s="815"/>
      <c r="AO11" s="815"/>
      <c r="AP11" s="812"/>
      <c r="AQ11" s="816">
        <f t="shared" si="0"/>
        <v>238.64677199588627</v>
      </c>
    </row>
    <row r="12" spans="1:43" s="635" customFormat="1">
      <c r="A12" s="19" t="s">
        <v>237</v>
      </c>
      <c r="B12" s="750"/>
      <c r="C12" s="805"/>
      <c r="D12" s="810"/>
      <c r="E12" s="811"/>
      <c r="F12" s="808"/>
      <c r="G12" s="808"/>
      <c r="H12" s="809"/>
      <c r="I12" s="810"/>
      <c r="J12" s="811"/>
      <c r="K12" s="811"/>
      <c r="L12" s="809"/>
      <c r="M12" s="811"/>
      <c r="N12" s="856"/>
      <c r="O12" s="856"/>
      <c r="P12" s="811"/>
      <c r="Q12" s="811"/>
      <c r="R12" s="811"/>
      <c r="S12" s="811"/>
      <c r="T12" s="811"/>
      <c r="U12" s="811"/>
      <c r="V12" s="811"/>
      <c r="W12" s="808"/>
      <c r="X12" s="808"/>
      <c r="Y12" s="808"/>
      <c r="Z12" s="811"/>
      <c r="AA12" s="809"/>
      <c r="AB12" s="812"/>
      <c r="AC12" s="813"/>
      <c r="AD12" s="811"/>
      <c r="AE12" s="811"/>
      <c r="AF12" s="811"/>
      <c r="AG12" s="811"/>
      <c r="AH12" s="811"/>
      <c r="AI12" s="811"/>
      <c r="AJ12" s="811"/>
      <c r="AK12" s="810"/>
      <c r="AL12" s="814"/>
      <c r="AM12" s="808"/>
      <c r="AN12" s="815"/>
      <c r="AO12" s="815">
        <v>53.64402407566638</v>
      </c>
      <c r="AP12" s="812"/>
      <c r="AQ12" s="816">
        <f t="shared" si="0"/>
        <v>53.64402407566638</v>
      </c>
    </row>
    <row r="13" spans="1:43" s="635" customFormat="1">
      <c r="A13" s="19" t="s">
        <v>223</v>
      </c>
      <c r="B13" s="750"/>
      <c r="C13" s="805">
        <f>SUM(D13:G13)</f>
        <v>0</v>
      </c>
      <c r="D13" s="810"/>
      <c r="E13" s="808"/>
      <c r="F13" s="808"/>
      <c r="G13" s="808"/>
      <c r="H13" s="809">
        <f>SUM(I13:K13)</f>
        <v>0</v>
      </c>
      <c r="I13" s="810">
        <v>0</v>
      </c>
      <c r="J13" s="811"/>
      <c r="K13" s="811"/>
      <c r="L13" s="809">
        <f>SUM(M13:Z13)</f>
        <v>0</v>
      </c>
      <c r="M13" s="811"/>
      <c r="N13" s="811"/>
      <c r="O13" s="811"/>
      <c r="P13" s="811"/>
      <c r="Q13" s="811"/>
      <c r="R13" s="811"/>
      <c r="S13" s="811"/>
      <c r="T13" s="811"/>
      <c r="U13" s="811"/>
      <c r="V13" s="811"/>
      <c r="W13" s="808"/>
      <c r="X13" s="808"/>
      <c r="Y13" s="808"/>
      <c r="Z13" s="811"/>
      <c r="AA13" s="809"/>
      <c r="AB13" s="812">
        <f>SUM(AC13:AM13)</f>
        <v>0</v>
      </c>
      <c r="AC13" s="813"/>
      <c r="AD13" s="811"/>
      <c r="AE13" s="811"/>
      <c r="AF13" s="811"/>
      <c r="AG13" s="811"/>
      <c r="AH13" s="811"/>
      <c r="AI13" s="811"/>
      <c r="AJ13" s="811"/>
      <c r="AK13" s="810"/>
      <c r="AL13" s="814"/>
      <c r="AM13" s="808"/>
      <c r="AN13" s="815"/>
      <c r="AO13" s="815"/>
      <c r="AP13" s="812"/>
      <c r="AQ13" s="816">
        <f t="shared" si="0"/>
        <v>0</v>
      </c>
    </row>
    <row r="14" spans="1:43" s="635" customFormat="1">
      <c r="A14" s="75" t="s">
        <v>224</v>
      </c>
      <c r="B14" s="755"/>
      <c r="C14" s="857">
        <f>SUM(D14:G14)</f>
        <v>0</v>
      </c>
      <c r="D14" s="858"/>
      <c r="E14" s="859"/>
      <c r="F14" s="860"/>
      <c r="G14" s="860"/>
      <c r="H14" s="861">
        <f>SUM(I14:K14)</f>
        <v>0</v>
      </c>
      <c r="I14" s="858"/>
      <c r="J14" s="859"/>
      <c r="K14" s="859"/>
      <c r="L14" s="861">
        <f>SUM(M14:Z14)</f>
        <v>3089.570635249117</v>
      </c>
      <c r="M14" s="859">
        <v>3035.6211238444002</v>
      </c>
      <c r="N14" s="859">
        <v>53.949511404716759</v>
      </c>
      <c r="O14" s="859"/>
      <c r="P14" s="859"/>
      <c r="Q14" s="859"/>
      <c r="R14" s="859"/>
      <c r="S14" s="859"/>
      <c r="T14" s="859"/>
      <c r="U14" s="859"/>
      <c r="V14" s="859"/>
      <c r="W14" s="860"/>
      <c r="X14" s="860"/>
      <c r="Y14" s="860"/>
      <c r="Z14" s="859"/>
      <c r="AA14" s="861">
        <v>32.002335668065534</v>
      </c>
      <c r="AB14" s="862">
        <f>SUM(AC14:AM14)</f>
        <v>0</v>
      </c>
      <c r="AC14" s="863"/>
      <c r="AD14" s="859"/>
      <c r="AE14" s="859"/>
      <c r="AF14" s="859"/>
      <c r="AG14" s="859"/>
      <c r="AH14" s="859"/>
      <c r="AI14" s="859"/>
      <c r="AJ14" s="859"/>
      <c r="AK14" s="858"/>
      <c r="AL14" s="864"/>
      <c r="AM14" s="860"/>
      <c r="AN14" s="865"/>
      <c r="AO14" s="865">
        <v>5.085984522785898</v>
      </c>
      <c r="AP14" s="862"/>
      <c r="AQ14" s="866">
        <f t="shared" si="0"/>
        <v>3126.6589554399684</v>
      </c>
    </row>
    <row r="15" spans="1:43" s="635" customFormat="1">
      <c r="A15" s="935" t="s">
        <v>6</v>
      </c>
      <c r="B15" s="739"/>
      <c r="C15" s="867">
        <f t="shared" ref="C15:AP15" si="8">SUM(C16:C20)</f>
        <v>0</v>
      </c>
      <c r="D15" s="868">
        <f t="shared" si="8"/>
        <v>0</v>
      </c>
      <c r="E15" s="869">
        <f t="shared" si="8"/>
        <v>0</v>
      </c>
      <c r="F15" s="870">
        <f t="shared" si="8"/>
        <v>0</v>
      </c>
      <c r="G15" s="870">
        <f t="shared" si="8"/>
        <v>0</v>
      </c>
      <c r="H15" s="871">
        <f t="shared" si="8"/>
        <v>0</v>
      </c>
      <c r="I15" s="868">
        <f t="shared" si="8"/>
        <v>0</v>
      </c>
      <c r="J15" s="869">
        <f t="shared" si="8"/>
        <v>0</v>
      </c>
      <c r="K15" s="869">
        <f t="shared" si="8"/>
        <v>0</v>
      </c>
      <c r="L15" s="871">
        <f t="shared" si="8"/>
        <v>3143.3264520573521</v>
      </c>
      <c r="M15" s="869">
        <f t="shared" si="8"/>
        <v>0</v>
      </c>
      <c r="N15" s="869">
        <f t="shared" si="8"/>
        <v>0</v>
      </c>
      <c r="O15" s="869">
        <f t="shared" si="8"/>
        <v>94.396771424311027</v>
      </c>
      <c r="P15" s="869">
        <f t="shared" si="8"/>
        <v>588.92484783333339</v>
      </c>
      <c r="Q15" s="869">
        <f t="shared" si="8"/>
        <v>279.64149734976007</v>
      </c>
      <c r="R15" s="869">
        <f t="shared" si="8"/>
        <v>2.2685663623199996</v>
      </c>
      <c r="S15" s="869">
        <f t="shared" si="8"/>
        <v>818.16314160197737</v>
      </c>
      <c r="T15" s="869">
        <f t="shared" si="8"/>
        <v>42.387246541984332</v>
      </c>
      <c r="U15" s="869">
        <f t="shared" si="8"/>
        <v>1156.9631005714286</v>
      </c>
      <c r="V15" s="869">
        <f t="shared" si="8"/>
        <v>0</v>
      </c>
      <c r="W15" s="870">
        <f t="shared" si="8"/>
        <v>160.58128037223756</v>
      </c>
      <c r="X15" s="870">
        <f t="shared" si="8"/>
        <v>0</v>
      </c>
      <c r="Y15" s="870">
        <f t="shared" si="8"/>
        <v>0</v>
      </c>
      <c r="Z15" s="869">
        <f t="shared" si="8"/>
        <v>0</v>
      </c>
      <c r="AA15" s="871">
        <f t="shared" si="8"/>
        <v>0</v>
      </c>
      <c r="AB15" s="872">
        <f t="shared" si="8"/>
        <v>0</v>
      </c>
      <c r="AC15" s="873">
        <f t="shared" si="8"/>
        <v>0</v>
      </c>
      <c r="AD15" s="869">
        <f t="shared" si="8"/>
        <v>0</v>
      </c>
      <c r="AE15" s="869">
        <f t="shared" si="8"/>
        <v>0</v>
      </c>
      <c r="AF15" s="869">
        <f t="shared" si="8"/>
        <v>0</v>
      </c>
      <c r="AG15" s="869">
        <f t="shared" si="8"/>
        <v>0</v>
      </c>
      <c r="AH15" s="874">
        <f t="shared" si="8"/>
        <v>0</v>
      </c>
      <c r="AI15" s="869">
        <f t="shared" si="8"/>
        <v>0</v>
      </c>
      <c r="AJ15" s="869">
        <f t="shared" ref="AJ15" si="9">SUM(AJ16:AJ20)</f>
        <v>0</v>
      </c>
      <c r="AK15" s="868">
        <f t="shared" si="8"/>
        <v>0</v>
      </c>
      <c r="AL15" s="872">
        <f t="shared" si="8"/>
        <v>0</v>
      </c>
      <c r="AM15" s="870">
        <f t="shared" si="8"/>
        <v>0</v>
      </c>
      <c r="AN15" s="871">
        <f t="shared" si="8"/>
        <v>0</v>
      </c>
      <c r="AO15" s="871">
        <f t="shared" si="8"/>
        <v>1504.4171460288201</v>
      </c>
      <c r="AP15" s="872">
        <f t="shared" si="8"/>
        <v>0</v>
      </c>
      <c r="AQ15" s="875">
        <f t="shared" si="0"/>
        <v>4647.7435980861719</v>
      </c>
    </row>
    <row r="16" spans="1:43" s="635" customFormat="1">
      <c r="A16" s="63" t="s">
        <v>225</v>
      </c>
      <c r="B16" s="754"/>
      <c r="C16" s="846">
        <f>SUM(D16:G16)</f>
        <v>0</v>
      </c>
      <c r="D16" s="847"/>
      <c r="E16" s="848"/>
      <c r="F16" s="849"/>
      <c r="G16" s="849"/>
      <c r="H16" s="850">
        <f>SUM(I16:K16)</f>
        <v>0</v>
      </c>
      <c r="I16" s="847"/>
      <c r="J16" s="848"/>
      <c r="K16" s="848"/>
      <c r="L16" s="850">
        <f>SUM(M16:Z16)</f>
        <v>0</v>
      </c>
      <c r="M16" s="848"/>
      <c r="N16" s="848"/>
      <c r="O16" s="848"/>
      <c r="P16" s="848"/>
      <c r="Q16" s="848"/>
      <c r="R16" s="848"/>
      <c r="S16" s="848"/>
      <c r="T16" s="848"/>
      <c r="U16" s="848"/>
      <c r="V16" s="848"/>
      <c r="W16" s="849"/>
      <c r="X16" s="849"/>
      <c r="Y16" s="849"/>
      <c r="Z16" s="848"/>
      <c r="AA16" s="850"/>
      <c r="AB16" s="851">
        <f>SUM(AC16:AL16)</f>
        <v>0</v>
      </c>
      <c r="AC16" s="852"/>
      <c r="AD16" s="848"/>
      <c r="AE16" s="848"/>
      <c r="AF16" s="848"/>
      <c r="AG16" s="848"/>
      <c r="AH16" s="856"/>
      <c r="AI16" s="848"/>
      <c r="AJ16" s="848"/>
      <c r="AK16" s="847"/>
      <c r="AL16" s="853"/>
      <c r="AM16" s="849"/>
      <c r="AN16" s="854"/>
      <c r="AO16" s="854">
        <v>1314.2951386884001</v>
      </c>
      <c r="AP16" s="851"/>
      <c r="AQ16" s="876">
        <f>C16+H16+L16+AA16+AO16+AP16</f>
        <v>1314.2951386884001</v>
      </c>
    </row>
    <row r="17" spans="1:43" s="635" customFormat="1">
      <c r="A17" s="19" t="s">
        <v>226</v>
      </c>
      <c r="B17" s="750"/>
      <c r="C17" s="805">
        <f>SUM(D17:G17)</f>
        <v>0</v>
      </c>
      <c r="D17" s="810"/>
      <c r="E17" s="811"/>
      <c r="F17" s="808"/>
      <c r="G17" s="808"/>
      <c r="H17" s="809">
        <f>SUM(I17:K17)</f>
        <v>0</v>
      </c>
      <c r="I17" s="810"/>
      <c r="J17" s="811"/>
      <c r="K17" s="811"/>
      <c r="L17" s="809">
        <f>SUM(M17:Z17)</f>
        <v>0</v>
      </c>
      <c r="M17" s="811"/>
      <c r="N17" s="811"/>
      <c r="O17" s="811"/>
      <c r="P17" s="811"/>
      <c r="Q17" s="811"/>
      <c r="R17" s="811"/>
      <c r="S17" s="811"/>
      <c r="T17" s="811"/>
      <c r="U17" s="811"/>
      <c r="V17" s="811"/>
      <c r="W17" s="808"/>
      <c r="X17" s="808"/>
      <c r="Y17" s="808"/>
      <c r="Z17" s="811"/>
      <c r="AA17" s="809"/>
      <c r="AB17" s="812">
        <f>SUM(AC17:AL17)</f>
        <v>0</v>
      </c>
      <c r="AC17" s="813"/>
      <c r="AD17" s="811"/>
      <c r="AE17" s="811"/>
      <c r="AF17" s="811"/>
      <c r="AG17" s="811"/>
      <c r="AH17" s="811"/>
      <c r="AI17" s="811"/>
      <c r="AJ17" s="811"/>
      <c r="AK17" s="810"/>
      <c r="AL17" s="814"/>
      <c r="AM17" s="808"/>
      <c r="AN17" s="815"/>
      <c r="AO17" s="877">
        <v>153.80180328718185</v>
      </c>
      <c r="AP17" s="812"/>
      <c r="AQ17" s="816">
        <f>C17+H17+L17+AA17+AO17+AP17</f>
        <v>153.80180328718185</v>
      </c>
    </row>
    <row r="18" spans="1:43" s="635" customFormat="1">
      <c r="A18" s="19" t="s">
        <v>238</v>
      </c>
      <c r="B18" s="750"/>
      <c r="C18" s="805"/>
      <c r="D18" s="810"/>
      <c r="E18" s="811"/>
      <c r="F18" s="808"/>
      <c r="G18" s="808"/>
      <c r="H18" s="809"/>
      <c r="I18" s="810"/>
      <c r="J18" s="811"/>
      <c r="K18" s="811"/>
      <c r="L18" s="809"/>
      <c r="M18" s="811"/>
      <c r="N18" s="811"/>
      <c r="O18" s="811"/>
      <c r="P18" s="811"/>
      <c r="Q18" s="811"/>
      <c r="R18" s="811"/>
      <c r="S18" s="811"/>
      <c r="T18" s="811"/>
      <c r="U18" s="811"/>
      <c r="V18" s="811"/>
      <c r="W18" s="808"/>
      <c r="X18" s="808"/>
      <c r="Y18" s="808"/>
      <c r="Z18" s="811"/>
      <c r="AA18" s="809"/>
      <c r="AB18" s="812"/>
      <c r="AC18" s="813"/>
      <c r="AD18" s="811"/>
      <c r="AE18" s="811"/>
      <c r="AF18" s="811"/>
      <c r="AG18" s="811"/>
      <c r="AH18" s="811"/>
      <c r="AI18" s="811"/>
      <c r="AJ18" s="811"/>
      <c r="AK18" s="810"/>
      <c r="AL18" s="814"/>
      <c r="AM18" s="808"/>
      <c r="AN18" s="815"/>
      <c r="AO18" s="815">
        <v>36.320204053238058</v>
      </c>
      <c r="AP18" s="812"/>
      <c r="AQ18" s="816">
        <f t="shared" si="0"/>
        <v>36.320204053238058</v>
      </c>
    </row>
    <row r="19" spans="1:43" s="635" customFormat="1">
      <c r="A19" s="19" t="s">
        <v>227</v>
      </c>
      <c r="B19" s="750"/>
      <c r="C19" s="805"/>
      <c r="D19" s="878"/>
      <c r="E19" s="811"/>
      <c r="F19" s="808"/>
      <c r="G19" s="808"/>
      <c r="H19" s="809">
        <f>SUM(I19:K19)</f>
        <v>0</v>
      </c>
      <c r="I19" s="810"/>
      <c r="J19" s="811"/>
      <c r="K19" s="811">
        <v>0</v>
      </c>
      <c r="L19" s="809">
        <f>SUM(M19:Z19)</f>
        <v>0</v>
      </c>
      <c r="M19" s="811"/>
      <c r="N19" s="811"/>
      <c r="O19" s="811"/>
      <c r="P19" s="811"/>
      <c r="Q19" s="811"/>
      <c r="R19" s="811"/>
      <c r="S19" s="811"/>
      <c r="T19" s="811"/>
      <c r="U19" s="811"/>
      <c r="V19" s="811"/>
      <c r="W19" s="808"/>
      <c r="X19" s="808"/>
      <c r="Y19" s="808"/>
      <c r="Z19" s="811"/>
      <c r="AA19" s="809"/>
      <c r="AB19" s="812">
        <f>SUM(AC19:AL19)</f>
        <v>0</v>
      </c>
      <c r="AC19" s="813"/>
      <c r="AD19" s="811"/>
      <c r="AE19" s="811"/>
      <c r="AF19" s="811"/>
      <c r="AG19" s="811"/>
      <c r="AH19" s="811"/>
      <c r="AI19" s="811"/>
      <c r="AJ19" s="811"/>
      <c r="AK19" s="810"/>
      <c r="AL19" s="814"/>
      <c r="AM19" s="808"/>
      <c r="AN19" s="815"/>
      <c r="AO19" s="815"/>
      <c r="AP19" s="812"/>
      <c r="AQ19" s="816">
        <f t="shared" si="0"/>
        <v>0</v>
      </c>
    </row>
    <row r="20" spans="1:43" s="635" customFormat="1">
      <c r="A20" s="75" t="s">
        <v>228</v>
      </c>
      <c r="B20" s="755"/>
      <c r="C20" s="857"/>
      <c r="D20" s="858"/>
      <c r="E20" s="859"/>
      <c r="F20" s="860"/>
      <c r="G20" s="860"/>
      <c r="H20" s="861">
        <f>SUM(I20:K20)</f>
        <v>0</v>
      </c>
      <c r="I20" s="858"/>
      <c r="J20" s="859"/>
      <c r="K20" s="859"/>
      <c r="L20" s="861">
        <f>SUM(M20:Z20)</f>
        <v>3143.3264520573521</v>
      </c>
      <c r="M20" s="859"/>
      <c r="N20" s="859"/>
      <c r="O20" s="859">
        <v>94.396771424311027</v>
      </c>
      <c r="P20" s="859">
        <v>588.92484783333339</v>
      </c>
      <c r="Q20" s="859">
        <v>279.64149734976007</v>
      </c>
      <c r="R20" s="859">
        <v>2.2685663623199996</v>
      </c>
      <c r="S20" s="859">
        <v>818.16314160197737</v>
      </c>
      <c r="T20" s="859">
        <v>42.387246541984332</v>
      </c>
      <c r="U20" s="859">
        <v>1156.9631005714286</v>
      </c>
      <c r="V20" s="859"/>
      <c r="W20" s="860">
        <v>160.58128037223756</v>
      </c>
      <c r="X20" s="860"/>
      <c r="Y20" s="860"/>
      <c r="Z20" s="859"/>
      <c r="AA20" s="861"/>
      <c r="AB20" s="862">
        <f>SUM(AC20:AL20)</f>
        <v>0</v>
      </c>
      <c r="AC20" s="863"/>
      <c r="AD20" s="859"/>
      <c r="AE20" s="859"/>
      <c r="AF20" s="859"/>
      <c r="AG20" s="859"/>
      <c r="AH20" s="859"/>
      <c r="AI20" s="859"/>
      <c r="AJ20" s="859"/>
      <c r="AK20" s="858"/>
      <c r="AL20" s="864"/>
      <c r="AM20" s="860"/>
      <c r="AN20" s="865"/>
      <c r="AO20" s="865"/>
      <c r="AP20" s="862"/>
      <c r="AQ20" s="866">
        <f t="shared" si="0"/>
        <v>3143.3264520573521</v>
      </c>
    </row>
    <row r="21" spans="1:43" s="635" customFormat="1">
      <c r="A21" s="97" t="s">
        <v>7</v>
      </c>
      <c r="B21" s="756"/>
      <c r="C21" s="879">
        <f>SUM(C22:C24)</f>
        <v>13.752476887469427</v>
      </c>
      <c r="D21" s="880">
        <f>SUM(D22:D24)</f>
        <v>-18.65325</v>
      </c>
      <c r="E21" s="881">
        <f>SUM(E22:E24)</f>
        <v>32.405726887469427</v>
      </c>
      <c r="F21" s="882">
        <f>SUM(F22:F24)</f>
        <v>0</v>
      </c>
      <c r="G21" s="882">
        <f>SUM(G22:G24)</f>
        <v>0</v>
      </c>
      <c r="H21" s="883">
        <f>SUM(I21:K21)</f>
        <v>0</v>
      </c>
      <c r="I21" s="880">
        <f>SUM(I22:I24)</f>
        <v>0</v>
      </c>
      <c r="J21" s="881">
        <f>SUM(J22:J24)</f>
        <v>0</v>
      </c>
      <c r="K21" s="881">
        <f>SUM(K22:K24)</f>
        <v>0</v>
      </c>
      <c r="L21" s="883">
        <f>SUM(M21:Z21)</f>
        <v>-7.9449612795403484</v>
      </c>
      <c r="M21" s="881">
        <f t="shared" ref="M21:AQ21" si="10">SUM(M22:M24)</f>
        <v>0</v>
      </c>
      <c r="N21" s="881">
        <f t="shared" si="10"/>
        <v>54.282212600000001</v>
      </c>
      <c r="O21" s="881">
        <f t="shared" si="10"/>
        <v>0</v>
      </c>
      <c r="P21" s="881">
        <f t="shared" si="10"/>
        <v>-10.167362511111085</v>
      </c>
      <c r="Q21" s="881">
        <f t="shared" si="10"/>
        <v>290.42281559200006</v>
      </c>
      <c r="R21" s="881">
        <f t="shared" si="10"/>
        <v>-289.79002620599999</v>
      </c>
      <c r="S21" s="881">
        <f t="shared" si="10"/>
        <v>4.4659928813559319E-2</v>
      </c>
      <c r="T21" s="881">
        <f t="shared" si="10"/>
        <v>0</v>
      </c>
      <c r="U21" s="881">
        <f t="shared" si="10"/>
        <v>-33.691947795773437</v>
      </c>
      <c r="V21" s="881">
        <f t="shared" si="10"/>
        <v>-13.752476887469426</v>
      </c>
      <c r="W21" s="882">
        <f t="shared" si="10"/>
        <v>-5.2928360000000003</v>
      </c>
      <c r="X21" s="882">
        <f t="shared" si="10"/>
        <v>0</v>
      </c>
      <c r="Y21" s="882">
        <f t="shared" si="10"/>
        <v>0</v>
      </c>
      <c r="Z21" s="881">
        <f t="shared" si="10"/>
        <v>0</v>
      </c>
      <c r="AA21" s="883">
        <f t="shared" si="10"/>
        <v>0.94031255374032663</v>
      </c>
      <c r="AB21" s="884">
        <f t="shared" si="10"/>
        <v>-1231.0101259954572</v>
      </c>
      <c r="AC21" s="885">
        <f t="shared" si="10"/>
        <v>-55.656218501138966</v>
      </c>
      <c r="AD21" s="881">
        <f t="shared" si="10"/>
        <v>-1033.6937292277662</v>
      </c>
      <c r="AE21" s="881">
        <f t="shared" si="10"/>
        <v>0</v>
      </c>
      <c r="AF21" s="881">
        <f t="shared" si="10"/>
        <v>0</v>
      </c>
      <c r="AG21" s="881">
        <f t="shared" si="10"/>
        <v>0</v>
      </c>
      <c r="AH21" s="886">
        <f t="shared" si="10"/>
        <v>-0.94031255374032663</v>
      </c>
      <c r="AI21" s="881">
        <f t="shared" si="10"/>
        <v>0</v>
      </c>
      <c r="AJ21" s="881">
        <f t="shared" si="10"/>
        <v>0</v>
      </c>
      <c r="AK21" s="880">
        <f t="shared" si="10"/>
        <v>-140.7198657128117</v>
      </c>
      <c r="AL21" s="887">
        <f t="shared" si="10"/>
        <v>0</v>
      </c>
      <c r="AM21" s="882">
        <f t="shared" si="10"/>
        <v>0</v>
      </c>
      <c r="AN21" s="888">
        <f t="shared" si="10"/>
        <v>0</v>
      </c>
      <c r="AO21" s="883">
        <f t="shared" si="10"/>
        <v>1230.0698134417169</v>
      </c>
      <c r="AP21" s="884">
        <f t="shared" si="10"/>
        <v>0</v>
      </c>
      <c r="AQ21" s="889">
        <f t="shared" si="10"/>
        <v>5.8075156079290791</v>
      </c>
    </row>
    <row r="22" spans="1:43" s="635" customFormat="1">
      <c r="A22" s="63" t="s">
        <v>229</v>
      </c>
      <c r="B22" s="754"/>
      <c r="C22" s="890"/>
      <c r="D22" s="891"/>
      <c r="E22" s="892"/>
      <c r="F22" s="849"/>
      <c r="G22" s="849"/>
      <c r="H22" s="850"/>
      <c r="I22" s="853"/>
      <c r="J22" s="848"/>
      <c r="K22" s="848"/>
      <c r="L22" s="850"/>
      <c r="M22" s="848"/>
      <c r="N22" s="848"/>
      <c r="O22" s="848"/>
      <c r="P22" s="848"/>
      <c r="Q22" s="848"/>
      <c r="R22" s="848"/>
      <c r="S22" s="848"/>
      <c r="T22" s="848"/>
      <c r="U22" s="848"/>
      <c r="V22" s="848"/>
      <c r="W22" s="849"/>
      <c r="X22" s="849"/>
      <c r="Y22" s="849"/>
      <c r="Z22" s="848"/>
      <c r="AA22" s="850"/>
      <c r="AB22" s="851">
        <f>SUM(AC22:AM22)</f>
        <v>-1230.0698134417169</v>
      </c>
      <c r="AC22" s="852">
        <f>-AC2</f>
        <v>-55.656218501138966</v>
      </c>
      <c r="AD22" s="848">
        <f>-AD2</f>
        <v>-1033.6937292277662</v>
      </c>
      <c r="AE22" s="848"/>
      <c r="AF22" s="848"/>
      <c r="AG22" s="848"/>
      <c r="AH22" s="856"/>
      <c r="AI22" s="848"/>
      <c r="AJ22" s="848"/>
      <c r="AK22" s="847">
        <v>-140.7198657128117</v>
      </c>
      <c r="AL22" s="853"/>
      <c r="AM22" s="849"/>
      <c r="AN22" s="854"/>
      <c r="AO22" s="850">
        <f>-(C22+H22+L22+AA22+AB22)</f>
        <v>1230.0698134417169</v>
      </c>
      <c r="AP22" s="851"/>
      <c r="AQ22" s="876">
        <f>C22+H22+L22+AA22+AB22+AN22+AO22+AP22</f>
        <v>0</v>
      </c>
    </row>
    <row r="23" spans="1:43" s="635" customFormat="1">
      <c r="A23" s="936" t="s">
        <v>230</v>
      </c>
      <c r="B23" s="739"/>
      <c r="C23" s="893"/>
      <c r="D23" s="894"/>
      <c r="E23" s="869"/>
      <c r="F23" s="895"/>
      <c r="G23" s="895"/>
      <c r="H23" s="871"/>
      <c r="I23" s="896"/>
      <c r="J23" s="897"/>
      <c r="K23" s="897"/>
      <c r="L23" s="871"/>
      <c r="M23" s="897"/>
      <c r="N23" s="897"/>
      <c r="O23" s="897"/>
      <c r="P23" s="897"/>
      <c r="Q23" s="897"/>
      <c r="R23" s="897"/>
      <c r="S23" s="897"/>
      <c r="T23" s="897"/>
      <c r="U23" s="897"/>
      <c r="V23" s="897"/>
      <c r="W23" s="895"/>
      <c r="X23" s="895"/>
      <c r="Y23" s="895"/>
      <c r="Z23" s="897"/>
      <c r="AA23" s="871"/>
      <c r="AB23" s="872"/>
      <c r="AC23" s="898"/>
      <c r="AD23" s="897"/>
      <c r="AE23" s="897"/>
      <c r="AF23" s="897"/>
      <c r="AG23" s="897"/>
      <c r="AH23" s="897"/>
      <c r="AI23" s="897"/>
      <c r="AJ23" s="897"/>
      <c r="AK23" s="899"/>
      <c r="AL23" s="896"/>
      <c r="AM23" s="895"/>
      <c r="AN23" s="900"/>
      <c r="AO23" s="871"/>
      <c r="AP23" s="872"/>
      <c r="AQ23" s="901">
        <f>C23+H23+L23+AA23+AB23+AN23+AO23+AP23</f>
        <v>0</v>
      </c>
    </row>
    <row r="24" spans="1:43" s="635" customFormat="1" ht="13.5" thickBot="1">
      <c r="A24" s="33" t="s">
        <v>231</v>
      </c>
      <c r="B24" s="751"/>
      <c r="C24" s="902">
        <f>SUM(D24:G24)</f>
        <v>13.752476887469427</v>
      </c>
      <c r="D24" s="903">
        <v>-18.65325</v>
      </c>
      <c r="E24" s="824">
        <f>-D24-V24</f>
        <v>32.405726887469427</v>
      </c>
      <c r="F24" s="819"/>
      <c r="G24" s="819">
        <v>0</v>
      </c>
      <c r="H24" s="820"/>
      <c r="I24" s="825"/>
      <c r="J24" s="824"/>
      <c r="K24" s="824"/>
      <c r="L24" s="820">
        <f>SUM(N24:Z24)</f>
        <v>-7.9449612795403484</v>
      </c>
      <c r="M24" s="824"/>
      <c r="N24" s="824">
        <v>54.282212600000001</v>
      </c>
      <c r="O24" s="824"/>
      <c r="P24" s="824">
        <v>-10.167362511111085</v>
      </c>
      <c r="Q24" s="824">
        <v>290.42281559200006</v>
      </c>
      <c r="R24" s="824">
        <v>-289.79002620599999</v>
      </c>
      <c r="S24" s="824">
        <v>4.4659928813559319E-2</v>
      </c>
      <c r="T24" s="824"/>
      <c r="U24" s="824">
        <v>-33.691947795773437</v>
      </c>
      <c r="V24" s="819">
        <v>-13.752476887469426</v>
      </c>
      <c r="W24" s="819">
        <v>-5.2928360000000003</v>
      </c>
      <c r="X24" s="819"/>
      <c r="Y24" s="819"/>
      <c r="Z24" s="824"/>
      <c r="AA24" s="820">
        <f>-AH24</f>
        <v>0.94031255374032663</v>
      </c>
      <c r="AB24" s="820">
        <f>SUM(AC24:AM24)</f>
        <v>-0.94031255374032663</v>
      </c>
      <c r="AC24" s="823"/>
      <c r="AD24" s="824"/>
      <c r="AE24" s="824"/>
      <c r="AF24" s="824"/>
      <c r="AG24" s="824"/>
      <c r="AH24" s="824">
        <v>-0.94031255374032663</v>
      </c>
      <c r="AI24" s="824"/>
      <c r="AJ24" s="824"/>
      <c r="AK24" s="821"/>
      <c r="AL24" s="825"/>
      <c r="AM24" s="819"/>
      <c r="AN24" s="826"/>
      <c r="AO24" s="820"/>
      <c r="AP24" s="822"/>
      <c r="AQ24" s="827">
        <f>C24+H24+L24+AA24+AB24+AN24+AO24+AP24</f>
        <v>5.8075156079290791</v>
      </c>
    </row>
    <row r="25" spans="1:43" s="635" customFormat="1" ht="13.5" thickBot="1">
      <c r="A25" s="777" t="s">
        <v>8</v>
      </c>
      <c r="B25" s="739"/>
      <c r="C25" s="867">
        <f>SUM(D25:G25)</f>
        <v>0</v>
      </c>
      <c r="D25" s="868"/>
      <c r="E25" s="869"/>
      <c r="F25" s="895"/>
      <c r="G25" s="895"/>
      <c r="H25" s="871">
        <f>SUM(I25:K25)</f>
        <v>0</v>
      </c>
      <c r="I25" s="895">
        <v>0</v>
      </c>
      <c r="J25" s="897"/>
      <c r="K25" s="897"/>
      <c r="L25" s="871">
        <f>SUM(O25:Z25)</f>
        <v>96.272088854058367</v>
      </c>
      <c r="M25" s="897"/>
      <c r="N25" s="897"/>
      <c r="O25" s="897">
        <v>96.170588075318392</v>
      </c>
      <c r="P25" s="897"/>
      <c r="Q25" s="897"/>
      <c r="R25" s="897"/>
      <c r="S25" s="897">
        <v>0</v>
      </c>
      <c r="T25" s="897">
        <v>1.7404189165950127E-3</v>
      </c>
      <c r="U25" s="897">
        <v>9.9760359823373446E-2</v>
      </c>
      <c r="V25" s="897"/>
      <c r="W25" s="895"/>
      <c r="X25" s="895"/>
      <c r="Y25" s="895"/>
      <c r="Z25" s="897"/>
      <c r="AA25" s="871">
        <v>54.757545022422541</v>
      </c>
      <c r="AB25" s="872">
        <f>SUM(AC25:AI25)</f>
        <v>0</v>
      </c>
      <c r="AC25" s="873"/>
      <c r="AD25" s="897"/>
      <c r="AE25" s="897"/>
      <c r="AF25" s="897"/>
      <c r="AG25" s="897"/>
      <c r="AH25" s="897"/>
      <c r="AI25" s="897"/>
      <c r="AJ25" s="897"/>
      <c r="AK25" s="899"/>
      <c r="AL25" s="896"/>
      <c r="AM25" s="895"/>
      <c r="AN25" s="900"/>
      <c r="AO25" s="871">
        <v>295.14529666887836</v>
      </c>
      <c r="AP25" s="872"/>
      <c r="AQ25" s="901">
        <f>C25+H25+L25+AA25+AB25+AN25+AO25+AP25</f>
        <v>446.1749305453593</v>
      </c>
    </row>
    <row r="26" spans="1:43" s="635" customFormat="1" ht="13.5" thickBot="1">
      <c r="A26" s="779" t="s">
        <v>9</v>
      </c>
      <c r="B26" s="757"/>
      <c r="C26" s="904">
        <f t="shared" ref="C26:AP26" si="11">C7-C9+C15+C21-C25</f>
        <v>110.32857113361538</v>
      </c>
      <c r="D26" s="905">
        <f t="shared" si="11"/>
        <v>27.753472677126055</v>
      </c>
      <c r="E26" s="906">
        <f t="shared" si="11"/>
        <v>79.611421035772779</v>
      </c>
      <c r="F26" s="906">
        <f t="shared" si="11"/>
        <v>0</v>
      </c>
      <c r="G26" s="906">
        <f t="shared" si="11"/>
        <v>2.9636774207165377</v>
      </c>
      <c r="H26" s="907">
        <f t="shared" si="11"/>
        <v>127.70399999999999</v>
      </c>
      <c r="I26" s="905">
        <f t="shared" si="11"/>
        <v>0</v>
      </c>
      <c r="J26" s="906">
        <f t="shared" si="11"/>
        <v>127.70399999999999</v>
      </c>
      <c r="K26" s="906">
        <f t="shared" si="11"/>
        <v>0</v>
      </c>
      <c r="L26" s="907">
        <f t="shared" si="11"/>
        <v>6668.3436614262646</v>
      </c>
      <c r="M26" s="906">
        <f t="shared" si="11"/>
        <v>0</v>
      </c>
      <c r="N26" s="906">
        <f t="shared" si="11"/>
        <v>2.3014224832422769E-3</v>
      </c>
      <c r="O26" s="906">
        <f t="shared" si="11"/>
        <v>-1.7738166510073654</v>
      </c>
      <c r="P26" s="906">
        <f t="shared" si="11"/>
        <v>787.85151656666665</v>
      </c>
      <c r="Q26" s="906">
        <f t="shared" si="11"/>
        <v>804.98787084352011</v>
      </c>
      <c r="R26" s="906">
        <f t="shared" si="11"/>
        <v>1146.87469000992</v>
      </c>
      <c r="S26" s="906">
        <f t="shared" si="11"/>
        <v>0.43288915699488995</v>
      </c>
      <c r="T26" s="906">
        <f t="shared" si="11"/>
        <v>211.13000319062925</v>
      </c>
      <c r="U26" s="906">
        <f t="shared" si="11"/>
        <v>3459.424974156695</v>
      </c>
      <c r="V26" s="906">
        <f t="shared" si="11"/>
        <v>64.060563239747111</v>
      </c>
      <c r="W26" s="906">
        <f t="shared" si="11"/>
        <v>-9.8132044195775592E-4</v>
      </c>
      <c r="X26" s="906">
        <f t="shared" si="11"/>
        <v>152.02913581105705</v>
      </c>
      <c r="Y26" s="906">
        <f t="shared" si="11"/>
        <v>0.63585499999999984</v>
      </c>
      <c r="Z26" s="906">
        <f t="shared" si="11"/>
        <v>42.688659999999999</v>
      </c>
      <c r="AA26" s="907">
        <f t="shared" si="11"/>
        <v>1714.5975700606098</v>
      </c>
      <c r="AB26" s="908">
        <f t="shared" si="11"/>
        <v>741.29746465574067</v>
      </c>
      <c r="AC26" s="844">
        <f t="shared" si="11"/>
        <v>0</v>
      </c>
      <c r="AD26" s="830">
        <f t="shared" si="11"/>
        <v>0</v>
      </c>
      <c r="AE26" s="830">
        <f t="shared" si="11"/>
        <v>140.29125144955077</v>
      </c>
      <c r="AF26" s="830">
        <f t="shared" si="11"/>
        <v>70.87396726562622</v>
      </c>
      <c r="AG26" s="830">
        <f t="shared" si="11"/>
        <v>0</v>
      </c>
      <c r="AH26" s="830">
        <f t="shared" si="11"/>
        <v>12.861082733122156</v>
      </c>
      <c r="AI26" s="830">
        <f t="shared" si="11"/>
        <v>326.76460803942268</v>
      </c>
      <c r="AJ26" s="830">
        <f t="shared" si="11"/>
        <v>54.284911012847992</v>
      </c>
      <c r="AK26" s="832">
        <f t="shared" si="11"/>
        <v>0</v>
      </c>
      <c r="AL26" s="829">
        <f t="shared" si="11"/>
        <v>14.049112485301235</v>
      </c>
      <c r="AM26" s="909">
        <f t="shared" si="11"/>
        <v>122.1725316698697</v>
      </c>
      <c r="AN26" s="907">
        <f t="shared" si="11"/>
        <v>77.190159713009379</v>
      </c>
      <c r="AO26" s="907">
        <f t="shared" si="11"/>
        <v>2907.6662113829134</v>
      </c>
      <c r="AP26" s="908">
        <f t="shared" si="11"/>
        <v>0</v>
      </c>
      <c r="AQ26" s="910">
        <f>C26+H26+L26+AA26+AB26+AN26+AO26+AP26</f>
        <v>12347.127638372154</v>
      </c>
    </row>
    <row r="27" spans="1:43" s="635" customFormat="1">
      <c r="A27" s="774" t="s">
        <v>10</v>
      </c>
      <c r="B27" s="752"/>
      <c r="C27" s="828">
        <f t="shared" ref="C27:V27" si="12">C28</f>
        <v>0</v>
      </c>
      <c r="D27" s="832">
        <f t="shared" si="12"/>
        <v>0</v>
      </c>
      <c r="E27" s="830">
        <f t="shared" si="12"/>
        <v>0</v>
      </c>
      <c r="F27" s="843">
        <f t="shared" si="12"/>
        <v>0</v>
      </c>
      <c r="G27" s="843">
        <f t="shared" si="12"/>
        <v>0</v>
      </c>
      <c r="H27" s="831">
        <f t="shared" si="12"/>
        <v>0</v>
      </c>
      <c r="I27" s="832">
        <f t="shared" si="12"/>
        <v>0</v>
      </c>
      <c r="J27" s="830">
        <f t="shared" si="12"/>
        <v>0</v>
      </c>
      <c r="K27" s="830">
        <f t="shared" si="12"/>
        <v>0</v>
      </c>
      <c r="L27" s="831">
        <f t="shared" si="12"/>
        <v>195.35365081105704</v>
      </c>
      <c r="M27" s="830">
        <f t="shared" si="12"/>
        <v>0</v>
      </c>
      <c r="N27" s="830">
        <f t="shared" si="12"/>
        <v>0</v>
      </c>
      <c r="O27" s="830">
        <f t="shared" si="12"/>
        <v>0</v>
      </c>
      <c r="P27" s="830">
        <f t="shared" si="12"/>
        <v>0</v>
      </c>
      <c r="Q27" s="830">
        <f t="shared" si="12"/>
        <v>0</v>
      </c>
      <c r="R27" s="830">
        <f t="shared" si="12"/>
        <v>0</v>
      </c>
      <c r="S27" s="830">
        <f t="shared" si="12"/>
        <v>0</v>
      </c>
      <c r="T27" s="830">
        <f t="shared" si="12"/>
        <v>0</v>
      </c>
      <c r="U27" s="830">
        <f t="shared" si="12"/>
        <v>0</v>
      </c>
      <c r="V27" s="830">
        <f t="shared" si="12"/>
        <v>0</v>
      </c>
      <c r="W27" s="843"/>
      <c r="X27" s="843">
        <f t="shared" ref="X27:AQ27" si="13">X28</f>
        <v>152.02913581105705</v>
      </c>
      <c r="Y27" s="843">
        <f t="shared" si="13"/>
        <v>0.63585499999999984</v>
      </c>
      <c r="Z27" s="830">
        <f t="shared" si="13"/>
        <v>42.688659999999999</v>
      </c>
      <c r="AA27" s="831">
        <f t="shared" si="13"/>
        <v>0</v>
      </c>
      <c r="AB27" s="829">
        <f t="shared" si="13"/>
        <v>0</v>
      </c>
      <c r="AC27" s="844">
        <f t="shared" si="13"/>
        <v>0</v>
      </c>
      <c r="AD27" s="830">
        <f t="shared" si="13"/>
        <v>0</v>
      </c>
      <c r="AE27" s="830">
        <f t="shared" si="13"/>
        <v>0</v>
      </c>
      <c r="AF27" s="830">
        <f t="shared" si="13"/>
        <v>0</v>
      </c>
      <c r="AG27" s="830">
        <f t="shared" si="13"/>
        <v>0</v>
      </c>
      <c r="AH27" s="830">
        <f t="shared" si="13"/>
        <v>0</v>
      </c>
      <c r="AI27" s="830">
        <f t="shared" si="13"/>
        <v>0</v>
      </c>
      <c r="AJ27" s="830">
        <f t="shared" si="13"/>
        <v>0</v>
      </c>
      <c r="AK27" s="832">
        <f t="shared" si="13"/>
        <v>0</v>
      </c>
      <c r="AL27" s="829">
        <f t="shared" si="13"/>
        <v>0</v>
      </c>
      <c r="AM27" s="843">
        <f t="shared" si="13"/>
        <v>0</v>
      </c>
      <c r="AN27" s="831">
        <f t="shared" si="13"/>
        <v>0</v>
      </c>
      <c r="AO27" s="831">
        <f t="shared" si="13"/>
        <v>0</v>
      </c>
      <c r="AP27" s="829">
        <f t="shared" si="13"/>
        <v>0</v>
      </c>
      <c r="AQ27" s="834">
        <f t="shared" si="13"/>
        <v>195.35365081105704</v>
      </c>
    </row>
    <row r="28" spans="1:43" s="635" customFormat="1" ht="13.5" thickBot="1">
      <c r="A28" s="780" t="s">
        <v>11</v>
      </c>
      <c r="B28" s="758"/>
      <c r="C28" s="911">
        <f>SUM(D28:G28)</f>
        <v>0</v>
      </c>
      <c r="D28" s="880"/>
      <c r="E28" s="881"/>
      <c r="F28" s="882"/>
      <c r="G28" s="882"/>
      <c r="H28" s="888">
        <f>SUM(I28:K28)</f>
        <v>0</v>
      </c>
      <c r="I28" s="880"/>
      <c r="J28" s="881"/>
      <c r="K28" s="881"/>
      <c r="L28" s="888">
        <f>SUM(M28:Z28)</f>
        <v>195.35365081105704</v>
      </c>
      <c r="M28" s="881"/>
      <c r="N28" s="881"/>
      <c r="O28" s="881"/>
      <c r="P28" s="881"/>
      <c r="Q28" s="881"/>
      <c r="R28" s="881"/>
      <c r="S28" s="881"/>
      <c r="T28" s="881"/>
      <c r="U28" s="881"/>
      <c r="V28" s="881"/>
      <c r="W28" s="882"/>
      <c r="X28" s="882">
        <f>X26</f>
        <v>152.02913581105705</v>
      </c>
      <c r="Y28" s="882">
        <f>Y26</f>
        <v>0.63585499999999984</v>
      </c>
      <c r="Z28" s="881">
        <f>Z26</f>
        <v>42.688659999999999</v>
      </c>
      <c r="AA28" s="888">
        <v>0</v>
      </c>
      <c r="AB28" s="887">
        <f>SUM(AC28:AI28)</f>
        <v>0</v>
      </c>
      <c r="AC28" s="885"/>
      <c r="AD28" s="881"/>
      <c r="AE28" s="881"/>
      <c r="AF28" s="881"/>
      <c r="AG28" s="881"/>
      <c r="AH28" s="881"/>
      <c r="AI28" s="881"/>
      <c r="AJ28" s="881"/>
      <c r="AK28" s="880"/>
      <c r="AL28" s="887"/>
      <c r="AM28" s="882"/>
      <c r="AN28" s="888"/>
      <c r="AO28" s="888"/>
      <c r="AP28" s="887"/>
      <c r="AQ28" s="889">
        <f>C28+H28+L28+AA28+AB28+AN28+AO28+AP28</f>
        <v>195.35365081105704</v>
      </c>
    </row>
    <row r="29" spans="1:43" s="635" customFormat="1" ht="13.5" thickBot="1">
      <c r="A29" s="774" t="s">
        <v>12</v>
      </c>
      <c r="B29" s="752"/>
      <c r="C29" s="636"/>
      <c r="D29" s="637"/>
      <c r="E29" s="638"/>
      <c r="F29" s="639"/>
      <c r="G29" s="639"/>
      <c r="H29" s="640"/>
      <c r="I29" s="637"/>
      <c r="J29" s="637"/>
      <c r="K29" s="637"/>
      <c r="L29" s="640"/>
      <c r="M29" s="638"/>
      <c r="N29" s="638"/>
      <c r="O29" s="638"/>
      <c r="P29" s="638"/>
      <c r="Q29" s="638"/>
      <c r="R29" s="638"/>
      <c r="S29" s="638"/>
      <c r="T29" s="638"/>
      <c r="U29" s="638"/>
      <c r="V29" s="638"/>
      <c r="W29" s="639"/>
      <c r="X29" s="639"/>
      <c r="Y29" s="639"/>
      <c r="Z29" s="637"/>
      <c r="AA29" s="641"/>
      <c r="AB29" s="642"/>
      <c r="AC29" s="643"/>
      <c r="AD29" s="638"/>
      <c r="AE29" s="638"/>
      <c r="AF29" s="638"/>
      <c r="AG29" s="638"/>
      <c r="AH29" s="638"/>
      <c r="AI29" s="638"/>
      <c r="AJ29" s="638"/>
      <c r="AK29" s="642"/>
      <c r="AL29" s="642"/>
      <c r="AM29" s="642"/>
      <c r="AN29" s="642"/>
      <c r="AO29" s="640"/>
      <c r="AP29" s="642"/>
      <c r="AQ29" s="644"/>
    </row>
    <row r="30" spans="1:43" s="635" customFormat="1">
      <c r="A30" s="781" t="s">
        <v>43</v>
      </c>
      <c r="B30" s="759"/>
      <c r="C30" s="645"/>
      <c r="D30" s="646"/>
      <c r="E30" s="646"/>
      <c r="F30" s="647"/>
      <c r="G30" s="647"/>
      <c r="H30" s="648"/>
      <c r="I30" s="649"/>
      <c r="J30" s="646"/>
      <c r="K30" s="646"/>
      <c r="L30" s="648"/>
      <c r="M30" s="646"/>
      <c r="N30" s="646"/>
      <c r="O30" s="646"/>
      <c r="P30" s="646"/>
      <c r="Q30" s="646"/>
      <c r="R30" s="646"/>
      <c r="S30" s="646"/>
      <c r="T30" s="646"/>
      <c r="U30" s="646"/>
      <c r="V30" s="646"/>
      <c r="W30" s="647"/>
      <c r="X30" s="647"/>
      <c r="Y30" s="647"/>
      <c r="Z30" s="646"/>
      <c r="AA30" s="648"/>
      <c r="AB30" s="650"/>
      <c r="AC30" s="651"/>
      <c r="AD30" s="646"/>
      <c r="AE30" s="646"/>
      <c r="AF30" s="646"/>
      <c r="AG30" s="646"/>
      <c r="AH30" s="646"/>
      <c r="AI30" s="646"/>
      <c r="AJ30" s="646"/>
      <c r="AK30" s="650"/>
      <c r="AL30" s="650"/>
      <c r="AM30" s="646"/>
      <c r="AN30" s="648"/>
      <c r="AO30" s="648"/>
      <c r="AP30" s="650"/>
      <c r="AQ30" s="652"/>
    </row>
    <row r="31" spans="1:43" s="635" customFormat="1">
      <c r="A31" s="782" t="s">
        <v>13</v>
      </c>
      <c r="B31" s="760" t="s">
        <v>121</v>
      </c>
      <c r="C31" s="653"/>
      <c r="D31" s="654"/>
      <c r="E31" s="654"/>
      <c r="F31" s="655"/>
      <c r="G31" s="655"/>
      <c r="H31" s="656"/>
      <c r="I31" s="657"/>
      <c r="J31" s="654"/>
      <c r="K31" s="654"/>
      <c r="L31" s="656"/>
      <c r="M31" s="654"/>
      <c r="N31" s="654"/>
      <c r="O31" s="654"/>
      <c r="P31" s="654"/>
      <c r="Q31" s="654"/>
      <c r="R31" s="654"/>
      <c r="S31" s="654"/>
      <c r="T31" s="654"/>
      <c r="U31" s="654"/>
      <c r="V31" s="654"/>
      <c r="W31" s="655"/>
      <c r="X31" s="655"/>
      <c r="Y31" s="655"/>
      <c r="Z31" s="654"/>
      <c r="AA31" s="658"/>
      <c r="AB31" s="659"/>
      <c r="AC31" s="660"/>
      <c r="AD31" s="654"/>
      <c r="AE31" s="654"/>
      <c r="AF31" s="654"/>
      <c r="AG31" s="654"/>
      <c r="AH31" s="654"/>
      <c r="AI31" s="654"/>
      <c r="AJ31" s="654"/>
      <c r="AK31" s="661"/>
      <c r="AL31" s="662"/>
      <c r="AM31" s="654"/>
      <c r="AN31" s="658"/>
      <c r="AO31" s="658"/>
      <c r="AP31" s="659"/>
      <c r="AQ31" s="663"/>
    </row>
    <row r="32" spans="1:43" s="635" customFormat="1">
      <c r="A32" s="783" t="s">
        <v>110</v>
      </c>
      <c r="B32" s="761" t="s">
        <v>122</v>
      </c>
      <c r="C32" s="664"/>
      <c r="D32" s="654"/>
      <c r="E32" s="665"/>
      <c r="F32" s="666"/>
      <c r="G32" s="666"/>
      <c r="H32" s="667"/>
      <c r="I32" s="668"/>
      <c r="J32" s="665"/>
      <c r="K32" s="665"/>
      <c r="L32" s="667"/>
      <c r="M32" s="665"/>
      <c r="N32" s="665"/>
      <c r="O32" s="665"/>
      <c r="P32" s="654"/>
      <c r="Q32" s="654"/>
      <c r="R32" s="665"/>
      <c r="S32" s="654"/>
      <c r="T32" s="654"/>
      <c r="U32" s="654"/>
      <c r="V32" s="654"/>
      <c r="W32" s="666"/>
      <c r="X32" s="666"/>
      <c r="Y32" s="666"/>
      <c r="Z32" s="665"/>
      <c r="AA32" s="669"/>
      <c r="AB32" s="670"/>
      <c r="AC32" s="671"/>
      <c r="AD32" s="665"/>
      <c r="AE32" s="665"/>
      <c r="AF32" s="665"/>
      <c r="AG32" s="665"/>
      <c r="AH32" s="654"/>
      <c r="AI32" s="665"/>
      <c r="AJ32" s="665"/>
      <c r="AK32" s="672"/>
      <c r="AL32" s="672"/>
      <c r="AM32" s="665"/>
      <c r="AN32" s="669"/>
      <c r="AO32" s="669"/>
      <c r="AP32" s="670"/>
      <c r="AQ32" s="673"/>
    </row>
    <row r="33" spans="1:43" s="635" customFormat="1">
      <c r="A33" s="784" t="s">
        <v>16</v>
      </c>
      <c r="B33" s="762" t="s">
        <v>14</v>
      </c>
      <c r="C33" s="664"/>
      <c r="D33" s="654"/>
      <c r="E33" s="665"/>
      <c r="F33" s="666"/>
      <c r="G33" s="666"/>
      <c r="H33" s="667"/>
      <c r="I33" s="668"/>
      <c r="J33" s="665"/>
      <c r="K33" s="665"/>
      <c r="L33" s="667"/>
      <c r="M33" s="665"/>
      <c r="N33" s="665"/>
      <c r="O33" s="665"/>
      <c r="P33" s="654"/>
      <c r="Q33" s="654"/>
      <c r="R33" s="665"/>
      <c r="S33" s="654"/>
      <c r="T33" s="654"/>
      <c r="U33" s="654"/>
      <c r="V33" s="654"/>
      <c r="W33" s="666"/>
      <c r="X33" s="666"/>
      <c r="Y33" s="666"/>
      <c r="Z33" s="665"/>
      <c r="AA33" s="669"/>
      <c r="AB33" s="670"/>
      <c r="AC33" s="671"/>
      <c r="AD33" s="665"/>
      <c r="AE33" s="665"/>
      <c r="AF33" s="665"/>
      <c r="AG33" s="665"/>
      <c r="AH33" s="654"/>
      <c r="AI33" s="665"/>
      <c r="AJ33" s="665"/>
      <c r="AK33" s="672"/>
      <c r="AL33" s="672"/>
      <c r="AM33" s="665"/>
      <c r="AN33" s="669"/>
      <c r="AO33" s="669"/>
      <c r="AP33" s="670"/>
      <c r="AQ33" s="673"/>
    </row>
    <row r="34" spans="1:43" s="635" customFormat="1">
      <c r="A34" s="784" t="s">
        <v>18</v>
      </c>
      <c r="B34" s="762" t="s">
        <v>123</v>
      </c>
      <c r="C34" s="664"/>
      <c r="D34" s="654"/>
      <c r="E34" s="665"/>
      <c r="F34" s="666"/>
      <c r="G34" s="666"/>
      <c r="H34" s="667"/>
      <c r="I34" s="668"/>
      <c r="J34" s="665"/>
      <c r="K34" s="665"/>
      <c r="L34" s="667"/>
      <c r="M34" s="665"/>
      <c r="N34" s="665"/>
      <c r="O34" s="665"/>
      <c r="P34" s="654"/>
      <c r="Q34" s="654"/>
      <c r="R34" s="665"/>
      <c r="S34" s="654"/>
      <c r="T34" s="654"/>
      <c r="U34" s="654"/>
      <c r="V34" s="654"/>
      <c r="W34" s="666"/>
      <c r="X34" s="666"/>
      <c r="Y34" s="666"/>
      <c r="Z34" s="665"/>
      <c r="AA34" s="669"/>
      <c r="AB34" s="670"/>
      <c r="AC34" s="671"/>
      <c r="AD34" s="665"/>
      <c r="AE34" s="665"/>
      <c r="AF34" s="665"/>
      <c r="AG34" s="665"/>
      <c r="AH34" s="654"/>
      <c r="AI34" s="665"/>
      <c r="AJ34" s="665"/>
      <c r="AK34" s="672"/>
      <c r="AL34" s="672"/>
      <c r="AM34" s="665"/>
      <c r="AN34" s="669"/>
      <c r="AO34" s="669"/>
      <c r="AP34" s="670"/>
      <c r="AQ34" s="673"/>
    </row>
    <row r="35" spans="1:43" s="635" customFormat="1">
      <c r="A35" s="784" t="s">
        <v>20</v>
      </c>
      <c r="B35" s="762" t="s">
        <v>124</v>
      </c>
      <c r="C35" s="664"/>
      <c r="D35" s="654"/>
      <c r="E35" s="665"/>
      <c r="F35" s="666"/>
      <c r="G35" s="666"/>
      <c r="H35" s="667"/>
      <c r="I35" s="668"/>
      <c r="J35" s="665"/>
      <c r="K35" s="665"/>
      <c r="L35" s="667"/>
      <c r="M35" s="665"/>
      <c r="N35" s="665"/>
      <c r="O35" s="665"/>
      <c r="P35" s="654"/>
      <c r="Q35" s="654"/>
      <c r="R35" s="665"/>
      <c r="S35" s="654"/>
      <c r="T35" s="654"/>
      <c r="U35" s="654"/>
      <c r="V35" s="654"/>
      <c r="W35" s="666"/>
      <c r="X35" s="666"/>
      <c r="Y35" s="666"/>
      <c r="Z35" s="665"/>
      <c r="AA35" s="669"/>
      <c r="AB35" s="670"/>
      <c r="AC35" s="671"/>
      <c r="AD35" s="665"/>
      <c r="AE35" s="665"/>
      <c r="AF35" s="665"/>
      <c r="AG35" s="665"/>
      <c r="AH35" s="654"/>
      <c r="AI35" s="665"/>
      <c r="AJ35" s="665"/>
      <c r="AK35" s="672"/>
      <c r="AL35" s="672"/>
      <c r="AM35" s="665"/>
      <c r="AN35" s="669"/>
      <c r="AO35" s="669"/>
      <c r="AP35" s="670"/>
      <c r="AQ35" s="673"/>
    </row>
    <row r="36" spans="1:43" s="635" customFormat="1">
      <c r="A36" s="784" t="s">
        <v>22</v>
      </c>
      <c r="B36" s="762" t="s">
        <v>125</v>
      </c>
      <c r="C36" s="664"/>
      <c r="D36" s="654"/>
      <c r="E36" s="665"/>
      <c r="F36" s="666"/>
      <c r="G36" s="666"/>
      <c r="H36" s="667"/>
      <c r="I36" s="668"/>
      <c r="J36" s="665"/>
      <c r="K36" s="665"/>
      <c r="L36" s="667"/>
      <c r="M36" s="665"/>
      <c r="N36" s="665"/>
      <c r="O36" s="665"/>
      <c r="P36" s="654"/>
      <c r="Q36" s="654"/>
      <c r="R36" s="665"/>
      <c r="S36" s="654"/>
      <c r="T36" s="654"/>
      <c r="U36" s="654"/>
      <c r="V36" s="654"/>
      <c r="W36" s="666"/>
      <c r="X36" s="666"/>
      <c r="Y36" s="666"/>
      <c r="Z36" s="665"/>
      <c r="AA36" s="674"/>
      <c r="AB36" s="670"/>
      <c r="AC36" s="671"/>
      <c r="AD36" s="665"/>
      <c r="AE36" s="665"/>
      <c r="AF36" s="665"/>
      <c r="AG36" s="665"/>
      <c r="AH36" s="654"/>
      <c r="AI36" s="665"/>
      <c r="AJ36" s="665"/>
      <c r="AK36" s="662"/>
      <c r="AL36" s="662"/>
      <c r="AM36" s="665"/>
      <c r="AN36" s="674"/>
      <c r="AO36" s="674"/>
      <c r="AP36" s="670"/>
      <c r="AQ36" s="673"/>
    </row>
    <row r="37" spans="1:43" s="635" customFormat="1">
      <c r="A37" s="784" t="s">
        <v>24</v>
      </c>
      <c r="B37" s="762" t="s">
        <v>126</v>
      </c>
      <c r="C37" s="664"/>
      <c r="D37" s="654"/>
      <c r="E37" s="665"/>
      <c r="F37" s="666"/>
      <c r="G37" s="666"/>
      <c r="H37" s="667"/>
      <c r="I37" s="668"/>
      <c r="J37" s="665"/>
      <c r="K37" s="665"/>
      <c r="L37" s="667"/>
      <c r="M37" s="665"/>
      <c r="N37" s="665"/>
      <c r="O37" s="665"/>
      <c r="P37" s="654"/>
      <c r="Q37" s="654"/>
      <c r="R37" s="665"/>
      <c r="S37" s="654"/>
      <c r="T37" s="654"/>
      <c r="U37" s="654"/>
      <c r="V37" s="654"/>
      <c r="W37" s="666"/>
      <c r="X37" s="666"/>
      <c r="Y37" s="666"/>
      <c r="Z37" s="665"/>
      <c r="AA37" s="669"/>
      <c r="AB37" s="670"/>
      <c r="AC37" s="671"/>
      <c r="AD37" s="665"/>
      <c r="AE37" s="665"/>
      <c r="AF37" s="665"/>
      <c r="AG37" s="665"/>
      <c r="AH37" s="654"/>
      <c r="AI37" s="665"/>
      <c r="AJ37" s="665"/>
      <c r="AK37" s="672"/>
      <c r="AL37" s="672"/>
      <c r="AM37" s="665"/>
      <c r="AN37" s="669"/>
      <c r="AO37" s="669"/>
      <c r="AP37" s="670"/>
      <c r="AQ37" s="673"/>
    </row>
    <row r="38" spans="1:43" s="635" customFormat="1">
      <c r="A38" s="784" t="s">
        <v>26</v>
      </c>
      <c r="B38" s="762" t="s">
        <v>127</v>
      </c>
      <c r="C38" s="664"/>
      <c r="D38" s="668"/>
      <c r="E38" s="665"/>
      <c r="F38" s="666"/>
      <c r="G38" s="666"/>
      <c r="H38" s="667"/>
      <c r="I38" s="668"/>
      <c r="J38" s="665"/>
      <c r="K38" s="665"/>
      <c r="L38" s="667"/>
      <c r="M38" s="665"/>
      <c r="N38" s="665"/>
      <c r="O38" s="665"/>
      <c r="P38" s="654"/>
      <c r="Q38" s="668"/>
      <c r="R38" s="665"/>
      <c r="S38" s="668"/>
      <c r="T38" s="668"/>
      <c r="U38" s="668"/>
      <c r="V38" s="668"/>
      <c r="W38" s="666"/>
      <c r="X38" s="666"/>
      <c r="Y38" s="666"/>
      <c r="Z38" s="665"/>
      <c r="AA38" s="669"/>
      <c r="AB38" s="670"/>
      <c r="AC38" s="671"/>
      <c r="AD38" s="665"/>
      <c r="AE38" s="665"/>
      <c r="AF38" s="665"/>
      <c r="AG38" s="665"/>
      <c r="AH38" s="654"/>
      <c r="AI38" s="665"/>
      <c r="AJ38" s="665"/>
      <c r="AK38" s="672"/>
      <c r="AL38" s="672"/>
      <c r="AM38" s="665"/>
      <c r="AN38" s="669"/>
      <c r="AO38" s="669"/>
      <c r="AP38" s="670"/>
      <c r="AQ38" s="673"/>
    </row>
    <row r="39" spans="1:43" s="635" customFormat="1">
      <c r="A39" s="784" t="s">
        <v>28</v>
      </c>
      <c r="B39" s="762" t="s">
        <v>128</v>
      </c>
      <c r="C39" s="664"/>
      <c r="D39" s="654"/>
      <c r="E39" s="665"/>
      <c r="F39" s="666"/>
      <c r="G39" s="666"/>
      <c r="H39" s="667"/>
      <c r="I39" s="668"/>
      <c r="J39" s="665"/>
      <c r="K39" s="665"/>
      <c r="L39" s="667"/>
      <c r="M39" s="665"/>
      <c r="N39" s="665"/>
      <c r="O39" s="665"/>
      <c r="P39" s="654"/>
      <c r="Q39" s="654"/>
      <c r="R39" s="665"/>
      <c r="S39" s="654"/>
      <c r="T39" s="654"/>
      <c r="U39" s="654"/>
      <c r="V39" s="654"/>
      <c r="W39" s="666"/>
      <c r="X39" s="666"/>
      <c r="Y39" s="666"/>
      <c r="Z39" s="665"/>
      <c r="AA39" s="669"/>
      <c r="AB39" s="670"/>
      <c r="AC39" s="671"/>
      <c r="AD39" s="665"/>
      <c r="AE39" s="665"/>
      <c r="AF39" s="665"/>
      <c r="AG39" s="665"/>
      <c r="AH39" s="654"/>
      <c r="AI39" s="665"/>
      <c r="AJ39" s="665"/>
      <c r="AK39" s="672"/>
      <c r="AL39" s="672"/>
      <c r="AM39" s="665"/>
      <c r="AN39" s="669"/>
      <c r="AO39" s="669"/>
      <c r="AP39" s="670"/>
      <c r="AQ39" s="673"/>
    </row>
    <row r="40" spans="1:43" s="635" customFormat="1">
      <c r="A40" s="784" t="s">
        <v>30</v>
      </c>
      <c r="B40" s="762" t="s">
        <v>129</v>
      </c>
      <c r="C40" s="664"/>
      <c r="D40" s="654"/>
      <c r="E40" s="665"/>
      <c r="F40" s="666"/>
      <c r="G40" s="666"/>
      <c r="H40" s="667"/>
      <c r="I40" s="668"/>
      <c r="J40" s="665"/>
      <c r="K40" s="665"/>
      <c r="L40" s="667"/>
      <c r="M40" s="665"/>
      <c r="N40" s="665"/>
      <c r="O40" s="665"/>
      <c r="P40" s="654"/>
      <c r="Q40" s="654"/>
      <c r="R40" s="665"/>
      <c r="S40" s="654"/>
      <c r="T40" s="654"/>
      <c r="U40" s="654"/>
      <c r="V40" s="654"/>
      <c r="W40" s="666"/>
      <c r="X40" s="666"/>
      <c r="Y40" s="666"/>
      <c r="Z40" s="665"/>
      <c r="AA40" s="669"/>
      <c r="AB40" s="670"/>
      <c r="AC40" s="671"/>
      <c r="AD40" s="665"/>
      <c r="AE40" s="665"/>
      <c r="AF40" s="665"/>
      <c r="AG40" s="665"/>
      <c r="AH40" s="654"/>
      <c r="AI40" s="665"/>
      <c r="AJ40" s="665"/>
      <c r="AK40" s="672"/>
      <c r="AL40" s="672"/>
      <c r="AM40" s="665"/>
      <c r="AN40" s="669"/>
      <c r="AO40" s="669"/>
      <c r="AP40" s="670"/>
      <c r="AQ40" s="673"/>
    </row>
    <row r="41" spans="1:43" s="635" customFormat="1">
      <c r="A41" s="784" t="s">
        <v>32</v>
      </c>
      <c r="B41" s="762" t="s">
        <v>130</v>
      </c>
      <c r="C41" s="664"/>
      <c r="D41" s="654"/>
      <c r="E41" s="665"/>
      <c r="F41" s="666"/>
      <c r="G41" s="666"/>
      <c r="H41" s="667"/>
      <c r="I41" s="668"/>
      <c r="J41" s="665"/>
      <c r="K41" s="665"/>
      <c r="L41" s="667"/>
      <c r="M41" s="665"/>
      <c r="N41" s="665"/>
      <c r="O41" s="665"/>
      <c r="P41" s="654"/>
      <c r="Q41" s="654"/>
      <c r="R41" s="665"/>
      <c r="S41" s="654"/>
      <c r="T41" s="654"/>
      <c r="U41" s="654"/>
      <c r="V41" s="654"/>
      <c r="W41" s="666"/>
      <c r="X41" s="666"/>
      <c r="Y41" s="666"/>
      <c r="Z41" s="665"/>
      <c r="AA41" s="669"/>
      <c r="AB41" s="670"/>
      <c r="AC41" s="671"/>
      <c r="AD41" s="665"/>
      <c r="AE41" s="665"/>
      <c r="AF41" s="665"/>
      <c r="AG41" s="665"/>
      <c r="AH41" s="654"/>
      <c r="AI41" s="665"/>
      <c r="AJ41" s="665"/>
      <c r="AK41" s="662"/>
      <c r="AL41" s="662"/>
      <c r="AM41" s="665"/>
      <c r="AN41" s="674"/>
      <c r="AO41" s="674"/>
      <c r="AP41" s="670"/>
      <c r="AQ41" s="673"/>
    </row>
    <row r="42" spans="1:43" s="635" customFormat="1">
      <c r="A42" s="784" t="s">
        <v>34</v>
      </c>
      <c r="B42" s="762" t="s">
        <v>131</v>
      </c>
      <c r="C42" s="664"/>
      <c r="D42" s="654"/>
      <c r="E42" s="665"/>
      <c r="F42" s="666"/>
      <c r="G42" s="666"/>
      <c r="H42" s="667"/>
      <c r="I42" s="668"/>
      <c r="J42" s="665"/>
      <c r="K42" s="665"/>
      <c r="L42" s="667"/>
      <c r="M42" s="665"/>
      <c r="N42" s="665"/>
      <c r="O42" s="665"/>
      <c r="P42" s="654"/>
      <c r="Q42" s="654"/>
      <c r="R42" s="665"/>
      <c r="S42" s="654"/>
      <c r="T42" s="654"/>
      <c r="U42" s="654"/>
      <c r="V42" s="654"/>
      <c r="W42" s="666"/>
      <c r="X42" s="666"/>
      <c r="Y42" s="666"/>
      <c r="Z42" s="665"/>
      <c r="AA42" s="669"/>
      <c r="AB42" s="670"/>
      <c r="AC42" s="671"/>
      <c r="AD42" s="665"/>
      <c r="AE42" s="665"/>
      <c r="AF42" s="665"/>
      <c r="AG42" s="665"/>
      <c r="AH42" s="654"/>
      <c r="AI42" s="665"/>
      <c r="AJ42" s="665"/>
      <c r="AK42" s="676"/>
      <c r="AL42" s="676"/>
      <c r="AM42" s="665"/>
      <c r="AN42" s="675"/>
      <c r="AO42" s="675"/>
      <c r="AP42" s="670"/>
      <c r="AQ42" s="673"/>
    </row>
    <row r="43" spans="1:43" s="635" customFormat="1">
      <c r="A43" s="784" t="s">
        <v>36</v>
      </c>
      <c r="B43" s="762" t="s">
        <v>142</v>
      </c>
      <c r="C43" s="664"/>
      <c r="D43" s="654"/>
      <c r="E43" s="665"/>
      <c r="F43" s="666"/>
      <c r="G43" s="666"/>
      <c r="H43" s="667"/>
      <c r="I43" s="668"/>
      <c r="J43" s="665"/>
      <c r="K43" s="665"/>
      <c r="L43" s="667"/>
      <c r="M43" s="665"/>
      <c r="N43" s="665"/>
      <c r="O43" s="665"/>
      <c r="P43" s="654"/>
      <c r="Q43" s="654"/>
      <c r="R43" s="665"/>
      <c r="S43" s="654"/>
      <c r="T43" s="654"/>
      <c r="U43" s="654"/>
      <c r="V43" s="654"/>
      <c r="W43" s="666"/>
      <c r="X43" s="666"/>
      <c r="Y43" s="666"/>
      <c r="Z43" s="665"/>
      <c r="AA43" s="669"/>
      <c r="AB43" s="670"/>
      <c r="AC43" s="671"/>
      <c r="AD43" s="665"/>
      <c r="AE43" s="665"/>
      <c r="AF43" s="665"/>
      <c r="AG43" s="665"/>
      <c r="AH43" s="654"/>
      <c r="AI43" s="665"/>
      <c r="AJ43" s="665"/>
      <c r="AK43" s="676"/>
      <c r="AL43" s="676"/>
      <c r="AM43" s="665"/>
      <c r="AN43" s="675"/>
      <c r="AO43" s="675"/>
      <c r="AP43" s="670"/>
      <c r="AQ43" s="673"/>
    </row>
    <row r="44" spans="1:43" s="635" customFormat="1">
      <c r="A44" s="784" t="s">
        <v>172</v>
      </c>
      <c r="B44" s="762" t="s">
        <v>173</v>
      </c>
      <c r="C44" s="664"/>
      <c r="D44" s="735"/>
      <c r="E44" s="700"/>
      <c r="F44" s="701"/>
      <c r="G44" s="701"/>
      <c r="H44" s="667"/>
      <c r="I44" s="668"/>
      <c r="J44" s="665"/>
      <c r="K44" s="665"/>
      <c r="L44" s="667"/>
      <c r="M44" s="665"/>
      <c r="N44" s="665"/>
      <c r="O44" s="665"/>
      <c r="P44" s="654"/>
      <c r="Q44" s="654"/>
      <c r="R44" s="665"/>
      <c r="S44" s="654"/>
      <c r="T44" s="654"/>
      <c r="U44" s="654"/>
      <c r="V44" s="654"/>
      <c r="W44" s="666"/>
      <c r="X44" s="666"/>
      <c r="Y44" s="666"/>
      <c r="Z44" s="665"/>
      <c r="AA44" s="675"/>
      <c r="AB44" s="670"/>
      <c r="AC44" s="671"/>
      <c r="AD44" s="665"/>
      <c r="AE44" s="665"/>
      <c r="AF44" s="665"/>
      <c r="AG44" s="665"/>
      <c r="AH44" s="654"/>
      <c r="AI44" s="665"/>
      <c r="AJ44" s="665"/>
      <c r="AK44" s="676"/>
      <c r="AL44" s="676"/>
      <c r="AM44" s="665"/>
      <c r="AN44" s="675"/>
      <c r="AO44" s="675"/>
      <c r="AP44" s="670"/>
      <c r="AQ44" s="673"/>
    </row>
    <row r="45" spans="1:43" s="635" customFormat="1">
      <c r="A45" s="785" t="s">
        <v>37</v>
      </c>
      <c r="B45" s="763"/>
      <c r="C45" s="677"/>
      <c r="D45" s="736"/>
      <c r="E45" s="679"/>
      <c r="F45" s="679"/>
      <c r="G45" s="737"/>
      <c r="H45" s="680"/>
      <c r="I45" s="681"/>
      <c r="J45" s="678"/>
      <c r="K45" s="678"/>
      <c r="L45" s="680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9"/>
      <c r="X45" s="679"/>
      <c r="Y45" s="679"/>
      <c r="Z45" s="678"/>
      <c r="AA45" s="680"/>
      <c r="AB45" s="682"/>
      <c r="AC45" s="683"/>
      <c r="AD45" s="678"/>
      <c r="AE45" s="678"/>
      <c r="AF45" s="678"/>
      <c r="AG45" s="678"/>
      <c r="AH45" s="678"/>
      <c r="AI45" s="678"/>
      <c r="AJ45" s="678"/>
      <c r="AK45" s="682"/>
      <c r="AL45" s="682"/>
      <c r="AM45" s="678"/>
      <c r="AN45" s="680"/>
      <c r="AO45" s="680"/>
      <c r="AP45" s="682"/>
      <c r="AQ45" s="720"/>
    </row>
    <row r="46" spans="1:43" s="635" customFormat="1">
      <c r="A46" s="786" t="s">
        <v>70</v>
      </c>
      <c r="B46" s="754"/>
      <c r="C46" s="685"/>
      <c r="D46" s="686"/>
      <c r="E46" s="687"/>
      <c r="F46" s="688"/>
      <c r="G46" s="688"/>
      <c r="H46" s="689"/>
      <c r="I46" s="690"/>
      <c r="J46" s="691"/>
      <c r="K46" s="691"/>
      <c r="L46" s="689"/>
      <c r="M46" s="691"/>
      <c r="N46" s="691"/>
      <c r="O46" s="691"/>
      <c r="P46" s="691"/>
      <c r="Q46" s="691"/>
      <c r="R46" s="691"/>
      <c r="S46" s="691"/>
      <c r="T46" s="691"/>
      <c r="U46" s="691"/>
      <c r="V46" s="691"/>
      <c r="W46" s="688"/>
      <c r="X46" s="688"/>
      <c r="Y46" s="688"/>
      <c r="Z46" s="691"/>
      <c r="AA46" s="689"/>
      <c r="AB46" s="692"/>
      <c r="AC46" s="693"/>
      <c r="AD46" s="691"/>
      <c r="AE46" s="691"/>
      <c r="AF46" s="691"/>
      <c r="AG46" s="691"/>
      <c r="AH46" s="691"/>
      <c r="AI46" s="691"/>
      <c r="AJ46" s="691"/>
      <c r="AK46" s="661"/>
      <c r="AL46" s="661"/>
      <c r="AM46" s="691"/>
      <c r="AN46" s="689"/>
      <c r="AO46" s="658"/>
      <c r="AP46" s="692"/>
      <c r="AQ46" s="694"/>
    </row>
    <row r="47" spans="1:43" s="635" customFormat="1">
      <c r="A47" s="782" t="s">
        <v>150</v>
      </c>
      <c r="B47" s="764"/>
      <c r="C47" s="653"/>
      <c r="D47" s="695"/>
      <c r="E47" s="696"/>
      <c r="F47" s="655"/>
      <c r="G47" s="655"/>
      <c r="H47" s="656"/>
      <c r="I47" s="657"/>
      <c r="J47" s="654"/>
      <c r="K47" s="654"/>
      <c r="L47" s="656"/>
      <c r="M47" s="654"/>
      <c r="N47" s="654"/>
      <c r="O47" s="654"/>
      <c r="P47" s="654"/>
      <c r="Q47" s="654"/>
      <c r="R47" s="654"/>
      <c r="S47" s="654"/>
      <c r="T47" s="654"/>
      <c r="U47" s="654"/>
      <c r="V47" s="654"/>
      <c r="W47" s="655"/>
      <c r="X47" s="655"/>
      <c r="Y47" s="655"/>
      <c r="Z47" s="654"/>
      <c r="AA47" s="656"/>
      <c r="AB47" s="659"/>
      <c r="AC47" s="660"/>
      <c r="AD47" s="654"/>
      <c r="AE47" s="654"/>
      <c r="AF47" s="654"/>
      <c r="AG47" s="654"/>
      <c r="AH47" s="654"/>
      <c r="AI47" s="654"/>
      <c r="AJ47" s="654"/>
      <c r="AK47" s="662"/>
      <c r="AL47" s="662"/>
      <c r="AM47" s="654"/>
      <c r="AN47" s="656"/>
      <c r="AO47" s="674"/>
      <c r="AP47" s="659"/>
      <c r="AQ47" s="663"/>
    </row>
    <row r="48" spans="1:43" s="635" customFormat="1">
      <c r="A48" s="784" t="s">
        <v>71</v>
      </c>
      <c r="B48" s="750"/>
      <c r="C48" s="664"/>
      <c r="D48" s="697"/>
      <c r="E48" s="698"/>
      <c r="F48" s="666"/>
      <c r="G48" s="666"/>
      <c r="H48" s="667"/>
      <c r="I48" s="668"/>
      <c r="J48" s="665"/>
      <c r="K48" s="665"/>
      <c r="L48" s="667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6"/>
      <c r="X48" s="666"/>
      <c r="Y48" s="666"/>
      <c r="Z48" s="665"/>
      <c r="AA48" s="667"/>
      <c r="AB48" s="670"/>
      <c r="AC48" s="671"/>
      <c r="AD48" s="665"/>
      <c r="AE48" s="665"/>
      <c r="AF48" s="665"/>
      <c r="AG48" s="665"/>
      <c r="AH48" s="665"/>
      <c r="AI48" s="665"/>
      <c r="AJ48" s="665"/>
      <c r="AK48" s="672"/>
      <c r="AL48" s="672"/>
      <c r="AM48" s="665"/>
      <c r="AN48" s="667"/>
      <c r="AO48" s="669"/>
      <c r="AP48" s="670"/>
      <c r="AQ48" s="673"/>
    </row>
    <row r="49" spans="1:43" s="635" customFormat="1">
      <c r="A49" s="784" t="s">
        <v>72</v>
      </c>
      <c r="B49" s="750"/>
      <c r="C49" s="664"/>
      <c r="D49" s="697"/>
      <c r="E49" s="698"/>
      <c r="F49" s="666"/>
      <c r="G49" s="666"/>
      <c r="H49" s="667"/>
      <c r="I49" s="668"/>
      <c r="J49" s="665"/>
      <c r="K49" s="665"/>
      <c r="L49" s="667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6"/>
      <c r="X49" s="666"/>
      <c r="Y49" s="666"/>
      <c r="Z49" s="665"/>
      <c r="AA49" s="667"/>
      <c r="AB49" s="670"/>
      <c r="AC49" s="671"/>
      <c r="AD49" s="665"/>
      <c r="AE49" s="665"/>
      <c r="AF49" s="665"/>
      <c r="AG49" s="665"/>
      <c r="AH49" s="665"/>
      <c r="AI49" s="665"/>
      <c r="AJ49" s="665"/>
      <c r="AK49" s="672"/>
      <c r="AL49" s="672"/>
      <c r="AM49" s="665"/>
      <c r="AN49" s="667"/>
      <c r="AO49" s="669"/>
      <c r="AP49" s="670"/>
      <c r="AQ49" s="673"/>
    </row>
    <row r="50" spans="1:43" s="635" customFormat="1">
      <c r="A50" s="784" t="s">
        <v>38</v>
      </c>
      <c r="B50" s="750"/>
      <c r="C50" s="664"/>
      <c r="D50" s="697"/>
      <c r="E50" s="698"/>
      <c r="F50" s="666"/>
      <c r="G50" s="666"/>
      <c r="H50" s="667"/>
      <c r="I50" s="668"/>
      <c r="J50" s="665"/>
      <c r="K50" s="665"/>
      <c r="L50" s="667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6"/>
      <c r="X50" s="666"/>
      <c r="Y50" s="666"/>
      <c r="Z50" s="665"/>
      <c r="AA50" s="667"/>
      <c r="AB50" s="670"/>
      <c r="AC50" s="671"/>
      <c r="AD50" s="665"/>
      <c r="AE50" s="665"/>
      <c r="AF50" s="665"/>
      <c r="AG50" s="665"/>
      <c r="AH50" s="665"/>
      <c r="AI50" s="665"/>
      <c r="AJ50" s="665"/>
      <c r="AK50" s="672"/>
      <c r="AL50" s="672"/>
      <c r="AM50" s="665"/>
      <c r="AN50" s="667"/>
      <c r="AO50" s="669"/>
      <c r="AP50" s="670"/>
      <c r="AQ50" s="673"/>
    </row>
    <row r="51" spans="1:43" s="635" customFormat="1">
      <c r="A51" s="784" t="s">
        <v>39</v>
      </c>
      <c r="B51" s="750"/>
      <c r="C51" s="664"/>
      <c r="D51" s="697"/>
      <c r="E51" s="698"/>
      <c r="F51" s="666"/>
      <c r="G51" s="666"/>
      <c r="H51" s="667"/>
      <c r="I51" s="668"/>
      <c r="J51" s="665"/>
      <c r="K51" s="665"/>
      <c r="L51" s="667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6"/>
      <c r="X51" s="666"/>
      <c r="Y51" s="666"/>
      <c r="Z51" s="665"/>
      <c r="AA51" s="667"/>
      <c r="AB51" s="670"/>
      <c r="AC51" s="671"/>
      <c r="AD51" s="665"/>
      <c r="AE51" s="665"/>
      <c r="AF51" s="665"/>
      <c r="AG51" s="665"/>
      <c r="AH51" s="665"/>
      <c r="AI51" s="700"/>
      <c r="AJ51" s="665"/>
      <c r="AK51" s="672"/>
      <c r="AL51" s="672"/>
      <c r="AM51" s="665"/>
      <c r="AN51" s="667"/>
      <c r="AO51" s="669"/>
      <c r="AP51" s="670"/>
      <c r="AQ51" s="673"/>
    </row>
    <row r="52" spans="1:43" s="635" customFormat="1">
      <c r="A52" s="784" t="s">
        <v>75</v>
      </c>
      <c r="B52" s="762"/>
      <c r="C52" s="699"/>
      <c r="D52" s="700"/>
      <c r="E52" s="700"/>
      <c r="F52" s="701"/>
      <c r="G52" s="701"/>
      <c r="H52" s="702"/>
      <c r="I52" s="703"/>
      <c r="J52" s="700"/>
      <c r="K52" s="700"/>
      <c r="L52" s="702"/>
      <c r="M52" s="700"/>
      <c r="N52" s="700"/>
      <c r="O52" s="700"/>
      <c r="P52" s="654"/>
      <c r="Q52" s="700"/>
      <c r="R52" s="700"/>
      <c r="S52" s="700"/>
      <c r="T52" s="700"/>
      <c r="U52" s="700"/>
      <c r="V52" s="700"/>
      <c r="W52" s="701"/>
      <c r="X52" s="701"/>
      <c r="Y52" s="701"/>
      <c r="Z52" s="700"/>
      <c r="AA52" s="674"/>
      <c r="AB52" s="704"/>
      <c r="AC52" s="705"/>
      <c r="AD52" s="700"/>
      <c r="AE52" s="700"/>
      <c r="AF52" s="700"/>
      <c r="AG52" s="700"/>
      <c r="AH52" s="700"/>
      <c r="AI52" s="700"/>
      <c r="AJ52" s="700"/>
      <c r="AK52" s="662"/>
      <c r="AL52" s="676"/>
      <c r="AM52" s="700"/>
      <c r="AN52" s="674"/>
      <c r="AO52" s="674"/>
      <c r="AP52" s="704"/>
      <c r="AQ52" s="706"/>
    </row>
    <row r="53" spans="1:43" s="635" customFormat="1">
      <c r="A53" s="784" t="s">
        <v>73</v>
      </c>
      <c r="B53" s="762"/>
      <c r="C53" s="699"/>
      <c r="D53" s="703"/>
      <c r="E53" s="700"/>
      <c r="F53" s="701"/>
      <c r="G53" s="701"/>
      <c r="H53" s="702"/>
      <c r="I53" s="703"/>
      <c r="J53" s="700"/>
      <c r="K53" s="700"/>
      <c r="L53" s="702"/>
      <c r="M53" s="700"/>
      <c r="N53" s="700"/>
      <c r="O53" s="700"/>
      <c r="P53" s="700"/>
      <c r="Q53" s="700"/>
      <c r="R53" s="700"/>
      <c r="S53" s="700"/>
      <c r="T53" s="700"/>
      <c r="U53" s="700"/>
      <c r="V53" s="700"/>
      <c r="W53" s="701"/>
      <c r="X53" s="701"/>
      <c r="Y53" s="701"/>
      <c r="Z53" s="700"/>
      <c r="AA53" s="674"/>
      <c r="AB53" s="704"/>
      <c r="AC53" s="705"/>
      <c r="AD53" s="700"/>
      <c r="AE53" s="700"/>
      <c r="AF53" s="700"/>
      <c r="AG53" s="700"/>
      <c r="AH53" s="700"/>
      <c r="AI53" s="700"/>
      <c r="AJ53" s="700"/>
      <c r="AK53" s="700"/>
      <c r="AL53" s="700"/>
      <c r="AM53" s="700"/>
      <c r="AN53" s="674"/>
      <c r="AO53" s="669"/>
      <c r="AP53" s="704"/>
      <c r="AQ53" s="706"/>
    </row>
    <row r="54" spans="1:43" s="635" customFormat="1">
      <c r="A54" s="772" t="s">
        <v>134</v>
      </c>
      <c r="B54" s="750"/>
      <c r="C54" s="699"/>
      <c r="D54" s="703"/>
      <c r="E54" s="700"/>
      <c r="F54" s="701"/>
      <c r="G54" s="701"/>
      <c r="H54" s="702"/>
      <c r="I54" s="703"/>
      <c r="J54" s="700"/>
      <c r="K54" s="700"/>
      <c r="L54" s="702"/>
      <c r="M54" s="700"/>
      <c r="N54" s="700"/>
      <c r="O54" s="700"/>
      <c r="P54" s="700"/>
      <c r="Q54" s="700"/>
      <c r="R54" s="700"/>
      <c r="S54" s="700"/>
      <c r="T54" s="700"/>
      <c r="U54" s="700"/>
      <c r="V54" s="700"/>
      <c r="W54" s="701"/>
      <c r="X54" s="701"/>
      <c r="Y54" s="701"/>
      <c r="Z54" s="700"/>
      <c r="AA54" s="675"/>
      <c r="AB54" s="704"/>
      <c r="AC54" s="705"/>
      <c r="AD54" s="700"/>
      <c r="AE54" s="700"/>
      <c r="AF54" s="700"/>
      <c r="AG54" s="700"/>
      <c r="AH54" s="700"/>
      <c r="AI54" s="700"/>
      <c r="AJ54" s="700"/>
      <c r="AK54" s="700"/>
      <c r="AL54" s="700"/>
      <c r="AM54" s="700"/>
      <c r="AN54" s="675"/>
      <c r="AO54" s="674"/>
      <c r="AP54" s="704"/>
      <c r="AQ54" s="706"/>
    </row>
    <row r="55" spans="1:43" s="635" customFormat="1">
      <c r="A55" s="776" t="s">
        <v>239</v>
      </c>
      <c r="B55" s="755"/>
      <c r="C55" s="707"/>
      <c r="D55" s="708"/>
      <c r="E55" s="709"/>
      <c r="F55" s="710"/>
      <c r="G55" s="710"/>
      <c r="H55" s="711"/>
      <c r="I55" s="712"/>
      <c r="J55" s="713"/>
      <c r="K55" s="713"/>
      <c r="L55" s="711"/>
      <c r="M55" s="713"/>
      <c r="N55" s="713"/>
      <c r="O55" s="713"/>
      <c r="P55" s="713"/>
      <c r="Q55" s="713"/>
      <c r="R55" s="713"/>
      <c r="S55" s="713"/>
      <c r="T55" s="713"/>
      <c r="U55" s="713"/>
      <c r="V55" s="713"/>
      <c r="W55" s="710"/>
      <c r="X55" s="710"/>
      <c r="Y55" s="710"/>
      <c r="Z55" s="713"/>
      <c r="AA55" s="711"/>
      <c r="AB55" s="714"/>
      <c r="AC55" s="715"/>
      <c r="AD55" s="713"/>
      <c r="AE55" s="713"/>
      <c r="AF55" s="713"/>
      <c r="AG55" s="713"/>
      <c r="AH55" s="713"/>
      <c r="AI55" s="713"/>
      <c r="AJ55" s="713"/>
      <c r="AK55" s="716"/>
      <c r="AL55" s="716"/>
      <c r="AM55" s="713"/>
      <c r="AN55" s="711"/>
      <c r="AO55" s="717"/>
      <c r="AP55" s="714"/>
      <c r="AQ55" s="718"/>
    </row>
    <row r="56" spans="1:43" s="635" customFormat="1">
      <c r="A56" s="785" t="s">
        <v>40</v>
      </c>
      <c r="B56" s="763"/>
      <c r="C56" s="677"/>
      <c r="D56" s="681"/>
      <c r="E56" s="719"/>
      <c r="F56" s="679"/>
      <c r="G56" s="679"/>
      <c r="H56" s="680"/>
      <c r="I56" s="681"/>
      <c r="J56" s="678"/>
      <c r="K56" s="678"/>
      <c r="L56" s="680"/>
      <c r="M56" s="678"/>
      <c r="N56" s="678"/>
      <c r="O56" s="678"/>
      <c r="P56" s="678"/>
      <c r="Q56" s="678"/>
      <c r="R56" s="678"/>
      <c r="S56" s="678"/>
      <c r="T56" s="678"/>
      <c r="U56" s="678"/>
      <c r="V56" s="678"/>
      <c r="W56" s="679"/>
      <c r="X56" s="679"/>
      <c r="Y56" s="679"/>
      <c r="Z56" s="678"/>
      <c r="AA56" s="680"/>
      <c r="AB56" s="682"/>
      <c r="AC56" s="683"/>
      <c r="AD56" s="678"/>
      <c r="AE56" s="678"/>
      <c r="AF56" s="678"/>
      <c r="AG56" s="678"/>
      <c r="AH56" s="678"/>
      <c r="AI56" s="678"/>
      <c r="AJ56" s="678"/>
      <c r="AK56" s="682"/>
      <c r="AL56" s="682"/>
      <c r="AM56" s="678"/>
      <c r="AN56" s="680"/>
      <c r="AO56" s="680"/>
      <c r="AP56" s="682"/>
      <c r="AQ56" s="720"/>
    </row>
    <row r="57" spans="1:43" s="635" customFormat="1">
      <c r="A57" s="785" t="s">
        <v>193</v>
      </c>
      <c r="B57" s="763"/>
      <c r="C57" s="677"/>
      <c r="D57" s="678"/>
      <c r="E57" s="678"/>
      <c r="F57" s="679"/>
      <c r="G57" s="679"/>
      <c r="H57" s="680"/>
      <c r="I57" s="681"/>
      <c r="J57" s="681"/>
      <c r="K57" s="681"/>
      <c r="L57" s="680"/>
      <c r="M57" s="678"/>
      <c r="N57" s="678"/>
      <c r="O57" s="678"/>
      <c r="P57" s="678"/>
      <c r="Q57" s="678"/>
      <c r="R57" s="678"/>
      <c r="S57" s="678"/>
      <c r="T57" s="678"/>
      <c r="U57" s="678"/>
      <c r="V57" s="678"/>
      <c r="W57" s="679"/>
      <c r="X57" s="679"/>
      <c r="Y57" s="679"/>
      <c r="Z57" s="681"/>
      <c r="AA57" s="680"/>
      <c r="AB57" s="682"/>
      <c r="AC57" s="683"/>
      <c r="AD57" s="678"/>
      <c r="AE57" s="678"/>
      <c r="AF57" s="678"/>
      <c r="AG57" s="678"/>
      <c r="AH57" s="678"/>
      <c r="AI57" s="678"/>
      <c r="AJ57" s="678"/>
      <c r="AK57" s="678"/>
      <c r="AL57" s="681"/>
      <c r="AM57" s="681"/>
      <c r="AN57" s="680"/>
      <c r="AO57" s="680"/>
      <c r="AP57" s="682"/>
      <c r="AQ57" s="684"/>
    </row>
    <row r="58" spans="1:43" s="635" customFormat="1">
      <c r="A58" s="785" t="s">
        <v>194</v>
      </c>
      <c r="B58" s="763"/>
      <c r="C58" s="677"/>
      <c r="D58" s="678"/>
      <c r="E58" s="678"/>
      <c r="F58" s="679"/>
      <c r="G58" s="679"/>
      <c r="H58" s="680"/>
      <c r="I58" s="681"/>
      <c r="J58" s="681"/>
      <c r="K58" s="681"/>
      <c r="L58" s="680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9"/>
      <c r="Y58" s="679"/>
      <c r="Z58" s="681"/>
      <c r="AA58" s="680"/>
      <c r="AB58" s="682"/>
      <c r="AC58" s="683"/>
      <c r="AD58" s="678"/>
      <c r="AE58" s="678"/>
      <c r="AF58" s="678"/>
      <c r="AG58" s="678"/>
      <c r="AH58" s="678"/>
      <c r="AI58" s="678"/>
      <c r="AJ58" s="678"/>
      <c r="AK58" s="678"/>
      <c r="AL58" s="681"/>
      <c r="AM58" s="681"/>
      <c r="AN58" s="680"/>
      <c r="AO58" s="680"/>
      <c r="AP58" s="682"/>
      <c r="AQ58" s="684"/>
    </row>
    <row r="59" spans="1:43" s="635" customFormat="1">
      <c r="A59" s="784" t="s">
        <v>174</v>
      </c>
      <c r="B59" s="762" t="s">
        <v>175</v>
      </c>
      <c r="C59" s="664"/>
      <c r="D59" s="654"/>
      <c r="E59" s="665"/>
      <c r="F59" s="666"/>
      <c r="G59" s="666"/>
      <c r="H59" s="667"/>
      <c r="I59" s="668"/>
      <c r="J59" s="665"/>
      <c r="K59" s="665"/>
      <c r="L59" s="667"/>
      <c r="M59" s="665"/>
      <c r="N59" s="665"/>
      <c r="O59" s="665"/>
      <c r="P59" s="654"/>
      <c r="Q59" s="654"/>
      <c r="R59" s="665"/>
      <c r="S59" s="654"/>
      <c r="T59" s="654"/>
      <c r="U59" s="654"/>
      <c r="V59" s="654"/>
      <c r="W59" s="666"/>
      <c r="X59" s="666"/>
      <c r="Y59" s="666"/>
      <c r="Z59" s="665"/>
      <c r="AA59" s="674"/>
      <c r="AB59" s="670"/>
      <c r="AC59" s="671"/>
      <c r="AD59" s="665"/>
      <c r="AE59" s="665"/>
      <c r="AF59" s="665"/>
      <c r="AG59" s="665"/>
      <c r="AH59" s="654"/>
      <c r="AI59" s="665"/>
      <c r="AJ59" s="665"/>
      <c r="AK59" s="662"/>
      <c r="AL59" s="662"/>
      <c r="AM59" s="665"/>
      <c r="AN59" s="674"/>
      <c r="AO59" s="674"/>
      <c r="AP59" s="670"/>
      <c r="AQ59" s="673"/>
    </row>
    <row r="60" spans="1:43" s="635" customFormat="1">
      <c r="A60" s="784" t="s">
        <v>176</v>
      </c>
      <c r="B60" s="762" t="s">
        <v>177</v>
      </c>
      <c r="C60" s="664"/>
      <c r="D60" s="654"/>
      <c r="E60" s="665"/>
      <c r="F60" s="666"/>
      <c r="G60" s="666"/>
      <c r="H60" s="667"/>
      <c r="I60" s="668"/>
      <c r="J60" s="665"/>
      <c r="K60" s="665"/>
      <c r="L60" s="667"/>
      <c r="M60" s="665"/>
      <c r="N60" s="665"/>
      <c r="O60" s="665"/>
      <c r="P60" s="654"/>
      <c r="Q60" s="654"/>
      <c r="R60" s="665"/>
      <c r="S60" s="654"/>
      <c r="T60" s="654"/>
      <c r="U60" s="654"/>
      <c r="V60" s="654"/>
      <c r="W60" s="666"/>
      <c r="X60" s="666"/>
      <c r="Y60" s="666"/>
      <c r="Z60" s="665"/>
      <c r="AA60" s="669"/>
      <c r="AB60" s="670"/>
      <c r="AC60" s="671"/>
      <c r="AD60" s="665"/>
      <c r="AE60" s="665"/>
      <c r="AF60" s="665"/>
      <c r="AG60" s="665"/>
      <c r="AH60" s="654"/>
      <c r="AI60" s="665"/>
      <c r="AJ60" s="665"/>
      <c r="AK60" s="672"/>
      <c r="AL60" s="672"/>
      <c r="AM60" s="665"/>
      <c r="AN60" s="669"/>
      <c r="AO60" s="669"/>
      <c r="AP60" s="670"/>
      <c r="AQ60" s="673"/>
    </row>
    <row r="61" spans="1:43" s="635" customFormat="1">
      <c r="A61" s="784" t="s">
        <v>178</v>
      </c>
      <c r="B61" s="762" t="s">
        <v>179</v>
      </c>
      <c r="C61" s="664"/>
      <c r="D61" s="668"/>
      <c r="E61" s="665"/>
      <c r="F61" s="666"/>
      <c r="G61" s="666"/>
      <c r="H61" s="667"/>
      <c r="I61" s="668"/>
      <c r="J61" s="665"/>
      <c r="K61" s="665"/>
      <c r="L61" s="667"/>
      <c r="M61" s="665"/>
      <c r="N61" s="665"/>
      <c r="O61" s="665"/>
      <c r="P61" s="654"/>
      <c r="Q61" s="668"/>
      <c r="R61" s="665"/>
      <c r="S61" s="668"/>
      <c r="T61" s="668"/>
      <c r="U61" s="668"/>
      <c r="V61" s="668"/>
      <c r="W61" s="666"/>
      <c r="X61" s="666"/>
      <c r="Y61" s="666"/>
      <c r="Z61" s="665"/>
      <c r="AA61" s="669"/>
      <c r="AB61" s="670"/>
      <c r="AC61" s="671"/>
      <c r="AD61" s="665"/>
      <c r="AE61" s="665"/>
      <c r="AF61" s="665"/>
      <c r="AG61" s="665"/>
      <c r="AH61" s="654"/>
      <c r="AI61" s="665"/>
      <c r="AJ61" s="665"/>
      <c r="AK61" s="672"/>
      <c r="AL61" s="672"/>
      <c r="AM61" s="665"/>
      <c r="AN61" s="669"/>
      <c r="AO61" s="669"/>
      <c r="AP61" s="670"/>
      <c r="AQ61" s="673"/>
    </row>
    <row r="62" spans="1:43" s="635" customFormat="1">
      <c r="A62" s="784" t="s">
        <v>180</v>
      </c>
      <c r="B62" s="762" t="s">
        <v>181</v>
      </c>
      <c r="C62" s="664"/>
      <c r="D62" s="654"/>
      <c r="E62" s="665"/>
      <c r="F62" s="666"/>
      <c r="G62" s="666"/>
      <c r="H62" s="667"/>
      <c r="I62" s="668"/>
      <c r="J62" s="665"/>
      <c r="K62" s="665"/>
      <c r="L62" s="667"/>
      <c r="M62" s="665"/>
      <c r="N62" s="665"/>
      <c r="O62" s="665"/>
      <c r="P62" s="654"/>
      <c r="Q62" s="654"/>
      <c r="R62" s="665"/>
      <c r="S62" s="654"/>
      <c r="T62" s="654"/>
      <c r="U62" s="654"/>
      <c r="V62" s="654"/>
      <c r="W62" s="666"/>
      <c r="X62" s="666"/>
      <c r="Y62" s="666"/>
      <c r="Z62" s="665"/>
      <c r="AA62" s="669"/>
      <c r="AB62" s="670"/>
      <c r="AC62" s="671"/>
      <c r="AD62" s="665"/>
      <c r="AE62" s="665"/>
      <c r="AF62" s="665"/>
      <c r="AG62" s="665"/>
      <c r="AH62" s="654"/>
      <c r="AI62" s="665"/>
      <c r="AJ62" s="665"/>
      <c r="AK62" s="672"/>
      <c r="AL62" s="672"/>
      <c r="AM62" s="665"/>
      <c r="AN62" s="669"/>
      <c r="AO62" s="669"/>
      <c r="AP62" s="670"/>
      <c r="AQ62" s="673"/>
    </row>
    <row r="63" spans="1:43" s="635" customFormat="1">
      <c r="A63" s="784" t="s">
        <v>182</v>
      </c>
      <c r="B63" s="762" t="s">
        <v>183</v>
      </c>
      <c r="C63" s="664"/>
      <c r="D63" s="654"/>
      <c r="E63" s="665"/>
      <c r="F63" s="666"/>
      <c r="G63" s="666"/>
      <c r="H63" s="667"/>
      <c r="I63" s="668"/>
      <c r="J63" s="665"/>
      <c r="K63" s="665"/>
      <c r="L63" s="667"/>
      <c r="M63" s="665"/>
      <c r="N63" s="665"/>
      <c r="O63" s="665"/>
      <c r="P63" s="654"/>
      <c r="Q63" s="654"/>
      <c r="R63" s="665"/>
      <c r="S63" s="654"/>
      <c r="T63" s="654"/>
      <c r="U63" s="654"/>
      <c r="V63" s="654"/>
      <c r="W63" s="666"/>
      <c r="X63" s="666"/>
      <c r="Y63" s="666"/>
      <c r="Z63" s="665"/>
      <c r="AA63" s="669"/>
      <c r="AB63" s="670"/>
      <c r="AC63" s="671"/>
      <c r="AD63" s="665"/>
      <c r="AE63" s="665"/>
      <c r="AF63" s="665"/>
      <c r="AG63" s="665"/>
      <c r="AH63" s="654"/>
      <c r="AI63" s="665"/>
      <c r="AJ63" s="665"/>
      <c r="AK63" s="672"/>
      <c r="AL63" s="672"/>
      <c r="AM63" s="665"/>
      <c r="AN63" s="669"/>
      <c r="AO63" s="669"/>
      <c r="AP63" s="670"/>
      <c r="AQ63" s="673"/>
    </row>
    <row r="64" spans="1:43" s="635" customFormat="1">
      <c r="A64" s="784" t="s">
        <v>184</v>
      </c>
      <c r="B64" s="762"/>
      <c r="C64" s="664"/>
      <c r="D64" s="654"/>
      <c r="E64" s="665"/>
      <c r="F64" s="666"/>
      <c r="G64" s="666"/>
      <c r="H64" s="667"/>
      <c r="I64" s="668"/>
      <c r="J64" s="665"/>
      <c r="K64" s="665"/>
      <c r="L64" s="667"/>
      <c r="M64" s="665"/>
      <c r="N64" s="665"/>
      <c r="O64" s="665"/>
      <c r="P64" s="654"/>
      <c r="Q64" s="654"/>
      <c r="R64" s="665"/>
      <c r="S64" s="654"/>
      <c r="T64" s="654"/>
      <c r="U64" s="654"/>
      <c r="V64" s="654"/>
      <c r="W64" s="666"/>
      <c r="X64" s="666"/>
      <c r="Y64" s="666"/>
      <c r="Z64" s="665"/>
      <c r="AA64" s="674"/>
      <c r="AB64" s="670"/>
      <c r="AC64" s="671"/>
      <c r="AD64" s="665"/>
      <c r="AE64" s="665"/>
      <c r="AF64" s="665"/>
      <c r="AG64" s="665"/>
      <c r="AH64" s="654"/>
      <c r="AI64" s="665"/>
      <c r="AJ64" s="665"/>
      <c r="AK64" s="662"/>
      <c r="AL64" s="662"/>
      <c r="AM64" s="665"/>
      <c r="AN64" s="674"/>
      <c r="AO64" s="674"/>
      <c r="AP64" s="670"/>
      <c r="AQ64" s="673"/>
    </row>
    <row r="65" spans="1:43" s="635" customFormat="1">
      <c r="A65" s="785" t="s">
        <v>195</v>
      </c>
      <c r="B65" s="763"/>
      <c r="C65" s="677"/>
      <c r="D65" s="678"/>
      <c r="E65" s="678"/>
      <c r="F65" s="679"/>
      <c r="G65" s="679"/>
      <c r="H65" s="680"/>
      <c r="I65" s="681"/>
      <c r="J65" s="681"/>
      <c r="K65" s="681"/>
      <c r="L65" s="680"/>
      <c r="M65" s="678"/>
      <c r="N65" s="678"/>
      <c r="O65" s="678"/>
      <c r="P65" s="678"/>
      <c r="Q65" s="678"/>
      <c r="R65" s="678"/>
      <c r="S65" s="678"/>
      <c r="T65" s="678"/>
      <c r="U65" s="678"/>
      <c r="V65" s="678"/>
      <c r="W65" s="679"/>
      <c r="X65" s="679"/>
      <c r="Y65" s="679"/>
      <c r="Z65" s="681"/>
      <c r="AA65" s="680"/>
      <c r="AB65" s="682"/>
      <c r="AC65" s="683"/>
      <c r="AD65" s="678"/>
      <c r="AE65" s="678"/>
      <c r="AF65" s="678"/>
      <c r="AG65" s="678"/>
      <c r="AH65" s="678"/>
      <c r="AI65" s="678"/>
      <c r="AJ65" s="678"/>
      <c r="AK65" s="678"/>
      <c r="AL65" s="681"/>
      <c r="AM65" s="681"/>
      <c r="AN65" s="680"/>
      <c r="AO65" s="680"/>
      <c r="AP65" s="682"/>
      <c r="AQ65" s="684"/>
    </row>
    <row r="66" spans="1:43" s="635" customFormat="1">
      <c r="A66" s="784" t="s">
        <v>185</v>
      </c>
      <c r="B66" s="762" t="s">
        <v>186</v>
      </c>
      <c r="C66" s="664"/>
      <c r="D66" s="654"/>
      <c r="E66" s="665"/>
      <c r="F66" s="666"/>
      <c r="G66" s="666"/>
      <c r="H66" s="667"/>
      <c r="I66" s="668"/>
      <c r="J66" s="665"/>
      <c r="K66" s="665"/>
      <c r="L66" s="667"/>
      <c r="M66" s="665"/>
      <c r="N66" s="665"/>
      <c r="O66" s="665"/>
      <c r="P66" s="654"/>
      <c r="Q66" s="654"/>
      <c r="R66" s="665"/>
      <c r="S66" s="654"/>
      <c r="T66" s="654"/>
      <c r="U66" s="654"/>
      <c r="V66" s="654"/>
      <c r="W66" s="666"/>
      <c r="X66" s="666"/>
      <c r="Y66" s="666"/>
      <c r="Z66" s="665"/>
      <c r="AA66" s="674"/>
      <c r="AB66" s="670"/>
      <c r="AC66" s="671"/>
      <c r="AD66" s="665"/>
      <c r="AE66" s="665"/>
      <c r="AF66" s="665"/>
      <c r="AG66" s="665"/>
      <c r="AH66" s="654"/>
      <c r="AI66" s="665"/>
      <c r="AJ66" s="665"/>
      <c r="AK66" s="662"/>
      <c r="AL66" s="662"/>
      <c r="AM66" s="665"/>
      <c r="AN66" s="674"/>
      <c r="AO66" s="674"/>
      <c r="AP66" s="670"/>
      <c r="AQ66" s="673"/>
    </row>
    <row r="67" spans="1:43" s="635" customFormat="1">
      <c r="A67" s="784" t="s">
        <v>187</v>
      </c>
      <c r="B67" s="765">
        <v>84</v>
      </c>
      <c r="C67" s="664"/>
      <c r="D67" s="654"/>
      <c r="E67" s="665"/>
      <c r="F67" s="666"/>
      <c r="G67" s="666"/>
      <c r="H67" s="667"/>
      <c r="I67" s="668"/>
      <c r="J67" s="665"/>
      <c r="K67" s="665"/>
      <c r="L67" s="667"/>
      <c r="M67" s="665"/>
      <c r="N67" s="665"/>
      <c r="O67" s="665"/>
      <c r="P67" s="654"/>
      <c r="Q67" s="654"/>
      <c r="R67" s="665"/>
      <c r="S67" s="654"/>
      <c r="T67" s="654"/>
      <c r="U67" s="654"/>
      <c r="V67" s="654"/>
      <c r="W67" s="666"/>
      <c r="X67" s="666"/>
      <c r="Y67" s="666"/>
      <c r="Z67" s="665"/>
      <c r="AA67" s="669"/>
      <c r="AB67" s="670"/>
      <c r="AC67" s="671"/>
      <c r="AD67" s="665"/>
      <c r="AE67" s="665"/>
      <c r="AF67" s="665"/>
      <c r="AG67" s="665"/>
      <c r="AH67" s="654"/>
      <c r="AI67" s="665"/>
      <c r="AJ67" s="665"/>
      <c r="AK67" s="672"/>
      <c r="AL67" s="672"/>
      <c r="AM67" s="665"/>
      <c r="AN67" s="669"/>
      <c r="AO67" s="669"/>
      <c r="AP67" s="670"/>
      <c r="AQ67" s="673"/>
    </row>
    <row r="68" spans="1:43" s="635" customFormat="1">
      <c r="A68" s="784" t="s">
        <v>188</v>
      </c>
      <c r="B68" s="765">
        <v>85</v>
      </c>
      <c r="C68" s="664"/>
      <c r="D68" s="668"/>
      <c r="E68" s="665"/>
      <c r="F68" s="666"/>
      <c r="G68" s="666"/>
      <c r="H68" s="667"/>
      <c r="I68" s="668"/>
      <c r="J68" s="665"/>
      <c r="K68" s="665"/>
      <c r="L68" s="667"/>
      <c r="M68" s="665"/>
      <c r="N68" s="665"/>
      <c r="O68" s="665"/>
      <c r="P68" s="654"/>
      <c r="Q68" s="668"/>
      <c r="R68" s="665"/>
      <c r="S68" s="668"/>
      <c r="T68" s="668"/>
      <c r="U68" s="668"/>
      <c r="V68" s="668"/>
      <c r="W68" s="666"/>
      <c r="X68" s="666"/>
      <c r="Y68" s="666"/>
      <c r="Z68" s="665"/>
      <c r="AA68" s="669"/>
      <c r="AB68" s="670"/>
      <c r="AC68" s="671"/>
      <c r="AD68" s="665"/>
      <c r="AE68" s="665"/>
      <c r="AF68" s="665"/>
      <c r="AG68" s="665"/>
      <c r="AH68" s="654"/>
      <c r="AI68" s="665"/>
      <c r="AJ68" s="665"/>
      <c r="AK68" s="672"/>
      <c r="AL68" s="672"/>
      <c r="AM68" s="665"/>
      <c r="AN68" s="669"/>
      <c r="AO68" s="669"/>
      <c r="AP68" s="670"/>
      <c r="AQ68" s="673"/>
    </row>
    <row r="69" spans="1:43" s="635" customFormat="1">
      <c r="A69" s="784" t="s">
        <v>189</v>
      </c>
      <c r="B69" s="762" t="s">
        <v>190</v>
      </c>
      <c r="C69" s="664"/>
      <c r="D69" s="654"/>
      <c r="E69" s="665"/>
      <c r="F69" s="666"/>
      <c r="G69" s="666"/>
      <c r="H69" s="667"/>
      <c r="I69" s="668"/>
      <c r="J69" s="665"/>
      <c r="K69" s="665"/>
      <c r="L69" s="667"/>
      <c r="M69" s="665"/>
      <c r="N69" s="665"/>
      <c r="O69" s="665"/>
      <c r="P69" s="654"/>
      <c r="Q69" s="654"/>
      <c r="R69" s="665"/>
      <c r="S69" s="654"/>
      <c r="T69" s="654"/>
      <c r="U69" s="654"/>
      <c r="V69" s="654"/>
      <c r="W69" s="666"/>
      <c r="X69" s="666"/>
      <c r="Y69" s="666"/>
      <c r="Z69" s="665"/>
      <c r="AA69" s="669"/>
      <c r="AB69" s="670"/>
      <c r="AC69" s="671"/>
      <c r="AD69" s="665"/>
      <c r="AE69" s="665"/>
      <c r="AF69" s="665"/>
      <c r="AG69" s="665"/>
      <c r="AH69" s="654"/>
      <c r="AI69" s="665"/>
      <c r="AJ69" s="665"/>
      <c r="AK69" s="672"/>
      <c r="AL69" s="672"/>
      <c r="AM69" s="665"/>
      <c r="AN69" s="669"/>
      <c r="AO69" s="669"/>
      <c r="AP69" s="670"/>
      <c r="AQ69" s="673"/>
    </row>
    <row r="70" spans="1:43" s="635" customFormat="1">
      <c r="A70" s="778" t="s">
        <v>41</v>
      </c>
      <c r="B70" s="756"/>
      <c r="C70" s="721"/>
      <c r="D70" s="722"/>
      <c r="E70" s="723"/>
      <c r="F70" s="724"/>
      <c r="G70" s="724"/>
      <c r="H70" s="725"/>
      <c r="I70" s="722"/>
      <c r="J70" s="723"/>
      <c r="K70" s="723"/>
      <c r="L70" s="725"/>
      <c r="M70" s="723"/>
      <c r="N70" s="723"/>
      <c r="O70" s="723"/>
      <c r="P70" s="723"/>
      <c r="Q70" s="723"/>
      <c r="R70" s="723"/>
      <c r="S70" s="723"/>
      <c r="T70" s="723"/>
      <c r="U70" s="723"/>
      <c r="V70" s="691"/>
      <c r="W70" s="724"/>
      <c r="X70" s="724"/>
      <c r="Y70" s="724"/>
      <c r="Z70" s="723"/>
      <c r="AA70" s="725"/>
      <c r="AB70" s="726"/>
      <c r="AC70" s="727"/>
      <c r="AD70" s="723"/>
      <c r="AE70" s="723"/>
      <c r="AF70" s="723"/>
      <c r="AG70" s="723"/>
      <c r="AH70" s="723"/>
      <c r="AI70" s="723"/>
      <c r="AJ70" s="723"/>
      <c r="AK70" s="726"/>
      <c r="AL70" s="726"/>
      <c r="AM70" s="723"/>
      <c r="AN70" s="725"/>
      <c r="AO70" s="725"/>
      <c r="AP70" s="726"/>
      <c r="AQ70" s="720"/>
    </row>
    <row r="71" spans="1:43" s="635" customFormat="1" ht="13.5" thickBot="1">
      <c r="A71" s="787" t="s">
        <v>133</v>
      </c>
      <c r="B71" s="755"/>
      <c r="C71" s="707"/>
      <c r="D71" s="712"/>
      <c r="E71" s="713"/>
      <c r="F71" s="710"/>
      <c r="G71" s="710"/>
      <c r="H71" s="711"/>
      <c r="I71" s="712"/>
      <c r="J71" s="713"/>
      <c r="K71" s="713"/>
      <c r="L71" s="711"/>
      <c r="M71" s="713"/>
      <c r="N71" s="713"/>
      <c r="O71" s="713"/>
      <c r="P71" s="713"/>
      <c r="Q71" s="713"/>
      <c r="R71" s="713"/>
      <c r="S71" s="713"/>
      <c r="T71" s="713"/>
      <c r="U71" s="709"/>
      <c r="V71" s="713"/>
      <c r="W71" s="710"/>
      <c r="X71" s="710"/>
      <c r="Y71" s="710"/>
      <c r="Z71" s="713"/>
      <c r="AA71" s="711"/>
      <c r="AB71" s="714"/>
      <c r="AC71" s="715"/>
      <c r="AD71" s="713"/>
      <c r="AE71" s="713"/>
      <c r="AF71" s="713"/>
      <c r="AG71" s="713"/>
      <c r="AH71" s="713"/>
      <c r="AI71" s="713"/>
      <c r="AJ71" s="713"/>
      <c r="AK71" s="716"/>
      <c r="AL71" s="716"/>
      <c r="AM71" s="713"/>
      <c r="AN71" s="711"/>
      <c r="AO71" s="717"/>
      <c r="AP71" s="714"/>
      <c r="AQ71" s="728"/>
    </row>
    <row r="72" spans="1:43" s="635" customFormat="1" ht="13.5" thickBot="1">
      <c r="A72" s="779" t="s">
        <v>42</v>
      </c>
      <c r="B72" s="757"/>
      <c r="C72" s="729"/>
      <c r="D72" s="730"/>
      <c r="E72" s="731"/>
      <c r="F72" s="732"/>
      <c r="G72" s="732"/>
      <c r="H72" s="641"/>
      <c r="I72" s="730"/>
      <c r="J72" s="731"/>
      <c r="K72" s="731"/>
      <c r="L72" s="641"/>
      <c r="M72" s="731"/>
      <c r="N72" s="731"/>
      <c r="O72" s="731"/>
      <c r="P72" s="731"/>
      <c r="Q72" s="731"/>
      <c r="R72" s="731"/>
      <c r="S72" s="731"/>
      <c r="T72" s="731"/>
      <c r="U72" s="731"/>
      <c r="V72" s="731"/>
      <c r="W72" s="732"/>
      <c r="X72" s="732"/>
      <c r="Y72" s="732"/>
      <c r="Z72" s="731"/>
      <c r="AA72" s="641"/>
      <c r="AB72" s="733"/>
      <c r="AC72" s="734"/>
      <c r="AD72" s="731"/>
      <c r="AE72" s="731"/>
      <c r="AF72" s="731"/>
      <c r="AG72" s="731"/>
      <c r="AH72" s="731"/>
      <c r="AI72" s="731"/>
      <c r="AJ72" s="731"/>
      <c r="AK72" s="733"/>
      <c r="AL72" s="733"/>
      <c r="AM72" s="731"/>
      <c r="AN72" s="641"/>
      <c r="AO72" s="641"/>
      <c r="AP72" s="733"/>
      <c r="AQ72" s="644"/>
    </row>
    <row r="73" spans="1:43" s="52" customFormat="1">
      <c r="A73" s="788"/>
      <c r="B73" s="766"/>
      <c r="C73" s="217"/>
      <c r="D73" s="217"/>
      <c r="E73" s="217"/>
      <c r="F73" s="217"/>
      <c r="G73" s="217"/>
      <c r="H73" s="217"/>
      <c r="I73" s="217"/>
      <c r="J73" s="217"/>
      <c r="K73" s="217"/>
      <c r="L73" s="401"/>
      <c r="M73" s="217"/>
      <c r="N73" s="217"/>
      <c r="O73" s="206"/>
      <c r="P73" s="206"/>
      <c r="Q73" s="217"/>
      <c r="R73" s="217"/>
      <c r="S73" s="217"/>
      <c r="T73" s="217"/>
      <c r="U73" s="217"/>
      <c r="V73" s="217"/>
      <c r="W73" s="216"/>
      <c r="X73" s="206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92"/>
      <c r="AP73" s="217"/>
      <c r="AQ73" s="217"/>
    </row>
    <row r="74" spans="1:43">
      <c r="A74" s="789" t="s">
        <v>263</v>
      </c>
      <c r="B74" s="767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161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161"/>
      <c r="AP74" s="242"/>
      <c r="AQ74" s="242"/>
    </row>
    <row r="75" spans="1:43">
      <c r="A75" s="790" t="s">
        <v>262</v>
      </c>
      <c r="B75" s="768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161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161"/>
      <c r="AP75" s="242"/>
      <c r="AQ75" s="242"/>
    </row>
    <row r="76" spans="1:43">
      <c r="A76" s="791" t="s">
        <v>235</v>
      </c>
      <c r="B76" s="769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161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161"/>
      <c r="AP76" s="242"/>
      <c r="AQ76" s="242"/>
    </row>
    <row r="77" spans="1:43">
      <c r="A77" s="170" t="s">
        <v>257</v>
      </c>
    </row>
    <row r="78" spans="1:43">
      <c r="A78" s="170" t="s">
        <v>264</v>
      </c>
      <c r="L78" s="211"/>
    </row>
    <row r="79" spans="1:43">
      <c r="A79" s="170" t="s">
        <v>265</v>
      </c>
      <c r="L79" s="211"/>
    </row>
    <row r="80" spans="1:43">
      <c r="A80" s="463" t="s">
        <v>266</v>
      </c>
      <c r="L80" s="211"/>
    </row>
    <row r="81" spans="1:44">
      <c r="A81" s="463"/>
      <c r="L81" s="211"/>
    </row>
    <row r="82" spans="1:44">
      <c r="L82" s="211"/>
    </row>
    <row r="84" spans="1:44" s="299" customFormat="1">
      <c r="A84" s="170"/>
      <c r="B84" s="770"/>
      <c r="C84" s="298"/>
      <c r="D84" s="298"/>
      <c r="E84" s="298"/>
      <c r="H84" s="298"/>
      <c r="L84" s="211"/>
      <c r="M84" s="211"/>
      <c r="N84" s="211"/>
      <c r="O84" s="211"/>
      <c r="P84" s="211"/>
      <c r="Q84" s="346"/>
      <c r="R84" s="211"/>
      <c r="S84" s="211"/>
      <c r="T84" s="211"/>
      <c r="U84" s="211"/>
      <c r="V84" s="211"/>
      <c r="W84" s="211"/>
      <c r="X84" s="211"/>
      <c r="Y84" s="346"/>
      <c r="AA84" s="166"/>
      <c r="AB84" s="296"/>
      <c r="AC84" s="211"/>
      <c r="AD84" s="211"/>
      <c r="AE84" s="211"/>
      <c r="AF84" s="211"/>
      <c r="AG84" s="211"/>
      <c r="AH84" s="211"/>
      <c r="AI84" s="211"/>
      <c r="AJ84" s="211"/>
      <c r="AK84" s="211"/>
      <c r="AL84" s="211"/>
      <c r="AM84" s="211"/>
      <c r="AN84" s="211"/>
      <c r="AO84" s="166"/>
      <c r="AP84" s="348"/>
      <c r="AQ84" s="211"/>
      <c r="AR84" s="18"/>
    </row>
    <row r="85" spans="1:44" s="299" customFormat="1">
      <c r="A85" s="170"/>
      <c r="B85" s="770"/>
      <c r="C85" s="298"/>
      <c r="D85" s="298"/>
      <c r="E85" s="298"/>
      <c r="H85" s="298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AA85" s="166"/>
      <c r="AB85" s="296"/>
      <c r="AC85" s="211"/>
      <c r="AD85" s="211"/>
      <c r="AE85" s="211"/>
      <c r="AF85" s="211"/>
      <c r="AG85" s="211"/>
      <c r="AH85" s="211"/>
      <c r="AI85" s="211"/>
      <c r="AJ85" s="211"/>
      <c r="AK85" s="211"/>
      <c r="AL85" s="211"/>
      <c r="AM85" s="211"/>
      <c r="AN85" s="211"/>
      <c r="AO85" s="166"/>
      <c r="AP85" s="348"/>
      <c r="AQ85" s="211"/>
      <c r="AR85" s="18"/>
    </row>
    <row r="109" spans="3:43">
      <c r="C109" s="630"/>
      <c r="D109" s="630"/>
      <c r="E109" s="630"/>
      <c r="F109" s="631"/>
      <c r="G109" s="631"/>
      <c r="H109" s="630"/>
      <c r="I109" s="631"/>
      <c r="J109" s="631"/>
      <c r="K109" s="631"/>
      <c r="L109" s="632"/>
      <c r="M109" s="514"/>
      <c r="N109" s="514"/>
      <c r="O109" s="514"/>
      <c r="P109" s="514"/>
      <c r="Q109" s="514"/>
      <c r="R109" s="514"/>
      <c r="S109" s="514"/>
      <c r="T109" s="514"/>
      <c r="U109" s="514"/>
      <c r="V109" s="514"/>
      <c r="W109" s="514"/>
      <c r="X109" s="514"/>
      <c r="Y109" s="514"/>
      <c r="Z109" s="631"/>
      <c r="AA109" s="633"/>
      <c r="AB109" s="632"/>
      <c r="AC109" s="514"/>
      <c r="AD109" s="514"/>
      <c r="AE109" s="514"/>
      <c r="AF109" s="514"/>
      <c r="AG109" s="514"/>
      <c r="AH109" s="514"/>
      <c r="AI109" s="514"/>
      <c r="AJ109" s="514"/>
      <c r="AK109" s="514"/>
      <c r="AL109" s="514"/>
      <c r="AM109" s="514"/>
      <c r="AN109" s="514"/>
      <c r="AO109" s="633"/>
      <c r="AP109" s="634"/>
      <c r="AQ109" s="514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464E-9056-4035-8CA8-F1ADDD841230}">
  <sheetPr codeName="Sheet30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260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127.70399999999999</v>
      </c>
      <c r="I2" s="12">
        <v>0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876.59003031510645</v>
      </c>
      <c r="AB2" s="318">
        <f>SUM(AC2:AM2)</f>
        <v>1785.3448649198108</v>
      </c>
      <c r="AC2" s="319">
        <v>65.885592781998213</v>
      </c>
      <c r="AD2" s="301">
        <v>1001.8622789022459</v>
      </c>
      <c r="AE2" s="301">
        <v>216.73588616846254</v>
      </c>
      <c r="AF2" s="301">
        <v>155.80012782715647</v>
      </c>
      <c r="AG2" s="301">
        <v>23.038287559908056</v>
      </c>
      <c r="AH2" s="301">
        <v>29.083396750421414</v>
      </c>
      <c r="AI2" s="301">
        <v>75.906610375465732</v>
      </c>
      <c r="AJ2" s="301">
        <v>5.2187435197919996</v>
      </c>
      <c r="AK2" s="12">
        <v>93.989089382631107</v>
      </c>
      <c r="AL2" s="12">
        <v>14.046612001409922</v>
      </c>
      <c r="AM2" s="248">
        <v>103.7782396503197</v>
      </c>
      <c r="AN2" s="349">
        <v>155.37022112091697</v>
      </c>
      <c r="AO2" s="349"/>
      <c r="AP2" s="318"/>
      <c r="AQ2" s="195">
        <f t="shared" ref="AQ2:AQ20" si="0">C2+H2+L2+AA2+AB2+AN2+AO2+AP2</f>
        <v>2945.0091163558341</v>
      </c>
    </row>
    <row r="3" spans="1:44" s="196" customFormat="1" ht="12.75" customHeight="1">
      <c r="A3" s="197" t="s">
        <v>1</v>
      </c>
      <c r="B3" s="198"/>
      <c r="C3" s="249">
        <f>SUM(D3:G3)</f>
        <v>163.19065482879429</v>
      </c>
      <c r="D3" s="250">
        <v>90.458520695261171</v>
      </c>
      <c r="E3" s="383">
        <v>69.882086319185362</v>
      </c>
      <c r="F3" s="188"/>
      <c r="G3" s="188">
        <v>2.8500478143477541</v>
      </c>
      <c r="H3" s="302">
        <f>SUM(I3:K3)</f>
        <v>0</v>
      </c>
      <c r="I3" s="28"/>
      <c r="J3" s="467"/>
      <c r="K3" s="173"/>
      <c r="L3" s="302">
        <f>SUM(M3:Z3)</f>
        <v>8458.5275002037306</v>
      </c>
      <c r="M3" s="28">
        <v>2042.2370062740001</v>
      </c>
      <c r="N3" s="28">
        <v>0</v>
      </c>
      <c r="O3" s="173">
        <v>0</v>
      </c>
      <c r="P3" s="173">
        <v>623.11543348888904</v>
      </c>
      <c r="Q3" s="173">
        <v>318.71410404288002</v>
      </c>
      <c r="R3" s="173">
        <v>1473.4912104103198</v>
      </c>
      <c r="S3" s="173">
        <v>139.47714675564973</v>
      </c>
      <c r="T3" s="173">
        <v>201.95565729874676</v>
      </c>
      <c r="U3" s="173">
        <v>3311.1694461687243</v>
      </c>
      <c r="V3" s="173">
        <v>96.165141164520833</v>
      </c>
      <c r="W3" s="188">
        <v>0</v>
      </c>
      <c r="X3" s="188">
        <v>199.76184359999999</v>
      </c>
      <c r="Y3" s="188">
        <v>0.81032099999999996</v>
      </c>
      <c r="Z3" s="173">
        <v>51.630189999999999</v>
      </c>
      <c r="AA3" s="302">
        <v>3397.1635784192667</v>
      </c>
      <c r="AB3" s="320">
        <f>SUM(AC3:AM3)</f>
        <v>317.7928245471324</v>
      </c>
      <c r="AC3" s="321"/>
      <c r="AD3" s="173"/>
      <c r="AE3" s="173">
        <v>39.964808495020009</v>
      </c>
      <c r="AF3" s="173"/>
      <c r="AG3" s="173"/>
      <c r="AH3" s="173"/>
      <c r="AI3" s="173">
        <v>232.83060373076842</v>
      </c>
      <c r="AJ3" s="173">
        <v>44.997412321343994</v>
      </c>
      <c r="AK3" s="28"/>
      <c r="AL3" s="28"/>
      <c r="AM3" s="188"/>
      <c r="AN3" s="350"/>
      <c r="AO3" s="350">
        <v>453.27798796216678</v>
      </c>
      <c r="AP3" s="320"/>
      <c r="AQ3" s="199">
        <f t="shared" si="0"/>
        <v>12789.95254596109</v>
      </c>
    </row>
    <row r="4" spans="1:44" s="196" customFormat="1" ht="12.75" customHeight="1">
      <c r="A4" s="197" t="s">
        <v>2</v>
      </c>
      <c r="B4" s="198"/>
      <c r="C4" s="249">
        <f>SUM(D4:G4)</f>
        <v>13.762031188000002</v>
      </c>
      <c r="D4" s="250">
        <v>0</v>
      </c>
      <c r="E4" s="251">
        <v>13.735999600000001</v>
      </c>
      <c r="F4" s="188"/>
      <c r="G4" s="188">
        <v>2.6031587999999998E-2</v>
      </c>
      <c r="H4" s="302">
        <f>SUM(I4:K4)</f>
        <v>0</v>
      </c>
      <c r="I4" s="28"/>
      <c r="J4" s="467"/>
      <c r="K4" s="173">
        <v>0</v>
      </c>
      <c r="L4" s="302">
        <f>SUM(M4:Z4)</f>
        <v>1100.5568879605173</v>
      </c>
      <c r="M4" s="28">
        <v>0</v>
      </c>
      <c r="N4" s="28">
        <v>36.199084531199993</v>
      </c>
      <c r="O4" s="173"/>
      <c r="P4" s="173">
        <v>162.20941002222219</v>
      </c>
      <c r="Q4" s="173">
        <v>71.865137373120007</v>
      </c>
      <c r="R4" s="173">
        <v>19.322429535359998</v>
      </c>
      <c r="S4" s="173">
        <v>529.0501452655368</v>
      </c>
      <c r="T4" s="173">
        <v>21.440484411070496</v>
      </c>
      <c r="U4" s="173">
        <v>71.344304532882489</v>
      </c>
      <c r="V4" s="173">
        <v>0.17416249050661273</v>
      </c>
      <c r="W4" s="188">
        <v>123.6879409986188</v>
      </c>
      <c r="X4" s="188">
        <v>55.790584800000005</v>
      </c>
      <c r="Y4" s="188">
        <v>8.8284000000000001E-2</v>
      </c>
      <c r="Z4" s="173">
        <v>9.3849199999999993</v>
      </c>
      <c r="AA4" s="302">
        <v>0</v>
      </c>
      <c r="AB4" s="320">
        <f>SUM(AC4:AM4)</f>
        <v>11.626977003917071</v>
      </c>
      <c r="AC4" s="321"/>
      <c r="AD4" s="173"/>
      <c r="AE4" s="173">
        <v>9.5707939237603887E-3</v>
      </c>
      <c r="AF4" s="173"/>
      <c r="AG4" s="173"/>
      <c r="AH4" s="173"/>
      <c r="AI4" s="173">
        <v>11.617406209993311</v>
      </c>
      <c r="AJ4" s="173">
        <v>0</v>
      </c>
      <c r="AK4" s="28"/>
      <c r="AL4" s="28"/>
      <c r="AM4" s="188"/>
      <c r="AN4" s="350"/>
      <c r="AO4" s="350">
        <v>18.123465176268272</v>
      </c>
      <c r="AP4" s="320"/>
      <c r="AQ4" s="199">
        <f t="shared" si="0"/>
        <v>1144.0693613287028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121.93435665810996</v>
      </c>
      <c r="M5" s="28"/>
      <c r="N5" s="28"/>
      <c r="O5" s="173"/>
      <c r="P5" s="173"/>
      <c r="Q5" s="173"/>
      <c r="R5" s="173"/>
      <c r="S5" s="173">
        <v>0.24372658135593225</v>
      </c>
      <c r="T5" s="173"/>
      <c r="U5" s="173">
        <v>121.69063007675403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121.93435665810996</v>
      </c>
    </row>
    <row r="6" spans="1:44" s="196" customFormat="1" ht="12.75" customHeight="1" thickBot="1">
      <c r="A6" s="200" t="s">
        <v>4</v>
      </c>
      <c r="B6" s="201"/>
      <c r="C6" s="249">
        <f>SUM(D6:G6)</f>
        <v>132.42732354281881</v>
      </c>
      <c r="D6" s="252">
        <v>134.68772696960602</v>
      </c>
      <c r="E6" s="188">
        <v>-2.2604034267871946</v>
      </c>
      <c r="F6" s="253"/>
      <c r="G6" s="253">
        <v>0</v>
      </c>
      <c r="H6" s="303">
        <f>SUM(I6:K6)</f>
        <v>-1.0369317192832409E-4</v>
      </c>
      <c r="I6" s="304">
        <v>-1.0369317192832409E-4</v>
      </c>
      <c r="J6" s="521">
        <v>0</v>
      </c>
      <c r="K6" s="304">
        <v>0</v>
      </c>
      <c r="L6" s="303">
        <f>SUM(M6:Z6)</f>
        <v>-74.328214368371704</v>
      </c>
      <c r="M6" s="28">
        <v>-3.8727109572000109</v>
      </c>
      <c r="N6" s="28">
        <v>5.3567469431999992</v>
      </c>
      <c r="O6" s="173"/>
      <c r="P6" s="173">
        <v>-2.47048444444445</v>
      </c>
      <c r="Q6" s="173">
        <v>2.8508969216000031</v>
      </c>
      <c r="R6" s="173">
        <v>-1.6700543378399784</v>
      </c>
      <c r="S6" s="173">
        <v>-9.5537191898305185</v>
      </c>
      <c r="T6" s="173">
        <v>2.7411871755613579</v>
      </c>
      <c r="U6" s="173">
        <v>-67.077158830093055</v>
      </c>
      <c r="V6" s="173">
        <v>-0.21206328054051651</v>
      </c>
      <c r="W6" s="253">
        <v>-0.42085436878452931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-1.562318208585298</v>
      </c>
      <c r="AC6" s="323"/>
      <c r="AD6" s="184"/>
      <c r="AE6" s="184">
        <v>-1.5920473476773838</v>
      </c>
      <c r="AF6" s="184"/>
      <c r="AG6" s="184"/>
      <c r="AH6" s="184"/>
      <c r="AI6" s="184">
        <v>1.0528304958440853</v>
      </c>
      <c r="AJ6" s="184">
        <v>-1.0231013567519995</v>
      </c>
      <c r="AK6" s="304"/>
      <c r="AL6" s="304"/>
      <c r="AM6" s="253"/>
      <c r="AN6" s="351"/>
      <c r="AO6" s="351"/>
      <c r="AP6" s="322"/>
      <c r="AQ6" s="202">
        <f t="shared" si="0"/>
        <v>56.536687272689889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281.85594718361313</v>
      </c>
      <c r="D7" s="324">
        <f t="shared" si="1"/>
        <v>225.14624766486719</v>
      </c>
      <c r="E7" s="178">
        <f t="shared" si="1"/>
        <v>53.88568329239817</v>
      </c>
      <c r="F7" s="178">
        <f t="shared" si="1"/>
        <v>0</v>
      </c>
      <c r="G7" s="178">
        <f t="shared" si="1"/>
        <v>2.8240162263477542</v>
      </c>
      <c r="H7" s="306">
        <f t="shared" si="1"/>
        <v>127.70389630682807</v>
      </c>
      <c r="I7" s="324">
        <f t="shared" si="1"/>
        <v>-1.0369317192832409E-4</v>
      </c>
      <c r="J7" s="468">
        <f t="shared" si="1"/>
        <v>127.70399999999999</v>
      </c>
      <c r="K7" s="178">
        <f t="shared" si="1"/>
        <v>0</v>
      </c>
      <c r="L7" s="306">
        <f t="shared" si="1"/>
        <v>7161.7080412167315</v>
      </c>
      <c r="M7" s="324">
        <f t="shared" si="1"/>
        <v>2038.3642953168001</v>
      </c>
      <c r="N7" s="324">
        <f t="shared" si="1"/>
        <v>-30.842337587999992</v>
      </c>
      <c r="O7" s="178">
        <f t="shared" si="1"/>
        <v>0</v>
      </c>
      <c r="P7" s="178">
        <f t="shared" si="1"/>
        <v>458.43553902222243</v>
      </c>
      <c r="Q7" s="178">
        <f t="shared" si="1"/>
        <v>249.69986359136001</v>
      </c>
      <c r="R7" s="178">
        <f t="shared" si="1"/>
        <v>1452.4987265371199</v>
      </c>
      <c r="S7" s="178">
        <f t="shared" si="1"/>
        <v>-399.3704442810735</v>
      </c>
      <c r="T7" s="178">
        <f t="shared" si="1"/>
        <v>183.25636006323762</v>
      </c>
      <c r="U7" s="178">
        <f t="shared" si="1"/>
        <v>3051.0573527289944</v>
      </c>
      <c r="V7" s="178">
        <f t="shared" si="1"/>
        <v>95.778915393473696</v>
      </c>
      <c r="W7" s="178">
        <f t="shared" si="1"/>
        <v>-124.10879536740333</v>
      </c>
      <c r="X7" s="178">
        <f t="shared" si="1"/>
        <v>143.97125879999999</v>
      </c>
      <c r="Y7" s="178">
        <f t="shared" si="1"/>
        <v>0.72203699999999993</v>
      </c>
      <c r="Z7" s="178">
        <f t="shared" si="1"/>
        <v>42.245269999999998</v>
      </c>
      <c r="AA7" s="306">
        <f t="shared" si="1"/>
        <v>4273.7536087343733</v>
      </c>
      <c r="AB7" s="306">
        <f t="shared" si="1"/>
        <v>2089.9483942544412</v>
      </c>
      <c r="AC7" s="324">
        <f t="shared" si="1"/>
        <v>65.885592781998213</v>
      </c>
      <c r="AD7" s="178">
        <f t="shared" si="1"/>
        <v>1001.8622789022459</v>
      </c>
      <c r="AE7" s="178">
        <f t="shared" si="1"/>
        <v>255.09907652188136</v>
      </c>
      <c r="AF7" s="178">
        <f t="shared" si="1"/>
        <v>155.80012782715647</v>
      </c>
      <c r="AG7" s="178">
        <f t="shared" si="1"/>
        <v>23.038287559908056</v>
      </c>
      <c r="AH7" s="178">
        <f t="shared" si="1"/>
        <v>29.083396750421414</v>
      </c>
      <c r="AI7" s="178">
        <f t="shared" si="1"/>
        <v>298.17263839208493</v>
      </c>
      <c r="AJ7" s="178">
        <f t="shared" si="1"/>
        <v>49.193054484383993</v>
      </c>
      <c r="AK7" s="257">
        <f t="shared" si="1"/>
        <v>93.989089382631107</v>
      </c>
      <c r="AL7" s="257">
        <f t="shared" si="1"/>
        <v>14.046612001409922</v>
      </c>
      <c r="AM7" s="324">
        <f t="shared" si="1"/>
        <v>103.7782396503197</v>
      </c>
      <c r="AN7" s="306">
        <f t="shared" si="1"/>
        <v>155.37022112091697</v>
      </c>
      <c r="AO7" s="306">
        <f t="shared" si="1"/>
        <v>435.15452278589851</v>
      </c>
      <c r="AP7" s="360">
        <f t="shared" si="1"/>
        <v>0</v>
      </c>
      <c r="AQ7" s="227">
        <f t="shared" si="0"/>
        <v>14525.494631602802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2">C7-C27</f>
        <v>281.85594718361313</v>
      </c>
      <c r="D8" s="372">
        <f t="shared" si="2"/>
        <v>225.14624766486719</v>
      </c>
      <c r="E8" s="373">
        <f t="shared" si="2"/>
        <v>53.88568329239817</v>
      </c>
      <c r="F8" s="374">
        <f t="shared" si="2"/>
        <v>0</v>
      </c>
      <c r="G8" s="374">
        <f t="shared" si="2"/>
        <v>2.8240162263477542</v>
      </c>
      <c r="H8" s="375">
        <f t="shared" si="2"/>
        <v>127.70389630682807</v>
      </c>
      <c r="I8" s="372">
        <f t="shared" si="2"/>
        <v>-1.0369317192832409E-4</v>
      </c>
      <c r="J8" s="522">
        <f t="shared" si="2"/>
        <v>127.70399999999999</v>
      </c>
      <c r="K8" s="373">
        <f t="shared" si="2"/>
        <v>0</v>
      </c>
      <c r="L8" s="375">
        <f t="shared" si="2"/>
        <v>6974.7694754167314</v>
      </c>
      <c r="M8" s="372">
        <f t="shared" si="2"/>
        <v>2038.3642953168001</v>
      </c>
      <c r="N8" s="372">
        <f t="shared" si="2"/>
        <v>-30.842337587999992</v>
      </c>
      <c r="O8" s="373">
        <f t="shared" si="2"/>
        <v>0</v>
      </c>
      <c r="P8" s="373">
        <f t="shared" si="2"/>
        <v>458.43553902222243</v>
      </c>
      <c r="Q8" s="373">
        <f t="shared" si="2"/>
        <v>249.69986359136001</v>
      </c>
      <c r="R8" s="373">
        <f t="shared" si="2"/>
        <v>1452.4987265371199</v>
      </c>
      <c r="S8" s="373">
        <f t="shared" si="2"/>
        <v>-399.3704442810735</v>
      </c>
      <c r="T8" s="373">
        <f t="shared" si="2"/>
        <v>183.25636006323762</v>
      </c>
      <c r="U8" s="373">
        <f t="shared" si="2"/>
        <v>3051.0573527289944</v>
      </c>
      <c r="V8" s="373">
        <f t="shared" si="2"/>
        <v>95.778915393473696</v>
      </c>
      <c r="W8" s="374">
        <f t="shared" si="2"/>
        <v>-124.10879536740333</v>
      </c>
      <c r="X8" s="374">
        <f t="shared" si="2"/>
        <v>0</v>
      </c>
      <c r="Y8" s="374">
        <f t="shared" si="2"/>
        <v>0</v>
      </c>
      <c r="Z8" s="373">
        <f t="shared" si="2"/>
        <v>0</v>
      </c>
      <c r="AA8" s="375">
        <f t="shared" si="2"/>
        <v>4273.7536087343733</v>
      </c>
      <c r="AB8" s="384">
        <f t="shared" si="2"/>
        <v>2089.9483942544412</v>
      </c>
      <c r="AC8" s="372">
        <f t="shared" si="2"/>
        <v>65.885592781998213</v>
      </c>
      <c r="AD8" s="373">
        <f t="shared" si="2"/>
        <v>1001.8622789022459</v>
      </c>
      <c r="AE8" s="373">
        <f t="shared" si="2"/>
        <v>255.09907652188136</v>
      </c>
      <c r="AF8" s="373">
        <f t="shared" si="2"/>
        <v>155.80012782715647</v>
      </c>
      <c r="AG8" s="373">
        <f t="shared" si="2"/>
        <v>23.038287559908056</v>
      </c>
      <c r="AH8" s="373">
        <f t="shared" si="2"/>
        <v>29.083396750421414</v>
      </c>
      <c r="AI8" s="373">
        <f t="shared" si="2"/>
        <v>298.17263839208493</v>
      </c>
      <c r="AJ8" s="373">
        <f t="shared" si="2"/>
        <v>49.193054484383993</v>
      </c>
      <c r="AK8" s="408">
        <f t="shared" si="2"/>
        <v>93.989089382631107</v>
      </c>
      <c r="AL8" s="408">
        <f t="shared" si="2"/>
        <v>14.046612001409922</v>
      </c>
      <c r="AM8" s="372">
        <f t="shared" si="2"/>
        <v>103.7782396503197</v>
      </c>
      <c r="AN8" s="375">
        <f t="shared" si="2"/>
        <v>155.37022112091697</v>
      </c>
      <c r="AO8" s="375">
        <f t="shared" si="2"/>
        <v>435.15452278589851</v>
      </c>
      <c r="AP8" s="372">
        <f t="shared" si="2"/>
        <v>0</v>
      </c>
      <c r="AQ8" s="376">
        <f t="shared" si="0"/>
        <v>14338.556065802803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3">SUM(C10:C14)</f>
        <v>160.55497429497004</v>
      </c>
      <c r="D9" s="257">
        <f t="shared" si="3"/>
        <v>160.55497429497004</v>
      </c>
      <c r="E9" s="178">
        <f t="shared" si="3"/>
        <v>0</v>
      </c>
      <c r="F9" s="258">
        <f t="shared" si="3"/>
        <v>0</v>
      </c>
      <c r="G9" s="258">
        <f t="shared" si="3"/>
        <v>0</v>
      </c>
      <c r="H9" s="306">
        <f t="shared" si="3"/>
        <v>0</v>
      </c>
      <c r="I9" s="257">
        <f t="shared" si="3"/>
        <v>0</v>
      </c>
      <c r="J9" s="468">
        <f t="shared" si="3"/>
        <v>0</v>
      </c>
      <c r="K9" s="178">
        <f t="shared" si="3"/>
        <v>0</v>
      </c>
      <c r="L9" s="306">
        <f t="shared" si="3"/>
        <v>2274.9690515328907</v>
      </c>
      <c r="M9" s="178">
        <f t="shared" si="3"/>
        <v>2038.3642953168003</v>
      </c>
      <c r="N9" s="178">
        <f t="shared" ref="N9" si="4">SUM(N10:N14)</f>
        <v>87.484625289154991</v>
      </c>
      <c r="O9" s="178">
        <f t="shared" si="3"/>
        <v>0</v>
      </c>
      <c r="P9" s="178">
        <f t="shared" si="3"/>
        <v>0</v>
      </c>
      <c r="Q9" s="178">
        <f t="shared" si="3"/>
        <v>0</v>
      </c>
      <c r="R9" s="178">
        <f t="shared" si="3"/>
        <v>0</v>
      </c>
      <c r="S9" s="178">
        <f t="shared" si="3"/>
        <v>125.09003753226743</v>
      </c>
      <c r="T9" s="178">
        <f t="shared" si="3"/>
        <v>0.5748856405846946</v>
      </c>
      <c r="U9" s="178">
        <f t="shared" si="3"/>
        <v>23.455207754083364</v>
      </c>
      <c r="V9" s="178">
        <f t="shared" si="3"/>
        <v>0</v>
      </c>
      <c r="W9" s="258">
        <f t="shared" si="3"/>
        <v>0</v>
      </c>
      <c r="X9" s="258">
        <f t="shared" si="3"/>
        <v>0</v>
      </c>
      <c r="Y9" s="258">
        <f t="shared" si="3"/>
        <v>0</v>
      </c>
      <c r="Z9" s="178">
        <f t="shared" si="3"/>
        <v>0</v>
      </c>
      <c r="AA9" s="306">
        <f t="shared" si="3"/>
        <v>2447.5598267859009</v>
      </c>
      <c r="AB9" s="324">
        <f t="shared" si="3"/>
        <v>248.62330673528439</v>
      </c>
      <c r="AC9" s="325">
        <f t="shared" si="3"/>
        <v>0</v>
      </c>
      <c r="AD9" s="178">
        <f t="shared" si="3"/>
        <v>0</v>
      </c>
      <c r="AE9" s="178">
        <f t="shared" si="3"/>
        <v>116.56792256076579</v>
      </c>
      <c r="AF9" s="178">
        <f t="shared" ref="AF9" si="5">SUM(AF10:AF14)</f>
        <v>97.889587557738309</v>
      </c>
      <c r="AG9" s="178">
        <f t="shared" si="3"/>
        <v>23.038287559908056</v>
      </c>
      <c r="AH9" s="178">
        <f t="shared" si="3"/>
        <v>11.127509056872205</v>
      </c>
      <c r="AI9" s="178">
        <f t="shared" si="3"/>
        <v>0</v>
      </c>
      <c r="AJ9" s="178">
        <f t="shared" ref="AJ9" si="6">SUM(AJ10:AJ14)</f>
        <v>0</v>
      </c>
      <c r="AK9" s="257">
        <f t="shared" si="3"/>
        <v>0</v>
      </c>
      <c r="AL9" s="257">
        <f t="shared" ref="AL9" si="7">SUM(AL10:AL14)</f>
        <v>0</v>
      </c>
      <c r="AM9" s="258">
        <f t="shared" si="3"/>
        <v>0</v>
      </c>
      <c r="AN9" s="306">
        <f t="shared" si="3"/>
        <v>82.931967562113115</v>
      </c>
      <c r="AO9" s="306">
        <f t="shared" si="3"/>
        <v>51.781762682717101</v>
      </c>
      <c r="AP9" s="324">
        <f t="shared" si="3"/>
        <v>0</v>
      </c>
      <c r="AQ9" s="209">
        <f t="shared" si="0"/>
        <v>5266.4208895938755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160.55497429497004</v>
      </c>
      <c r="D10" s="260">
        <v>160.55497429497004</v>
      </c>
      <c r="E10" s="179"/>
      <c r="F10" s="261"/>
      <c r="G10" s="261"/>
      <c r="H10" s="307">
        <f>SUM(I10:K10)</f>
        <v>0</v>
      </c>
      <c r="I10" s="260">
        <v>0</v>
      </c>
      <c r="J10" s="470">
        <v>0</v>
      </c>
      <c r="K10" s="179"/>
      <c r="L10" s="307">
        <f>SUM(M10:Z10)</f>
        <v>148.54524528635079</v>
      </c>
      <c r="M10" s="179"/>
      <c r="N10" s="179"/>
      <c r="O10" s="179"/>
      <c r="P10" s="179"/>
      <c r="Q10" s="179"/>
      <c r="R10" s="179"/>
      <c r="S10" s="179">
        <v>125.09003753226743</v>
      </c>
      <c r="T10" s="179"/>
      <c r="U10" s="179">
        <v>23.455207754083364</v>
      </c>
      <c r="V10" s="179"/>
      <c r="W10" s="261"/>
      <c r="X10" s="261"/>
      <c r="Y10" s="261"/>
      <c r="Z10" s="179"/>
      <c r="AA10" s="307">
        <v>2183.7479647375749</v>
      </c>
      <c r="AB10" s="326">
        <f>SUM(AC10:AM10)</f>
        <v>232.93187432747249</v>
      </c>
      <c r="AC10" s="327"/>
      <c r="AD10" s="179"/>
      <c r="AE10" s="179">
        <v>112.00399920982611</v>
      </c>
      <c r="AF10" s="179">
        <v>97.889587557738309</v>
      </c>
      <c r="AG10" s="179">
        <v>23.038287559908056</v>
      </c>
      <c r="AH10" s="179"/>
      <c r="AI10" s="179">
        <v>0</v>
      </c>
      <c r="AJ10" s="179"/>
      <c r="AK10" s="260"/>
      <c r="AL10" s="260"/>
      <c r="AM10" s="261"/>
      <c r="AN10" s="352">
        <v>82.931967562113115</v>
      </c>
      <c r="AO10" s="307"/>
      <c r="AP10" s="326"/>
      <c r="AQ10" s="212">
        <f t="shared" si="0"/>
        <v>2808.7120262084813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0</v>
      </c>
      <c r="I11" s="28">
        <v>0</v>
      </c>
      <c r="J11" s="467"/>
      <c r="K11" s="173"/>
      <c r="L11" s="302">
        <f>SUM(M11:Z11)</f>
        <v>0.5748856405846946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0.5748856405846946</v>
      </c>
      <c r="U11" s="173">
        <v>0</v>
      </c>
      <c r="V11" s="173"/>
      <c r="W11" s="188"/>
      <c r="X11" s="188"/>
      <c r="Y11" s="188"/>
      <c r="Z11" s="173"/>
      <c r="AA11" s="302">
        <v>237.40970554964412</v>
      </c>
      <c r="AB11" s="320">
        <f>SUM(AC11:AM11)</f>
        <v>15.691432407811893</v>
      </c>
      <c r="AC11" s="321"/>
      <c r="AD11" s="173"/>
      <c r="AE11" s="173">
        <v>4.5639233509396888</v>
      </c>
      <c r="AF11" s="173"/>
      <c r="AG11" s="173"/>
      <c r="AH11" s="173">
        <v>11.127509056872205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253.6760235980407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46.695778159931201</v>
      </c>
      <c r="AP12" s="320"/>
      <c r="AQ12" s="199">
        <f t="shared" si="0"/>
        <v>46.695778159931201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0</v>
      </c>
      <c r="I13" s="28">
        <v>0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0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2125.8489206059553</v>
      </c>
      <c r="M14" s="180">
        <v>2038.3642953168003</v>
      </c>
      <c r="N14" s="180">
        <v>87.484625289154991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26.402156498681965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5.085984522785898</v>
      </c>
      <c r="AP14" s="328"/>
      <c r="AQ14" s="215">
        <f t="shared" si="0"/>
        <v>2157.3370616274233</v>
      </c>
    </row>
    <row r="15" spans="1:44" s="206" customFormat="1" ht="12.75" customHeight="1">
      <c r="A15" s="935" t="s">
        <v>6</v>
      </c>
      <c r="B15" s="191"/>
      <c r="C15" s="265">
        <f t="shared" ref="C15:AP15" si="8">SUM(C16:C20)</f>
        <v>0</v>
      </c>
      <c r="D15" s="266">
        <f t="shared" si="8"/>
        <v>0</v>
      </c>
      <c r="E15" s="181">
        <f t="shared" si="8"/>
        <v>0</v>
      </c>
      <c r="F15" s="267">
        <f t="shared" si="8"/>
        <v>0</v>
      </c>
      <c r="G15" s="267">
        <f t="shared" si="8"/>
        <v>0</v>
      </c>
      <c r="H15" s="309">
        <f t="shared" si="8"/>
        <v>0</v>
      </c>
      <c r="I15" s="266">
        <f t="shared" si="8"/>
        <v>0</v>
      </c>
      <c r="J15" s="523">
        <f t="shared" si="8"/>
        <v>0</v>
      </c>
      <c r="K15" s="181">
        <f t="shared" si="8"/>
        <v>0</v>
      </c>
      <c r="L15" s="309">
        <f t="shared" si="8"/>
        <v>2121.4213348379362</v>
      </c>
      <c r="M15" s="181">
        <f t="shared" si="8"/>
        <v>0</v>
      </c>
      <c r="N15" s="181">
        <f t="shared" si="8"/>
        <v>0</v>
      </c>
      <c r="O15" s="181">
        <f t="shared" si="8"/>
        <v>67.721261168698447</v>
      </c>
      <c r="P15" s="181">
        <f t="shared" si="8"/>
        <v>301.93117937777777</v>
      </c>
      <c r="Q15" s="181">
        <f t="shared" si="8"/>
        <v>266.10589407583996</v>
      </c>
      <c r="R15" s="181">
        <f t="shared" si="8"/>
        <v>0</v>
      </c>
      <c r="S15" s="181">
        <f t="shared" si="8"/>
        <v>529.87169190310726</v>
      </c>
      <c r="T15" s="181">
        <f t="shared" si="8"/>
        <v>43.501280752689297</v>
      </c>
      <c r="U15" s="181">
        <f t="shared" si="8"/>
        <v>775.204867621978</v>
      </c>
      <c r="V15" s="181">
        <f t="shared" si="8"/>
        <v>0</v>
      </c>
      <c r="W15" s="267">
        <f t="shared" si="8"/>
        <v>137.08515993784528</v>
      </c>
      <c r="X15" s="267">
        <f t="shared" si="8"/>
        <v>0</v>
      </c>
      <c r="Y15" s="267">
        <f t="shared" si="8"/>
        <v>0</v>
      </c>
      <c r="Z15" s="181">
        <f t="shared" si="8"/>
        <v>0</v>
      </c>
      <c r="AA15" s="309">
        <f t="shared" si="8"/>
        <v>0</v>
      </c>
      <c r="AB15" s="217">
        <f t="shared" si="8"/>
        <v>0</v>
      </c>
      <c r="AC15" s="330">
        <f t="shared" si="8"/>
        <v>0</v>
      </c>
      <c r="AD15" s="181">
        <f t="shared" si="8"/>
        <v>0</v>
      </c>
      <c r="AE15" s="181">
        <f t="shared" si="8"/>
        <v>0</v>
      </c>
      <c r="AF15" s="181">
        <f t="shared" si="8"/>
        <v>0</v>
      </c>
      <c r="AG15" s="187">
        <f t="shared" si="8"/>
        <v>0</v>
      </c>
      <c r="AH15" s="187">
        <f t="shared" si="8"/>
        <v>0</v>
      </c>
      <c r="AI15" s="187">
        <f t="shared" si="8"/>
        <v>0</v>
      </c>
      <c r="AJ15" s="187">
        <f t="shared" ref="AJ15" si="9">SUM(AJ16:AJ20)</f>
        <v>0</v>
      </c>
      <c r="AK15" s="266">
        <f t="shared" si="8"/>
        <v>0</v>
      </c>
      <c r="AL15" s="266">
        <f t="shared" si="8"/>
        <v>0</v>
      </c>
      <c r="AM15" s="267">
        <f t="shared" si="8"/>
        <v>0</v>
      </c>
      <c r="AN15" s="309">
        <f t="shared" si="8"/>
        <v>0</v>
      </c>
      <c r="AO15" s="309">
        <f t="shared" si="8"/>
        <v>1546.2528487809732</v>
      </c>
      <c r="AP15" s="217">
        <f t="shared" si="8"/>
        <v>0</v>
      </c>
      <c r="AQ15" s="218">
        <f t="shared" si="0"/>
        <v>3667.6741836189094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1352.9062595734038</v>
      </c>
      <c r="AP16" s="326"/>
      <c r="AQ16" s="219">
        <f>C16+H16+L16+AA16+AO16+AP16</f>
        <v>1352.9062595734038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162.43781571139422</v>
      </c>
      <c r="AP17" s="320"/>
      <c r="AQ17" s="199">
        <f>C17+H17+L17+AA17+AO17+AP17</f>
        <v>162.43781571139422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30.908773496175215</v>
      </c>
      <c r="AP18" s="320"/>
      <c r="AQ18" s="199">
        <f t="shared" si="0"/>
        <v>30.908773496175215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0</v>
      </c>
      <c r="I19" s="28"/>
      <c r="J19" s="173"/>
      <c r="K19" s="173">
        <v>0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0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2121.4213348379362</v>
      </c>
      <c r="M20" s="180"/>
      <c r="N20" s="180"/>
      <c r="O20" s="180">
        <v>67.721261168698447</v>
      </c>
      <c r="P20" s="180">
        <v>301.93117937777777</v>
      </c>
      <c r="Q20" s="180">
        <v>266.10589407583996</v>
      </c>
      <c r="R20" s="180">
        <v>0</v>
      </c>
      <c r="S20" s="180">
        <v>529.87169190310726</v>
      </c>
      <c r="T20" s="180">
        <v>43.501280752689297</v>
      </c>
      <c r="U20" s="180">
        <v>775.204867621978</v>
      </c>
      <c r="V20" s="180"/>
      <c r="W20" s="264">
        <v>137.08515993784528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2121.4213348379362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17.090684719858899</v>
      </c>
      <c r="D21" s="269">
        <f>SUM(D22:D24)</f>
        <v>-19.644765</v>
      </c>
      <c r="E21" s="182">
        <f>SUM(E22:E24)</f>
        <v>36.895898962258897</v>
      </c>
      <c r="F21" s="270">
        <f>SUM(F22:F24)</f>
        <v>0</v>
      </c>
      <c r="G21" s="270">
        <f>SUM(G22:G24)</f>
        <v>-0.16044924240000003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-77.024008245727998</v>
      </c>
      <c r="M21" s="182">
        <f t="shared" ref="M21:AQ21" si="10">SUM(M22:M24)</f>
        <v>0</v>
      </c>
      <c r="N21" s="182">
        <f t="shared" si="10"/>
        <v>118.69052549499997</v>
      </c>
      <c r="O21" s="182">
        <f t="shared" si="10"/>
        <v>0</v>
      </c>
      <c r="P21" s="182">
        <f t="shared" si="10"/>
        <v>-37.02668621722232</v>
      </c>
      <c r="Q21" s="182">
        <f t="shared" si="10"/>
        <v>333.23390399936005</v>
      </c>
      <c r="R21" s="182">
        <f t="shared" si="10"/>
        <v>-337.30502792711997</v>
      </c>
      <c r="S21" s="182">
        <f t="shared" si="10"/>
        <v>0.80288361723163837</v>
      </c>
      <c r="T21" s="182">
        <f t="shared" si="10"/>
        <v>0</v>
      </c>
      <c r="U21" s="182">
        <f t="shared" si="10"/>
        <v>-128.38366325071848</v>
      </c>
      <c r="V21" s="182">
        <f t="shared" si="10"/>
        <v>-17.251133962258898</v>
      </c>
      <c r="W21" s="270">
        <f t="shared" si="10"/>
        <v>-9.7848100000000002</v>
      </c>
      <c r="X21" s="270">
        <f t="shared" si="10"/>
        <v>0</v>
      </c>
      <c r="Y21" s="270">
        <f t="shared" si="10"/>
        <v>0</v>
      </c>
      <c r="Z21" s="182">
        <f t="shared" si="10"/>
        <v>0</v>
      </c>
      <c r="AA21" s="310">
        <f t="shared" si="10"/>
        <v>3.376563456577816</v>
      </c>
      <c r="AB21" s="331">
        <f t="shared" si="10"/>
        <v>-1165.113524523453</v>
      </c>
      <c r="AC21" s="332">
        <f t="shared" si="10"/>
        <v>-65.885592781998213</v>
      </c>
      <c r="AD21" s="182">
        <f t="shared" si="10"/>
        <v>-1001.8622789022459</v>
      </c>
      <c r="AE21" s="182">
        <f t="shared" si="10"/>
        <v>0</v>
      </c>
      <c r="AF21" s="182">
        <f t="shared" si="10"/>
        <v>0</v>
      </c>
      <c r="AG21" s="333">
        <f t="shared" si="10"/>
        <v>0</v>
      </c>
      <c r="AH21" s="333">
        <f t="shared" si="10"/>
        <v>-3.376563456577816</v>
      </c>
      <c r="AI21" s="333">
        <f t="shared" si="10"/>
        <v>0</v>
      </c>
      <c r="AJ21" s="333">
        <f t="shared" si="10"/>
        <v>0</v>
      </c>
      <c r="AK21" s="269">
        <f t="shared" si="10"/>
        <v>-93.989089382631107</v>
      </c>
      <c r="AL21" s="333">
        <f t="shared" si="10"/>
        <v>0</v>
      </c>
      <c r="AM21" s="270">
        <f t="shared" si="10"/>
        <v>0</v>
      </c>
      <c r="AN21" s="313">
        <f t="shared" si="10"/>
        <v>0</v>
      </c>
      <c r="AO21" s="310">
        <f t="shared" si="10"/>
        <v>1161.7369610668752</v>
      </c>
      <c r="AP21" s="331">
        <f t="shared" si="10"/>
        <v>0</v>
      </c>
      <c r="AQ21" s="223">
        <f t="shared" si="10"/>
        <v>-59.933323525869099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-1161.7369610668752</v>
      </c>
      <c r="AC22" s="327">
        <f>-AC2</f>
        <v>-65.885592781998213</v>
      </c>
      <c r="AD22" s="179">
        <f>-AD2</f>
        <v>-1001.8622789022459</v>
      </c>
      <c r="AE22" s="179"/>
      <c r="AF22" s="179"/>
      <c r="AG22" s="186"/>
      <c r="AH22" s="186"/>
      <c r="AI22" s="186"/>
      <c r="AJ22" s="186"/>
      <c r="AK22" s="260">
        <v>-93.989089382631107</v>
      </c>
      <c r="AL22" s="186"/>
      <c r="AM22" s="261"/>
      <c r="AN22" s="352"/>
      <c r="AO22" s="307">
        <f>-(C22+H22+L22+AA22+AB22)</f>
        <v>1161.7369610668752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17.090684719858899</v>
      </c>
      <c r="D24" s="403">
        <v>-19.644765</v>
      </c>
      <c r="E24" s="184">
        <f>-D24-V24</f>
        <v>36.895898962258897</v>
      </c>
      <c r="F24" s="253"/>
      <c r="G24" s="253">
        <v>-0.16044924240000003</v>
      </c>
      <c r="H24" s="303"/>
      <c r="I24" s="312"/>
      <c r="J24" s="184"/>
      <c r="K24" s="184"/>
      <c r="L24" s="303">
        <f>SUM(N24:Z24)</f>
        <v>-77.024008245727998</v>
      </c>
      <c r="M24" s="184"/>
      <c r="N24" s="184">
        <v>118.69052549499997</v>
      </c>
      <c r="O24" s="184"/>
      <c r="P24" s="184">
        <v>-37.02668621722232</v>
      </c>
      <c r="Q24" s="184">
        <v>333.23390399936005</v>
      </c>
      <c r="R24" s="184">
        <v>-337.30502792711997</v>
      </c>
      <c r="S24" s="184">
        <v>0.80288361723163837</v>
      </c>
      <c r="T24" s="184"/>
      <c r="U24" s="184">
        <v>-128.38366325071848</v>
      </c>
      <c r="V24" s="253">
        <v>-17.251133962258898</v>
      </c>
      <c r="W24" s="253">
        <v>-9.7848100000000002</v>
      </c>
      <c r="X24" s="253"/>
      <c r="Y24" s="253"/>
      <c r="Z24" s="184"/>
      <c r="AA24" s="303">
        <f>-AH24</f>
        <v>3.376563456577816</v>
      </c>
      <c r="AB24" s="303">
        <f>SUM(AC24:AM24)</f>
        <v>-3.376563456577816</v>
      </c>
      <c r="AC24" s="323"/>
      <c r="AD24" s="184"/>
      <c r="AE24" s="184"/>
      <c r="AF24" s="184"/>
      <c r="AG24" s="184"/>
      <c r="AH24" s="184">
        <v>-3.376563456577816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-59.933323525869099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0</v>
      </c>
      <c r="I25" s="172">
        <v>0</v>
      </c>
      <c r="J25" s="476"/>
      <c r="K25" s="183"/>
      <c r="L25" s="309">
        <f>SUM(O25:Z25)</f>
        <v>69.939558523950211</v>
      </c>
      <c r="M25" s="183"/>
      <c r="N25" s="183"/>
      <c r="O25" s="183">
        <v>69.823055224566801</v>
      </c>
      <c r="P25" s="183"/>
      <c r="Q25" s="183"/>
      <c r="R25" s="183"/>
      <c r="S25" s="183">
        <v>0</v>
      </c>
      <c r="T25" s="183">
        <v>1.8276471195184864E-3</v>
      </c>
      <c r="U25" s="183">
        <v>0.11467565226390081</v>
      </c>
      <c r="V25" s="183"/>
      <c r="W25" s="172"/>
      <c r="X25" s="172"/>
      <c r="Y25" s="172"/>
      <c r="Z25" s="183"/>
      <c r="AA25" s="309">
        <v>55.520037607792666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286.44683005926908</v>
      </c>
      <c r="AP25" s="217"/>
      <c r="AQ25" s="226">
        <f>C25+H25+L25+AA25+AB25+AN25+AO25+AP25</f>
        <v>411.90642619101197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1">C7-C9+C15+C21-C25</f>
        <v>138.39165760850199</v>
      </c>
      <c r="D26" s="276">
        <f t="shared" si="11"/>
        <v>44.946508369897153</v>
      </c>
      <c r="E26" s="177">
        <f t="shared" si="11"/>
        <v>90.781582254657067</v>
      </c>
      <c r="F26" s="177">
        <f t="shared" si="11"/>
        <v>0</v>
      </c>
      <c r="G26" s="177">
        <f t="shared" si="11"/>
        <v>2.6635669839477543</v>
      </c>
      <c r="H26" s="305">
        <f t="shared" si="11"/>
        <v>127.70389630682807</v>
      </c>
      <c r="I26" s="276">
        <f t="shared" si="11"/>
        <v>-1.0369317192832409E-4</v>
      </c>
      <c r="J26" s="477">
        <f t="shared" si="11"/>
        <v>127.70399999999999</v>
      </c>
      <c r="K26" s="177">
        <f t="shared" si="11"/>
        <v>0</v>
      </c>
      <c r="L26" s="305">
        <f t="shared" si="11"/>
        <v>6861.1967577521</v>
      </c>
      <c r="M26" s="177">
        <f t="shared" si="11"/>
        <v>-2.2737367544323206E-13</v>
      </c>
      <c r="N26" s="177">
        <f t="shared" si="11"/>
        <v>0.36356261784499111</v>
      </c>
      <c r="O26" s="177">
        <f t="shared" si="11"/>
        <v>-2.1017940558683534</v>
      </c>
      <c r="P26" s="177">
        <f t="shared" si="11"/>
        <v>723.34003218277792</v>
      </c>
      <c r="Q26" s="177">
        <f t="shared" si="11"/>
        <v>849.03966166656005</v>
      </c>
      <c r="R26" s="177">
        <f t="shared" si="11"/>
        <v>1115.19369861</v>
      </c>
      <c r="S26" s="177">
        <f t="shared" si="11"/>
        <v>6.2140937069979527</v>
      </c>
      <c r="T26" s="177">
        <f t="shared" si="11"/>
        <v>226.18092752822272</v>
      </c>
      <c r="U26" s="177">
        <f t="shared" si="11"/>
        <v>3674.3086736939063</v>
      </c>
      <c r="V26" s="177">
        <f t="shared" si="11"/>
        <v>78.527781431214805</v>
      </c>
      <c r="W26" s="177">
        <f t="shared" si="11"/>
        <v>3.1915545704419443</v>
      </c>
      <c r="X26" s="177">
        <f t="shared" si="11"/>
        <v>143.97125879999999</v>
      </c>
      <c r="Y26" s="177">
        <f t="shared" si="11"/>
        <v>0.72203699999999993</v>
      </c>
      <c r="Z26" s="177">
        <f t="shared" si="11"/>
        <v>42.245269999999998</v>
      </c>
      <c r="AA26" s="305">
        <f t="shared" si="11"/>
        <v>1774.0503077972576</v>
      </c>
      <c r="AB26" s="255">
        <f t="shared" si="11"/>
        <v>676.21156299570384</v>
      </c>
      <c r="AC26" s="325">
        <f t="shared" si="11"/>
        <v>0</v>
      </c>
      <c r="AD26" s="178">
        <f t="shared" si="11"/>
        <v>0</v>
      </c>
      <c r="AE26" s="178">
        <f t="shared" si="11"/>
        <v>138.53115396111556</v>
      </c>
      <c r="AF26" s="178">
        <f t="shared" si="11"/>
        <v>57.910540269418163</v>
      </c>
      <c r="AG26" s="178">
        <f t="shared" si="11"/>
        <v>0</v>
      </c>
      <c r="AH26" s="178">
        <f t="shared" si="11"/>
        <v>14.579324236971392</v>
      </c>
      <c r="AI26" s="178">
        <f t="shared" si="11"/>
        <v>298.17263839208493</v>
      </c>
      <c r="AJ26" s="178">
        <f t="shared" si="11"/>
        <v>49.193054484383993</v>
      </c>
      <c r="AK26" s="257">
        <f t="shared" si="11"/>
        <v>0</v>
      </c>
      <c r="AL26" s="257">
        <f t="shared" si="11"/>
        <v>14.046612001409922</v>
      </c>
      <c r="AM26" s="295">
        <f t="shared" si="11"/>
        <v>103.7782396503197</v>
      </c>
      <c r="AN26" s="305">
        <f t="shared" si="11"/>
        <v>72.438253558803851</v>
      </c>
      <c r="AO26" s="305">
        <f t="shared" si="11"/>
        <v>2804.9157398917609</v>
      </c>
      <c r="AP26" s="255">
        <f t="shared" si="11"/>
        <v>0</v>
      </c>
      <c r="AQ26" s="205">
        <f>C26+H26+L26+AA26+AB26+AN26+AO26+AP26</f>
        <v>12454.908175910958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12">C28</f>
        <v>0</v>
      </c>
      <c r="D27" s="257">
        <f t="shared" si="12"/>
        <v>0</v>
      </c>
      <c r="E27" s="178">
        <f t="shared" si="12"/>
        <v>0</v>
      </c>
      <c r="F27" s="258">
        <f t="shared" si="12"/>
        <v>0</v>
      </c>
      <c r="G27" s="258">
        <f t="shared" si="12"/>
        <v>0</v>
      </c>
      <c r="H27" s="306">
        <f t="shared" si="12"/>
        <v>0</v>
      </c>
      <c r="I27" s="257">
        <f t="shared" si="12"/>
        <v>0</v>
      </c>
      <c r="J27" s="468">
        <f t="shared" si="12"/>
        <v>0</v>
      </c>
      <c r="K27" s="178">
        <f t="shared" si="12"/>
        <v>0</v>
      </c>
      <c r="L27" s="306">
        <f t="shared" si="12"/>
        <v>186.93856579999999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258"/>
      <c r="X27" s="258">
        <f t="shared" ref="X27:AQ27" si="13">X28</f>
        <v>143.97125879999999</v>
      </c>
      <c r="Y27" s="258">
        <f t="shared" si="13"/>
        <v>0.72203699999999993</v>
      </c>
      <c r="Z27" s="178">
        <f t="shared" si="13"/>
        <v>42.245269999999998</v>
      </c>
      <c r="AA27" s="306">
        <f t="shared" si="13"/>
        <v>0</v>
      </c>
      <c r="AB27" s="324">
        <f t="shared" si="13"/>
        <v>0</v>
      </c>
      <c r="AC27" s="325">
        <f t="shared" si="13"/>
        <v>0</v>
      </c>
      <c r="AD27" s="178">
        <f t="shared" si="13"/>
        <v>0</v>
      </c>
      <c r="AE27" s="178">
        <f t="shared" si="13"/>
        <v>0</v>
      </c>
      <c r="AF27" s="178">
        <f t="shared" si="13"/>
        <v>0</v>
      </c>
      <c r="AG27" s="178">
        <f t="shared" si="13"/>
        <v>0</v>
      </c>
      <c r="AH27" s="178">
        <f t="shared" si="13"/>
        <v>0</v>
      </c>
      <c r="AI27" s="178">
        <f t="shared" si="13"/>
        <v>0</v>
      </c>
      <c r="AJ27" s="178">
        <f t="shared" si="13"/>
        <v>0</v>
      </c>
      <c r="AK27" s="257">
        <f t="shared" si="13"/>
        <v>0</v>
      </c>
      <c r="AL27" s="257">
        <f t="shared" si="13"/>
        <v>0</v>
      </c>
      <c r="AM27" s="258">
        <f t="shared" si="13"/>
        <v>0</v>
      </c>
      <c r="AN27" s="306">
        <f t="shared" si="13"/>
        <v>0</v>
      </c>
      <c r="AO27" s="306">
        <f t="shared" si="13"/>
        <v>0</v>
      </c>
      <c r="AP27" s="324">
        <f t="shared" si="13"/>
        <v>0</v>
      </c>
      <c r="AQ27" s="227">
        <f t="shared" si="13"/>
        <v>186.93856579999999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186.93856579999999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143.97125879999999</v>
      </c>
      <c r="Y28" s="270">
        <f>Y26</f>
        <v>0.72203699999999993</v>
      </c>
      <c r="Z28" s="182">
        <f>Z26</f>
        <v>42.245269999999998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186.93856579999999</v>
      </c>
    </row>
    <row r="29" spans="1:44" s="206" customFormat="1" ht="12.75" customHeight="1" thickBot="1">
      <c r="A29" s="207" t="s">
        <v>12</v>
      </c>
      <c r="B29" s="208"/>
      <c r="C29" s="256">
        <f t="shared" ref="C29:AQ29" si="14">C30+C45+C56+C58+C65+C70+C71</f>
        <v>142.72642068925143</v>
      </c>
      <c r="D29" s="257">
        <f t="shared" si="14"/>
        <v>38.884615771020677</v>
      </c>
      <c r="E29" s="178">
        <f t="shared" si="14"/>
        <v>99.859146391998749</v>
      </c>
      <c r="F29" s="258">
        <f t="shared" si="14"/>
        <v>0</v>
      </c>
      <c r="G29" s="258">
        <f t="shared" si="14"/>
        <v>3.9826585431477532</v>
      </c>
      <c r="H29" s="306">
        <f t="shared" si="14"/>
        <v>127.70399999999999</v>
      </c>
      <c r="I29" s="257">
        <f t="shared" si="14"/>
        <v>0</v>
      </c>
      <c r="J29" s="469">
        <f t="shared" si="14"/>
        <v>127.70399999999999</v>
      </c>
      <c r="K29" s="257">
        <f t="shared" si="14"/>
        <v>0</v>
      </c>
      <c r="L29" s="306">
        <f t="shared" si="14"/>
        <v>6716.9355466244533</v>
      </c>
      <c r="M29" s="178">
        <f t="shared" si="14"/>
        <v>0</v>
      </c>
      <c r="N29" s="178">
        <f t="shared" si="14"/>
        <v>0</v>
      </c>
      <c r="O29" s="178">
        <f t="shared" si="14"/>
        <v>0</v>
      </c>
      <c r="P29" s="178">
        <f t="shared" si="14"/>
        <v>765.41172989999995</v>
      </c>
      <c r="Q29" s="178">
        <f t="shared" si="14"/>
        <v>852.52371000159997</v>
      </c>
      <c r="R29" s="178">
        <f t="shared" si="14"/>
        <v>1120.7023160464801</v>
      </c>
      <c r="S29" s="178">
        <f t="shared" si="14"/>
        <v>7.8979693708709888</v>
      </c>
      <c r="T29" s="178">
        <f t="shared" si="14"/>
        <v>219.46304505963448</v>
      </c>
      <c r="U29" s="178">
        <f t="shared" si="14"/>
        <v>3672.5220873409557</v>
      </c>
      <c r="V29" s="178">
        <f t="shared" si="14"/>
        <v>78.414688904911813</v>
      </c>
      <c r="W29" s="258">
        <f t="shared" si="14"/>
        <v>0</v>
      </c>
      <c r="X29" s="258">
        <f t="shared" si="14"/>
        <v>0</v>
      </c>
      <c r="Y29" s="258">
        <f t="shared" si="14"/>
        <v>0</v>
      </c>
      <c r="Z29" s="257">
        <f t="shared" si="14"/>
        <v>0</v>
      </c>
      <c r="AA29" s="305">
        <f t="shared" si="14"/>
        <v>1774.0494665657102</v>
      </c>
      <c r="AB29" s="324">
        <f t="shared" si="14"/>
        <v>702.0261460886735</v>
      </c>
      <c r="AC29" s="325">
        <f t="shared" si="14"/>
        <v>0</v>
      </c>
      <c r="AD29" s="178">
        <f t="shared" si="14"/>
        <v>0</v>
      </c>
      <c r="AE29" s="178">
        <f t="shared" si="14"/>
        <v>155.43376597245606</v>
      </c>
      <c r="AF29" s="178">
        <f t="shared" si="14"/>
        <v>57.910540269418156</v>
      </c>
      <c r="AG29" s="178">
        <f t="shared" si="14"/>
        <v>0</v>
      </c>
      <c r="AH29" s="178">
        <f t="shared" si="14"/>
        <v>14.579324236971392</v>
      </c>
      <c r="AI29" s="178">
        <f t="shared" si="14"/>
        <v>307.60690315753828</v>
      </c>
      <c r="AJ29" s="178">
        <f t="shared" si="14"/>
        <v>48.670760800559989</v>
      </c>
      <c r="AK29" s="324">
        <f t="shared" si="14"/>
        <v>0</v>
      </c>
      <c r="AL29" s="324">
        <f t="shared" si="14"/>
        <v>14.046612001409921</v>
      </c>
      <c r="AM29" s="324">
        <f t="shared" si="14"/>
        <v>103.77823965031972</v>
      </c>
      <c r="AN29" s="324">
        <f t="shared" si="14"/>
        <v>72.438253558803851</v>
      </c>
      <c r="AO29" s="306">
        <f t="shared" si="14"/>
        <v>2825.2673352241236</v>
      </c>
      <c r="AP29" s="324">
        <f t="shared" si="14"/>
        <v>0</v>
      </c>
      <c r="AQ29" s="205">
        <f t="shared" si="14"/>
        <v>12361.147168751015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37.971059523232682</v>
      </c>
      <c r="D30" s="185">
        <v>37.97105954014841</v>
      </c>
      <c r="E30" s="185">
        <v>0</v>
      </c>
      <c r="F30" s="280"/>
      <c r="G30" s="280"/>
      <c r="H30" s="314">
        <f>SUM(H31:H44)</f>
        <v>0</v>
      </c>
      <c r="I30" s="279">
        <f t="shared" ref="I30:K30" si="15">SUM(I31:I44)</f>
        <v>0</v>
      </c>
      <c r="J30" s="185">
        <f t="shared" si="15"/>
        <v>0</v>
      </c>
      <c r="K30" s="185">
        <f t="shared" si="15"/>
        <v>0</v>
      </c>
      <c r="L30" s="314">
        <f>SUM(L31:L44)</f>
        <v>351.5342387773249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611">
        <v>5.8196322025384868</v>
      </c>
      <c r="R30" s="185">
        <f>SUM(R31:R44)</f>
        <v>0</v>
      </c>
      <c r="S30" s="611">
        <v>7.6886662479131216</v>
      </c>
      <c r="T30" s="611">
        <v>93.075973118796028</v>
      </c>
      <c r="U30" s="611">
        <v>167.93394850228549</v>
      </c>
      <c r="V30" s="185">
        <v>77.016018705791708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612">
        <v>935.99895980157385</v>
      </c>
      <c r="AB30" s="336">
        <f t="shared" ref="AB30:AN30" si="16">SUM(AB31:AB44)</f>
        <v>188.54867098149077</v>
      </c>
      <c r="AC30" s="337">
        <f t="shared" si="16"/>
        <v>0</v>
      </c>
      <c r="AD30" s="185">
        <f t="shared" si="16"/>
        <v>0</v>
      </c>
      <c r="AE30" s="185">
        <f t="shared" si="16"/>
        <v>105.5252608454764</v>
      </c>
      <c r="AF30" s="185">
        <f t="shared" ref="AF30" si="17">SUM(AF31:AF44)</f>
        <v>57.910540269418156</v>
      </c>
      <c r="AG30" s="185">
        <f t="shared" si="16"/>
        <v>0</v>
      </c>
      <c r="AH30" s="185">
        <f t="shared" si="16"/>
        <v>7.4027825355574359</v>
      </c>
      <c r="AI30" s="185">
        <f t="shared" si="16"/>
        <v>17.710087331038721</v>
      </c>
      <c r="AJ30" s="185">
        <f t="shared" ref="AJ30" si="18">SUM(AJ31:AJ44)</f>
        <v>0</v>
      </c>
      <c r="AK30" s="185">
        <f t="shared" si="16"/>
        <v>0</v>
      </c>
      <c r="AL30" s="185">
        <f t="shared" ref="AL30" si="19">SUM(AL31:AL44)</f>
        <v>0</v>
      </c>
      <c r="AM30" s="439">
        <f t="shared" si="16"/>
        <v>0</v>
      </c>
      <c r="AN30" s="279">
        <f t="shared" si="16"/>
        <v>72.438253558803851</v>
      </c>
      <c r="AO30" s="612">
        <v>596.12384319821092</v>
      </c>
      <c r="AP30" s="336">
        <f>SUM(AP31:AP44)</f>
        <v>0</v>
      </c>
      <c r="AQ30" s="209">
        <f t="shared" ref="AQ30:AQ72" si="20">C30+H30+L30+AA30+AB30+AN30+AO30+AP30</f>
        <v>2182.6150258406369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21">SUM(D31:G31)</f>
        <v>0</v>
      </c>
      <c r="D31" s="327">
        <v>0</v>
      </c>
      <c r="E31" s="434"/>
      <c r="F31" s="434"/>
      <c r="G31" s="583"/>
      <c r="H31" s="315">
        <f t="shared" ref="H31:H43" si="22">SUM(I31:K31)</f>
        <v>0</v>
      </c>
      <c r="I31" s="282"/>
      <c r="J31" s="472"/>
      <c r="K31" s="186"/>
      <c r="L31" s="315">
        <f t="shared" ref="L31:L43" si="23">SUM(M31:Z31)</f>
        <v>4.987017164919985</v>
      </c>
      <c r="M31" s="186"/>
      <c r="N31" s="186"/>
      <c r="O31" s="186"/>
      <c r="P31" s="283"/>
      <c r="Q31" s="585">
        <v>6.3656834072068263E-2</v>
      </c>
      <c r="R31" s="434"/>
      <c r="S31" s="585">
        <v>0</v>
      </c>
      <c r="T31" s="585">
        <v>0.137221382293957</v>
      </c>
      <c r="U31" s="585">
        <v>4.78613894855396</v>
      </c>
      <c r="V31" s="311">
        <v>0</v>
      </c>
      <c r="W31" s="434"/>
      <c r="X31" s="282"/>
      <c r="Y31" s="283"/>
      <c r="Z31" s="186"/>
      <c r="AA31" s="588">
        <v>0.42379783174400559</v>
      </c>
      <c r="AB31" s="338">
        <f t="shared" ref="AB31:AB43" si="24">SUM(AC31:AM31)</f>
        <v>0.50630116662134761</v>
      </c>
      <c r="AC31" s="339"/>
      <c r="AD31" s="186"/>
      <c r="AE31" s="186">
        <v>1.5614191591311142E-3</v>
      </c>
      <c r="AF31" s="186"/>
      <c r="AG31" s="186"/>
      <c r="AH31" s="186"/>
      <c r="AI31" s="186">
        <v>0.5047397474622165</v>
      </c>
      <c r="AJ31" s="186"/>
      <c r="AK31" s="260"/>
      <c r="AL31" s="261"/>
      <c r="AM31" s="186"/>
      <c r="AN31" s="352"/>
      <c r="AO31" s="588">
        <v>17.579388111257458</v>
      </c>
      <c r="AP31" s="338"/>
      <c r="AQ31" s="212">
        <f t="shared" si="20"/>
        <v>23.496504274542797</v>
      </c>
    </row>
    <row r="32" spans="1:44" ht="12.75" customHeight="1">
      <c r="A32" s="235" t="s">
        <v>110</v>
      </c>
      <c r="B32" s="402" t="s">
        <v>122</v>
      </c>
      <c r="C32" s="249">
        <f t="shared" si="21"/>
        <v>0</v>
      </c>
      <c r="D32" s="321">
        <v>0</v>
      </c>
      <c r="E32" s="413"/>
      <c r="F32" s="413"/>
      <c r="G32" s="582"/>
      <c r="H32" s="302">
        <f t="shared" si="22"/>
        <v>0</v>
      </c>
      <c r="I32" s="28">
        <v>0</v>
      </c>
      <c r="J32" s="467"/>
      <c r="K32" s="173"/>
      <c r="L32" s="302">
        <f t="shared" si="23"/>
        <v>83.53128089719246</v>
      </c>
      <c r="M32" s="173"/>
      <c r="N32" s="173"/>
      <c r="O32" s="173"/>
      <c r="P32" s="283"/>
      <c r="Q32" s="586">
        <v>1.7922691386153011</v>
      </c>
      <c r="R32" s="413"/>
      <c r="S32" s="586">
        <v>5.6184706486196392</v>
      </c>
      <c r="T32" s="586">
        <v>60.479113469158953</v>
      </c>
      <c r="U32" s="586">
        <v>15.64142764079857</v>
      </c>
      <c r="V32" s="413">
        <v>0</v>
      </c>
      <c r="W32" s="413"/>
      <c r="X32" s="28"/>
      <c r="Y32" s="188"/>
      <c r="Z32" s="173"/>
      <c r="AA32" s="589">
        <v>313.02383066201162</v>
      </c>
      <c r="AB32" s="320">
        <f t="shared" si="24"/>
        <v>13.985057839641863</v>
      </c>
      <c r="AC32" s="321"/>
      <c r="AD32" s="173"/>
      <c r="AE32" s="173">
        <v>4.9327514765845004</v>
      </c>
      <c r="AF32" s="173"/>
      <c r="AG32" s="186"/>
      <c r="AH32" s="186">
        <v>7.4027825355574359</v>
      </c>
      <c r="AI32" s="186">
        <v>1.6495238274999273</v>
      </c>
      <c r="AJ32" s="186"/>
      <c r="AK32" s="28"/>
      <c r="AL32" s="188"/>
      <c r="AM32" s="173"/>
      <c r="AN32" s="350"/>
      <c r="AO32" s="589">
        <v>102.16664475983853</v>
      </c>
      <c r="AP32" s="320"/>
      <c r="AQ32" s="199">
        <f t="shared" si="20"/>
        <v>512.70681415868444</v>
      </c>
    </row>
    <row r="33" spans="1:44" ht="12.75" customHeight="1">
      <c r="A33" s="235" t="s">
        <v>16</v>
      </c>
      <c r="B33" s="138" t="s">
        <v>14</v>
      </c>
      <c r="C33" s="249">
        <f t="shared" si="21"/>
        <v>0</v>
      </c>
      <c r="D33" s="321">
        <v>0</v>
      </c>
      <c r="E33" s="413"/>
      <c r="F33" s="413"/>
      <c r="G33" s="582"/>
      <c r="H33" s="302">
        <f t="shared" si="22"/>
        <v>0</v>
      </c>
      <c r="I33" s="28"/>
      <c r="J33" s="467"/>
      <c r="K33" s="173"/>
      <c r="L33" s="302">
        <f t="shared" si="23"/>
        <v>4.0323883469038693</v>
      </c>
      <c r="M33" s="173"/>
      <c r="N33" s="173"/>
      <c r="O33" s="173"/>
      <c r="P33" s="283"/>
      <c r="Q33" s="586">
        <v>0.12621613652220431</v>
      </c>
      <c r="R33" s="413"/>
      <c r="S33" s="586">
        <v>0</v>
      </c>
      <c r="T33" s="586">
        <v>3.7614802440578798</v>
      </c>
      <c r="U33" s="586">
        <v>0.14469196632378528</v>
      </c>
      <c r="V33" s="413">
        <v>0</v>
      </c>
      <c r="W33" s="413"/>
      <c r="X33" s="28"/>
      <c r="Y33" s="188"/>
      <c r="Z33" s="173"/>
      <c r="AA33" s="589">
        <v>1.3187408720385814</v>
      </c>
      <c r="AB33" s="320">
        <f t="shared" si="24"/>
        <v>5.80602738876667E-2</v>
      </c>
      <c r="AC33" s="321"/>
      <c r="AD33" s="173"/>
      <c r="AE33" s="173">
        <v>4.2801254597358777E-2</v>
      </c>
      <c r="AF33" s="173"/>
      <c r="AG33" s="186"/>
      <c r="AH33" s="186"/>
      <c r="AI33" s="186">
        <v>1.5259019290307919E-2</v>
      </c>
      <c r="AJ33" s="186"/>
      <c r="AK33" s="28"/>
      <c r="AL33" s="188"/>
      <c r="AM33" s="173"/>
      <c r="AN33" s="350"/>
      <c r="AO33" s="589">
        <v>2.5789480387846</v>
      </c>
      <c r="AP33" s="320"/>
      <c r="AQ33" s="199">
        <f t="shared" si="20"/>
        <v>7.9881375316147167</v>
      </c>
    </row>
    <row r="34" spans="1:44" ht="12.75" customHeight="1">
      <c r="A34" s="235" t="s">
        <v>18</v>
      </c>
      <c r="B34" s="138" t="s">
        <v>123</v>
      </c>
      <c r="C34" s="249">
        <f t="shared" si="21"/>
        <v>0</v>
      </c>
      <c r="D34" s="321">
        <v>0</v>
      </c>
      <c r="E34" s="413"/>
      <c r="F34" s="413"/>
      <c r="G34" s="582"/>
      <c r="H34" s="302">
        <f t="shared" si="22"/>
        <v>0</v>
      </c>
      <c r="I34" s="28"/>
      <c r="J34" s="467"/>
      <c r="K34" s="173"/>
      <c r="L34" s="302">
        <f t="shared" si="23"/>
        <v>2.290208119935464</v>
      </c>
      <c r="M34" s="173"/>
      <c r="N34" s="173"/>
      <c r="O34" s="173"/>
      <c r="P34" s="283"/>
      <c r="Q34" s="586">
        <v>0.11633835192481443</v>
      </c>
      <c r="R34" s="413"/>
      <c r="S34" s="586">
        <v>0</v>
      </c>
      <c r="T34" s="586">
        <v>0.72808051075970126</v>
      </c>
      <c r="U34" s="586">
        <v>1.4457892572509481</v>
      </c>
      <c r="V34" s="413">
        <v>0</v>
      </c>
      <c r="W34" s="413"/>
      <c r="X34" s="28"/>
      <c r="Y34" s="188"/>
      <c r="Z34" s="173"/>
      <c r="AA34" s="589">
        <v>5.6746995382425363</v>
      </c>
      <c r="AB34" s="320">
        <f t="shared" si="24"/>
        <v>100.19883120974006</v>
      </c>
      <c r="AC34" s="321"/>
      <c r="AD34" s="173"/>
      <c r="AE34" s="173">
        <v>100.04636022792519</v>
      </c>
      <c r="AF34" s="173"/>
      <c r="AG34" s="186"/>
      <c r="AH34" s="186"/>
      <c r="AI34" s="186">
        <v>0.15247098181487365</v>
      </c>
      <c r="AJ34" s="186"/>
      <c r="AK34" s="28"/>
      <c r="AL34" s="188"/>
      <c r="AM34" s="173"/>
      <c r="AN34" s="350"/>
      <c r="AO34" s="589">
        <v>23.086368315623467</v>
      </c>
      <c r="AP34" s="320"/>
      <c r="AQ34" s="199">
        <f t="shared" si="20"/>
        <v>131.25010718354153</v>
      </c>
    </row>
    <row r="35" spans="1:44" ht="12.75" customHeight="1">
      <c r="A35" s="235" t="s">
        <v>20</v>
      </c>
      <c r="B35" s="138" t="s">
        <v>124</v>
      </c>
      <c r="C35" s="249">
        <f t="shared" si="21"/>
        <v>0</v>
      </c>
      <c r="D35" s="321">
        <v>0</v>
      </c>
      <c r="E35" s="413"/>
      <c r="F35" s="413"/>
      <c r="G35" s="582"/>
      <c r="H35" s="302">
        <f t="shared" si="22"/>
        <v>0</v>
      </c>
      <c r="I35" s="28"/>
      <c r="J35" s="467"/>
      <c r="K35" s="173"/>
      <c r="L35" s="302">
        <f t="shared" si="23"/>
        <v>0.98523397821929937</v>
      </c>
      <c r="M35" s="173"/>
      <c r="N35" s="173"/>
      <c r="O35" s="173"/>
      <c r="P35" s="283"/>
      <c r="Q35" s="586">
        <v>7.6827213535254818E-2</v>
      </c>
      <c r="R35" s="413"/>
      <c r="S35" s="586">
        <v>0</v>
      </c>
      <c r="T35" s="586">
        <v>0.3793767628127046</v>
      </c>
      <c r="U35" s="586">
        <v>0.52903000187133997</v>
      </c>
      <c r="V35" s="413">
        <v>0</v>
      </c>
      <c r="W35" s="413"/>
      <c r="X35" s="28"/>
      <c r="Y35" s="188"/>
      <c r="Z35" s="173"/>
      <c r="AA35" s="589">
        <v>4.5236149512894945</v>
      </c>
      <c r="AB35" s="320">
        <f t="shared" si="24"/>
        <v>6.0107654014256696E-2</v>
      </c>
      <c r="AC35" s="321"/>
      <c r="AD35" s="173"/>
      <c r="AE35" s="173">
        <v>4.3168647340683739E-3</v>
      </c>
      <c r="AF35" s="173"/>
      <c r="AG35" s="186"/>
      <c r="AH35" s="186"/>
      <c r="AI35" s="186">
        <v>5.5790789280188324E-2</v>
      </c>
      <c r="AJ35" s="186"/>
      <c r="AK35" s="28"/>
      <c r="AL35" s="188"/>
      <c r="AM35" s="173"/>
      <c r="AN35" s="350"/>
      <c r="AO35" s="589">
        <v>7.2350992927070719</v>
      </c>
      <c r="AP35" s="320"/>
      <c r="AQ35" s="199">
        <f t="shared" si="20"/>
        <v>12.804055876230123</v>
      </c>
    </row>
    <row r="36" spans="1:44" ht="12.75" customHeight="1">
      <c r="A36" s="235" t="s">
        <v>22</v>
      </c>
      <c r="B36" s="138" t="s">
        <v>125</v>
      </c>
      <c r="C36" s="249">
        <f t="shared" si="21"/>
        <v>0</v>
      </c>
      <c r="D36" s="339">
        <v>0</v>
      </c>
      <c r="E36" s="413"/>
      <c r="F36" s="413"/>
      <c r="G36" s="582"/>
      <c r="H36" s="302">
        <f t="shared" si="22"/>
        <v>0</v>
      </c>
      <c r="I36" s="28"/>
      <c r="J36" s="467"/>
      <c r="K36" s="173"/>
      <c r="L36" s="302">
        <f t="shared" si="23"/>
        <v>9.5132373177436858</v>
      </c>
      <c r="M36" s="173"/>
      <c r="N36" s="173"/>
      <c r="O36" s="173"/>
      <c r="P36" s="283"/>
      <c r="Q36" s="587">
        <v>0.13280132625379759</v>
      </c>
      <c r="R36" s="413"/>
      <c r="S36" s="587">
        <v>1.7183999562134999</v>
      </c>
      <c r="T36" s="587">
        <v>4.7817615806435372</v>
      </c>
      <c r="U36" s="587">
        <v>2.8802744546328509</v>
      </c>
      <c r="V36" s="434">
        <v>0</v>
      </c>
      <c r="W36" s="413"/>
      <c r="X36" s="28"/>
      <c r="Y36" s="188"/>
      <c r="Z36" s="173"/>
      <c r="AA36" s="590">
        <v>126.96315518656084</v>
      </c>
      <c r="AB36" s="320">
        <f t="shared" si="24"/>
        <v>0.35816071803411975</v>
      </c>
      <c r="AC36" s="321"/>
      <c r="AD36" s="173"/>
      <c r="AE36" s="173">
        <v>5.4410865286427773E-2</v>
      </c>
      <c r="AF36" s="173"/>
      <c r="AG36" s="186"/>
      <c r="AH36" s="186"/>
      <c r="AI36" s="186">
        <v>0.30374985274769201</v>
      </c>
      <c r="AJ36" s="186"/>
      <c r="AK36" s="282"/>
      <c r="AL36" s="283"/>
      <c r="AM36" s="173"/>
      <c r="AN36" s="347"/>
      <c r="AO36" s="590">
        <v>85.338347277082661</v>
      </c>
      <c r="AP36" s="320"/>
      <c r="AQ36" s="199">
        <f t="shared" si="20"/>
        <v>222.1729004994213</v>
      </c>
    </row>
    <row r="37" spans="1:44" ht="12.75" customHeight="1">
      <c r="A37" s="235" t="s">
        <v>24</v>
      </c>
      <c r="B37" s="138" t="s">
        <v>126</v>
      </c>
      <c r="C37" s="249">
        <f t="shared" si="21"/>
        <v>0</v>
      </c>
      <c r="D37" s="321">
        <v>0</v>
      </c>
      <c r="E37" s="413"/>
      <c r="F37" s="413"/>
      <c r="G37" s="582"/>
      <c r="H37" s="302">
        <f t="shared" si="22"/>
        <v>0</v>
      </c>
      <c r="I37" s="28"/>
      <c r="J37" s="467"/>
      <c r="K37" s="173"/>
      <c r="L37" s="302">
        <f t="shared" si="23"/>
        <v>3.4164545464089091</v>
      </c>
      <c r="M37" s="173"/>
      <c r="N37" s="173"/>
      <c r="O37" s="173"/>
      <c r="P37" s="283"/>
      <c r="Q37" s="586">
        <v>0.34791752415251109</v>
      </c>
      <c r="R37" s="413"/>
      <c r="S37" s="586">
        <v>0</v>
      </c>
      <c r="T37" s="586">
        <v>2.2003852243136865</v>
      </c>
      <c r="U37" s="586">
        <v>0.8681517979427118</v>
      </c>
      <c r="V37" s="413">
        <v>0</v>
      </c>
      <c r="W37" s="413"/>
      <c r="X37" s="28"/>
      <c r="Y37" s="188"/>
      <c r="Z37" s="173"/>
      <c r="AA37" s="589">
        <v>7.0788209258339387</v>
      </c>
      <c r="AB37" s="320">
        <f t="shared" si="24"/>
        <v>0.11659193119944408</v>
      </c>
      <c r="AC37" s="321"/>
      <c r="AD37" s="173"/>
      <c r="AE37" s="173">
        <v>2.503781545759657E-2</v>
      </c>
      <c r="AF37" s="173"/>
      <c r="AG37" s="186"/>
      <c r="AH37" s="186"/>
      <c r="AI37" s="186">
        <v>9.1554115741847505E-2</v>
      </c>
      <c r="AJ37" s="186"/>
      <c r="AK37" s="28"/>
      <c r="AL37" s="188"/>
      <c r="AM37" s="173"/>
      <c r="AN37" s="350"/>
      <c r="AO37" s="589">
        <v>22.760692162343645</v>
      </c>
      <c r="AP37" s="320"/>
      <c r="AQ37" s="199">
        <f t="shared" si="20"/>
        <v>33.372559565785934</v>
      </c>
    </row>
    <row r="38" spans="1:44" ht="12.75" customHeight="1">
      <c r="A38" s="235" t="s">
        <v>26</v>
      </c>
      <c r="B38" s="138" t="s">
        <v>127</v>
      </c>
      <c r="C38" s="249">
        <f t="shared" si="21"/>
        <v>37.971059523232682</v>
      </c>
      <c r="D38" s="321">
        <v>37.971059523232682</v>
      </c>
      <c r="E38" s="413"/>
      <c r="F38" s="413"/>
      <c r="G38" s="582"/>
      <c r="H38" s="302">
        <f t="shared" si="22"/>
        <v>0</v>
      </c>
      <c r="I38" s="28"/>
      <c r="J38" s="467"/>
      <c r="K38" s="173"/>
      <c r="L38" s="302">
        <f t="shared" si="23"/>
        <v>120.58978269209314</v>
      </c>
      <c r="M38" s="173"/>
      <c r="N38" s="173"/>
      <c r="O38" s="173"/>
      <c r="P38" s="283"/>
      <c r="Q38" s="586">
        <v>1.7022715456168598</v>
      </c>
      <c r="R38" s="413"/>
      <c r="S38" s="586">
        <v>0</v>
      </c>
      <c r="T38" s="586">
        <v>6.4219606913571869</v>
      </c>
      <c r="U38" s="586">
        <v>35.449531749327399</v>
      </c>
      <c r="V38" s="413">
        <v>77.016018705791694</v>
      </c>
      <c r="W38" s="413"/>
      <c r="X38" s="28"/>
      <c r="Y38" s="188"/>
      <c r="Z38" s="173"/>
      <c r="AA38" s="589">
        <v>23.613922042395384</v>
      </c>
      <c r="AB38" s="320">
        <f t="shared" si="24"/>
        <v>61.905594045323639</v>
      </c>
      <c r="AC38" s="321"/>
      <c r="AD38" s="173"/>
      <c r="AE38" s="173">
        <v>0.25659404978003891</v>
      </c>
      <c r="AF38" s="173">
        <v>57.910540269418156</v>
      </c>
      <c r="AG38" s="186"/>
      <c r="AH38" s="186"/>
      <c r="AI38" s="186">
        <v>3.73845972612544</v>
      </c>
      <c r="AJ38" s="186"/>
      <c r="AK38" s="28"/>
      <c r="AL38" s="188"/>
      <c r="AM38" s="173"/>
      <c r="AN38" s="350">
        <v>72.438253558803851</v>
      </c>
      <c r="AO38" s="589">
        <v>62.314060978178169</v>
      </c>
      <c r="AP38" s="320"/>
      <c r="AQ38" s="199">
        <f t="shared" si="20"/>
        <v>378.83267284002687</v>
      </c>
    </row>
    <row r="39" spans="1:44" ht="12.75" customHeight="1">
      <c r="A39" s="235" t="s">
        <v>28</v>
      </c>
      <c r="B39" s="138" t="s">
        <v>128</v>
      </c>
      <c r="C39" s="249">
        <f t="shared" si="21"/>
        <v>0</v>
      </c>
      <c r="D39" s="321">
        <v>0</v>
      </c>
      <c r="E39" s="413"/>
      <c r="F39" s="413"/>
      <c r="G39" s="582"/>
      <c r="H39" s="302">
        <f t="shared" si="22"/>
        <v>0</v>
      </c>
      <c r="I39" s="28"/>
      <c r="J39" s="467"/>
      <c r="K39" s="173"/>
      <c r="L39" s="302">
        <f t="shared" si="23"/>
        <v>7.7415539627110075</v>
      </c>
      <c r="M39" s="173"/>
      <c r="N39" s="173"/>
      <c r="O39" s="173"/>
      <c r="P39" s="283"/>
      <c r="Q39" s="586">
        <v>0.24913967817861202</v>
      </c>
      <c r="R39" s="413"/>
      <c r="S39" s="586">
        <v>4.1375648999999997E-3</v>
      </c>
      <c r="T39" s="586">
        <v>1.6305128954929007</v>
      </c>
      <c r="U39" s="586">
        <v>5.8577638241394947</v>
      </c>
      <c r="V39" s="413">
        <v>0</v>
      </c>
      <c r="W39" s="413"/>
      <c r="X39" s="28"/>
      <c r="Y39" s="188"/>
      <c r="Z39" s="173"/>
      <c r="AA39" s="589">
        <v>377.92831404300961</v>
      </c>
      <c r="AB39" s="320">
        <f t="shared" si="24"/>
        <v>0.63630519261897056</v>
      </c>
      <c r="AC39" s="321"/>
      <c r="AD39" s="173"/>
      <c r="AE39" s="173">
        <v>1.8553333537910884E-2</v>
      </c>
      <c r="AF39" s="173"/>
      <c r="AG39" s="186"/>
      <c r="AH39" s="186"/>
      <c r="AI39" s="186">
        <v>0.61775185908105967</v>
      </c>
      <c r="AJ39" s="186"/>
      <c r="AK39" s="28"/>
      <c r="AL39" s="188"/>
      <c r="AM39" s="173"/>
      <c r="AN39" s="350"/>
      <c r="AO39" s="589">
        <v>54.106004177547625</v>
      </c>
      <c r="AP39" s="320"/>
      <c r="AQ39" s="199">
        <f t="shared" si="20"/>
        <v>440.41217737588721</v>
      </c>
    </row>
    <row r="40" spans="1:44" ht="12.75" customHeight="1">
      <c r="A40" s="235" t="s">
        <v>30</v>
      </c>
      <c r="B40" s="138" t="s">
        <v>129</v>
      </c>
      <c r="C40" s="249">
        <f t="shared" si="21"/>
        <v>0</v>
      </c>
      <c r="D40" s="321">
        <v>0</v>
      </c>
      <c r="E40" s="413"/>
      <c r="F40" s="413"/>
      <c r="G40" s="582"/>
      <c r="H40" s="302">
        <f t="shared" si="22"/>
        <v>0</v>
      </c>
      <c r="I40" s="28"/>
      <c r="J40" s="467"/>
      <c r="K40" s="173"/>
      <c r="L40" s="302">
        <f t="shared" si="23"/>
        <v>3.673230090957551</v>
      </c>
      <c r="M40" s="173"/>
      <c r="N40" s="173"/>
      <c r="O40" s="173"/>
      <c r="P40" s="283"/>
      <c r="Q40" s="586">
        <v>7.7924745157187003E-2</v>
      </c>
      <c r="R40" s="413"/>
      <c r="S40" s="586">
        <v>0</v>
      </c>
      <c r="T40" s="586">
        <v>2.7282839538445569</v>
      </c>
      <c r="U40" s="586">
        <v>0.86702139195580719</v>
      </c>
      <c r="V40" s="413">
        <v>0</v>
      </c>
      <c r="W40" s="413"/>
      <c r="X40" s="28"/>
      <c r="Y40" s="188"/>
      <c r="Z40" s="173"/>
      <c r="AA40" s="589">
        <v>9.7737404712830003</v>
      </c>
      <c r="AB40" s="320">
        <f t="shared" si="24"/>
        <v>0.12247959146460179</v>
      </c>
      <c r="AC40" s="321"/>
      <c r="AD40" s="173"/>
      <c r="AE40" s="173">
        <v>3.1044686810959798E-2</v>
      </c>
      <c r="AF40" s="173"/>
      <c r="AG40" s="186"/>
      <c r="AH40" s="186"/>
      <c r="AI40" s="186">
        <v>9.1434904653641985E-2</v>
      </c>
      <c r="AJ40" s="186"/>
      <c r="AK40" s="28"/>
      <c r="AL40" s="188"/>
      <c r="AM40" s="173"/>
      <c r="AN40" s="350"/>
      <c r="AO40" s="589">
        <v>14.470198585414144</v>
      </c>
      <c r="AP40" s="320"/>
      <c r="AQ40" s="199">
        <f t="shared" si="20"/>
        <v>28.039648739119297</v>
      </c>
    </row>
    <row r="41" spans="1:44" ht="12.75" customHeight="1">
      <c r="A41" s="235" t="s">
        <v>32</v>
      </c>
      <c r="B41" s="138" t="s">
        <v>130</v>
      </c>
      <c r="C41" s="249">
        <f t="shared" si="21"/>
        <v>0</v>
      </c>
      <c r="D41" s="339">
        <v>0</v>
      </c>
      <c r="E41" s="413"/>
      <c r="F41" s="413"/>
      <c r="G41" s="582"/>
      <c r="H41" s="302">
        <f t="shared" si="22"/>
        <v>0</v>
      </c>
      <c r="I41" s="28"/>
      <c r="J41" s="467"/>
      <c r="K41" s="173"/>
      <c r="L41" s="302">
        <f t="shared" si="23"/>
        <v>3.0992452502926988</v>
      </c>
      <c r="M41" s="173"/>
      <c r="N41" s="173"/>
      <c r="O41" s="173"/>
      <c r="P41" s="283"/>
      <c r="Q41" s="587">
        <v>0.150361832204713</v>
      </c>
      <c r="R41" s="413"/>
      <c r="S41" s="587">
        <v>0</v>
      </c>
      <c r="T41" s="587">
        <v>2.1745553170583536</v>
      </c>
      <c r="U41" s="587">
        <v>0.77432810102963234</v>
      </c>
      <c r="V41" s="434">
        <v>0</v>
      </c>
      <c r="W41" s="413"/>
      <c r="X41" s="28"/>
      <c r="Y41" s="188"/>
      <c r="Z41" s="173"/>
      <c r="AA41" s="590">
        <v>23.661269419201947</v>
      </c>
      <c r="AB41" s="320">
        <f t="shared" si="24"/>
        <v>0.10640349668372508</v>
      </c>
      <c r="AC41" s="321"/>
      <c r="AD41" s="173"/>
      <c r="AE41" s="173">
        <v>2.4743901262936598E-2</v>
      </c>
      <c r="AF41" s="173"/>
      <c r="AG41" s="186"/>
      <c r="AH41" s="186"/>
      <c r="AI41" s="186">
        <v>8.1659595420788475E-2</v>
      </c>
      <c r="AJ41" s="186"/>
      <c r="AK41" s="282"/>
      <c r="AL41" s="283"/>
      <c r="AM41" s="173"/>
      <c r="AN41" s="347"/>
      <c r="AO41" s="590">
        <v>122.91933988961625</v>
      </c>
      <c r="AP41" s="320"/>
      <c r="AQ41" s="199">
        <f t="shared" si="20"/>
        <v>149.78625805579463</v>
      </c>
    </row>
    <row r="42" spans="1:44" ht="12.75" customHeight="1">
      <c r="A42" s="235" t="s">
        <v>34</v>
      </c>
      <c r="B42" s="138" t="s">
        <v>131</v>
      </c>
      <c r="C42" s="249">
        <f t="shared" si="21"/>
        <v>0</v>
      </c>
      <c r="D42" s="321">
        <v>0</v>
      </c>
      <c r="E42" s="413"/>
      <c r="F42" s="413"/>
      <c r="G42" s="582"/>
      <c r="H42" s="302">
        <f t="shared" si="22"/>
        <v>0</v>
      </c>
      <c r="I42" s="28"/>
      <c r="J42" s="467"/>
      <c r="K42" s="173"/>
      <c r="L42" s="302">
        <f t="shared" si="23"/>
        <v>0.75030739732756635</v>
      </c>
      <c r="M42" s="173"/>
      <c r="N42" s="173"/>
      <c r="O42" s="173"/>
      <c r="P42" s="283"/>
      <c r="Q42" s="586">
        <v>4.8291391365017304E-2</v>
      </c>
      <c r="R42" s="413"/>
      <c r="S42" s="586">
        <v>0</v>
      </c>
      <c r="T42" s="586">
        <v>0.41489288528878759</v>
      </c>
      <c r="U42" s="586">
        <v>0.28712312067376144</v>
      </c>
      <c r="V42" s="413">
        <v>0</v>
      </c>
      <c r="W42" s="413"/>
      <c r="X42" s="28"/>
      <c r="Y42" s="188"/>
      <c r="Z42" s="173"/>
      <c r="AA42" s="589">
        <v>1.7006246325112016</v>
      </c>
      <c r="AB42" s="320">
        <f t="shared" si="24"/>
        <v>3.5000613155930622E-2</v>
      </c>
      <c r="AC42" s="321"/>
      <c r="AD42" s="173"/>
      <c r="AE42" s="173">
        <v>4.7209967517258386E-3</v>
      </c>
      <c r="AF42" s="173"/>
      <c r="AG42" s="186"/>
      <c r="AH42" s="186"/>
      <c r="AI42" s="186">
        <v>3.0279616404204783E-2</v>
      </c>
      <c r="AJ42" s="186"/>
      <c r="AK42" s="357"/>
      <c r="AL42" s="172"/>
      <c r="AM42" s="173"/>
      <c r="AN42" s="382"/>
      <c r="AO42" s="589">
        <v>2.9697594227203878</v>
      </c>
      <c r="AP42" s="320"/>
      <c r="AQ42" s="199">
        <f t="shared" si="20"/>
        <v>5.4556920657150858</v>
      </c>
    </row>
    <row r="43" spans="1:44" ht="12.75" customHeight="1">
      <c r="A43" s="235" t="s">
        <v>36</v>
      </c>
      <c r="B43" s="138" t="s">
        <v>142</v>
      </c>
      <c r="C43" s="249">
        <f t="shared" si="21"/>
        <v>0</v>
      </c>
      <c r="D43" s="321">
        <v>0</v>
      </c>
      <c r="E43" s="413"/>
      <c r="F43" s="413"/>
      <c r="G43" s="582"/>
      <c r="H43" s="302">
        <f t="shared" si="22"/>
        <v>0</v>
      </c>
      <c r="I43" s="28"/>
      <c r="J43" s="467"/>
      <c r="K43" s="173">
        <v>0</v>
      </c>
      <c r="L43" s="302">
        <f t="shared" si="23"/>
        <v>8.6256305763821413</v>
      </c>
      <c r="M43" s="173"/>
      <c r="N43" s="173"/>
      <c r="O43" s="173"/>
      <c r="P43" s="188"/>
      <c r="Q43" s="586">
        <v>0.2392618935812221</v>
      </c>
      <c r="R43" s="413"/>
      <c r="S43" s="586">
        <v>0.34765807818000005</v>
      </c>
      <c r="T43" s="586">
        <v>6.5963125653306856</v>
      </c>
      <c r="U43" s="586">
        <v>1.4423980392902345</v>
      </c>
      <c r="V43" s="413">
        <v>0</v>
      </c>
      <c r="W43" s="413"/>
      <c r="X43" s="28"/>
      <c r="Y43" s="188"/>
      <c r="Z43" s="173"/>
      <c r="AA43" s="589">
        <v>36.83315440948725</v>
      </c>
      <c r="AB43" s="320">
        <f t="shared" si="24"/>
        <v>0.22717168601154802</v>
      </c>
      <c r="AC43" s="321"/>
      <c r="AD43" s="173"/>
      <c r="AE43" s="173">
        <v>7.5058337461290967E-2</v>
      </c>
      <c r="AF43" s="173"/>
      <c r="AG43" s="173"/>
      <c r="AH43" s="173"/>
      <c r="AI43" s="173">
        <v>0.15211334855025707</v>
      </c>
      <c r="AJ43" s="173"/>
      <c r="AK43" s="28"/>
      <c r="AL43" s="188"/>
      <c r="AM43" s="173"/>
      <c r="AN43" s="350"/>
      <c r="AO43" s="589">
        <v>52.953924785320247</v>
      </c>
      <c r="AP43" s="320"/>
      <c r="AQ43" s="199">
        <f t="shared" si="20"/>
        <v>98.639881457201184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98.298668436237065</v>
      </c>
      <c r="M44" s="180"/>
      <c r="N44" s="180"/>
      <c r="O44" s="180"/>
      <c r="P44" s="264"/>
      <c r="Q44" s="414">
        <v>0.69635459135892319</v>
      </c>
      <c r="R44" s="414"/>
      <c r="S44" s="414">
        <v>0</v>
      </c>
      <c r="T44" s="414">
        <v>0.64203563638313998</v>
      </c>
      <c r="U44" s="414">
        <v>96.960278208494998</v>
      </c>
      <c r="V44" s="414">
        <v>0</v>
      </c>
      <c r="W44" s="414"/>
      <c r="X44" s="263"/>
      <c r="Y44" s="264"/>
      <c r="Z44" s="180"/>
      <c r="AA44" s="353">
        <v>3.4812748159645386</v>
      </c>
      <c r="AB44" s="328">
        <f>SUM(AC44:AM44)</f>
        <v>10.232605563093548</v>
      </c>
      <c r="AC44" s="329"/>
      <c r="AD44" s="180"/>
      <c r="AE44" s="180">
        <v>7.3056161272740663E-3</v>
      </c>
      <c r="AF44" s="180"/>
      <c r="AG44" s="180"/>
      <c r="AH44" s="180"/>
      <c r="AI44" s="180">
        <v>10.225299946966274</v>
      </c>
      <c r="AJ44" s="180"/>
      <c r="AK44" s="263"/>
      <c r="AL44" s="264"/>
      <c r="AM44" s="180"/>
      <c r="AN44" s="353"/>
      <c r="AO44" s="353">
        <v>25.645067401776696</v>
      </c>
      <c r="AP44" s="328"/>
      <c r="AQ44" s="215">
        <f>C44+H44+L44+AA44+AB44+AN44+AO44+AP44</f>
        <v>137.65761621707185</v>
      </c>
    </row>
    <row r="45" spans="1:44" s="206" customFormat="1" ht="12.75" customHeight="1">
      <c r="A45" s="216" t="s">
        <v>37</v>
      </c>
      <c r="B45" s="191"/>
      <c r="C45" s="528">
        <f t="shared" ref="C45:AP45" si="25">SUM(C46:C55)</f>
        <v>0</v>
      </c>
      <c r="D45" s="529">
        <f t="shared" si="25"/>
        <v>0</v>
      </c>
      <c r="E45" s="529">
        <f t="shared" si="25"/>
        <v>0</v>
      </c>
      <c r="F45" s="530">
        <f t="shared" si="25"/>
        <v>0</v>
      </c>
      <c r="G45" s="530">
        <f t="shared" si="25"/>
        <v>0</v>
      </c>
      <c r="H45" s="531">
        <f t="shared" si="25"/>
        <v>0</v>
      </c>
      <c r="I45" s="532">
        <f t="shared" si="25"/>
        <v>0</v>
      </c>
      <c r="J45" s="546">
        <f t="shared" si="25"/>
        <v>0</v>
      </c>
      <c r="K45" s="529">
        <f t="shared" si="25"/>
        <v>0</v>
      </c>
      <c r="L45" s="531">
        <f t="shared" si="25"/>
        <v>4839.1722656036118</v>
      </c>
      <c r="M45" s="529">
        <f t="shared" si="25"/>
        <v>0</v>
      </c>
      <c r="N45" s="529">
        <f t="shared" ref="N45" si="26">SUM(N46:N55)</f>
        <v>0</v>
      </c>
      <c r="O45" s="529">
        <f t="shared" si="25"/>
        <v>0</v>
      </c>
      <c r="P45" s="529">
        <f t="shared" si="25"/>
        <v>765.41172989999995</v>
      </c>
      <c r="Q45" s="529">
        <f t="shared" si="25"/>
        <v>0</v>
      </c>
      <c r="R45" s="529">
        <f t="shared" si="25"/>
        <v>1120.7023160464801</v>
      </c>
      <c r="S45" s="529">
        <f t="shared" si="25"/>
        <v>0</v>
      </c>
      <c r="T45" s="529">
        <f t="shared" si="25"/>
        <v>0.73341832898172321</v>
      </c>
      <c r="U45" s="529">
        <f>SUM(U46:U55)</f>
        <v>2952.3248013281495</v>
      </c>
      <c r="V45" s="529">
        <f t="shared" si="25"/>
        <v>0</v>
      </c>
      <c r="W45" s="530">
        <f t="shared" si="25"/>
        <v>0</v>
      </c>
      <c r="X45" s="530">
        <f t="shared" si="25"/>
        <v>0</v>
      </c>
      <c r="Y45" s="530">
        <f t="shared" si="25"/>
        <v>0</v>
      </c>
      <c r="Z45" s="529">
        <f t="shared" si="25"/>
        <v>0</v>
      </c>
      <c r="AA45" s="531">
        <f t="shared" si="25"/>
        <v>18.277115428137009</v>
      </c>
      <c r="AB45" s="533">
        <f t="shared" si="25"/>
        <v>331.41771852946044</v>
      </c>
      <c r="AC45" s="534">
        <f t="shared" si="25"/>
        <v>0</v>
      </c>
      <c r="AD45" s="529">
        <f t="shared" si="25"/>
        <v>0</v>
      </c>
      <c r="AE45" s="529">
        <f t="shared" si="25"/>
        <v>0</v>
      </c>
      <c r="AF45" s="529">
        <f t="shared" ref="AF45" si="27">SUM(AF46:AF55)</f>
        <v>0</v>
      </c>
      <c r="AG45" s="529">
        <f t="shared" si="25"/>
        <v>0</v>
      </c>
      <c r="AH45" s="529">
        <f t="shared" si="25"/>
        <v>1.087148724414625</v>
      </c>
      <c r="AI45" s="529">
        <f t="shared" si="25"/>
        <v>281.65980900448579</v>
      </c>
      <c r="AJ45" s="529">
        <f t="shared" ref="AJ45" si="28">SUM(AJ46:AJ55)</f>
        <v>48.670760800559989</v>
      </c>
      <c r="AK45" s="532">
        <f t="shared" si="25"/>
        <v>0</v>
      </c>
      <c r="AL45" s="530">
        <f t="shared" ref="AL45" si="29">SUM(AL46:AL55)</f>
        <v>0</v>
      </c>
      <c r="AM45" s="529">
        <f t="shared" si="25"/>
        <v>0</v>
      </c>
      <c r="AN45" s="531">
        <f t="shared" si="25"/>
        <v>0</v>
      </c>
      <c r="AO45" s="531">
        <f t="shared" si="25"/>
        <v>36.810875081864715</v>
      </c>
      <c r="AP45" s="533">
        <f t="shared" si="25"/>
        <v>0</v>
      </c>
      <c r="AQ45" s="536">
        <f t="shared" si="20"/>
        <v>5225.6779746430739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30">SUM(D46:G46)</f>
        <v>0</v>
      </c>
      <c r="D46" s="289"/>
      <c r="E46" s="272"/>
      <c r="F46" s="261"/>
      <c r="G46" s="261"/>
      <c r="H46" s="307">
        <f t="shared" ref="H46:H64" si="31">SUM(I46:K46)</f>
        <v>0</v>
      </c>
      <c r="I46" s="260"/>
      <c r="J46" s="470"/>
      <c r="K46" s="179"/>
      <c r="L46" s="307">
        <f t="shared" ref="L46:L64" si="32">SUM(M46:Z46)</f>
        <v>780.26807651872298</v>
      </c>
      <c r="M46" s="179"/>
      <c r="N46" s="179"/>
      <c r="O46" s="179"/>
      <c r="P46" s="179"/>
      <c r="Q46" s="179"/>
      <c r="R46" s="179"/>
      <c r="S46" s="179"/>
      <c r="T46" s="179"/>
      <c r="U46" s="179">
        <v>780.26807651872298</v>
      </c>
      <c r="V46" s="179"/>
      <c r="W46" s="261"/>
      <c r="X46" s="261"/>
      <c r="Y46" s="261"/>
      <c r="Z46" s="179"/>
      <c r="AA46" s="352">
        <v>2.343911010054847</v>
      </c>
      <c r="AB46" s="326">
        <f t="shared" ref="AB46:AB56" si="33">SUM(AC46:AM46)</f>
        <v>77.924659346394506</v>
      </c>
      <c r="AC46" s="327"/>
      <c r="AD46" s="179"/>
      <c r="AE46" s="179"/>
      <c r="AF46" s="179"/>
      <c r="AG46" s="179"/>
      <c r="AH46" s="179">
        <v>1.087148724414625</v>
      </c>
      <c r="AI46" s="179">
        <v>76.837510621979888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0"/>
        <v>860.53664687517232</v>
      </c>
    </row>
    <row r="47" spans="1:44" s="196" customFormat="1" ht="12.75" customHeight="1">
      <c r="A47" s="233" t="s">
        <v>150</v>
      </c>
      <c r="B47" s="507"/>
      <c r="C47" s="249">
        <f t="shared" si="30"/>
        <v>0</v>
      </c>
      <c r="D47" s="511"/>
      <c r="E47" s="512"/>
      <c r="F47" s="283"/>
      <c r="G47" s="283"/>
      <c r="H47" s="302">
        <f t="shared" si="31"/>
        <v>0</v>
      </c>
      <c r="I47" s="282"/>
      <c r="J47" s="472"/>
      <c r="K47" s="186"/>
      <c r="L47" s="315">
        <f t="shared" si="32"/>
        <v>275.08346008715193</v>
      </c>
      <c r="M47" s="186"/>
      <c r="N47" s="186"/>
      <c r="O47" s="186"/>
      <c r="P47" s="186">
        <v>1.1260039466269289</v>
      </c>
      <c r="Q47" s="186"/>
      <c r="R47" s="186"/>
      <c r="S47" s="186"/>
      <c r="T47" s="186"/>
      <c r="U47" s="186">
        <v>273.95745614052498</v>
      </c>
      <c r="V47" s="186"/>
      <c r="W47" s="283"/>
      <c r="X47" s="283"/>
      <c r="Y47" s="283"/>
      <c r="Z47" s="186"/>
      <c r="AA47" s="517"/>
      <c r="AB47" s="338">
        <f t="shared" si="33"/>
        <v>26.978175295965816</v>
      </c>
      <c r="AC47" s="339"/>
      <c r="AD47" s="186"/>
      <c r="AE47" s="186"/>
      <c r="AF47" s="186"/>
      <c r="AG47" s="186"/>
      <c r="AH47" s="186"/>
      <c r="AI47" s="186">
        <v>26.978175295965816</v>
      </c>
      <c r="AJ47" s="186">
        <v>0</v>
      </c>
      <c r="AK47" s="282"/>
      <c r="AL47" s="283"/>
      <c r="AM47" s="186"/>
      <c r="AN47" s="315"/>
      <c r="AO47" s="347">
        <v>0.74431844480842291</v>
      </c>
      <c r="AP47" s="338"/>
      <c r="AQ47" s="212">
        <f t="shared" si="20"/>
        <v>302.80595382792615</v>
      </c>
    </row>
    <row r="48" spans="1:44" s="196" customFormat="1" ht="12.75" customHeight="1">
      <c r="A48" s="235" t="s">
        <v>71</v>
      </c>
      <c r="B48" s="198"/>
      <c r="C48" s="249">
        <f t="shared" si="30"/>
        <v>0</v>
      </c>
      <c r="D48" s="250"/>
      <c r="E48" s="251"/>
      <c r="F48" s="188"/>
      <c r="G48" s="188"/>
      <c r="H48" s="302">
        <f t="shared" si="31"/>
        <v>0</v>
      </c>
      <c r="I48" s="28"/>
      <c r="J48" s="467"/>
      <c r="K48" s="173"/>
      <c r="L48" s="302">
        <f t="shared" si="32"/>
        <v>1951.6578022482345</v>
      </c>
      <c r="M48" s="173"/>
      <c r="N48" s="173"/>
      <c r="O48" s="173"/>
      <c r="P48" s="173">
        <v>670.93918174191401</v>
      </c>
      <c r="Q48" s="173"/>
      <c r="R48" s="173"/>
      <c r="S48" s="173"/>
      <c r="T48" s="173">
        <v>0.73341832898172321</v>
      </c>
      <c r="U48" s="173">
        <v>1279.9852021773386</v>
      </c>
      <c r="V48" s="173"/>
      <c r="W48" s="188"/>
      <c r="X48" s="188"/>
      <c r="Y48" s="188"/>
      <c r="Z48" s="173"/>
      <c r="AA48" s="350"/>
      <c r="AB48" s="320">
        <f t="shared" si="33"/>
        <v>169.67209205603797</v>
      </c>
      <c r="AC48" s="321"/>
      <c r="AD48" s="173"/>
      <c r="AE48" s="173"/>
      <c r="AF48" s="173"/>
      <c r="AG48" s="173"/>
      <c r="AH48" s="173"/>
      <c r="AI48" s="173">
        <v>126.91725818946448</v>
      </c>
      <c r="AJ48" s="173">
        <v>42.754833866573478</v>
      </c>
      <c r="AK48" s="28"/>
      <c r="AL48" s="188"/>
      <c r="AM48" s="173"/>
      <c r="AN48" s="302"/>
      <c r="AO48" s="350">
        <v>30.516507860935793</v>
      </c>
      <c r="AP48" s="320"/>
      <c r="AQ48" s="199">
        <f t="shared" si="20"/>
        <v>2151.846402165208</v>
      </c>
    </row>
    <row r="49" spans="1:44" s="196" customFormat="1" ht="12.75" customHeight="1">
      <c r="A49" s="235" t="s">
        <v>72</v>
      </c>
      <c r="B49" s="198"/>
      <c r="C49" s="249">
        <f t="shared" si="30"/>
        <v>0</v>
      </c>
      <c r="D49" s="250"/>
      <c r="E49" s="251"/>
      <c r="F49" s="188"/>
      <c r="G49" s="188"/>
      <c r="H49" s="302">
        <f t="shared" si="31"/>
        <v>0</v>
      </c>
      <c r="I49" s="28"/>
      <c r="J49" s="467"/>
      <c r="K49" s="173"/>
      <c r="L49" s="302">
        <f t="shared" si="32"/>
        <v>114.07117716059869</v>
      </c>
      <c r="M49" s="173"/>
      <c r="N49" s="173"/>
      <c r="O49" s="173"/>
      <c r="P49" s="173">
        <v>10.609507594799702</v>
      </c>
      <c r="Q49" s="173"/>
      <c r="R49" s="173"/>
      <c r="S49" s="173"/>
      <c r="T49" s="173"/>
      <c r="U49" s="173">
        <v>103.461669565799</v>
      </c>
      <c r="V49" s="173"/>
      <c r="W49" s="188"/>
      <c r="X49" s="188"/>
      <c r="Y49" s="188"/>
      <c r="Z49" s="173"/>
      <c r="AA49" s="350"/>
      <c r="AB49" s="320">
        <f t="shared" si="33"/>
        <v>10.864547798797155</v>
      </c>
      <c r="AC49" s="321"/>
      <c r="AD49" s="173"/>
      <c r="AE49" s="173"/>
      <c r="AF49" s="173"/>
      <c r="AG49" s="173"/>
      <c r="AH49" s="173"/>
      <c r="AI49" s="173">
        <v>10.188469031949555</v>
      </c>
      <c r="AJ49" s="173">
        <v>0.67607876684759971</v>
      </c>
      <c r="AK49" s="28"/>
      <c r="AL49" s="188"/>
      <c r="AM49" s="173"/>
      <c r="AN49" s="302"/>
      <c r="AO49" s="350">
        <v>1.0209197993363168</v>
      </c>
      <c r="AP49" s="320"/>
      <c r="AQ49" s="199">
        <f t="shared" si="20"/>
        <v>125.95664475873217</v>
      </c>
    </row>
    <row r="50" spans="1:44" s="196" customFormat="1" ht="12.75" customHeight="1">
      <c r="A50" s="235" t="s">
        <v>38</v>
      </c>
      <c r="B50" s="198"/>
      <c r="C50" s="249">
        <f t="shared" si="30"/>
        <v>0</v>
      </c>
      <c r="D50" s="250"/>
      <c r="E50" s="251"/>
      <c r="F50" s="188"/>
      <c r="G50" s="188"/>
      <c r="H50" s="302">
        <f t="shared" si="31"/>
        <v>0</v>
      </c>
      <c r="I50" s="28"/>
      <c r="J50" s="467"/>
      <c r="K50" s="173"/>
      <c r="L50" s="302">
        <f t="shared" si="32"/>
        <v>42.94671147996619</v>
      </c>
      <c r="M50" s="173"/>
      <c r="N50" s="173"/>
      <c r="O50" s="173"/>
      <c r="P50" s="173"/>
      <c r="Q50" s="173"/>
      <c r="R50" s="285"/>
      <c r="S50" s="173"/>
      <c r="T50" s="173"/>
      <c r="U50" s="173">
        <v>42.94671147996619</v>
      </c>
      <c r="V50" s="173"/>
      <c r="W50" s="188"/>
      <c r="X50" s="188"/>
      <c r="Y50" s="188"/>
      <c r="Z50" s="173"/>
      <c r="AA50" s="350"/>
      <c r="AB50" s="320">
        <f t="shared" si="33"/>
        <v>2.4343930448074897</v>
      </c>
      <c r="AC50" s="321"/>
      <c r="AD50" s="173"/>
      <c r="AE50" s="173"/>
      <c r="AF50" s="173"/>
      <c r="AG50" s="173"/>
      <c r="AH50" s="173"/>
      <c r="AI50" s="173">
        <v>2.4343930448074897</v>
      </c>
      <c r="AJ50" s="173"/>
      <c r="AK50" s="28"/>
      <c r="AL50" s="188"/>
      <c r="AM50" s="173"/>
      <c r="AN50" s="302"/>
      <c r="AO50" s="350">
        <v>4.529128976784178</v>
      </c>
      <c r="AP50" s="320"/>
      <c r="AQ50" s="199">
        <f t="shared" si="20"/>
        <v>49.910233501557862</v>
      </c>
    </row>
    <row r="51" spans="1:44" s="196" customFormat="1" ht="12.75" customHeight="1">
      <c r="A51" s="235" t="s">
        <v>39</v>
      </c>
      <c r="B51" s="198"/>
      <c r="C51" s="249">
        <f t="shared" si="30"/>
        <v>0</v>
      </c>
      <c r="D51" s="250"/>
      <c r="E51" s="251"/>
      <c r="F51" s="188"/>
      <c r="G51" s="188"/>
      <c r="H51" s="302">
        <f t="shared" si="31"/>
        <v>0</v>
      </c>
      <c r="I51" s="28"/>
      <c r="J51" s="467"/>
      <c r="K51" s="173"/>
      <c r="L51" s="302">
        <f t="shared" si="32"/>
        <v>8.6506563626860782</v>
      </c>
      <c r="M51" s="173"/>
      <c r="N51" s="173"/>
      <c r="O51" s="173"/>
      <c r="P51" s="173">
        <v>0.5096222222222222</v>
      </c>
      <c r="Q51" s="173"/>
      <c r="R51" s="173">
        <v>8.1410341404638551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33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0"/>
        <v>8.6506563626860782</v>
      </c>
    </row>
    <row r="52" spans="1:44" s="196" customFormat="1" ht="12.75" customHeight="1">
      <c r="A52" s="235" t="s">
        <v>75</v>
      </c>
      <c r="B52" s="236"/>
      <c r="C52" s="284">
        <f t="shared" si="30"/>
        <v>0</v>
      </c>
      <c r="D52" s="285"/>
      <c r="E52" s="285"/>
      <c r="F52" s="286"/>
      <c r="G52" s="286"/>
      <c r="H52" s="316">
        <f t="shared" si="31"/>
        <v>0</v>
      </c>
      <c r="I52" s="317"/>
      <c r="J52" s="478"/>
      <c r="K52" s="285"/>
      <c r="L52" s="316">
        <f t="shared" si="32"/>
        <v>1112.5612819060161</v>
      </c>
      <c r="M52" s="285"/>
      <c r="N52" s="285"/>
      <c r="O52" s="285"/>
      <c r="P52" s="186"/>
      <c r="Q52" s="285"/>
      <c r="R52" s="285">
        <v>1112.5612819060161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33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0"/>
        <v>1112.5612819060161</v>
      </c>
    </row>
    <row r="53" spans="1:44" s="196" customFormat="1" ht="12.75" customHeight="1">
      <c r="A53" s="235" t="s">
        <v>73</v>
      </c>
      <c r="B53" s="236"/>
      <c r="C53" s="284">
        <f t="shared" si="30"/>
        <v>0</v>
      </c>
      <c r="D53" s="317"/>
      <c r="E53" s="285"/>
      <c r="F53" s="286"/>
      <c r="G53" s="286"/>
      <c r="H53" s="316">
        <f t="shared" si="31"/>
        <v>0</v>
      </c>
      <c r="I53" s="317"/>
      <c r="J53" s="478"/>
      <c r="K53" s="285"/>
      <c r="L53" s="316">
        <f t="shared" si="32"/>
        <v>46.365853424999386</v>
      </c>
      <c r="M53" s="285"/>
      <c r="N53" s="285"/>
      <c r="O53" s="285"/>
      <c r="P53" s="285">
        <v>0</v>
      </c>
      <c r="Q53" s="285"/>
      <c r="R53" s="285"/>
      <c r="S53" s="285"/>
      <c r="T53" s="285"/>
      <c r="U53" s="285">
        <v>46.365853424999386</v>
      </c>
      <c r="V53" s="285"/>
      <c r="W53" s="286"/>
      <c r="X53" s="286"/>
      <c r="Y53" s="286"/>
      <c r="Z53" s="285"/>
      <c r="AA53" s="347"/>
      <c r="AB53" s="340">
        <f t="shared" si="33"/>
        <v>4.5659137702208232</v>
      </c>
      <c r="AC53" s="341"/>
      <c r="AD53" s="285"/>
      <c r="AE53" s="285"/>
      <c r="AF53" s="285"/>
      <c r="AG53" s="285"/>
      <c r="AH53" s="285"/>
      <c r="AI53" s="173">
        <v>4.5659137702208232</v>
      </c>
      <c r="AJ53" s="173">
        <v>0</v>
      </c>
      <c r="AK53" s="285"/>
      <c r="AL53" s="285"/>
      <c r="AM53" s="285"/>
      <c r="AN53" s="347"/>
      <c r="AO53" s="350"/>
      <c r="AP53" s="340"/>
      <c r="AQ53" s="237">
        <f t="shared" si="20"/>
        <v>50.93176719522021</v>
      </c>
    </row>
    <row r="54" spans="1:44" s="196" customFormat="1" ht="12.75" customHeight="1">
      <c r="A54" s="197" t="s">
        <v>134</v>
      </c>
      <c r="B54" s="198"/>
      <c r="C54" s="284">
        <f t="shared" si="30"/>
        <v>0</v>
      </c>
      <c r="D54" s="317"/>
      <c r="E54" s="285"/>
      <c r="F54" s="286"/>
      <c r="G54" s="286"/>
      <c r="H54" s="316">
        <f t="shared" si="31"/>
        <v>0</v>
      </c>
      <c r="I54" s="317"/>
      <c r="J54" s="478"/>
      <c r="K54" s="285"/>
      <c r="L54" s="316">
        <f t="shared" si="32"/>
        <v>96.924390471682159</v>
      </c>
      <c r="M54" s="285"/>
      <c r="N54" s="285"/>
      <c r="O54" s="285"/>
      <c r="P54" s="285"/>
      <c r="Q54" s="285"/>
      <c r="R54" s="285"/>
      <c r="S54" s="285"/>
      <c r="T54" s="285"/>
      <c r="U54" s="285">
        <v>96.924390471682159</v>
      </c>
      <c r="V54" s="285"/>
      <c r="W54" s="286"/>
      <c r="X54" s="286"/>
      <c r="Y54" s="286"/>
      <c r="Z54" s="285"/>
      <c r="AA54" s="382"/>
      <c r="AB54" s="340">
        <f t="shared" si="33"/>
        <v>1.397120942008216</v>
      </c>
      <c r="AC54" s="341"/>
      <c r="AD54" s="285"/>
      <c r="AE54" s="285"/>
      <c r="AF54" s="285"/>
      <c r="AG54" s="285"/>
      <c r="AH54" s="285"/>
      <c r="AI54" s="285">
        <v>1.397120942008216</v>
      </c>
      <c r="AJ54" s="285"/>
      <c r="AK54" s="285"/>
      <c r="AL54" s="285"/>
      <c r="AM54" s="285"/>
      <c r="AN54" s="382"/>
      <c r="AO54" s="347"/>
      <c r="AP54" s="340"/>
      <c r="AQ54" s="237">
        <f t="shared" si="20"/>
        <v>98.321511413690374</v>
      </c>
    </row>
    <row r="55" spans="1:44" s="196" customFormat="1" ht="12.75" customHeight="1">
      <c r="A55" s="213" t="s">
        <v>239</v>
      </c>
      <c r="B55" s="214"/>
      <c r="C55" s="262">
        <f t="shared" si="30"/>
        <v>0</v>
      </c>
      <c r="D55" s="290"/>
      <c r="E55" s="291"/>
      <c r="F55" s="264"/>
      <c r="G55" s="264"/>
      <c r="H55" s="308">
        <f t="shared" si="31"/>
        <v>0</v>
      </c>
      <c r="I55" s="263"/>
      <c r="J55" s="473"/>
      <c r="K55" s="180"/>
      <c r="L55" s="308">
        <f t="shared" si="32"/>
        <v>410.64285594355277</v>
      </c>
      <c r="M55" s="180"/>
      <c r="N55" s="180"/>
      <c r="O55" s="180"/>
      <c r="P55" s="180">
        <v>82.227414394437076</v>
      </c>
      <c r="Q55" s="180"/>
      <c r="R55" s="180"/>
      <c r="S55" s="180">
        <v>0</v>
      </c>
      <c r="T55" s="180"/>
      <c r="U55" s="180">
        <v>328.41544154911571</v>
      </c>
      <c r="V55" s="180"/>
      <c r="W55" s="264"/>
      <c r="X55" s="264"/>
      <c r="Y55" s="264"/>
      <c r="Z55" s="180"/>
      <c r="AA55" s="515">
        <v>15.933204418082161</v>
      </c>
      <c r="AB55" s="328">
        <f t="shared" si="33"/>
        <v>37.580816275228457</v>
      </c>
      <c r="AC55" s="329"/>
      <c r="AD55" s="180"/>
      <c r="AE55" s="180"/>
      <c r="AF55" s="180"/>
      <c r="AG55" s="180"/>
      <c r="AH55" s="180"/>
      <c r="AI55" s="180">
        <v>32.340968108089548</v>
      </c>
      <c r="AJ55" s="180">
        <v>5.2398481671389128</v>
      </c>
      <c r="AK55" s="263"/>
      <c r="AL55" s="264"/>
      <c r="AM55" s="180"/>
      <c r="AN55" s="308"/>
      <c r="AO55" s="353"/>
      <c r="AP55" s="328"/>
      <c r="AQ55" s="215">
        <f t="shared" si="20"/>
        <v>464.15687663686339</v>
      </c>
    </row>
    <row r="56" spans="1:44" s="206" customFormat="1" ht="12.75" customHeight="1">
      <c r="A56" s="240" t="s">
        <v>40</v>
      </c>
      <c r="B56" s="241"/>
      <c r="C56" s="287">
        <f t="shared" si="30"/>
        <v>104.51439740662028</v>
      </c>
      <c r="D56" s="292">
        <v>0.6725924714737731</v>
      </c>
      <c r="E56" s="383">
        <v>99.859146391998749</v>
      </c>
      <c r="F56" s="288"/>
      <c r="G56" s="288">
        <v>3.9826585431477532</v>
      </c>
      <c r="H56" s="174">
        <f t="shared" si="31"/>
        <v>127.70399999999999</v>
      </c>
      <c r="I56" s="292"/>
      <c r="J56" s="475">
        <v>127.70399999999999</v>
      </c>
      <c r="K56" s="187">
        <v>0</v>
      </c>
      <c r="L56" s="174">
        <f t="shared" si="32"/>
        <v>1083.0821208410421</v>
      </c>
      <c r="M56" s="187"/>
      <c r="N56" s="187"/>
      <c r="O56" s="187"/>
      <c r="P56" s="187">
        <v>0</v>
      </c>
      <c r="Q56" s="591">
        <v>798.24254149507033</v>
      </c>
      <c r="R56" s="187"/>
      <c r="S56" s="187">
        <v>0</v>
      </c>
      <c r="T56" s="591">
        <v>50.307814148050134</v>
      </c>
      <c r="U56" s="591">
        <v>233.13309499880145</v>
      </c>
      <c r="V56" s="187">
        <v>1.398670199120106</v>
      </c>
      <c r="W56" s="288"/>
      <c r="X56" s="288"/>
      <c r="Y56" s="288"/>
      <c r="Z56" s="187"/>
      <c r="AA56" s="174">
        <v>480.06061986792776</v>
      </c>
      <c r="AB56" s="342">
        <f t="shared" si="33"/>
        <v>120.92353978362124</v>
      </c>
      <c r="AC56" s="343"/>
      <c r="AD56" s="187"/>
      <c r="AE56" s="187">
        <v>28.764349422416544</v>
      </c>
      <c r="AF56" s="187"/>
      <c r="AG56" s="187"/>
      <c r="AH56" s="187"/>
      <c r="AI56" s="187"/>
      <c r="AJ56" s="187"/>
      <c r="AK56" s="292"/>
      <c r="AL56" s="288">
        <v>13.880085339989456</v>
      </c>
      <c r="AM56" s="187">
        <v>78.279105021215244</v>
      </c>
      <c r="AN56" s="174"/>
      <c r="AO56" s="174">
        <v>718.71495536065834</v>
      </c>
      <c r="AP56" s="342"/>
      <c r="AQ56" s="218">
        <f t="shared" si="20"/>
        <v>2634.9996332598694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0.24096375939849624</v>
      </c>
      <c r="D57" s="591">
        <f t="shared" ref="D57:AP57" si="34">D58+D65</f>
        <v>0.24096375939849624</v>
      </c>
      <c r="E57" s="187">
        <f t="shared" si="34"/>
        <v>0</v>
      </c>
      <c r="F57" s="288">
        <f t="shared" si="34"/>
        <v>0</v>
      </c>
      <c r="G57" s="288">
        <f t="shared" si="34"/>
        <v>0</v>
      </c>
      <c r="H57" s="174">
        <f t="shared" si="34"/>
        <v>0</v>
      </c>
      <c r="I57" s="292">
        <f t="shared" si="34"/>
        <v>0</v>
      </c>
      <c r="J57" s="292">
        <f t="shared" si="34"/>
        <v>0</v>
      </c>
      <c r="K57" s="292">
        <f t="shared" si="34"/>
        <v>0</v>
      </c>
      <c r="L57" s="174">
        <f t="shared" si="34"/>
        <v>202.12318698440572</v>
      </c>
      <c r="M57" s="187">
        <f t="shared" si="34"/>
        <v>0</v>
      </c>
      <c r="N57" s="187">
        <f t="shared" si="34"/>
        <v>0</v>
      </c>
      <c r="O57" s="187">
        <f t="shared" si="34"/>
        <v>0</v>
      </c>
      <c r="P57" s="187">
        <f t="shared" si="34"/>
        <v>0</v>
      </c>
      <c r="Q57" s="591">
        <f t="shared" si="34"/>
        <v>48.461536303991053</v>
      </c>
      <c r="R57" s="187">
        <f t="shared" si="34"/>
        <v>0</v>
      </c>
      <c r="S57" s="591">
        <f t="shared" si="34"/>
        <v>0.2093031229578676</v>
      </c>
      <c r="T57" s="591">
        <f t="shared" si="34"/>
        <v>75.345839463806598</v>
      </c>
      <c r="U57" s="591">
        <f t="shared" si="34"/>
        <v>78.106508093650206</v>
      </c>
      <c r="V57" s="187">
        <f t="shared" si="34"/>
        <v>0</v>
      </c>
      <c r="W57" s="288">
        <f t="shared" si="34"/>
        <v>0</v>
      </c>
      <c r="X57" s="288">
        <f t="shared" si="34"/>
        <v>0</v>
      </c>
      <c r="Y57" s="288">
        <f t="shared" si="34"/>
        <v>0</v>
      </c>
      <c r="Z57" s="292">
        <f t="shared" si="34"/>
        <v>0</v>
      </c>
      <c r="AA57" s="605">
        <f t="shared" si="34"/>
        <v>339.71277146807171</v>
      </c>
      <c r="AB57" s="342">
        <f t="shared" si="34"/>
        <v>61.136216794101088</v>
      </c>
      <c r="AC57" s="343">
        <f t="shared" si="34"/>
        <v>0</v>
      </c>
      <c r="AD57" s="187">
        <f t="shared" si="34"/>
        <v>0</v>
      </c>
      <c r="AE57" s="187">
        <f t="shared" si="34"/>
        <v>21.144155704563094</v>
      </c>
      <c r="AF57" s="187">
        <f t="shared" si="34"/>
        <v>0</v>
      </c>
      <c r="AG57" s="187">
        <f t="shared" si="34"/>
        <v>0</v>
      </c>
      <c r="AH57" s="187">
        <f t="shared" si="34"/>
        <v>6.0893929769993331</v>
      </c>
      <c r="AI57" s="187">
        <f t="shared" si="34"/>
        <v>8.2370068220137274</v>
      </c>
      <c r="AJ57" s="187">
        <f t="shared" si="34"/>
        <v>0</v>
      </c>
      <c r="AK57" s="187">
        <f t="shared" si="34"/>
        <v>0</v>
      </c>
      <c r="AL57" s="187">
        <f t="shared" si="34"/>
        <v>0.16652666142046427</v>
      </c>
      <c r="AM57" s="292">
        <f t="shared" si="34"/>
        <v>25.499134629104471</v>
      </c>
      <c r="AN57" s="174">
        <f t="shared" si="34"/>
        <v>0</v>
      </c>
      <c r="AO57" s="605">
        <f t="shared" si="34"/>
        <v>1430.2736050405347</v>
      </c>
      <c r="AP57" s="342">
        <f t="shared" si="34"/>
        <v>0</v>
      </c>
      <c r="AQ57" s="238">
        <f t="shared" si="20"/>
        <v>2033.4867440465116</v>
      </c>
      <c r="AR57" s="196"/>
    </row>
    <row r="58" spans="1:44" s="206" customFormat="1" ht="12.75" customHeight="1">
      <c r="A58" s="240" t="s">
        <v>194</v>
      </c>
      <c r="B58" s="241"/>
      <c r="C58" s="287">
        <f t="shared" si="30"/>
        <v>0.24096375939849624</v>
      </c>
      <c r="D58" s="592">
        <v>0.24096375939849624</v>
      </c>
      <c r="E58" s="342">
        <v>0</v>
      </c>
      <c r="F58" s="342">
        <f>SUM(F59:F64)</f>
        <v>0</v>
      </c>
      <c r="G58" s="577">
        <v>0</v>
      </c>
      <c r="H58" s="174">
        <f t="shared" si="31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32"/>
        <v>95.145906549856988</v>
      </c>
      <c r="M58" s="187">
        <f t="shared" ref="M58:AJ58" si="35">SUM(M59:M64)</f>
        <v>0</v>
      </c>
      <c r="N58" s="288">
        <f t="shared" si="35"/>
        <v>0</v>
      </c>
      <c r="O58" s="288">
        <f t="shared" si="35"/>
        <v>0</v>
      </c>
      <c r="P58" s="342">
        <f t="shared" si="35"/>
        <v>0</v>
      </c>
      <c r="Q58" s="598">
        <v>11.480674389932433</v>
      </c>
      <c r="R58" s="342">
        <f t="shared" si="35"/>
        <v>0</v>
      </c>
      <c r="S58" s="598">
        <v>0</v>
      </c>
      <c r="T58" s="598">
        <v>46.456702567920004</v>
      </c>
      <c r="U58" s="598">
        <v>37.208529592004552</v>
      </c>
      <c r="V58" s="342">
        <f t="shared" si="35"/>
        <v>0</v>
      </c>
      <c r="W58" s="342">
        <f t="shared" si="35"/>
        <v>0</v>
      </c>
      <c r="X58" s="342">
        <f t="shared" si="35"/>
        <v>0</v>
      </c>
      <c r="Y58" s="288">
        <f t="shared" si="35"/>
        <v>0</v>
      </c>
      <c r="Z58" s="292">
        <f t="shared" si="35"/>
        <v>0</v>
      </c>
      <c r="AA58" s="605">
        <v>180.08458340401137</v>
      </c>
      <c r="AB58" s="342">
        <f t="shared" ref="AB58:AB71" si="36">SUM(AC58:AM58)</f>
        <v>40.069734655327153</v>
      </c>
      <c r="AC58" s="343">
        <f t="shared" si="35"/>
        <v>0</v>
      </c>
      <c r="AD58" s="187">
        <f t="shared" si="35"/>
        <v>0</v>
      </c>
      <c r="AE58" s="187">
        <f>SUM(AE59:AE64)</f>
        <v>8.9678614577023303</v>
      </c>
      <c r="AF58" s="187"/>
      <c r="AG58" s="187">
        <f t="shared" si="35"/>
        <v>0</v>
      </c>
      <c r="AH58" s="187">
        <f t="shared" si="35"/>
        <v>1.512250644883921</v>
      </c>
      <c r="AI58" s="187">
        <f t="shared" si="35"/>
        <v>3.9239612622159652</v>
      </c>
      <c r="AJ58" s="187">
        <f t="shared" si="35"/>
        <v>0</v>
      </c>
      <c r="AK58" s="187"/>
      <c r="AL58" s="187">
        <v>0.16652666142046427</v>
      </c>
      <c r="AM58" s="288">
        <v>25.499134629104471</v>
      </c>
      <c r="AN58" s="174">
        <f t="shared" ref="AN58" si="37">SUM(AN59:AN64)</f>
        <v>0</v>
      </c>
      <c r="AO58" s="605">
        <v>1164.430267546089</v>
      </c>
      <c r="AP58" s="342">
        <f t="shared" ref="AP58" si="38">SUM(AP59:AP64)</f>
        <v>0</v>
      </c>
      <c r="AQ58" s="238">
        <f t="shared" si="20"/>
        <v>1479.971455914683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30"/>
        <v>0</v>
      </c>
      <c r="D59" s="593">
        <v>0</v>
      </c>
      <c r="E59" s="326"/>
      <c r="F59" s="326"/>
      <c r="G59" s="271"/>
      <c r="H59" s="307">
        <f t="shared" si="31"/>
        <v>0</v>
      </c>
      <c r="I59" s="289"/>
      <c r="J59" s="492"/>
      <c r="K59" s="289"/>
      <c r="L59" s="307">
        <f t="shared" si="32"/>
        <v>31.898538491094911</v>
      </c>
      <c r="M59" s="272"/>
      <c r="N59" s="558"/>
      <c r="O59" s="558"/>
      <c r="P59" s="326"/>
      <c r="Q59" s="599">
        <v>3.0327128907508012</v>
      </c>
      <c r="R59" s="326"/>
      <c r="S59" s="599">
        <v>0</v>
      </c>
      <c r="T59" s="599">
        <v>17.753218130431115</v>
      </c>
      <c r="U59" s="599">
        <v>11.112607469912993</v>
      </c>
      <c r="V59" s="613">
        <v>0</v>
      </c>
      <c r="W59" s="326"/>
      <c r="X59" s="326"/>
      <c r="Y59" s="558"/>
      <c r="Z59" s="289"/>
      <c r="AA59" s="606">
        <v>50.490155965413585</v>
      </c>
      <c r="AB59" s="326">
        <f t="shared" si="36"/>
        <v>3.5602671363936755</v>
      </c>
      <c r="AC59" s="559"/>
      <c r="AD59" s="272"/>
      <c r="AE59" s="574">
        <v>2.3883465656995733</v>
      </c>
      <c r="AF59" s="574"/>
      <c r="AG59" s="574"/>
      <c r="AH59" s="574">
        <v>0</v>
      </c>
      <c r="AI59" s="574">
        <v>1.171920570694102</v>
      </c>
      <c r="AJ59" s="574"/>
      <c r="AK59" s="574"/>
      <c r="AL59" s="574">
        <v>0</v>
      </c>
      <c r="AM59" s="618">
        <v>0</v>
      </c>
      <c r="AN59" s="307"/>
      <c r="AO59" s="606">
        <v>168.55776408188848</v>
      </c>
      <c r="AP59" s="326"/>
      <c r="AQ59" s="565">
        <f t="shared" si="20"/>
        <v>254.50672567479063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30"/>
        <v>0</v>
      </c>
      <c r="D60" s="593">
        <v>0</v>
      </c>
      <c r="E60" s="320"/>
      <c r="F60" s="320"/>
      <c r="G60" s="578"/>
      <c r="H60" s="302">
        <f t="shared" si="31"/>
        <v>0</v>
      </c>
      <c r="I60" s="250"/>
      <c r="J60" s="498"/>
      <c r="K60" s="250"/>
      <c r="L60" s="302">
        <f t="shared" si="32"/>
        <v>16.121505569208356</v>
      </c>
      <c r="M60" s="251"/>
      <c r="N60" s="383"/>
      <c r="O60" s="383"/>
      <c r="P60" s="320"/>
      <c r="Q60" s="599">
        <v>1.1570765717753593</v>
      </c>
      <c r="R60" s="320"/>
      <c r="S60" s="599">
        <v>0</v>
      </c>
      <c r="T60" s="599">
        <v>2.4070244823563516</v>
      </c>
      <c r="U60" s="599">
        <v>12.557404515076646</v>
      </c>
      <c r="V60" s="613">
        <v>0</v>
      </c>
      <c r="W60" s="320"/>
      <c r="X60" s="320"/>
      <c r="Y60" s="383"/>
      <c r="Z60" s="250"/>
      <c r="AA60" s="606">
        <v>14.986609039035272</v>
      </c>
      <c r="AB60" s="320">
        <f t="shared" si="36"/>
        <v>1.3678503051583073</v>
      </c>
      <c r="AC60" s="560"/>
      <c r="AD60" s="251"/>
      <c r="AE60" s="575">
        <v>4.3563389995583707E-2</v>
      </c>
      <c r="AF60" s="575"/>
      <c r="AG60" s="575"/>
      <c r="AH60" s="575">
        <v>0</v>
      </c>
      <c r="AI60" s="575">
        <v>1.3242869151627237</v>
      </c>
      <c r="AJ60" s="575"/>
      <c r="AK60" s="575"/>
      <c r="AL60" s="575">
        <v>0</v>
      </c>
      <c r="AM60" s="619">
        <v>0</v>
      </c>
      <c r="AN60" s="302"/>
      <c r="AO60" s="606">
        <v>43.438074681675417</v>
      </c>
      <c r="AP60" s="320"/>
      <c r="AQ60" s="566">
        <f t="shared" si="20"/>
        <v>75.914039595077355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30"/>
        <v>0.23596451127819548</v>
      </c>
      <c r="D61" s="593">
        <v>0.23596451127819548</v>
      </c>
      <c r="E61" s="320"/>
      <c r="F61" s="320"/>
      <c r="G61" s="578"/>
      <c r="H61" s="302">
        <f t="shared" si="31"/>
        <v>0</v>
      </c>
      <c r="I61" s="250"/>
      <c r="J61" s="498"/>
      <c r="K61" s="250"/>
      <c r="L61" s="302">
        <f t="shared" si="32"/>
        <v>16.601314914158007</v>
      </c>
      <c r="M61" s="251"/>
      <c r="N61" s="383"/>
      <c r="O61" s="383"/>
      <c r="P61" s="320"/>
      <c r="Q61" s="599">
        <v>2.5062756137235507</v>
      </c>
      <c r="R61" s="320"/>
      <c r="S61" s="599">
        <v>0</v>
      </c>
      <c r="T61" s="599">
        <v>12.525890649633086</v>
      </c>
      <c r="U61" s="599">
        <v>1.5691486508013699</v>
      </c>
      <c r="V61" s="613">
        <v>0</v>
      </c>
      <c r="W61" s="320"/>
      <c r="X61" s="320"/>
      <c r="Y61" s="383"/>
      <c r="Z61" s="250"/>
      <c r="AA61" s="606">
        <v>29.185388775469512</v>
      </c>
      <c r="AB61" s="320">
        <f t="shared" si="36"/>
        <v>3.0883453409048092</v>
      </c>
      <c r="AC61" s="560"/>
      <c r="AD61" s="251"/>
      <c r="AE61" s="575">
        <v>2.9228650441040962</v>
      </c>
      <c r="AF61" s="575"/>
      <c r="AG61" s="575"/>
      <c r="AH61" s="575">
        <v>0</v>
      </c>
      <c r="AI61" s="575">
        <v>0.16548029680071294</v>
      </c>
      <c r="AJ61" s="575"/>
      <c r="AK61" s="575"/>
      <c r="AL61" s="575">
        <v>0</v>
      </c>
      <c r="AM61" s="619">
        <v>0</v>
      </c>
      <c r="AN61" s="302"/>
      <c r="AO61" s="606">
        <v>123.48113125402395</v>
      </c>
      <c r="AP61" s="320"/>
      <c r="AQ61" s="566">
        <f t="shared" si="20"/>
        <v>172.59214479583449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30"/>
        <v>0</v>
      </c>
      <c r="D62" s="593">
        <v>0</v>
      </c>
      <c r="E62" s="320"/>
      <c r="F62" s="320"/>
      <c r="G62" s="578"/>
      <c r="H62" s="302">
        <f t="shared" si="31"/>
        <v>0</v>
      </c>
      <c r="I62" s="250"/>
      <c r="J62" s="498"/>
      <c r="K62" s="250"/>
      <c r="L62" s="302">
        <f t="shared" si="32"/>
        <v>2.3819375090230754</v>
      </c>
      <c r="M62" s="251"/>
      <c r="N62" s="383"/>
      <c r="O62" s="383"/>
      <c r="P62" s="320"/>
      <c r="Q62" s="599">
        <v>0.23011278913356112</v>
      </c>
      <c r="R62" s="320"/>
      <c r="S62" s="599">
        <v>0</v>
      </c>
      <c r="T62" s="599">
        <v>0.2486128573325809</v>
      </c>
      <c r="U62" s="599">
        <v>1.9032118625569334</v>
      </c>
      <c r="V62" s="613">
        <v>0</v>
      </c>
      <c r="W62" s="320"/>
      <c r="X62" s="320"/>
      <c r="Y62" s="383"/>
      <c r="Z62" s="250"/>
      <c r="AA62" s="606">
        <v>8.0886395688723116</v>
      </c>
      <c r="AB62" s="320">
        <f t="shared" si="36"/>
        <v>0.34241035793749608</v>
      </c>
      <c r="AC62" s="560"/>
      <c r="AD62" s="251"/>
      <c r="AE62" s="575">
        <v>0.14170020614294435</v>
      </c>
      <c r="AF62" s="575"/>
      <c r="AG62" s="575"/>
      <c r="AH62" s="575">
        <v>0</v>
      </c>
      <c r="AI62" s="575">
        <v>0.20071015179455171</v>
      </c>
      <c r="AJ62" s="575"/>
      <c r="AK62" s="575"/>
      <c r="AL62" s="575">
        <v>0</v>
      </c>
      <c r="AM62" s="619">
        <v>0</v>
      </c>
      <c r="AN62" s="302"/>
      <c r="AO62" s="606">
        <v>691.49760608483564</v>
      </c>
      <c r="AP62" s="320"/>
      <c r="AQ62" s="566">
        <f t="shared" si="20"/>
        <v>702.31059352066848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30"/>
        <v>0</v>
      </c>
      <c r="D63" s="594">
        <v>0</v>
      </c>
      <c r="E63" s="320"/>
      <c r="F63" s="320"/>
      <c r="G63" s="578"/>
      <c r="H63" s="302">
        <f t="shared" si="31"/>
        <v>0</v>
      </c>
      <c r="I63" s="250"/>
      <c r="J63" s="498"/>
      <c r="K63" s="250"/>
      <c r="L63" s="302">
        <f t="shared" si="32"/>
        <v>2.0645966033003704</v>
      </c>
      <c r="M63" s="251"/>
      <c r="N63" s="383"/>
      <c r="O63" s="383"/>
      <c r="P63" s="320"/>
      <c r="Q63" s="600">
        <v>1.1592474471445438</v>
      </c>
      <c r="R63" s="320"/>
      <c r="S63" s="600">
        <v>0</v>
      </c>
      <c r="T63" s="600">
        <v>0.18242371999078991</v>
      </c>
      <c r="U63" s="600">
        <v>0.72292543616503679</v>
      </c>
      <c r="V63" s="614">
        <v>0</v>
      </c>
      <c r="W63" s="320"/>
      <c r="X63" s="320"/>
      <c r="Y63" s="383"/>
      <c r="Z63" s="250"/>
      <c r="AA63" s="607">
        <v>8.413085527973033</v>
      </c>
      <c r="AB63" s="320">
        <f t="shared" si="36"/>
        <v>0.84913301219572201</v>
      </c>
      <c r="AC63" s="560"/>
      <c r="AD63" s="251"/>
      <c r="AE63" s="575">
        <v>0.77289427236678376</v>
      </c>
      <c r="AF63" s="575"/>
      <c r="AG63" s="575"/>
      <c r="AH63" s="575">
        <v>0</v>
      </c>
      <c r="AI63" s="575">
        <v>7.6238739828938251E-2</v>
      </c>
      <c r="AJ63" s="575"/>
      <c r="AK63" s="575"/>
      <c r="AL63" s="575">
        <v>0</v>
      </c>
      <c r="AM63" s="619">
        <v>0</v>
      </c>
      <c r="AN63" s="302"/>
      <c r="AO63" s="607">
        <v>37.42731417770468</v>
      </c>
      <c r="AP63" s="320"/>
      <c r="AQ63" s="566">
        <f t="shared" si="20"/>
        <v>48.754129321173806</v>
      </c>
      <c r="AR63" s="196"/>
    </row>
    <row r="64" spans="1:44" s="196" customFormat="1" ht="12.75" customHeight="1">
      <c r="A64" s="914" t="s">
        <v>184</v>
      </c>
      <c r="B64" s="915"/>
      <c r="C64" s="262">
        <f t="shared" si="30"/>
        <v>4.9992481203007515E-3</v>
      </c>
      <c r="D64" s="594">
        <v>4.9992481203007515E-3</v>
      </c>
      <c r="E64" s="328"/>
      <c r="F64" s="328"/>
      <c r="G64" s="579"/>
      <c r="H64" s="308">
        <f t="shared" si="31"/>
        <v>0</v>
      </c>
      <c r="I64" s="290"/>
      <c r="J64" s="501"/>
      <c r="K64" s="290"/>
      <c r="L64" s="308">
        <f t="shared" si="32"/>
        <v>26.078013463072267</v>
      </c>
      <c r="M64" s="291"/>
      <c r="N64" s="562"/>
      <c r="O64" s="562"/>
      <c r="P64" s="328"/>
      <c r="Q64" s="600">
        <v>3.3952490774046189</v>
      </c>
      <c r="R64" s="328"/>
      <c r="S64" s="600">
        <v>0</v>
      </c>
      <c r="T64" s="600">
        <v>13.339532728176078</v>
      </c>
      <c r="U64" s="600">
        <v>9.3432316574915699</v>
      </c>
      <c r="V64" s="614">
        <v>0</v>
      </c>
      <c r="W64" s="328"/>
      <c r="X64" s="328"/>
      <c r="Y64" s="562"/>
      <c r="Z64" s="290"/>
      <c r="AA64" s="607">
        <v>68.920704527247665</v>
      </c>
      <c r="AB64" s="328">
        <f t="shared" si="36"/>
        <v>30.861728502737144</v>
      </c>
      <c r="AC64" s="563"/>
      <c r="AD64" s="291"/>
      <c r="AE64" s="576">
        <v>2.6984919793933484</v>
      </c>
      <c r="AF64" s="576"/>
      <c r="AG64" s="576"/>
      <c r="AH64" s="576">
        <v>1.512250644883921</v>
      </c>
      <c r="AI64" s="576">
        <v>0.98532458793493671</v>
      </c>
      <c r="AJ64" s="576"/>
      <c r="AK64" s="576"/>
      <c r="AL64" s="576">
        <v>0.16652666142046427</v>
      </c>
      <c r="AM64" s="620">
        <v>25.499134629104471</v>
      </c>
      <c r="AN64" s="308"/>
      <c r="AO64" s="607">
        <v>100.0283772659607</v>
      </c>
      <c r="AP64" s="328"/>
      <c r="AQ64" s="567">
        <f t="shared" si="20"/>
        <v>225.89382300713808</v>
      </c>
    </row>
    <row r="65" spans="1:44" s="196" customFormat="1" ht="12.75" customHeight="1">
      <c r="A65" s="240" t="s">
        <v>195</v>
      </c>
      <c r="B65" s="241"/>
      <c r="C65" s="262">
        <f>SUM(D65:G65)</f>
        <v>0</v>
      </c>
      <c r="D65" s="592">
        <f>SUM(D66:D69)</f>
        <v>0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106.97728043454873</v>
      </c>
      <c r="M65" s="180"/>
      <c r="N65" s="264"/>
      <c r="O65" s="264"/>
      <c r="P65" s="414"/>
      <c r="Q65" s="598">
        <v>36.980861914058622</v>
      </c>
      <c r="R65" s="414"/>
      <c r="S65" s="598">
        <v>0.2093031229578676</v>
      </c>
      <c r="T65" s="598">
        <v>28.889136895886594</v>
      </c>
      <c r="U65" s="598">
        <v>40.897978501645646</v>
      </c>
      <c r="V65" s="342">
        <f>SUM(V66:V69)</f>
        <v>0</v>
      </c>
      <c r="W65" s="414"/>
      <c r="X65" s="414"/>
      <c r="Y65" s="264"/>
      <c r="Z65" s="180"/>
      <c r="AA65" s="605">
        <v>159.62818806406034</v>
      </c>
      <c r="AB65" s="328">
        <f t="shared" si="36"/>
        <v>21.066482138773935</v>
      </c>
      <c r="AC65" s="329"/>
      <c r="AD65" s="180"/>
      <c r="AE65" s="180">
        <f>SUM(AE66:AE69)</f>
        <v>12.176294246860763</v>
      </c>
      <c r="AF65" s="180"/>
      <c r="AG65" s="180"/>
      <c r="AH65" s="180">
        <v>4.5771423321154119</v>
      </c>
      <c r="AI65" s="180">
        <f>SUM(AI66:AI69)</f>
        <v>4.3130455597977626</v>
      </c>
      <c r="AJ65" s="180"/>
      <c r="AK65" s="180"/>
      <c r="AL65" s="180"/>
      <c r="AM65" s="264"/>
      <c r="AN65" s="308"/>
      <c r="AO65" s="605">
        <v>265.84333749444568</v>
      </c>
      <c r="AP65" s="328"/>
      <c r="AQ65" s="571">
        <f t="shared" si="20"/>
        <v>553.5152881318287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39">SUM(D66:G66)</f>
        <v>0</v>
      </c>
      <c r="D66" s="595">
        <v>0</v>
      </c>
      <c r="E66" s="311"/>
      <c r="F66" s="311"/>
      <c r="G66" s="581"/>
      <c r="H66" s="307">
        <f t="shared" ref="H66:H69" si="40">SUM(I66:K66)</f>
        <v>0</v>
      </c>
      <c r="I66" s="549"/>
      <c r="J66" s="470"/>
      <c r="K66" s="420"/>
      <c r="L66" s="307">
        <f t="shared" ref="L66:L69" si="41">SUM(M66:Z66)</f>
        <v>2.6642876569101666</v>
      </c>
      <c r="M66" s="549"/>
      <c r="N66" s="311"/>
      <c r="O66" s="261"/>
      <c r="P66" s="311"/>
      <c r="Q66" s="601">
        <v>0.10745833077463467</v>
      </c>
      <c r="R66" s="311"/>
      <c r="S66" s="601">
        <v>5.1425828736576798E-4</v>
      </c>
      <c r="T66" s="601">
        <v>0.21471110405995622</v>
      </c>
      <c r="U66" s="601">
        <v>2.3416039637882098</v>
      </c>
      <c r="V66" s="615">
        <v>0</v>
      </c>
      <c r="W66" s="311"/>
      <c r="X66" s="311"/>
      <c r="Y66" s="261"/>
      <c r="Z66" s="179"/>
      <c r="AA66" s="608">
        <v>4.5391386813900079</v>
      </c>
      <c r="AB66" s="326">
        <f t="shared" si="36"/>
        <v>4.8265278843831592</v>
      </c>
      <c r="AC66" s="327"/>
      <c r="AD66" s="179"/>
      <c r="AE66" s="179">
        <v>2.4431617431110377E-3</v>
      </c>
      <c r="AF66" s="179"/>
      <c r="AG66" s="179"/>
      <c r="AH66" s="179">
        <v>4.5771423321154119</v>
      </c>
      <c r="AI66" s="179">
        <v>0.24694239052463682</v>
      </c>
      <c r="AJ66" s="179"/>
      <c r="AK66" s="179"/>
      <c r="AL66" s="179"/>
      <c r="AM66" s="261"/>
      <c r="AN66" s="307"/>
      <c r="AO66" s="608">
        <v>88.067920536759189</v>
      </c>
      <c r="AP66" s="326"/>
      <c r="AQ66" s="219">
        <f t="shared" si="20"/>
        <v>100.09787475944252</v>
      </c>
    </row>
    <row r="67" spans="1:44" s="196" customFormat="1" ht="12.75" customHeight="1">
      <c r="A67" s="918" t="s">
        <v>187</v>
      </c>
      <c r="B67" s="919">
        <v>84</v>
      </c>
      <c r="C67" s="249">
        <f t="shared" si="39"/>
        <v>0</v>
      </c>
      <c r="D67" s="596">
        <v>0</v>
      </c>
      <c r="E67" s="413"/>
      <c r="F67" s="413"/>
      <c r="G67" s="582"/>
      <c r="H67" s="302">
        <f t="shared" si="40"/>
        <v>0</v>
      </c>
      <c r="I67" s="550"/>
      <c r="J67" s="467"/>
      <c r="K67" s="416"/>
      <c r="L67" s="302">
        <f t="shared" si="41"/>
        <v>33.354643349211599</v>
      </c>
      <c r="M67" s="550"/>
      <c r="N67" s="413"/>
      <c r="O67" s="188"/>
      <c r="P67" s="413"/>
      <c r="Q67" s="602">
        <v>6.2195579327137045</v>
      </c>
      <c r="R67" s="413"/>
      <c r="S67" s="602">
        <v>3.136975552931185E-2</v>
      </c>
      <c r="T67" s="602">
        <v>8.9452197563625369</v>
      </c>
      <c r="U67" s="602">
        <v>18.158495904606049</v>
      </c>
      <c r="V67" s="616">
        <v>0</v>
      </c>
      <c r="W67" s="413"/>
      <c r="X67" s="413"/>
      <c r="Y67" s="188"/>
      <c r="Z67" s="173"/>
      <c r="AA67" s="609">
        <v>48.30131002124125</v>
      </c>
      <c r="AB67" s="320">
        <f t="shared" si="36"/>
        <v>10.494798311519185</v>
      </c>
      <c r="AC67" s="321"/>
      <c r="AD67" s="173"/>
      <c r="AE67" s="173">
        <v>8.579827865466072</v>
      </c>
      <c r="AF67" s="173"/>
      <c r="AG67" s="173"/>
      <c r="AH67" s="173">
        <v>0</v>
      </c>
      <c r="AI67" s="173">
        <v>1.9149704460531127</v>
      </c>
      <c r="AJ67" s="173"/>
      <c r="AK67" s="173"/>
      <c r="AL67" s="173"/>
      <c r="AM67" s="188"/>
      <c r="AN67" s="302"/>
      <c r="AO67" s="609">
        <v>77.771465403221782</v>
      </c>
      <c r="AP67" s="320"/>
      <c r="AQ67" s="199">
        <f t="shared" si="20"/>
        <v>169.92221708519384</v>
      </c>
    </row>
    <row r="68" spans="1:44" s="196" customFormat="1" ht="12.75" customHeight="1">
      <c r="A68" s="912" t="s">
        <v>188</v>
      </c>
      <c r="B68" s="913">
        <v>85</v>
      </c>
      <c r="C68" s="249">
        <f t="shared" si="39"/>
        <v>0</v>
      </c>
      <c r="D68" s="596">
        <v>0</v>
      </c>
      <c r="E68" s="413"/>
      <c r="F68" s="413"/>
      <c r="G68" s="582"/>
      <c r="H68" s="302">
        <f t="shared" si="40"/>
        <v>0</v>
      </c>
      <c r="I68" s="550"/>
      <c r="J68" s="467"/>
      <c r="K68" s="416"/>
      <c r="L68" s="302">
        <f t="shared" si="41"/>
        <v>52.532620116711996</v>
      </c>
      <c r="M68" s="550"/>
      <c r="N68" s="413"/>
      <c r="O68" s="188"/>
      <c r="P68" s="413"/>
      <c r="Q68" s="602">
        <v>24.530891671785291</v>
      </c>
      <c r="R68" s="413"/>
      <c r="S68" s="602">
        <v>2.9826980667214543E-2</v>
      </c>
      <c r="T68" s="602">
        <v>12.984371503415248</v>
      </c>
      <c r="U68" s="602">
        <v>14.987529960844245</v>
      </c>
      <c r="V68" s="616">
        <v>0</v>
      </c>
      <c r="W68" s="413"/>
      <c r="X68" s="413"/>
      <c r="Y68" s="188"/>
      <c r="Z68" s="173"/>
      <c r="AA68" s="609">
        <v>36.531994045537296</v>
      </c>
      <c r="AB68" s="320">
        <f t="shared" si="36"/>
        <v>4.1644406913414018</v>
      </c>
      <c r="AC68" s="321"/>
      <c r="AD68" s="173"/>
      <c r="AE68" s="173">
        <v>2.5838760297566208</v>
      </c>
      <c r="AF68" s="173"/>
      <c r="AG68" s="173"/>
      <c r="AH68" s="173">
        <v>0</v>
      </c>
      <c r="AI68" s="173">
        <v>1.580564661584781</v>
      </c>
      <c r="AJ68" s="173"/>
      <c r="AK68" s="173"/>
      <c r="AL68" s="173"/>
      <c r="AM68" s="188"/>
      <c r="AN68" s="302"/>
      <c r="AO68" s="609">
        <v>55.470790807385882</v>
      </c>
      <c r="AP68" s="320"/>
      <c r="AQ68" s="199">
        <f t="shared" si="20"/>
        <v>148.69984566097656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39"/>
        <v>0</v>
      </c>
      <c r="D69" s="597">
        <v>0</v>
      </c>
      <c r="E69" s="414"/>
      <c r="F69" s="414"/>
      <c r="G69" s="580"/>
      <c r="H69" s="316">
        <f t="shared" si="40"/>
        <v>0</v>
      </c>
      <c r="I69" s="551"/>
      <c r="J69" s="473"/>
      <c r="K69" s="421"/>
      <c r="L69" s="316">
        <f t="shared" si="41"/>
        <v>18.42572931171496</v>
      </c>
      <c r="M69" s="551"/>
      <c r="N69" s="414"/>
      <c r="O69" s="264"/>
      <c r="P69" s="414"/>
      <c r="Q69" s="603">
        <v>6.1229539787849916</v>
      </c>
      <c r="R69" s="414"/>
      <c r="S69" s="603">
        <v>0.1475921284739754</v>
      </c>
      <c r="T69" s="603">
        <v>6.7448345320488503</v>
      </c>
      <c r="U69" s="603">
        <v>5.4103486724071415</v>
      </c>
      <c r="V69" s="617">
        <v>0</v>
      </c>
      <c r="W69" s="414"/>
      <c r="X69" s="414"/>
      <c r="Y69" s="264"/>
      <c r="Z69" s="180"/>
      <c r="AA69" s="610">
        <v>70.255745315891801</v>
      </c>
      <c r="AB69" s="340">
        <f t="shared" si="36"/>
        <v>1.5807152515301914</v>
      </c>
      <c r="AC69" s="341"/>
      <c r="AD69" s="285"/>
      <c r="AE69" s="285">
        <v>1.0101471898949597</v>
      </c>
      <c r="AF69" s="285"/>
      <c r="AG69" s="285"/>
      <c r="AH69" s="285">
        <v>0</v>
      </c>
      <c r="AI69" s="285">
        <v>0.57056806163523177</v>
      </c>
      <c r="AJ69" s="285"/>
      <c r="AK69" s="285"/>
      <c r="AL69" s="285"/>
      <c r="AM69" s="286"/>
      <c r="AN69" s="316"/>
      <c r="AO69" s="610">
        <v>44.533160747078824</v>
      </c>
      <c r="AP69" s="340"/>
      <c r="AQ69" s="237">
        <f t="shared" si="20"/>
        <v>134.79535062621579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220.01033998358011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604">
        <v>220.01033998358011</v>
      </c>
      <c r="V70" s="179"/>
      <c r="W70" s="294"/>
      <c r="X70" s="294"/>
      <c r="Y70" s="294"/>
      <c r="Z70" s="189"/>
      <c r="AA70" s="310">
        <v>0</v>
      </c>
      <c r="AB70" s="331">
        <f t="shared" si="36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43.344056542854979</v>
      </c>
      <c r="AP70" s="331"/>
      <c r="AQ70" s="218">
        <f t="shared" si="20"/>
        <v>263.3543965264351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21.013394434488585</v>
      </c>
      <c r="M71" s="180"/>
      <c r="N71" s="180"/>
      <c r="O71" s="180"/>
      <c r="P71" s="180"/>
      <c r="Q71" s="180"/>
      <c r="R71" s="180"/>
      <c r="S71" s="180"/>
      <c r="T71" s="180"/>
      <c r="U71" s="291">
        <v>21.013394434488585</v>
      </c>
      <c r="V71" s="180"/>
      <c r="W71" s="264"/>
      <c r="X71" s="264"/>
      <c r="Y71" s="264"/>
      <c r="Z71" s="180"/>
      <c r="AA71" s="308"/>
      <c r="AB71" s="328">
        <f t="shared" si="36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0"/>
        <v>21.013394434488585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42">C26-C27-C29</f>
        <v>-4.3347630807494397</v>
      </c>
      <c r="D72" s="276">
        <f t="shared" si="42"/>
        <v>6.0618925988764758</v>
      </c>
      <c r="E72" s="177">
        <f t="shared" si="42"/>
        <v>-9.0775641373416818</v>
      </c>
      <c r="F72" s="295">
        <f t="shared" si="42"/>
        <v>0</v>
      </c>
      <c r="G72" s="295">
        <f t="shared" si="42"/>
        <v>-1.319091559199999</v>
      </c>
      <c r="H72" s="305">
        <f t="shared" si="42"/>
        <v>-1.036931719227141E-4</v>
      </c>
      <c r="I72" s="276">
        <f t="shared" si="42"/>
        <v>-1.0369317192832409E-4</v>
      </c>
      <c r="J72" s="477">
        <f t="shared" si="42"/>
        <v>0</v>
      </c>
      <c r="K72" s="177">
        <f t="shared" si="42"/>
        <v>0</v>
      </c>
      <c r="L72" s="305">
        <f t="shared" si="42"/>
        <v>-42.677354672353431</v>
      </c>
      <c r="M72" s="177">
        <f t="shared" si="42"/>
        <v>-2.2737367544323206E-13</v>
      </c>
      <c r="N72" s="177">
        <f t="shared" si="42"/>
        <v>0.36356261784499111</v>
      </c>
      <c r="O72" s="177">
        <f t="shared" si="42"/>
        <v>-2.1017940558683534</v>
      </c>
      <c r="P72" s="177">
        <f t="shared" si="42"/>
        <v>-42.071697717222037</v>
      </c>
      <c r="Q72" s="177">
        <f t="shared" si="42"/>
        <v>-3.4840483350399154</v>
      </c>
      <c r="R72" s="177">
        <f t="shared" si="42"/>
        <v>-5.5086174364801082</v>
      </c>
      <c r="S72" s="177">
        <f t="shared" si="42"/>
        <v>-1.6838756638730361</v>
      </c>
      <c r="T72" s="177">
        <f t="shared" si="42"/>
        <v>6.7178824685882432</v>
      </c>
      <c r="U72" s="177">
        <f t="shared" si="42"/>
        <v>1.7865863529505077</v>
      </c>
      <c r="V72" s="177">
        <f t="shared" si="42"/>
        <v>0.11309252630299227</v>
      </c>
      <c r="W72" s="295">
        <f t="shared" si="42"/>
        <v>3.1915545704419443</v>
      </c>
      <c r="X72" s="295">
        <f t="shared" si="42"/>
        <v>0</v>
      </c>
      <c r="Y72" s="295">
        <f t="shared" si="42"/>
        <v>0</v>
      </c>
      <c r="Z72" s="177">
        <f t="shared" si="42"/>
        <v>0</v>
      </c>
      <c r="AA72" s="305">
        <f t="shared" si="42"/>
        <v>8.412315473833587E-4</v>
      </c>
      <c r="AB72" s="255">
        <f t="shared" si="42"/>
        <v>-25.814583092969656</v>
      </c>
      <c r="AC72" s="334">
        <f t="shared" si="42"/>
        <v>0</v>
      </c>
      <c r="AD72" s="177">
        <f t="shared" si="42"/>
        <v>0</v>
      </c>
      <c r="AE72" s="177">
        <f t="shared" si="42"/>
        <v>-16.902612011340494</v>
      </c>
      <c r="AF72" s="177">
        <f t="shared" si="42"/>
        <v>0</v>
      </c>
      <c r="AG72" s="177">
        <f t="shared" si="42"/>
        <v>0</v>
      </c>
      <c r="AH72" s="177">
        <f t="shared" si="42"/>
        <v>0</v>
      </c>
      <c r="AI72" s="177">
        <f t="shared" si="42"/>
        <v>-9.4342647654533494</v>
      </c>
      <c r="AJ72" s="177">
        <f t="shared" si="42"/>
        <v>0.5222936838240031</v>
      </c>
      <c r="AK72" s="276">
        <f t="shared" si="42"/>
        <v>0</v>
      </c>
      <c r="AL72" s="295">
        <f t="shared" si="42"/>
        <v>0</v>
      </c>
      <c r="AM72" s="177">
        <f t="shared" si="42"/>
        <v>0</v>
      </c>
      <c r="AN72" s="305">
        <f t="shared" si="42"/>
        <v>0</v>
      </c>
      <c r="AO72" s="305">
        <f t="shared" si="42"/>
        <v>-20.351595332362649</v>
      </c>
      <c r="AP72" s="255">
        <f t="shared" si="42"/>
        <v>0</v>
      </c>
      <c r="AQ72" s="205">
        <f t="shared" si="20"/>
        <v>-93.177558640059715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249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250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252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253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257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170" t="s">
        <v>258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A85" s="170" t="s">
        <v>265</v>
      </c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A86" s="463" t="s">
        <v>266</v>
      </c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C1D3-D0FB-4E74-8593-098C4114701E}">
  <sheetPr codeName="Sheet31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236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127.70399999999999</v>
      </c>
      <c r="I2" s="12">
        <v>0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934.81029886280817</v>
      </c>
      <c r="AB2" s="318">
        <f>SUM(AC2:AM2)</f>
        <v>1740.0258086314891</v>
      </c>
      <c r="AC2" s="319">
        <v>81.07662757111072</v>
      </c>
      <c r="AD2" s="301">
        <v>1020.2482904731664</v>
      </c>
      <c r="AE2" s="301">
        <v>187.65277150886934</v>
      </c>
      <c r="AF2" s="301">
        <v>153.29890052211053</v>
      </c>
      <c r="AG2" s="301">
        <v>24.497156457417319</v>
      </c>
      <c r="AH2" s="301">
        <v>28.007112255051709</v>
      </c>
      <c r="AI2" s="301">
        <v>81.330861486750564</v>
      </c>
      <c r="AJ2" s="301">
        <v>6.7683298537919994</v>
      </c>
      <c r="AK2" s="12">
        <v>55.5874183250491</v>
      </c>
      <c r="AL2" s="12">
        <v>14.103390650284336</v>
      </c>
      <c r="AM2" s="248">
        <v>87.45494952788701</v>
      </c>
      <c r="AN2" s="349">
        <v>167.49542562251347</v>
      </c>
      <c r="AO2" s="349"/>
      <c r="AP2" s="318"/>
      <c r="AQ2" s="195">
        <f t="shared" ref="AQ2:AQ20" si="0">C2+H2+L2+AA2+AB2+AN2+AO2+AP2</f>
        <v>2970.0355331168107</v>
      </c>
    </row>
    <row r="3" spans="1:44" s="196" customFormat="1" ht="12.75" customHeight="1">
      <c r="A3" s="197" t="s">
        <v>1</v>
      </c>
      <c r="B3" s="198"/>
      <c r="C3" s="249">
        <f>SUM(D3:G3)</f>
        <v>394.73976131974069</v>
      </c>
      <c r="D3" s="250">
        <v>331.24382132342396</v>
      </c>
      <c r="E3" s="383">
        <v>55.929128895716346</v>
      </c>
      <c r="F3" s="188"/>
      <c r="G3" s="188">
        <v>7.5668111006003818</v>
      </c>
      <c r="H3" s="302">
        <f>SUM(I3:K3)</f>
        <v>0</v>
      </c>
      <c r="I3" s="28"/>
      <c r="J3" s="467"/>
      <c r="K3" s="173"/>
      <c r="L3" s="302">
        <f>SUM(M3:Z3)</f>
        <v>8543.3328528777547</v>
      </c>
      <c r="M3" s="28">
        <v>2915.4608779577998</v>
      </c>
      <c r="N3" s="28">
        <v>0</v>
      </c>
      <c r="O3" s="173">
        <v>0</v>
      </c>
      <c r="P3" s="173">
        <v>262.45480702222216</v>
      </c>
      <c r="Q3" s="173">
        <v>282.82766887648</v>
      </c>
      <c r="R3" s="173">
        <v>1437.4366418671198</v>
      </c>
      <c r="S3" s="173">
        <v>55.099370799152545</v>
      </c>
      <c r="T3" s="173">
        <v>190.55544631587472</v>
      </c>
      <c r="U3" s="173">
        <v>3005.0274096284024</v>
      </c>
      <c r="V3" s="173">
        <v>130.36268378193705</v>
      </c>
      <c r="W3" s="188">
        <v>0</v>
      </c>
      <c r="X3" s="188">
        <v>206.42776645623999</v>
      </c>
      <c r="Y3" s="188">
        <v>0.66095963452512563</v>
      </c>
      <c r="Z3" s="173">
        <v>57.019220537999992</v>
      </c>
      <c r="AA3" s="302">
        <v>3215.0413773748433</v>
      </c>
      <c r="AB3" s="320">
        <f>SUM(AC3:AM3)</f>
        <v>264.42458346128706</v>
      </c>
      <c r="AC3" s="321"/>
      <c r="AD3" s="173"/>
      <c r="AE3" s="173">
        <v>36.848731693747226</v>
      </c>
      <c r="AF3" s="173"/>
      <c r="AG3" s="173"/>
      <c r="AH3" s="173"/>
      <c r="AI3" s="173">
        <v>202.81571574880383</v>
      </c>
      <c r="AJ3" s="173">
        <v>24.760136018736002</v>
      </c>
      <c r="AK3" s="28"/>
      <c r="AL3" s="28"/>
      <c r="AM3" s="188"/>
      <c r="AN3" s="350"/>
      <c r="AO3" s="350">
        <v>319.96294067067925</v>
      </c>
      <c r="AP3" s="320"/>
      <c r="AQ3" s="199">
        <f t="shared" si="0"/>
        <v>12737.501515704305</v>
      </c>
    </row>
    <row r="4" spans="1:44" s="196" customFormat="1" ht="12.75" customHeight="1">
      <c r="A4" s="197" t="s">
        <v>2</v>
      </c>
      <c r="B4" s="198"/>
      <c r="C4" s="249">
        <f>SUM(D4:G4)</f>
        <v>15.692516756687999</v>
      </c>
      <c r="D4" s="250">
        <v>0</v>
      </c>
      <c r="E4" s="251">
        <v>14.916690239999999</v>
      </c>
      <c r="F4" s="188"/>
      <c r="G4" s="188">
        <v>0.77582651668800007</v>
      </c>
      <c r="H4" s="302">
        <f>SUM(I4:K4)</f>
        <v>0.3246304000000001</v>
      </c>
      <c r="I4" s="28"/>
      <c r="J4" s="467"/>
      <c r="K4" s="173">
        <v>0.3246304000000001</v>
      </c>
      <c r="L4" s="302">
        <f>SUM(M4:Z4)</f>
        <v>1363.5577601236573</v>
      </c>
      <c r="M4" s="28">
        <v>152.70771003139998</v>
      </c>
      <c r="N4" s="28">
        <v>0</v>
      </c>
      <c r="O4" s="173"/>
      <c r="P4" s="173">
        <v>157.31811273333332</v>
      </c>
      <c r="Q4" s="173">
        <v>57.69951824000001</v>
      </c>
      <c r="R4" s="173">
        <v>0</v>
      </c>
      <c r="S4" s="173">
        <v>787.44519102429376</v>
      </c>
      <c r="T4" s="173">
        <v>16.295812441305486</v>
      </c>
      <c r="U4" s="173">
        <v>140.16280624919696</v>
      </c>
      <c r="V4" s="173">
        <v>0.25630204483237201</v>
      </c>
      <c r="W4" s="188">
        <v>22.378060392265191</v>
      </c>
      <c r="X4" s="188">
        <v>17.613158122680002</v>
      </c>
      <c r="Y4" s="188">
        <v>4.872300534996736E-2</v>
      </c>
      <c r="Z4" s="173">
        <v>11.632365839</v>
      </c>
      <c r="AA4" s="302">
        <v>0</v>
      </c>
      <c r="AB4" s="320">
        <f>SUM(AC4:AM4)</f>
        <v>16.447935119900635</v>
      </c>
      <c r="AC4" s="321"/>
      <c r="AD4" s="173"/>
      <c r="AE4" s="173">
        <v>0.45235955861278299</v>
      </c>
      <c r="AF4" s="173"/>
      <c r="AG4" s="173"/>
      <c r="AH4" s="173"/>
      <c r="AI4" s="173">
        <v>15.995575561287852</v>
      </c>
      <c r="AJ4" s="173">
        <v>0</v>
      </c>
      <c r="AK4" s="28"/>
      <c r="AL4" s="28"/>
      <c r="AM4" s="188"/>
      <c r="AN4" s="350"/>
      <c r="AO4" s="350">
        <v>38.385047291487531</v>
      </c>
      <c r="AP4" s="320"/>
      <c r="AQ4" s="199">
        <f t="shared" si="0"/>
        <v>1434.4078896917335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133.52378047202029</v>
      </c>
      <c r="M5" s="28"/>
      <c r="N5" s="28"/>
      <c r="O5" s="173"/>
      <c r="P5" s="173"/>
      <c r="Q5" s="173"/>
      <c r="R5" s="173"/>
      <c r="S5" s="173">
        <v>0</v>
      </c>
      <c r="T5" s="173"/>
      <c r="U5" s="173">
        <v>133.52378047202029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133.52378047202029</v>
      </c>
    </row>
    <row r="6" spans="1:44" s="196" customFormat="1" ht="12.75" customHeight="1" thickBot="1">
      <c r="A6" s="200" t="s">
        <v>4</v>
      </c>
      <c r="B6" s="201"/>
      <c r="C6" s="249">
        <f>SUM(D6:G6)</f>
        <v>52.416946205151326</v>
      </c>
      <c r="D6" s="252">
        <v>45.959451705666517</v>
      </c>
      <c r="E6" s="188">
        <v>4.2323048912128094</v>
      </c>
      <c r="F6" s="253"/>
      <c r="G6" s="253">
        <v>2.2251896082719997</v>
      </c>
      <c r="H6" s="303">
        <f>SUM(I6:K6)</f>
        <v>52.844594416164746</v>
      </c>
      <c r="I6" s="304">
        <v>51.706587221164746</v>
      </c>
      <c r="J6" s="521">
        <v>0</v>
      </c>
      <c r="K6" s="304">
        <v>1.1380071950000001</v>
      </c>
      <c r="L6" s="303">
        <f>SUM(M6:Z6)</f>
        <v>72.616000647581203</v>
      </c>
      <c r="M6" s="28">
        <v>77.545823651999996</v>
      </c>
      <c r="N6" s="28">
        <v>-6.1601137031999986</v>
      </c>
      <c r="O6" s="173"/>
      <c r="P6" s="173">
        <v>2.2256433111111154</v>
      </c>
      <c r="Q6" s="173">
        <v>-12.311900240640005</v>
      </c>
      <c r="R6" s="173">
        <v>-17.223818605200041</v>
      </c>
      <c r="S6" s="173">
        <v>34.221771278531087</v>
      </c>
      <c r="T6" s="173">
        <v>2.0330109057963432</v>
      </c>
      <c r="U6" s="173">
        <v>-10.179566249873158</v>
      </c>
      <c r="V6" s="173">
        <v>3.1276286968459202</v>
      </c>
      <c r="W6" s="253">
        <v>-0.66247839779005691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-5.3859052040772486</v>
      </c>
      <c r="AC6" s="323"/>
      <c r="AD6" s="184"/>
      <c r="AE6" s="184">
        <v>-1.0663809466358944</v>
      </c>
      <c r="AF6" s="184"/>
      <c r="AG6" s="184"/>
      <c r="AH6" s="184"/>
      <c r="AI6" s="184">
        <v>-6.0853730295213539</v>
      </c>
      <c r="AJ6" s="184">
        <v>1.76584877208</v>
      </c>
      <c r="AK6" s="304"/>
      <c r="AL6" s="304"/>
      <c r="AM6" s="253"/>
      <c r="AN6" s="351"/>
      <c r="AO6" s="351"/>
      <c r="AP6" s="322"/>
      <c r="AQ6" s="202">
        <f t="shared" si="0"/>
        <v>172.49163606482003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431.46419076820399</v>
      </c>
      <c r="D7" s="324">
        <f t="shared" si="1"/>
        <v>377.2032730290905</v>
      </c>
      <c r="E7" s="178">
        <f t="shared" si="1"/>
        <v>45.244743546929158</v>
      </c>
      <c r="F7" s="178">
        <f t="shared" si="1"/>
        <v>0</v>
      </c>
      <c r="G7" s="178">
        <f t="shared" si="1"/>
        <v>9.0161741921843817</v>
      </c>
      <c r="H7" s="306">
        <f t="shared" si="1"/>
        <v>180.22396401616473</v>
      </c>
      <c r="I7" s="324">
        <f t="shared" si="1"/>
        <v>51.706587221164746</v>
      </c>
      <c r="J7" s="468">
        <f t="shared" si="1"/>
        <v>127.70399999999999</v>
      </c>
      <c r="K7" s="178">
        <f t="shared" si="1"/>
        <v>0.81337679500000004</v>
      </c>
      <c r="L7" s="306">
        <f t="shared" si="1"/>
        <v>7118.8673129296585</v>
      </c>
      <c r="M7" s="324">
        <f t="shared" si="1"/>
        <v>2840.2989915783996</v>
      </c>
      <c r="N7" s="324">
        <f t="shared" si="1"/>
        <v>-6.1601137031999986</v>
      </c>
      <c r="O7" s="178">
        <f t="shared" si="1"/>
        <v>0</v>
      </c>
      <c r="P7" s="178">
        <f t="shared" si="1"/>
        <v>107.36233759999995</v>
      </c>
      <c r="Q7" s="178">
        <f t="shared" si="1"/>
        <v>212.81625039584</v>
      </c>
      <c r="R7" s="178">
        <f t="shared" si="1"/>
        <v>1420.2128232619198</v>
      </c>
      <c r="S7" s="178">
        <f t="shared" si="1"/>
        <v>-698.12404894661017</v>
      </c>
      <c r="T7" s="178">
        <f t="shared" si="1"/>
        <v>176.29264478036558</v>
      </c>
      <c r="U7" s="178">
        <f t="shared" si="1"/>
        <v>2721.1612566573122</v>
      </c>
      <c r="V7" s="178">
        <f t="shared" si="1"/>
        <v>133.2340104339506</v>
      </c>
      <c r="W7" s="178">
        <f t="shared" si="1"/>
        <v>-23.040538790055248</v>
      </c>
      <c r="X7" s="178">
        <f t="shared" si="1"/>
        <v>188.81460833355999</v>
      </c>
      <c r="Y7" s="178">
        <f t="shared" si="1"/>
        <v>0.61223662917515831</v>
      </c>
      <c r="Z7" s="178">
        <f t="shared" si="1"/>
        <v>45.38685469899999</v>
      </c>
      <c r="AA7" s="306">
        <f t="shared" si="1"/>
        <v>4149.8516762376512</v>
      </c>
      <c r="AB7" s="306">
        <f t="shared" si="1"/>
        <v>1982.6165517687982</v>
      </c>
      <c r="AC7" s="324">
        <f t="shared" si="1"/>
        <v>81.07662757111072</v>
      </c>
      <c r="AD7" s="178">
        <f t="shared" si="1"/>
        <v>1020.2482904731664</v>
      </c>
      <c r="AE7" s="178">
        <f t="shared" si="1"/>
        <v>222.98276269736789</v>
      </c>
      <c r="AF7" s="178">
        <f t="shared" si="1"/>
        <v>153.29890052211053</v>
      </c>
      <c r="AG7" s="178">
        <f t="shared" si="1"/>
        <v>24.497156457417319</v>
      </c>
      <c r="AH7" s="178">
        <f t="shared" si="1"/>
        <v>28.007112255051709</v>
      </c>
      <c r="AI7" s="178">
        <f t="shared" si="1"/>
        <v>262.06562864474517</v>
      </c>
      <c r="AJ7" s="178">
        <f t="shared" si="1"/>
        <v>33.294314644608001</v>
      </c>
      <c r="AK7" s="257">
        <f t="shared" si="1"/>
        <v>55.5874183250491</v>
      </c>
      <c r="AL7" s="257">
        <f t="shared" si="1"/>
        <v>14.103390650284336</v>
      </c>
      <c r="AM7" s="324">
        <f t="shared" si="1"/>
        <v>87.45494952788701</v>
      </c>
      <c r="AN7" s="306">
        <f t="shared" si="1"/>
        <v>167.49542562251347</v>
      </c>
      <c r="AO7" s="306">
        <f t="shared" si="1"/>
        <v>281.57789337919172</v>
      </c>
      <c r="AP7" s="360">
        <f t="shared" si="1"/>
        <v>0</v>
      </c>
      <c r="AQ7" s="227">
        <f t="shared" si="0"/>
        <v>14312.097014722181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2">C7-C27</f>
        <v>431.46419076820399</v>
      </c>
      <c r="D8" s="372">
        <f t="shared" si="2"/>
        <v>377.2032730290905</v>
      </c>
      <c r="E8" s="373">
        <f t="shared" si="2"/>
        <v>45.244743546929158</v>
      </c>
      <c r="F8" s="374">
        <f t="shared" si="2"/>
        <v>0</v>
      </c>
      <c r="G8" s="374">
        <f t="shared" si="2"/>
        <v>9.0161741921843817</v>
      </c>
      <c r="H8" s="375">
        <f t="shared" si="2"/>
        <v>180.22396401616473</v>
      </c>
      <c r="I8" s="372">
        <f t="shared" si="2"/>
        <v>51.706587221164746</v>
      </c>
      <c r="J8" s="522">
        <f t="shared" si="2"/>
        <v>127.70399999999999</v>
      </c>
      <c r="K8" s="373">
        <f t="shared" si="2"/>
        <v>0.81337679500000004</v>
      </c>
      <c r="L8" s="375">
        <f t="shared" si="2"/>
        <v>6884.0536132679235</v>
      </c>
      <c r="M8" s="372">
        <f t="shared" si="2"/>
        <v>2840.2989915783996</v>
      </c>
      <c r="N8" s="372">
        <f t="shared" si="2"/>
        <v>-6.1601137031999986</v>
      </c>
      <c r="O8" s="373">
        <f t="shared" si="2"/>
        <v>0</v>
      </c>
      <c r="P8" s="373">
        <f t="shared" si="2"/>
        <v>107.36233759999995</v>
      </c>
      <c r="Q8" s="373">
        <f t="shared" si="2"/>
        <v>212.81625039584</v>
      </c>
      <c r="R8" s="373">
        <f t="shared" si="2"/>
        <v>1420.2128232619198</v>
      </c>
      <c r="S8" s="373">
        <f t="shared" si="2"/>
        <v>-698.12404894661017</v>
      </c>
      <c r="T8" s="373">
        <f t="shared" si="2"/>
        <v>176.29264478036558</v>
      </c>
      <c r="U8" s="373">
        <f t="shared" si="2"/>
        <v>2721.1612566573122</v>
      </c>
      <c r="V8" s="373">
        <f t="shared" si="2"/>
        <v>133.2340104339506</v>
      </c>
      <c r="W8" s="374">
        <f t="shared" si="2"/>
        <v>-23.040538790055248</v>
      </c>
      <c r="X8" s="374">
        <f t="shared" si="2"/>
        <v>0</v>
      </c>
      <c r="Y8" s="374">
        <f t="shared" si="2"/>
        <v>0</v>
      </c>
      <c r="Z8" s="373">
        <f t="shared" si="2"/>
        <v>0</v>
      </c>
      <c r="AA8" s="375">
        <f t="shared" si="2"/>
        <v>4149.8516762376512</v>
      </c>
      <c r="AB8" s="384">
        <f t="shared" si="2"/>
        <v>1982.6165517687982</v>
      </c>
      <c r="AC8" s="372">
        <f t="shared" si="2"/>
        <v>81.07662757111072</v>
      </c>
      <c r="AD8" s="373">
        <f t="shared" si="2"/>
        <v>1020.2482904731664</v>
      </c>
      <c r="AE8" s="373">
        <f t="shared" si="2"/>
        <v>222.98276269736789</v>
      </c>
      <c r="AF8" s="373">
        <f t="shared" si="2"/>
        <v>153.29890052211053</v>
      </c>
      <c r="AG8" s="373">
        <f t="shared" si="2"/>
        <v>24.497156457417319</v>
      </c>
      <c r="AH8" s="373">
        <f t="shared" si="2"/>
        <v>28.007112255051709</v>
      </c>
      <c r="AI8" s="373">
        <f t="shared" si="2"/>
        <v>262.06562864474517</v>
      </c>
      <c r="AJ8" s="373">
        <f t="shared" si="2"/>
        <v>33.294314644608001</v>
      </c>
      <c r="AK8" s="408">
        <f t="shared" si="2"/>
        <v>55.5874183250491</v>
      </c>
      <c r="AL8" s="408">
        <f t="shared" si="2"/>
        <v>14.103390650284336</v>
      </c>
      <c r="AM8" s="372">
        <f t="shared" si="2"/>
        <v>87.45494952788701</v>
      </c>
      <c r="AN8" s="375">
        <f t="shared" si="2"/>
        <v>167.49542562251347</v>
      </c>
      <c r="AO8" s="375">
        <f t="shared" si="2"/>
        <v>281.57789337919172</v>
      </c>
      <c r="AP8" s="372">
        <f t="shared" si="2"/>
        <v>0</v>
      </c>
      <c r="AQ8" s="376">
        <f t="shared" si="0"/>
        <v>14077.283315060447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3">SUM(C10:C14)</f>
        <v>314.62604898193189</v>
      </c>
      <c r="D9" s="257">
        <f t="shared" si="3"/>
        <v>314.62604898193189</v>
      </c>
      <c r="E9" s="178">
        <f t="shared" si="3"/>
        <v>0</v>
      </c>
      <c r="F9" s="258">
        <f t="shared" si="3"/>
        <v>0</v>
      </c>
      <c r="G9" s="258">
        <f t="shared" si="3"/>
        <v>0</v>
      </c>
      <c r="H9" s="306">
        <f t="shared" si="3"/>
        <v>48.135124673875751</v>
      </c>
      <c r="I9" s="257">
        <f t="shared" si="3"/>
        <v>48.135124673875751</v>
      </c>
      <c r="J9" s="468">
        <f t="shared" si="3"/>
        <v>0</v>
      </c>
      <c r="K9" s="178">
        <f t="shared" si="3"/>
        <v>0</v>
      </c>
      <c r="L9" s="306">
        <f t="shared" si="3"/>
        <v>2953.4365279009216</v>
      </c>
      <c r="M9" s="178">
        <f t="shared" si="3"/>
        <v>2840.2989915783996</v>
      </c>
      <c r="N9" s="178">
        <f t="shared" ref="N9" si="4">SUM(N10:N14)</f>
        <v>57.00965880320242</v>
      </c>
      <c r="O9" s="178">
        <f t="shared" si="3"/>
        <v>0</v>
      </c>
      <c r="P9" s="178">
        <f t="shared" si="3"/>
        <v>0</v>
      </c>
      <c r="Q9" s="178">
        <f t="shared" si="3"/>
        <v>0</v>
      </c>
      <c r="R9" s="178">
        <f t="shared" si="3"/>
        <v>0</v>
      </c>
      <c r="S9" s="178">
        <f t="shared" si="3"/>
        <v>46.560516977502758</v>
      </c>
      <c r="T9" s="178">
        <f t="shared" si="3"/>
        <v>0.64635203783318995</v>
      </c>
      <c r="U9" s="178">
        <f t="shared" si="3"/>
        <v>8.9210085039835221</v>
      </c>
      <c r="V9" s="178">
        <f t="shared" si="3"/>
        <v>0</v>
      </c>
      <c r="W9" s="258">
        <f t="shared" si="3"/>
        <v>0</v>
      </c>
      <c r="X9" s="258">
        <f t="shared" si="3"/>
        <v>0</v>
      </c>
      <c r="Y9" s="258">
        <f t="shared" si="3"/>
        <v>0</v>
      </c>
      <c r="Z9" s="178">
        <f t="shared" si="3"/>
        <v>0</v>
      </c>
      <c r="AA9" s="306">
        <f t="shared" si="3"/>
        <v>2443.5835990866767</v>
      </c>
      <c r="AB9" s="324">
        <f t="shared" si="3"/>
        <v>209.35901361927625</v>
      </c>
      <c r="AC9" s="325">
        <f t="shared" si="3"/>
        <v>0</v>
      </c>
      <c r="AD9" s="178">
        <f t="shared" si="3"/>
        <v>0</v>
      </c>
      <c r="AE9" s="178">
        <f t="shared" si="3"/>
        <v>79.82271822271646</v>
      </c>
      <c r="AF9" s="178">
        <f t="shared" ref="AF9" si="5">SUM(AF10:AF14)</f>
        <v>94.729113673455913</v>
      </c>
      <c r="AG9" s="178">
        <f t="shared" si="3"/>
        <v>24.497156457417319</v>
      </c>
      <c r="AH9" s="178">
        <f t="shared" si="3"/>
        <v>10.310025265686551</v>
      </c>
      <c r="AI9" s="178">
        <f t="shared" si="3"/>
        <v>0</v>
      </c>
      <c r="AJ9" s="178">
        <f t="shared" ref="AJ9" si="6">SUM(AJ10:AJ14)</f>
        <v>0</v>
      </c>
      <c r="AK9" s="257">
        <f t="shared" si="3"/>
        <v>0</v>
      </c>
      <c r="AL9" s="257">
        <f t="shared" ref="AL9" si="7">SUM(AL10:AL14)</f>
        <v>0</v>
      </c>
      <c r="AM9" s="258">
        <f t="shared" si="3"/>
        <v>0</v>
      </c>
      <c r="AN9" s="306">
        <f t="shared" si="3"/>
        <v>92.675415758216516</v>
      </c>
      <c r="AO9" s="306">
        <f t="shared" si="3"/>
        <v>47.293456577815995</v>
      </c>
      <c r="AP9" s="324">
        <f t="shared" si="3"/>
        <v>0</v>
      </c>
      <c r="AQ9" s="209">
        <f t="shared" si="0"/>
        <v>6109.1091865987146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314.62604898193189</v>
      </c>
      <c r="D10" s="260">
        <v>314.62604898193189</v>
      </c>
      <c r="E10" s="179"/>
      <c r="F10" s="261"/>
      <c r="G10" s="261"/>
      <c r="H10" s="307">
        <f>SUM(I10:K10)</f>
        <v>33.712388670106044</v>
      </c>
      <c r="I10" s="260">
        <v>33.712388670106044</v>
      </c>
      <c r="J10" s="470">
        <v>0</v>
      </c>
      <c r="K10" s="179"/>
      <c r="L10" s="307">
        <f>SUM(M10:Z10)</f>
        <v>55.48152548148628</v>
      </c>
      <c r="M10" s="179"/>
      <c r="N10" s="179"/>
      <c r="O10" s="179"/>
      <c r="P10" s="179"/>
      <c r="Q10" s="179"/>
      <c r="R10" s="179"/>
      <c r="S10" s="179">
        <v>46.560516977502758</v>
      </c>
      <c r="T10" s="179"/>
      <c r="U10" s="179">
        <v>8.9210085039835221</v>
      </c>
      <c r="V10" s="179"/>
      <c r="W10" s="261"/>
      <c r="X10" s="261"/>
      <c r="Y10" s="261"/>
      <c r="Z10" s="179"/>
      <c r="AA10" s="307">
        <v>2182.5406156008057</v>
      </c>
      <c r="AB10" s="326">
        <f>SUM(AC10:AM10)</f>
        <v>194.23304436636454</v>
      </c>
      <c r="AC10" s="327"/>
      <c r="AD10" s="179"/>
      <c r="AE10" s="179">
        <v>75.006774235491307</v>
      </c>
      <c r="AF10" s="179">
        <v>94.729113673455913</v>
      </c>
      <c r="AG10" s="179">
        <v>24.497156457417319</v>
      </c>
      <c r="AH10" s="179"/>
      <c r="AI10" s="179">
        <v>0</v>
      </c>
      <c r="AJ10" s="179"/>
      <c r="AK10" s="260"/>
      <c r="AL10" s="260"/>
      <c r="AM10" s="261"/>
      <c r="AN10" s="352">
        <v>92.675415758216516</v>
      </c>
      <c r="AO10" s="307"/>
      <c r="AP10" s="326"/>
      <c r="AQ10" s="212">
        <f t="shared" si="0"/>
        <v>2873.2690388589108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2.1588079406118132</v>
      </c>
      <c r="I11" s="28">
        <v>2.1588079406118132</v>
      </c>
      <c r="J11" s="467"/>
      <c r="K11" s="173"/>
      <c r="L11" s="302">
        <f>SUM(M11:Z11)</f>
        <v>0.64635203783318995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0.64635203783318995</v>
      </c>
      <c r="U11" s="173">
        <v>0</v>
      </c>
      <c r="V11" s="173"/>
      <c r="W11" s="188"/>
      <c r="X11" s="188"/>
      <c r="Y11" s="188"/>
      <c r="Z11" s="173"/>
      <c r="AA11" s="302">
        <v>238.96417920643839</v>
      </c>
      <c r="AB11" s="320">
        <f>SUM(AC11:AM11)</f>
        <v>15.125969252911709</v>
      </c>
      <c r="AC11" s="321"/>
      <c r="AD11" s="173"/>
      <c r="AE11" s="173">
        <v>4.8159439872251566</v>
      </c>
      <c r="AF11" s="173"/>
      <c r="AG11" s="173"/>
      <c r="AH11" s="173">
        <v>10.310025265686551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256.89530843779511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40.677850386930352</v>
      </c>
      <c r="AP12" s="320"/>
      <c r="AQ12" s="199">
        <f t="shared" si="0"/>
        <v>40.677850386930352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12.263928063157895</v>
      </c>
      <c r="I13" s="28">
        <v>12.263928063157895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12.263928063157895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2897.3086503816021</v>
      </c>
      <c r="M14" s="180">
        <v>2840.2989915783996</v>
      </c>
      <c r="N14" s="180">
        <v>57.00965880320242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22.078804279432596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6.6156061908856412</v>
      </c>
      <c r="AP14" s="328"/>
      <c r="AQ14" s="215">
        <f t="shared" si="0"/>
        <v>2926.0030608519201</v>
      </c>
    </row>
    <row r="15" spans="1:44" s="206" customFormat="1" ht="12.75" customHeight="1">
      <c r="A15" s="935" t="s">
        <v>6</v>
      </c>
      <c r="B15" s="191"/>
      <c r="C15" s="265">
        <f t="shared" ref="C15:AP15" si="8">SUM(C16:C20)</f>
        <v>0</v>
      </c>
      <c r="D15" s="266">
        <f t="shared" si="8"/>
        <v>0</v>
      </c>
      <c r="E15" s="181">
        <f t="shared" si="8"/>
        <v>0</v>
      </c>
      <c r="F15" s="267">
        <f t="shared" si="8"/>
        <v>0</v>
      </c>
      <c r="G15" s="267">
        <f t="shared" si="8"/>
        <v>0</v>
      </c>
      <c r="H15" s="309">
        <f t="shared" si="8"/>
        <v>11.65073166</v>
      </c>
      <c r="I15" s="266">
        <f t="shared" si="8"/>
        <v>0</v>
      </c>
      <c r="J15" s="523">
        <f t="shared" si="8"/>
        <v>0</v>
      </c>
      <c r="K15" s="181">
        <f t="shared" si="8"/>
        <v>11.65073166</v>
      </c>
      <c r="L15" s="309">
        <f t="shared" si="8"/>
        <v>2973.5143423472887</v>
      </c>
      <c r="M15" s="181">
        <f t="shared" si="8"/>
        <v>0</v>
      </c>
      <c r="N15" s="181">
        <f t="shared" si="8"/>
        <v>0</v>
      </c>
      <c r="O15" s="181">
        <f t="shared" si="8"/>
        <v>106.21538341070689</v>
      </c>
      <c r="P15" s="181">
        <f t="shared" si="8"/>
        <v>634.71915518888886</v>
      </c>
      <c r="Q15" s="181">
        <f t="shared" si="8"/>
        <v>272.55930045343996</v>
      </c>
      <c r="R15" s="181">
        <f t="shared" si="8"/>
        <v>0</v>
      </c>
      <c r="S15" s="181">
        <f t="shared" si="8"/>
        <v>773.58893525706208</v>
      </c>
      <c r="T15" s="181">
        <f t="shared" si="8"/>
        <v>40.980277287154053</v>
      </c>
      <c r="U15" s="181">
        <f t="shared" si="8"/>
        <v>1113.5109434779374</v>
      </c>
      <c r="V15" s="181">
        <f t="shared" si="8"/>
        <v>0</v>
      </c>
      <c r="W15" s="267">
        <f t="shared" si="8"/>
        <v>31.940347272099444</v>
      </c>
      <c r="X15" s="267">
        <f t="shared" si="8"/>
        <v>0</v>
      </c>
      <c r="Y15" s="267">
        <f t="shared" si="8"/>
        <v>0</v>
      </c>
      <c r="Z15" s="181">
        <f t="shared" si="8"/>
        <v>0</v>
      </c>
      <c r="AA15" s="309">
        <f t="shared" si="8"/>
        <v>0</v>
      </c>
      <c r="AB15" s="217">
        <f t="shared" si="8"/>
        <v>0</v>
      </c>
      <c r="AC15" s="330">
        <f t="shared" si="8"/>
        <v>0</v>
      </c>
      <c r="AD15" s="181">
        <f t="shared" si="8"/>
        <v>0</v>
      </c>
      <c r="AE15" s="181">
        <f t="shared" si="8"/>
        <v>0</v>
      </c>
      <c r="AF15" s="181">
        <f t="shared" si="8"/>
        <v>0</v>
      </c>
      <c r="AG15" s="187">
        <f t="shared" si="8"/>
        <v>0</v>
      </c>
      <c r="AH15" s="187">
        <f t="shared" si="8"/>
        <v>0</v>
      </c>
      <c r="AI15" s="187">
        <f t="shared" si="8"/>
        <v>0</v>
      </c>
      <c r="AJ15" s="187">
        <f t="shared" ref="AJ15" si="9">SUM(AJ16:AJ20)</f>
        <v>0</v>
      </c>
      <c r="AK15" s="266">
        <f t="shared" si="8"/>
        <v>0</v>
      </c>
      <c r="AL15" s="266">
        <f t="shared" si="8"/>
        <v>0</v>
      </c>
      <c r="AM15" s="267">
        <f t="shared" si="8"/>
        <v>0</v>
      </c>
      <c r="AN15" s="309">
        <f t="shared" si="8"/>
        <v>0</v>
      </c>
      <c r="AO15" s="309">
        <f t="shared" si="8"/>
        <v>1582.148998961208</v>
      </c>
      <c r="AP15" s="217">
        <f t="shared" si="8"/>
        <v>0</v>
      </c>
      <c r="AQ15" s="218">
        <f t="shared" si="0"/>
        <v>4567.3140729684965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1391.8366324723647</v>
      </c>
      <c r="AP16" s="326"/>
      <c r="AQ16" s="219">
        <f>C16+H16+L16+AA16+AO16+AP16</f>
        <v>1391.8366324723647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164.34154834193481</v>
      </c>
      <c r="AP17" s="320"/>
      <c r="AQ17" s="199">
        <f>C17+H17+L17+AA17+AO17+AP17</f>
        <v>164.34154834193481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25.970818146908314</v>
      </c>
      <c r="AP18" s="320"/>
      <c r="AQ18" s="199">
        <f t="shared" si="0"/>
        <v>25.970818146908314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11.65073166</v>
      </c>
      <c r="I19" s="28"/>
      <c r="J19" s="173"/>
      <c r="K19" s="173">
        <v>11.65073166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11.65073166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2973.5143423472887</v>
      </c>
      <c r="M20" s="180"/>
      <c r="N20" s="180"/>
      <c r="O20" s="180">
        <v>106.21538341070689</v>
      </c>
      <c r="P20" s="180">
        <v>634.71915518888886</v>
      </c>
      <c r="Q20" s="180">
        <v>272.55930045343996</v>
      </c>
      <c r="R20" s="938">
        <v>0</v>
      </c>
      <c r="S20" s="180">
        <v>773.58893525706208</v>
      </c>
      <c r="T20" s="180">
        <v>40.980277287154053</v>
      </c>
      <c r="U20" s="180">
        <v>1113.5109434779374</v>
      </c>
      <c r="V20" s="180"/>
      <c r="W20" s="264">
        <v>31.940347272099444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2973.5143423472887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18.942203911152891</v>
      </c>
      <c r="D21" s="269">
        <f>SUM(D22:D24)</f>
        <v>-18.808591153800002</v>
      </c>
      <c r="E21" s="182">
        <f>SUM(E22:E24)</f>
        <v>37.907457894552891</v>
      </c>
      <c r="F21" s="270">
        <f>SUM(F22:F24)</f>
        <v>0</v>
      </c>
      <c r="G21" s="270">
        <f>SUM(G22:G24)</f>
        <v>-0.15666282959999997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-65.657483633091289</v>
      </c>
      <c r="M21" s="182">
        <f t="shared" ref="M21:AQ21" si="10">SUM(M22:M24)</f>
        <v>0</v>
      </c>
      <c r="N21" s="182">
        <f t="shared" si="10"/>
        <v>63.178341808799999</v>
      </c>
      <c r="O21" s="182">
        <f t="shared" si="10"/>
        <v>0</v>
      </c>
      <c r="P21" s="182">
        <f t="shared" si="10"/>
        <v>-8.2409700000003069E-2</v>
      </c>
      <c r="Q21" s="182">
        <f t="shared" si="10"/>
        <v>299.07753558592003</v>
      </c>
      <c r="R21" s="182">
        <f t="shared" si="10"/>
        <v>-298.42588881455993</v>
      </c>
      <c r="S21" s="182">
        <f t="shared" si="10"/>
        <v>-0.68706419971751387</v>
      </c>
      <c r="T21" s="182">
        <f t="shared" si="10"/>
        <v>0</v>
      </c>
      <c r="U21" s="182">
        <f t="shared" si="10"/>
        <v>-100.41552457278101</v>
      </c>
      <c r="V21" s="182">
        <f t="shared" si="10"/>
        <v>-19.098866740752886</v>
      </c>
      <c r="W21" s="270">
        <f t="shared" si="10"/>
        <v>-9.2036070000000016</v>
      </c>
      <c r="X21" s="270">
        <f t="shared" si="10"/>
        <v>0</v>
      </c>
      <c r="Y21" s="270">
        <f t="shared" si="10"/>
        <v>0</v>
      </c>
      <c r="Z21" s="182">
        <f t="shared" si="10"/>
        <v>0</v>
      </c>
      <c r="AA21" s="310">
        <f t="shared" si="10"/>
        <v>5.1341515907136719</v>
      </c>
      <c r="AB21" s="331">
        <f t="shared" si="10"/>
        <v>-1162.0464879600399</v>
      </c>
      <c r="AC21" s="332">
        <f t="shared" si="10"/>
        <v>-81.07662757111072</v>
      </c>
      <c r="AD21" s="182">
        <f t="shared" si="10"/>
        <v>-1020.2482904731664</v>
      </c>
      <c r="AE21" s="182">
        <f t="shared" si="10"/>
        <v>0</v>
      </c>
      <c r="AF21" s="182">
        <f t="shared" si="10"/>
        <v>0</v>
      </c>
      <c r="AG21" s="333">
        <f t="shared" si="10"/>
        <v>0</v>
      </c>
      <c r="AH21" s="333">
        <f t="shared" si="10"/>
        <v>-5.1341515907136719</v>
      </c>
      <c r="AI21" s="333">
        <f t="shared" si="10"/>
        <v>0</v>
      </c>
      <c r="AJ21" s="333">
        <f t="shared" si="10"/>
        <v>0</v>
      </c>
      <c r="AK21" s="269">
        <f t="shared" si="10"/>
        <v>-55.5874183250491</v>
      </c>
      <c r="AL21" s="333">
        <f t="shared" si="10"/>
        <v>0</v>
      </c>
      <c r="AM21" s="270">
        <f t="shared" si="10"/>
        <v>0</v>
      </c>
      <c r="AN21" s="313">
        <f t="shared" si="10"/>
        <v>0</v>
      </c>
      <c r="AO21" s="310">
        <f t="shared" si="10"/>
        <v>1156.9123363693263</v>
      </c>
      <c r="AP21" s="331">
        <f t="shared" si="10"/>
        <v>0</v>
      </c>
      <c r="AQ21" s="223">
        <f t="shared" si="10"/>
        <v>-46.715279721938401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-1156.9123363693263</v>
      </c>
      <c r="AC22" s="327">
        <f>-AC2</f>
        <v>-81.07662757111072</v>
      </c>
      <c r="AD22" s="179">
        <f>-AD2</f>
        <v>-1020.2482904731664</v>
      </c>
      <c r="AE22" s="179"/>
      <c r="AF22" s="179"/>
      <c r="AG22" s="186"/>
      <c r="AH22" s="186"/>
      <c r="AI22" s="186"/>
      <c r="AJ22" s="186"/>
      <c r="AK22" s="260">
        <v>-55.5874183250491</v>
      </c>
      <c r="AL22" s="186"/>
      <c r="AM22" s="261"/>
      <c r="AN22" s="352"/>
      <c r="AO22" s="307">
        <f>-(C22+H22+L22+AA22+AB22)</f>
        <v>1156.9123363693263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18.942203911152891</v>
      </c>
      <c r="D24" s="403">
        <v>-18.808591153800002</v>
      </c>
      <c r="E24" s="184">
        <f>-D24-V24</f>
        <v>37.907457894552891</v>
      </c>
      <c r="F24" s="253"/>
      <c r="G24" s="253">
        <v>-0.15666282959999997</v>
      </c>
      <c r="H24" s="303"/>
      <c r="I24" s="312"/>
      <c r="J24" s="184"/>
      <c r="K24" s="184"/>
      <c r="L24" s="303">
        <f>SUM(N24:Z24)</f>
        <v>-65.657483633091289</v>
      </c>
      <c r="M24" s="184"/>
      <c r="N24" s="184">
        <v>63.178341808799999</v>
      </c>
      <c r="O24" s="184"/>
      <c r="P24" s="184">
        <v>-8.2409700000003069E-2</v>
      </c>
      <c r="Q24" s="184">
        <v>299.07753558592003</v>
      </c>
      <c r="R24" s="184">
        <v>-298.42588881455993</v>
      </c>
      <c r="S24" s="184">
        <v>-0.68706419971751387</v>
      </c>
      <c r="T24" s="184"/>
      <c r="U24" s="184">
        <v>-100.41552457278101</v>
      </c>
      <c r="V24" s="253">
        <v>-19.098866740752886</v>
      </c>
      <c r="W24" s="253">
        <v>-9.2036070000000016</v>
      </c>
      <c r="X24" s="253"/>
      <c r="Y24" s="253"/>
      <c r="Z24" s="184"/>
      <c r="AA24" s="303">
        <f>-AH24</f>
        <v>5.1341515907136719</v>
      </c>
      <c r="AB24" s="303">
        <f>SUM(AC24:AM24)</f>
        <v>-5.1341515907136719</v>
      </c>
      <c r="AC24" s="323"/>
      <c r="AD24" s="184"/>
      <c r="AE24" s="184"/>
      <c r="AF24" s="184"/>
      <c r="AG24" s="184"/>
      <c r="AH24" s="184">
        <v>-5.1341515907136719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-46.715279721938401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3.5714366239960023</v>
      </c>
      <c r="I25" s="172">
        <v>3.5714366239960023</v>
      </c>
      <c r="J25" s="476"/>
      <c r="K25" s="183"/>
      <c r="L25" s="309">
        <f>SUM(O25:Z25)</f>
        <v>107.8071285157817</v>
      </c>
      <c r="M25" s="183"/>
      <c r="N25" s="183"/>
      <c r="O25" s="183">
        <v>107.71403422898618</v>
      </c>
      <c r="P25" s="183"/>
      <c r="Q25" s="183"/>
      <c r="R25" s="183"/>
      <c r="S25" s="183">
        <v>0</v>
      </c>
      <c r="T25" s="183">
        <v>1.8276471195184864E-3</v>
      </c>
      <c r="U25" s="183">
        <v>9.126663967600554E-2</v>
      </c>
      <c r="V25" s="183"/>
      <c r="W25" s="172"/>
      <c r="X25" s="172"/>
      <c r="Y25" s="172"/>
      <c r="Z25" s="183"/>
      <c r="AA25" s="309">
        <v>53.326832211401971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288.31100070527725</v>
      </c>
      <c r="AP25" s="217"/>
      <c r="AQ25" s="226">
        <f>C25+H25+L25+AA25+AB25+AN25+AO25+AP25</f>
        <v>453.01639805645692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1">C7-C9+C15+C21-C25</f>
        <v>135.78034569742499</v>
      </c>
      <c r="D26" s="276">
        <f t="shared" si="11"/>
        <v>43.768632893358607</v>
      </c>
      <c r="E26" s="177">
        <f t="shared" si="11"/>
        <v>83.152201441482049</v>
      </c>
      <c r="F26" s="177">
        <f t="shared" si="11"/>
        <v>0</v>
      </c>
      <c r="G26" s="177">
        <f t="shared" si="11"/>
        <v>8.8595113625843815</v>
      </c>
      <c r="H26" s="305">
        <f t="shared" si="11"/>
        <v>140.16813437829296</v>
      </c>
      <c r="I26" s="276">
        <f t="shared" si="11"/>
        <v>2.5923292992668934E-5</v>
      </c>
      <c r="J26" s="477">
        <f t="shared" si="11"/>
        <v>127.70399999999999</v>
      </c>
      <c r="K26" s="177">
        <f t="shared" si="11"/>
        <v>12.464108455</v>
      </c>
      <c r="L26" s="305">
        <f t="shared" si="11"/>
        <v>6965.4805152271529</v>
      </c>
      <c r="M26" s="177">
        <f t="shared" si="11"/>
        <v>0</v>
      </c>
      <c r="N26" s="177">
        <f t="shared" si="11"/>
        <v>8.5693023975821347E-3</v>
      </c>
      <c r="O26" s="177">
        <f t="shared" si="11"/>
        <v>-1.4986508182792875</v>
      </c>
      <c r="P26" s="177">
        <f t="shared" si="11"/>
        <v>741.99908308888882</v>
      </c>
      <c r="Q26" s="177">
        <f t="shared" si="11"/>
        <v>784.45308643520002</v>
      </c>
      <c r="R26" s="177">
        <f t="shared" si="11"/>
        <v>1121.7869344473597</v>
      </c>
      <c r="S26" s="177">
        <f t="shared" si="11"/>
        <v>28.217305133231644</v>
      </c>
      <c r="T26" s="177">
        <f t="shared" si="11"/>
        <v>216.62474238256692</v>
      </c>
      <c r="U26" s="177">
        <f t="shared" si="11"/>
        <v>3725.2444004188087</v>
      </c>
      <c r="V26" s="177">
        <f t="shared" si="11"/>
        <v>114.13514369319772</v>
      </c>
      <c r="W26" s="177">
        <f t="shared" si="11"/>
        <v>-0.30379851795580493</v>
      </c>
      <c r="X26" s="177">
        <f t="shared" si="11"/>
        <v>188.81460833355999</v>
      </c>
      <c r="Y26" s="177">
        <f t="shared" si="11"/>
        <v>0.61223662917515831</v>
      </c>
      <c r="Z26" s="177">
        <f t="shared" si="11"/>
        <v>45.38685469899999</v>
      </c>
      <c r="AA26" s="305">
        <f t="shared" si="11"/>
        <v>1658.0753965302861</v>
      </c>
      <c r="AB26" s="255">
        <f t="shared" si="11"/>
        <v>611.21105018948197</v>
      </c>
      <c r="AC26" s="325">
        <f t="shared" si="11"/>
        <v>0</v>
      </c>
      <c r="AD26" s="178">
        <f t="shared" si="11"/>
        <v>0</v>
      </c>
      <c r="AE26" s="178">
        <f t="shared" si="11"/>
        <v>143.16004447465144</v>
      </c>
      <c r="AF26" s="178">
        <f t="shared" si="11"/>
        <v>58.569786848654616</v>
      </c>
      <c r="AG26" s="178">
        <f t="shared" si="11"/>
        <v>0</v>
      </c>
      <c r="AH26" s="178">
        <f t="shared" si="11"/>
        <v>12.562935398651486</v>
      </c>
      <c r="AI26" s="178">
        <f t="shared" si="11"/>
        <v>262.06562864474517</v>
      </c>
      <c r="AJ26" s="178">
        <f t="shared" si="11"/>
        <v>33.294314644608001</v>
      </c>
      <c r="AK26" s="257">
        <f t="shared" si="11"/>
        <v>0</v>
      </c>
      <c r="AL26" s="257">
        <f t="shared" si="11"/>
        <v>14.103390650284336</v>
      </c>
      <c r="AM26" s="295">
        <f t="shared" si="11"/>
        <v>87.45494952788701</v>
      </c>
      <c r="AN26" s="305">
        <f t="shared" si="11"/>
        <v>74.820009864296949</v>
      </c>
      <c r="AO26" s="305">
        <f t="shared" si="11"/>
        <v>2685.0347714266327</v>
      </c>
      <c r="AP26" s="255">
        <f t="shared" si="11"/>
        <v>0</v>
      </c>
      <c r="AQ26" s="205">
        <f>C26+H26+L26+AA26+AB26+AN26+AO26+AP26</f>
        <v>12270.570223313571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12">C28</f>
        <v>0</v>
      </c>
      <c r="D27" s="257">
        <f t="shared" si="12"/>
        <v>0</v>
      </c>
      <c r="E27" s="178">
        <f t="shared" si="12"/>
        <v>0</v>
      </c>
      <c r="F27" s="258">
        <f t="shared" si="12"/>
        <v>0</v>
      </c>
      <c r="G27" s="258">
        <f t="shared" si="12"/>
        <v>0</v>
      </c>
      <c r="H27" s="306">
        <f t="shared" si="12"/>
        <v>0</v>
      </c>
      <c r="I27" s="257">
        <f t="shared" si="12"/>
        <v>0</v>
      </c>
      <c r="J27" s="468">
        <f t="shared" si="12"/>
        <v>0</v>
      </c>
      <c r="K27" s="178">
        <f t="shared" si="12"/>
        <v>0</v>
      </c>
      <c r="L27" s="306">
        <f t="shared" si="12"/>
        <v>234.81369966173514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258"/>
      <c r="X27" s="258">
        <f t="shared" ref="X27:AQ27" si="13">X28</f>
        <v>188.81460833355999</v>
      </c>
      <c r="Y27" s="258">
        <f t="shared" si="13"/>
        <v>0.61223662917515831</v>
      </c>
      <c r="Z27" s="178">
        <f t="shared" si="13"/>
        <v>45.38685469899999</v>
      </c>
      <c r="AA27" s="306">
        <f t="shared" si="13"/>
        <v>0</v>
      </c>
      <c r="AB27" s="324">
        <f t="shared" si="13"/>
        <v>0</v>
      </c>
      <c r="AC27" s="325">
        <f t="shared" si="13"/>
        <v>0</v>
      </c>
      <c r="AD27" s="178">
        <f t="shared" si="13"/>
        <v>0</v>
      </c>
      <c r="AE27" s="178">
        <f t="shared" si="13"/>
        <v>0</v>
      </c>
      <c r="AF27" s="178">
        <f t="shared" si="13"/>
        <v>0</v>
      </c>
      <c r="AG27" s="178">
        <f t="shared" si="13"/>
        <v>0</v>
      </c>
      <c r="AH27" s="178">
        <f t="shared" si="13"/>
        <v>0</v>
      </c>
      <c r="AI27" s="178">
        <f t="shared" si="13"/>
        <v>0</v>
      </c>
      <c r="AJ27" s="178">
        <f t="shared" si="13"/>
        <v>0</v>
      </c>
      <c r="AK27" s="257">
        <f t="shared" si="13"/>
        <v>0</v>
      </c>
      <c r="AL27" s="257">
        <f t="shared" si="13"/>
        <v>0</v>
      </c>
      <c r="AM27" s="258">
        <f t="shared" si="13"/>
        <v>0</v>
      </c>
      <c r="AN27" s="306">
        <f t="shared" si="13"/>
        <v>0</v>
      </c>
      <c r="AO27" s="306">
        <f t="shared" si="13"/>
        <v>0</v>
      </c>
      <c r="AP27" s="324">
        <f t="shared" si="13"/>
        <v>0</v>
      </c>
      <c r="AQ27" s="227">
        <f t="shared" si="13"/>
        <v>234.81369966173514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234.81369966173514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188.81460833355999</v>
      </c>
      <c r="Y28" s="270">
        <f>Y26</f>
        <v>0.61223662917515831</v>
      </c>
      <c r="Z28" s="182">
        <f>Z26</f>
        <v>45.38685469899999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234.81369966173514</v>
      </c>
    </row>
    <row r="29" spans="1:44" s="206" customFormat="1" ht="12.75" customHeight="1" thickBot="1">
      <c r="A29" s="207" t="s">
        <v>12</v>
      </c>
      <c r="B29" s="208"/>
      <c r="C29" s="256">
        <f t="shared" ref="C29:AQ29" si="14">C30+C45+C56+C58+C65+C70+C71</f>
        <v>143.9355073312841</v>
      </c>
      <c r="D29" s="257">
        <f t="shared" si="14"/>
        <v>45.527501293407795</v>
      </c>
      <c r="E29" s="178">
        <f t="shared" si="14"/>
        <v>90.670459474789126</v>
      </c>
      <c r="F29" s="258">
        <f t="shared" si="14"/>
        <v>0</v>
      </c>
      <c r="G29" s="258">
        <f t="shared" si="14"/>
        <v>7.7429197630871798</v>
      </c>
      <c r="H29" s="306">
        <f t="shared" si="14"/>
        <v>139.7712457975</v>
      </c>
      <c r="I29" s="257">
        <f t="shared" si="14"/>
        <v>0</v>
      </c>
      <c r="J29" s="469">
        <f t="shared" si="14"/>
        <v>127.70399999999999</v>
      </c>
      <c r="K29" s="257">
        <f t="shared" si="14"/>
        <v>12.067245797500005</v>
      </c>
      <c r="L29" s="306">
        <f t="shared" si="14"/>
        <v>6715.6681683487759</v>
      </c>
      <c r="M29" s="178">
        <f t="shared" si="14"/>
        <v>0</v>
      </c>
      <c r="N29" s="178">
        <f t="shared" si="14"/>
        <v>0</v>
      </c>
      <c r="O29" s="178">
        <f t="shared" si="14"/>
        <v>0</v>
      </c>
      <c r="P29" s="178">
        <f t="shared" si="14"/>
        <v>743.47098724444413</v>
      </c>
      <c r="Q29" s="178">
        <f t="shared" si="14"/>
        <v>785.41930329408024</v>
      </c>
      <c r="R29" s="178">
        <f t="shared" si="14"/>
        <v>1140.5425284811201</v>
      </c>
      <c r="S29" s="178">
        <f t="shared" si="14"/>
        <v>16.818518865913941</v>
      </c>
      <c r="T29" s="178">
        <f t="shared" si="14"/>
        <v>207.63076481164489</v>
      </c>
      <c r="U29" s="178">
        <f t="shared" si="14"/>
        <v>3706.8255847280989</v>
      </c>
      <c r="V29" s="178">
        <f t="shared" si="14"/>
        <v>114.96048092347338</v>
      </c>
      <c r="W29" s="258">
        <f t="shared" si="14"/>
        <v>0</v>
      </c>
      <c r="X29" s="258">
        <f t="shared" si="14"/>
        <v>0</v>
      </c>
      <c r="Y29" s="258">
        <f t="shared" si="14"/>
        <v>0</v>
      </c>
      <c r="Z29" s="257">
        <f t="shared" si="14"/>
        <v>0</v>
      </c>
      <c r="AA29" s="305">
        <f t="shared" si="14"/>
        <v>1656.5404405222782</v>
      </c>
      <c r="AB29" s="324">
        <f t="shared" si="14"/>
        <v>629.3649437825386</v>
      </c>
      <c r="AC29" s="325">
        <f t="shared" si="14"/>
        <v>0</v>
      </c>
      <c r="AD29" s="178">
        <f t="shared" si="14"/>
        <v>0</v>
      </c>
      <c r="AE29" s="178">
        <f t="shared" si="14"/>
        <v>150.85039840336131</v>
      </c>
      <c r="AF29" s="178">
        <f t="shared" si="14"/>
        <v>58.569786848654608</v>
      </c>
      <c r="AG29" s="178">
        <f t="shared" si="14"/>
        <v>0</v>
      </c>
      <c r="AH29" s="178">
        <f t="shared" si="14"/>
        <v>12.562935398651483</v>
      </c>
      <c r="AI29" s="178">
        <f t="shared" si="14"/>
        <v>273.04819967925181</v>
      </c>
      <c r="AJ29" s="178">
        <f t="shared" si="14"/>
        <v>32.775283274448</v>
      </c>
      <c r="AK29" s="324">
        <f t="shared" si="14"/>
        <v>0</v>
      </c>
      <c r="AL29" s="324">
        <f t="shared" si="14"/>
        <v>14.103390650284334</v>
      </c>
      <c r="AM29" s="324">
        <f t="shared" si="14"/>
        <v>87.45494952788701</v>
      </c>
      <c r="AN29" s="324">
        <f t="shared" si="14"/>
        <v>74.820009864296978</v>
      </c>
      <c r="AO29" s="306">
        <f t="shared" si="14"/>
        <v>2714.1618944426509</v>
      </c>
      <c r="AP29" s="324">
        <f t="shared" si="14"/>
        <v>0</v>
      </c>
      <c r="AQ29" s="205">
        <f t="shared" si="14"/>
        <v>12074.262210089322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45.255004227408634</v>
      </c>
      <c r="D30" s="185">
        <v>45.255004227408634</v>
      </c>
      <c r="E30" s="185">
        <v>5.3732000000000016E-3</v>
      </c>
      <c r="F30" s="280"/>
      <c r="G30" s="280"/>
      <c r="H30" s="314">
        <f>SUM(H31:H44)</f>
        <v>0</v>
      </c>
      <c r="I30" s="279">
        <f t="shared" ref="I30:K30" si="15">SUM(I31:I44)</f>
        <v>0</v>
      </c>
      <c r="J30" s="185">
        <f t="shared" si="15"/>
        <v>0</v>
      </c>
      <c r="K30" s="185">
        <f t="shared" si="15"/>
        <v>0</v>
      </c>
      <c r="L30" s="314">
        <f>SUM(L31:L44)</f>
        <v>380.86286269868515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5.3615534868080026</v>
      </c>
      <c r="R30" s="185">
        <f>SUM(R31:R44)</f>
        <v>0</v>
      </c>
      <c r="S30" s="185">
        <v>16.609215742956074</v>
      </c>
      <c r="T30" s="185">
        <v>86.567119587978979</v>
      </c>
      <c r="U30" s="185">
        <v>159.35625295423716</v>
      </c>
      <c r="V30" s="185">
        <v>112.96872092670488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861.74638048164263</v>
      </c>
      <c r="AB30" s="336">
        <f t="shared" ref="AB30:AN30" si="16">SUM(AB31:AB44)</f>
        <v>188.22231086152348</v>
      </c>
      <c r="AC30" s="337">
        <f t="shared" si="16"/>
        <v>0</v>
      </c>
      <c r="AD30" s="185">
        <f t="shared" si="16"/>
        <v>0</v>
      </c>
      <c r="AE30" s="185">
        <f t="shared" si="16"/>
        <v>107.50909712908437</v>
      </c>
      <c r="AF30" s="185">
        <f t="shared" ref="AF30" si="17">SUM(AF31:AF44)</f>
        <v>58.569786848654608</v>
      </c>
      <c r="AG30" s="185">
        <f t="shared" si="16"/>
        <v>0</v>
      </c>
      <c r="AH30" s="185">
        <f t="shared" si="16"/>
        <v>5.5551925850319011</v>
      </c>
      <c r="AI30" s="185">
        <f t="shared" si="16"/>
        <v>16.58823429875261</v>
      </c>
      <c r="AJ30" s="185">
        <f t="shared" ref="AJ30" si="18">SUM(AJ31:AJ44)</f>
        <v>0</v>
      </c>
      <c r="AK30" s="185">
        <f t="shared" si="16"/>
        <v>0</v>
      </c>
      <c r="AL30" s="185">
        <f t="shared" ref="AL30" si="19">SUM(AL31:AL44)</f>
        <v>0</v>
      </c>
      <c r="AM30" s="439">
        <f t="shared" si="16"/>
        <v>0</v>
      </c>
      <c r="AN30" s="279">
        <f t="shared" si="16"/>
        <v>74.820009864296978</v>
      </c>
      <c r="AO30" s="314">
        <v>584.99022432141328</v>
      </c>
      <c r="AP30" s="336">
        <f>SUM(AP31:AP44)</f>
        <v>0</v>
      </c>
      <c r="AQ30" s="209">
        <f t="shared" ref="AQ30:AQ72" si="20">C30+H30+L30+AA30+AB30+AN30+AO30+AP30</f>
        <v>2135.8967924549702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21">SUM(D31:G31)</f>
        <v>0</v>
      </c>
      <c r="D31" s="327">
        <v>0</v>
      </c>
      <c r="E31" s="434"/>
      <c r="F31" s="434"/>
      <c r="G31" s="583"/>
      <c r="H31" s="315">
        <f t="shared" ref="H31:H43" si="22">SUM(I31:K31)</f>
        <v>0</v>
      </c>
      <c r="I31" s="282"/>
      <c r="J31" s="472"/>
      <c r="K31" s="186"/>
      <c r="L31" s="315">
        <f t="shared" ref="L31:L43" si="23">SUM(M31:Z31)</f>
        <v>4.4195625977142017</v>
      </c>
      <c r="M31" s="186"/>
      <c r="N31" s="186"/>
      <c r="O31" s="186"/>
      <c r="P31" s="283"/>
      <c r="Q31" s="311">
        <v>5.8000000000000003E-2</v>
      </c>
      <c r="R31" s="434"/>
      <c r="S31" s="311">
        <v>0</v>
      </c>
      <c r="T31" s="311">
        <v>0.12756259771420195</v>
      </c>
      <c r="U31" s="311">
        <v>4.234</v>
      </c>
      <c r="V31" s="311">
        <v>0</v>
      </c>
      <c r="W31" s="434"/>
      <c r="X31" s="282"/>
      <c r="Y31" s="283"/>
      <c r="Z31" s="186"/>
      <c r="AA31" s="352">
        <v>0.39054393866484016</v>
      </c>
      <c r="AB31" s="338">
        <f t="shared" ref="AB31:AB43" si="24">SUM(AC31:AM31)</f>
        <v>0.442068836764551</v>
      </c>
      <c r="AC31" s="339"/>
      <c r="AD31" s="186"/>
      <c r="AE31" s="186">
        <v>1.329407223069213E-3</v>
      </c>
      <c r="AF31" s="186"/>
      <c r="AG31" s="186"/>
      <c r="AH31" s="186"/>
      <c r="AI31" s="186">
        <v>0.44073942954148176</v>
      </c>
      <c r="AJ31" s="186"/>
      <c r="AK31" s="260"/>
      <c r="AL31" s="261"/>
      <c r="AM31" s="186"/>
      <c r="AN31" s="352"/>
      <c r="AO31" s="352">
        <v>17.239482821468954</v>
      </c>
      <c r="AP31" s="338"/>
      <c r="AQ31" s="212">
        <f t="shared" si="20"/>
        <v>22.491658194612548</v>
      </c>
    </row>
    <row r="32" spans="1:44" ht="12.75" customHeight="1">
      <c r="A32" s="235" t="s">
        <v>110</v>
      </c>
      <c r="B32" s="402" t="s">
        <v>122</v>
      </c>
      <c r="C32" s="249">
        <f t="shared" si="21"/>
        <v>0</v>
      </c>
      <c r="D32" s="321">
        <v>0</v>
      </c>
      <c r="E32" s="413"/>
      <c r="F32" s="413"/>
      <c r="G32" s="582"/>
      <c r="H32" s="302">
        <f t="shared" si="22"/>
        <v>0</v>
      </c>
      <c r="I32" s="28">
        <v>0</v>
      </c>
      <c r="J32" s="467"/>
      <c r="K32" s="173"/>
      <c r="L32" s="302">
        <f t="shared" si="23"/>
        <v>82.702898998920801</v>
      </c>
      <c r="M32" s="173"/>
      <c r="N32" s="173"/>
      <c r="O32" s="173"/>
      <c r="P32" s="283"/>
      <c r="Q32" s="413">
        <v>1.633</v>
      </c>
      <c r="R32" s="413"/>
      <c r="S32" s="413">
        <v>11.010809608719059</v>
      </c>
      <c r="T32" s="413">
        <v>56.222089390201738</v>
      </c>
      <c r="U32" s="413">
        <v>13.837</v>
      </c>
      <c r="V32" s="413">
        <v>0</v>
      </c>
      <c r="W32" s="413"/>
      <c r="X32" s="28"/>
      <c r="Y32" s="188"/>
      <c r="Z32" s="173"/>
      <c r="AA32" s="350">
        <v>287.39471166289798</v>
      </c>
      <c r="AB32" s="320">
        <f t="shared" si="24"/>
        <v>12.281585960200092</v>
      </c>
      <c r="AC32" s="321"/>
      <c r="AD32" s="173"/>
      <c r="AE32" s="173">
        <v>5.2860269399850344</v>
      </c>
      <c r="AF32" s="173"/>
      <c r="AG32" s="186"/>
      <c r="AH32" s="186">
        <v>5.5551925850319011</v>
      </c>
      <c r="AI32" s="186">
        <v>1.440366435183156</v>
      </c>
      <c r="AJ32" s="186"/>
      <c r="AK32" s="28"/>
      <c r="AL32" s="188"/>
      <c r="AM32" s="173"/>
      <c r="AN32" s="350"/>
      <c r="AO32" s="350">
        <v>100.19120723186373</v>
      </c>
      <c r="AP32" s="320"/>
      <c r="AQ32" s="199">
        <f t="shared" si="20"/>
        <v>482.57040385388257</v>
      </c>
    </row>
    <row r="33" spans="1:44" ht="12.75" customHeight="1">
      <c r="A33" s="235" t="s">
        <v>16</v>
      </c>
      <c r="B33" s="138" t="s">
        <v>14</v>
      </c>
      <c r="C33" s="249">
        <f t="shared" si="21"/>
        <v>0</v>
      </c>
      <c r="D33" s="321">
        <v>0</v>
      </c>
      <c r="E33" s="413"/>
      <c r="F33" s="413"/>
      <c r="G33" s="582"/>
      <c r="H33" s="302">
        <f t="shared" si="22"/>
        <v>0</v>
      </c>
      <c r="I33" s="28"/>
      <c r="J33" s="467"/>
      <c r="K33" s="173"/>
      <c r="L33" s="302">
        <f t="shared" si="23"/>
        <v>3.7397159138128306</v>
      </c>
      <c r="M33" s="173"/>
      <c r="N33" s="173"/>
      <c r="O33" s="173"/>
      <c r="P33" s="283"/>
      <c r="Q33" s="413">
        <v>0.115</v>
      </c>
      <c r="R33" s="413"/>
      <c r="S33" s="413">
        <v>0</v>
      </c>
      <c r="T33" s="413">
        <v>3.4967159138128303</v>
      </c>
      <c r="U33" s="413">
        <v>0.128</v>
      </c>
      <c r="V33" s="413">
        <v>0</v>
      </c>
      <c r="W33" s="413"/>
      <c r="X33" s="28"/>
      <c r="Y33" s="188"/>
      <c r="Z33" s="173"/>
      <c r="AA33" s="350">
        <v>1.2152640142702629</v>
      </c>
      <c r="AB33" s="320">
        <f t="shared" si="24"/>
        <v>4.976559426096358E-2</v>
      </c>
      <c r="AC33" s="321"/>
      <c r="AD33" s="173"/>
      <c r="AE33" s="173">
        <v>3.6441397997073723E-2</v>
      </c>
      <c r="AF33" s="173"/>
      <c r="AG33" s="186"/>
      <c r="AH33" s="186"/>
      <c r="AI33" s="186">
        <v>1.332419626388986E-2</v>
      </c>
      <c r="AJ33" s="186"/>
      <c r="AK33" s="28"/>
      <c r="AL33" s="188"/>
      <c r="AM33" s="173"/>
      <c r="AN33" s="350"/>
      <c r="AO33" s="350">
        <v>2.5290829311412222</v>
      </c>
      <c r="AP33" s="320"/>
      <c r="AQ33" s="199">
        <f t="shared" si="20"/>
        <v>7.5338284534852793</v>
      </c>
    </row>
    <row r="34" spans="1:44" ht="12.75" customHeight="1">
      <c r="A34" s="235" t="s">
        <v>18</v>
      </c>
      <c r="B34" s="138" t="s">
        <v>123</v>
      </c>
      <c r="C34" s="249">
        <f t="shared" si="21"/>
        <v>0</v>
      </c>
      <c r="D34" s="321">
        <v>0</v>
      </c>
      <c r="E34" s="413"/>
      <c r="F34" s="413"/>
      <c r="G34" s="582"/>
      <c r="H34" s="302">
        <f t="shared" si="22"/>
        <v>0</v>
      </c>
      <c r="I34" s="28"/>
      <c r="J34" s="467"/>
      <c r="K34" s="173"/>
      <c r="L34" s="302">
        <f t="shared" si="23"/>
        <v>2.0618321361071184</v>
      </c>
      <c r="M34" s="173"/>
      <c r="N34" s="173"/>
      <c r="O34" s="173"/>
      <c r="P34" s="283"/>
      <c r="Q34" s="413">
        <v>0.106</v>
      </c>
      <c r="R34" s="413"/>
      <c r="S34" s="413">
        <v>0</v>
      </c>
      <c r="T34" s="413">
        <v>0.67683213610711856</v>
      </c>
      <c r="U34" s="413">
        <v>1.2789999999999999</v>
      </c>
      <c r="V34" s="413">
        <v>0</v>
      </c>
      <c r="W34" s="413"/>
      <c r="X34" s="28"/>
      <c r="Y34" s="188"/>
      <c r="Z34" s="173"/>
      <c r="AA34" s="350">
        <v>5.2294262556385469</v>
      </c>
      <c r="AB34" s="320">
        <f t="shared" si="24"/>
        <v>101.66385202761796</v>
      </c>
      <c r="AC34" s="321"/>
      <c r="AD34" s="173"/>
      <c r="AE34" s="173">
        <v>101.53071416026238</v>
      </c>
      <c r="AF34" s="173"/>
      <c r="AG34" s="186"/>
      <c r="AH34" s="186"/>
      <c r="AI34" s="186">
        <v>0.13313786735558694</v>
      </c>
      <c r="AJ34" s="186"/>
      <c r="AK34" s="28"/>
      <c r="AL34" s="188"/>
      <c r="AM34" s="173"/>
      <c r="AN34" s="350"/>
      <c r="AO34" s="350">
        <v>22.639983113657255</v>
      </c>
      <c r="AP34" s="320"/>
      <c r="AQ34" s="199">
        <f t="shared" si="20"/>
        <v>131.5950935330209</v>
      </c>
    </row>
    <row r="35" spans="1:44" ht="12.75" customHeight="1">
      <c r="A35" s="235" t="s">
        <v>20</v>
      </c>
      <c r="B35" s="138" t="s">
        <v>124</v>
      </c>
      <c r="C35" s="249">
        <f t="shared" si="21"/>
        <v>0</v>
      </c>
      <c r="D35" s="321">
        <v>0</v>
      </c>
      <c r="E35" s="413"/>
      <c r="F35" s="413"/>
      <c r="G35" s="582"/>
      <c r="H35" s="302">
        <f t="shared" si="22"/>
        <v>0</v>
      </c>
      <c r="I35" s="28"/>
      <c r="J35" s="467"/>
      <c r="K35" s="173"/>
      <c r="L35" s="302">
        <f t="shared" si="23"/>
        <v>0.89067306426867598</v>
      </c>
      <c r="M35" s="173"/>
      <c r="N35" s="173"/>
      <c r="O35" s="173"/>
      <c r="P35" s="283"/>
      <c r="Q35" s="413">
        <v>7.0000000000000007E-2</v>
      </c>
      <c r="R35" s="413"/>
      <c r="S35" s="413">
        <v>0</v>
      </c>
      <c r="T35" s="413">
        <v>0.35267306426867595</v>
      </c>
      <c r="U35" s="413">
        <v>0.46800000000000003</v>
      </c>
      <c r="V35" s="413">
        <v>0</v>
      </c>
      <c r="W35" s="413"/>
      <c r="X35" s="28"/>
      <c r="Y35" s="188"/>
      <c r="Z35" s="173"/>
      <c r="AA35" s="350">
        <v>4.1686631401807483</v>
      </c>
      <c r="AB35" s="320">
        <f t="shared" si="24"/>
        <v>5.2392012559509239E-2</v>
      </c>
      <c r="AC35" s="321"/>
      <c r="AD35" s="173"/>
      <c r="AE35" s="173">
        <v>3.6754199696619415E-3</v>
      </c>
      <c r="AF35" s="173"/>
      <c r="AG35" s="186"/>
      <c r="AH35" s="186"/>
      <c r="AI35" s="186">
        <v>4.8716592589847299E-2</v>
      </c>
      <c r="AJ35" s="186"/>
      <c r="AK35" s="28"/>
      <c r="AL35" s="188"/>
      <c r="AM35" s="173"/>
      <c r="AN35" s="350"/>
      <c r="AO35" s="350">
        <v>7.095205429156648</v>
      </c>
      <c r="AP35" s="320"/>
      <c r="AQ35" s="199">
        <f t="shared" si="20"/>
        <v>12.206933646165581</v>
      </c>
    </row>
    <row r="36" spans="1:44" ht="12.75" customHeight="1">
      <c r="A36" s="235" t="s">
        <v>22</v>
      </c>
      <c r="B36" s="138" t="s">
        <v>125</v>
      </c>
      <c r="C36" s="249">
        <f t="shared" si="21"/>
        <v>0</v>
      </c>
      <c r="D36" s="339">
        <v>0</v>
      </c>
      <c r="E36" s="413"/>
      <c r="F36" s="413"/>
      <c r="G36" s="582"/>
      <c r="H36" s="302">
        <f t="shared" si="22"/>
        <v>0</v>
      </c>
      <c r="I36" s="28"/>
      <c r="J36" s="467"/>
      <c r="K36" s="173"/>
      <c r="L36" s="302">
        <f t="shared" si="23"/>
        <v>8.2577801840860143</v>
      </c>
      <c r="M36" s="173"/>
      <c r="N36" s="173"/>
      <c r="O36" s="173"/>
      <c r="P36" s="283"/>
      <c r="Q36" s="434">
        <v>0.121</v>
      </c>
      <c r="R36" s="413"/>
      <c r="S36" s="434">
        <v>1.1435988378570001</v>
      </c>
      <c r="T36" s="434">
        <v>4.4451813462290142</v>
      </c>
      <c r="U36" s="434">
        <v>2.548</v>
      </c>
      <c r="V36" s="434">
        <v>0</v>
      </c>
      <c r="W36" s="413"/>
      <c r="X36" s="28"/>
      <c r="Y36" s="188"/>
      <c r="Z36" s="173"/>
      <c r="AA36" s="347">
        <v>117.00081259931117</v>
      </c>
      <c r="AB36" s="320">
        <f t="shared" si="24"/>
        <v>0.31156071358077531</v>
      </c>
      <c r="AC36" s="321"/>
      <c r="AD36" s="173"/>
      <c r="AE36" s="173">
        <v>4.6325931702717753E-2</v>
      </c>
      <c r="AF36" s="173"/>
      <c r="AG36" s="186"/>
      <c r="AH36" s="186"/>
      <c r="AI36" s="186">
        <v>0.26523478187805755</v>
      </c>
      <c r="AJ36" s="186"/>
      <c r="AK36" s="282"/>
      <c r="AL36" s="283"/>
      <c r="AM36" s="173"/>
      <c r="AN36" s="347"/>
      <c r="AO36" s="347">
        <v>83.688292367451695</v>
      </c>
      <c r="AP36" s="320"/>
      <c r="AQ36" s="199">
        <f t="shared" si="20"/>
        <v>209.25844586442966</v>
      </c>
    </row>
    <row r="37" spans="1:44" ht="12.75" customHeight="1">
      <c r="A37" s="235" t="s">
        <v>24</v>
      </c>
      <c r="B37" s="138" t="s">
        <v>126</v>
      </c>
      <c r="C37" s="249">
        <f t="shared" si="21"/>
        <v>0</v>
      </c>
      <c r="D37" s="321">
        <v>0</v>
      </c>
      <c r="E37" s="413"/>
      <c r="F37" s="413"/>
      <c r="G37" s="582"/>
      <c r="H37" s="302">
        <f t="shared" si="22"/>
        <v>0</v>
      </c>
      <c r="I37" s="28"/>
      <c r="J37" s="467"/>
      <c r="K37" s="173"/>
      <c r="L37" s="302">
        <f t="shared" si="23"/>
        <v>3.1305037727583209</v>
      </c>
      <c r="M37" s="173"/>
      <c r="N37" s="173"/>
      <c r="O37" s="173"/>
      <c r="P37" s="283"/>
      <c r="Q37" s="413">
        <v>0.317</v>
      </c>
      <c r="R37" s="413"/>
      <c r="S37" s="413">
        <v>0</v>
      </c>
      <c r="T37" s="413">
        <v>2.0455037727583205</v>
      </c>
      <c r="U37" s="413">
        <v>0.76800000000000013</v>
      </c>
      <c r="V37" s="413">
        <v>0</v>
      </c>
      <c r="W37" s="413"/>
      <c r="X37" s="28"/>
      <c r="Y37" s="188"/>
      <c r="Z37" s="173"/>
      <c r="AA37" s="350">
        <v>6.5233712831929358</v>
      </c>
      <c r="AB37" s="320">
        <f t="shared" si="24"/>
        <v>0.10126261340737842</v>
      </c>
      <c r="AC37" s="321"/>
      <c r="AD37" s="173"/>
      <c r="AE37" s="173">
        <v>2.1317435824039263E-2</v>
      </c>
      <c r="AF37" s="173"/>
      <c r="AG37" s="186"/>
      <c r="AH37" s="186"/>
      <c r="AI37" s="186">
        <v>7.9945177583339161E-2</v>
      </c>
      <c r="AJ37" s="186"/>
      <c r="AK37" s="28"/>
      <c r="AL37" s="188"/>
      <c r="AM37" s="173"/>
      <c r="AN37" s="350"/>
      <c r="AO37" s="350">
        <v>22.320604053686775</v>
      </c>
      <c r="AP37" s="320"/>
      <c r="AQ37" s="199">
        <f t="shared" si="20"/>
        <v>32.075741723045411</v>
      </c>
    </row>
    <row r="38" spans="1:44" ht="12.75" customHeight="1">
      <c r="A38" s="235" t="s">
        <v>26</v>
      </c>
      <c r="B38" s="138" t="s">
        <v>127</v>
      </c>
      <c r="C38" s="249">
        <f t="shared" si="21"/>
        <v>45.255004227408634</v>
      </c>
      <c r="D38" s="321">
        <v>45.255004227408634</v>
      </c>
      <c r="E38" s="413"/>
      <c r="F38" s="413"/>
      <c r="G38" s="582"/>
      <c r="H38" s="302">
        <f t="shared" si="22"/>
        <v>0</v>
      </c>
      <c r="I38" s="28"/>
      <c r="J38" s="467"/>
      <c r="K38" s="173"/>
      <c r="L38" s="302">
        <f t="shared" si="23"/>
        <v>151.84965049972953</v>
      </c>
      <c r="M38" s="173"/>
      <c r="N38" s="173"/>
      <c r="O38" s="173"/>
      <c r="P38" s="283"/>
      <c r="Q38" s="413">
        <v>1.5509999999999999</v>
      </c>
      <c r="R38" s="413"/>
      <c r="S38" s="413">
        <v>0</v>
      </c>
      <c r="T38" s="413">
        <v>5.9699295730246513</v>
      </c>
      <c r="U38" s="413">
        <v>31.36</v>
      </c>
      <c r="V38" s="413">
        <v>112.96872092670488</v>
      </c>
      <c r="W38" s="413"/>
      <c r="X38" s="28"/>
      <c r="Y38" s="188"/>
      <c r="Z38" s="173"/>
      <c r="AA38" s="350">
        <v>21.761022428572225</v>
      </c>
      <c r="AB38" s="320">
        <f t="shared" si="24"/>
        <v>62.279596928473467</v>
      </c>
      <c r="AC38" s="321"/>
      <c r="AD38" s="173"/>
      <c r="AE38" s="173">
        <v>0.4453819951658452</v>
      </c>
      <c r="AF38" s="173">
        <v>58.569786848654608</v>
      </c>
      <c r="AG38" s="186"/>
      <c r="AH38" s="186"/>
      <c r="AI38" s="186">
        <v>3.2644280846530158</v>
      </c>
      <c r="AJ38" s="186"/>
      <c r="AK38" s="28"/>
      <c r="AL38" s="188"/>
      <c r="AM38" s="173"/>
      <c r="AN38" s="350">
        <v>74.820009864296978</v>
      </c>
      <c r="AO38" s="350">
        <v>61.109190887101327</v>
      </c>
      <c r="AP38" s="320"/>
      <c r="AQ38" s="199">
        <f t="shared" si="20"/>
        <v>417.07447483558212</v>
      </c>
    </row>
    <row r="39" spans="1:44" ht="12.75" customHeight="1">
      <c r="A39" s="235" t="s">
        <v>28</v>
      </c>
      <c r="B39" s="138" t="s">
        <v>128</v>
      </c>
      <c r="C39" s="249">
        <f t="shared" si="21"/>
        <v>0</v>
      </c>
      <c r="D39" s="321">
        <v>0</v>
      </c>
      <c r="E39" s="413"/>
      <c r="F39" s="413"/>
      <c r="G39" s="582"/>
      <c r="H39" s="302">
        <f t="shared" si="22"/>
        <v>0</v>
      </c>
      <c r="I39" s="28"/>
      <c r="J39" s="467"/>
      <c r="K39" s="173"/>
      <c r="L39" s="302">
        <f t="shared" si="23"/>
        <v>7.6745739825134587</v>
      </c>
      <c r="M39" s="173"/>
      <c r="N39" s="173"/>
      <c r="O39" s="173"/>
      <c r="P39" s="283"/>
      <c r="Q39" s="413">
        <v>0.22700000000000001</v>
      </c>
      <c r="R39" s="413"/>
      <c r="S39" s="413">
        <v>0.74983017437999999</v>
      </c>
      <c r="T39" s="413">
        <v>1.5157438081334582</v>
      </c>
      <c r="U39" s="413">
        <v>5.1820000000000004</v>
      </c>
      <c r="V39" s="413">
        <v>0</v>
      </c>
      <c r="W39" s="413"/>
      <c r="X39" s="28"/>
      <c r="Y39" s="188"/>
      <c r="Z39" s="173"/>
      <c r="AA39" s="350">
        <v>348.27363720085231</v>
      </c>
      <c r="AB39" s="320">
        <f t="shared" si="24"/>
        <v>0.5552182439479737</v>
      </c>
      <c r="AC39" s="321"/>
      <c r="AD39" s="173"/>
      <c r="AE39" s="173">
        <v>1.5796485827057706E-2</v>
      </c>
      <c r="AF39" s="173"/>
      <c r="AG39" s="186"/>
      <c r="AH39" s="186"/>
      <c r="AI39" s="186">
        <v>0.53942175812091597</v>
      </c>
      <c r="AJ39" s="186"/>
      <c r="AK39" s="28"/>
      <c r="AL39" s="188"/>
      <c r="AM39" s="173"/>
      <c r="AN39" s="350"/>
      <c r="AO39" s="350">
        <v>53.059840516282868</v>
      </c>
      <c r="AP39" s="320"/>
      <c r="AQ39" s="199">
        <f t="shared" si="20"/>
        <v>409.56326994359659</v>
      </c>
    </row>
    <row r="40" spans="1:44" ht="12.75" customHeight="1">
      <c r="A40" s="235" t="s">
        <v>30</v>
      </c>
      <c r="B40" s="138" t="s">
        <v>129</v>
      </c>
      <c r="C40" s="249">
        <f t="shared" si="21"/>
        <v>0</v>
      </c>
      <c r="D40" s="321">
        <v>0</v>
      </c>
      <c r="E40" s="413"/>
      <c r="F40" s="413"/>
      <c r="G40" s="582"/>
      <c r="H40" s="302">
        <f t="shared" si="22"/>
        <v>0</v>
      </c>
      <c r="I40" s="28"/>
      <c r="J40" s="467"/>
      <c r="K40" s="173"/>
      <c r="L40" s="302">
        <f t="shared" si="23"/>
        <v>3.3742445898470739</v>
      </c>
      <c r="M40" s="173"/>
      <c r="N40" s="173"/>
      <c r="O40" s="173"/>
      <c r="P40" s="283"/>
      <c r="Q40" s="413">
        <v>7.0999999999999994E-2</v>
      </c>
      <c r="R40" s="413"/>
      <c r="S40" s="413">
        <v>0</v>
      </c>
      <c r="T40" s="413">
        <v>2.5362445898470738</v>
      </c>
      <c r="U40" s="413">
        <v>0.76700000000000002</v>
      </c>
      <c r="V40" s="413">
        <v>0</v>
      </c>
      <c r="W40" s="413"/>
      <c r="X40" s="28"/>
      <c r="Y40" s="188"/>
      <c r="Z40" s="173"/>
      <c r="AA40" s="350">
        <v>9.0068301752155087</v>
      </c>
      <c r="AB40" s="320">
        <f t="shared" si="24"/>
        <v>0.10627282591163892</v>
      </c>
      <c r="AC40" s="321"/>
      <c r="AD40" s="173"/>
      <c r="AE40" s="173">
        <v>2.6431743611611408E-2</v>
      </c>
      <c r="AF40" s="173"/>
      <c r="AG40" s="186"/>
      <c r="AH40" s="186"/>
      <c r="AI40" s="186">
        <v>7.984108230002751E-2</v>
      </c>
      <c r="AJ40" s="186"/>
      <c r="AK40" s="28"/>
      <c r="AL40" s="188"/>
      <c r="AM40" s="173"/>
      <c r="AN40" s="350"/>
      <c r="AO40" s="350">
        <v>14.190410858313296</v>
      </c>
      <c r="AP40" s="320"/>
      <c r="AQ40" s="199">
        <f t="shared" si="20"/>
        <v>26.677758449287516</v>
      </c>
    </row>
    <row r="41" spans="1:44" ht="12.75" customHeight="1">
      <c r="A41" s="235" t="s">
        <v>32</v>
      </c>
      <c r="B41" s="138" t="s">
        <v>130</v>
      </c>
      <c r="C41" s="249">
        <f t="shared" si="21"/>
        <v>0</v>
      </c>
      <c r="D41" s="339">
        <v>0</v>
      </c>
      <c r="E41" s="413"/>
      <c r="F41" s="413"/>
      <c r="G41" s="582"/>
      <c r="H41" s="302">
        <f t="shared" si="22"/>
        <v>0</v>
      </c>
      <c r="I41" s="28"/>
      <c r="J41" s="467"/>
      <c r="K41" s="173"/>
      <c r="L41" s="302">
        <f t="shared" si="23"/>
        <v>2.8434919896591766</v>
      </c>
      <c r="M41" s="173"/>
      <c r="N41" s="173"/>
      <c r="O41" s="173"/>
      <c r="P41" s="283"/>
      <c r="Q41" s="434">
        <v>0.13700000000000001</v>
      </c>
      <c r="R41" s="413"/>
      <c r="S41" s="434">
        <v>0</v>
      </c>
      <c r="T41" s="434">
        <v>2.0214919896591765</v>
      </c>
      <c r="U41" s="434">
        <v>0.68500000000000005</v>
      </c>
      <c r="V41" s="434">
        <v>0</v>
      </c>
      <c r="W41" s="413"/>
      <c r="X41" s="28"/>
      <c r="Y41" s="188"/>
      <c r="Z41" s="173"/>
      <c r="AA41" s="347">
        <v>21.804654626847963</v>
      </c>
      <c r="AB41" s="320">
        <f t="shared" si="24"/>
        <v>9.2372463532875787E-2</v>
      </c>
      <c r="AC41" s="321"/>
      <c r="AD41" s="173"/>
      <c r="AE41" s="173">
        <v>2.1067194464402705E-2</v>
      </c>
      <c r="AF41" s="173"/>
      <c r="AG41" s="186"/>
      <c r="AH41" s="186"/>
      <c r="AI41" s="186">
        <v>7.1305269068473079E-2</v>
      </c>
      <c r="AJ41" s="186"/>
      <c r="AK41" s="282"/>
      <c r="AL41" s="283"/>
      <c r="AM41" s="173"/>
      <c r="AN41" s="347"/>
      <c r="AO41" s="347">
        <v>120.54263976892003</v>
      </c>
      <c r="AP41" s="320"/>
      <c r="AQ41" s="199">
        <f t="shared" si="20"/>
        <v>145.28315884896006</v>
      </c>
    </row>
    <row r="42" spans="1:44" ht="12.75" customHeight="1">
      <c r="A42" s="235" t="s">
        <v>34</v>
      </c>
      <c r="B42" s="138" t="s">
        <v>131</v>
      </c>
      <c r="C42" s="249">
        <f t="shared" si="21"/>
        <v>0</v>
      </c>
      <c r="D42" s="321">
        <v>0</v>
      </c>
      <c r="E42" s="413"/>
      <c r="F42" s="413"/>
      <c r="G42" s="582"/>
      <c r="H42" s="302">
        <f t="shared" si="22"/>
        <v>0</v>
      </c>
      <c r="I42" s="28"/>
      <c r="J42" s="467"/>
      <c r="K42" s="173"/>
      <c r="L42" s="302">
        <f t="shared" si="23"/>
        <v>0.6836892660299988</v>
      </c>
      <c r="M42" s="173"/>
      <c r="N42" s="173"/>
      <c r="O42" s="173"/>
      <c r="P42" s="283"/>
      <c r="Q42" s="413">
        <v>4.3999999999999997E-2</v>
      </c>
      <c r="R42" s="413"/>
      <c r="S42" s="413">
        <v>0</v>
      </c>
      <c r="T42" s="413">
        <v>0.38568926602999881</v>
      </c>
      <c r="U42" s="413">
        <v>0.254</v>
      </c>
      <c r="V42" s="413">
        <v>0</v>
      </c>
      <c r="W42" s="413"/>
      <c r="X42" s="28"/>
      <c r="Y42" s="188"/>
      <c r="Z42" s="173"/>
      <c r="AA42" s="350">
        <v>1.567182728231987</v>
      </c>
      <c r="AB42" s="320">
        <f t="shared" si="24"/>
        <v>3.0459703800318656E-2</v>
      </c>
      <c r="AC42" s="321"/>
      <c r="AD42" s="173"/>
      <c r="AE42" s="173">
        <v>4.0195018391622084E-3</v>
      </c>
      <c r="AF42" s="173"/>
      <c r="AG42" s="186"/>
      <c r="AH42" s="186"/>
      <c r="AI42" s="186">
        <v>2.6440201961156446E-2</v>
      </c>
      <c r="AJ42" s="186"/>
      <c r="AK42" s="357"/>
      <c r="AL42" s="172"/>
      <c r="AM42" s="173"/>
      <c r="AN42" s="382"/>
      <c r="AO42" s="350">
        <v>2.9123378031057952</v>
      </c>
      <c r="AP42" s="320"/>
      <c r="AQ42" s="199">
        <f t="shared" si="20"/>
        <v>5.1936695011680989</v>
      </c>
    </row>
    <row r="43" spans="1:44" ht="12.75" customHeight="1">
      <c r="A43" s="235" t="s">
        <v>36</v>
      </c>
      <c r="B43" s="138" t="s">
        <v>142</v>
      </c>
      <c r="C43" s="249">
        <f t="shared" si="21"/>
        <v>0</v>
      </c>
      <c r="D43" s="321">
        <v>0</v>
      </c>
      <c r="E43" s="413"/>
      <c r="F43" s="413"/>
      <c r="G43" s="582"/>
      <c r="H43" s="302">
        <f t="shared" si="22"/>
        <v>0</v>
      </c>
      <c r="I43" s="28"/>
      <c r="J43" s="467"/>
      <c r="K43" s="173">
        <v>0</v>
      </c>
      <c r="L43" s="302">
        <f t="shared" si="23"/>
        <v>11.330986230943873</v>
      </c>
      <c r="M43" s="173"/>
      <c r="N43" s="173"/>
      <c r="O43" s="173"/>
      <c r="P43" s="188"/>
      <c r="Q43" s="413">
        <v>0.218</v>
      </c>
      <c r="R43" s="413"/>
      <c r="S43" s="413">
        <v>3.7049771220000003</v>
      </c>
      <c r="T43" s="413">
        <v>6.1320091089438726</v>
      </c>
      <c r="U43" s="413">
        <v>1.276</v>
      </c>
      <c r="V43" s="413">
        <v>0</v>
      </c>
      <c r="W43" s="413"/>
      <c r="X43" s="28"/>
      <c r="Y43" s="188"/>
      <c r="Z43" s="173"/>
      <c r="AA43" s="350">
        <v>33.942989130771657</v>
      </c>
      <c r="AB43" s="320">
        <f t="shared" si="24"/>
        <v>0.19673096872283796</v>
      </c>
      <c r="AC43" s="321"/>
      <c r="AD43" s="173"/>
      <c r="AE43" s="173">
        <v>6.390538721718593E-2</v>
      </c>
      <c r="AF43" s="173"/>
      <c r="AG43" s="173"/>
      <c r="AH43" s="173"/>
      <c r="AI43" s="173">
        <v>0.13282558150565205</v>
      </c>
      <c r="AJ43" s="173"/>
      <c r="AK43" s="28"/>
      <c r="AL43" s="188"/>
      <c r="AM43" s="173"/>
      <c r="AN43" s="350"/>
      <c r="AO43" s="350">
        <v>51.93003709163731</v>
      </c>
      <c r="AP43" s="320"/>
      <c r="AQ43" s="199">
        <f t="shared" si="20"/>
        <v>97.400743422075678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97.903259472294039</v>
      </c>
      <c r="M44" s="180"/>
      <c r="N44" s="180"/>
      <c r="O44" s="180"/>
      <c r="P44" s="264"/>
      <c r="Q44" s="414">
        <v>0.69355348680800233</v>
      </c>
      <c r="R44" s="414"/>
      <c r="S44" s="414">
        <v>0</v>
      </c>
      <c r="T44" s="414">
        <v>0.63945303124885544</v>
      </c>
      <c r="U44" s="414">
        <v>96.570252954237176</v>
      </c>
      <c r="V44" s="414">
        <v>0</v>
      </c>
      <c r="W44" s="414"/>
      <c r="X44" s="263"/>
      <c r="Y44" s="264"/>
      <c r="Z44" s="180"/>
      <c r="AA44" s="353">
        <v>3.4672712969944479</v>
      </c>
      <c r="AB44" s="328">
        <f>SUM(AC44:AM44)</f>
        <v>10.059171968743119</v>
      </c>
      <c r="AC44" s="329"/>
      <c r="AD44" s="180"/>
      <c r="AE44" s="180">
        <v>6.6641279951065785E-3</v>
      </c>
      <c r="AF44" s="180"/>
      <c r="AG44" s="180"/>
      <c r="AH44" s="180"/>
      <c r="AI44" s="180">
        <v>10.052507840748012</v>
      </c>
      <c r="AJ44" s="180"/>
      <c r="AK44" s="263"/>
      <c r="AL44" s="264"/>
      <c r="AM44" s="180"/>
      <c r="AN44" s="353"/>
      <c r="AO44" s="353">
        <v>25.541909447626345</v>
      </c>
      <c r="AP44" s="328"/>
      <c r="AQ44" s="215">
        <f>C44+H44+L44+AA44+AB44+AN44+AO44+AP44</f>
        <v>136.97161218565796</v>
      </c>
    </row>
    <row r="45" spans="1:44" s="206" customFormat="1" ht="12.75" customHeight="1">
      <c r="A45" s="216" t="s">
        <v>37</v>
      </c>
      <c r="B45" s="191"/>
      <c r="C45" s="528">
        <f t="shared" ref="C45:AP45" si="25">SUM(C46:C55)</f>
        <v>0</v>
      </c>
      <c r="D45" s="529">
        <f t="shared" si="25"/>
        <v>0</v>
      </c>
      <c r="E45" s="529">
        <f t="shared" si="25"/>
        <v>0</v>
      </c>
      <c r="F45" s="530">
        <f t="shared" si="25"/>
        <v>0</v>
      </c>
      <c r="G45" s="530">
        <f t="shared" si="25"/>
        <v>0</v>
      </c>
      <c r="H45" s="531">
        <f t="shared" si="25"/>
        <v>0</v>
      </c>
      <c r="I45" s="532">
        <f t="shared" si="25"/>
        <v>0</v>
      </c>
      <c r="J45" s="546">
        <f t="shared" si="25"/>
        <v>0</v>
      </c>
      <c r="K45" s="529">
        <f t="shared" si="25"/>
        <v>0</v>
      </c>
      <c r="L45" s="531">
        <f t="shared" si="25"/>
        <v>4908.5459765363385</v>
      </c>
      <c r="M45" s="529">
        <f t="shared" si="25"/>
        <v>0</v>
      </c>
      <c r="N45" s="529">
        <f t="shared" ref="N45" si="26">SUM(N46:N55)</f>
        <v>0</v>
      </c>
      <c r="O45" s="529">
        <f t="shared" si="25"/>
        <v>0</v>
      </c>
      <c r="P45" s="529">
        <f t="shared" si="25"/>
        <v>743.47098724444413</v>
      </c>
      <c r="Q45" s="529">
        <f t="shared" si="25"/>
        <v>0</v>
      </c>
      <c r="R45" s="529">
        <f t="shared" si="25"/>
        <v>1140.5425284811201</v>
      </c>
      <c r="S45" s="529">
        <f t="shared" si="25"/>
        <v>0</v>
      </c>
      <c r="T45" s="529">
        <f t="shared" si="25"/>
        <v>1.5656452219321151</v>
      </c>
      <c r="U45" s="529">
        <f>SUM(U46:U55)</f>
        <v>3022.9668155888417</v>
      </c>
      <c r="V45" s="529">
        <f t="shared" si="25"/>
        <v>0</v>
      </c>
      <c r="W45" s="530">
        <f t="shared" si="25"/>
        <v>0</v>
      </c>
      <c r="X45" s="530">
        <f t="shared" si="25"/>
        <v>0</v>
      </c>
      <c r="Y45" s="530">
        <f t="shared" si="25"/>
        <v>0</v>
      </c>
      <c r="Z45" s="529">
        <f t="shared" si="25"/>
        <v>0</v>
      </c>
      <c r="AA45" s="531">
        <f t="shared" si="25"/>
        <v>16.827368079914958</v>
      </c>
      <c r="AB45" s="533">
        <f t="shared" si="25"/>
        <v>281.88631584461211</v>
      </c>
      <c r="AC45" s="534">
        <f t="shared" si="25"/>
        <v>0</v>
      </c>
      <c r="AD45" s="529">
        <f t="shared" si="25"/>
        <v>0</v>
      </c>
      <c r="AE45" s="529">
        <f t="shared" si="25"/>
        <v>0</v>
      </c>
      <c r="AF45" s="529">
        <f t="shared" ref="AF45" si="27">SUM(AF46:AF55)</f>
        <v>0</v>
      </c>
      <c r="AG45" s="529">
        <f t="shared" si="25"/>
        <v>0</v>
      </c>
      <c r="AH45" s="529">
        <f t="shared" si="25"/>
        <v>0.36629730287375517</v>
      </c>
      <c r="AI45" s="529">
        <f t="shared" si="25"/>
        <v>248.74473526729039</v>
      </c>
      <c r="AJ45" s="529">
        <f t="shared" ref="AJ45" si="28">SUM(AJ46:AJ55)</f>
        <v>32.775283274448</v>
      </c>
      <c r="AK45" s="532">
        <f t="shared" si="25"/>
        <v>0</v>
      </c>
      <c r="AL45" s="530">
        <f t="shared" ref="AL45" si="29">SUM(AL46:AL55)</f>
        <v>0</v>
      </c>
      <c r="AM45" s="529">
        <f t="shared" si="25"/>
        <v>0</v>
      </c>
      <c r="AN45" s="531">
        <f t="shared" si="25"/>
        <v>0</v>
      </c>
      <c r="AO45" s="531">
        <f t="shared" si="25"/>
        <v>28.426861031001639</v>
      </c>
      <c r="AP45" s="533">
        <f t="shared" si="25"/>
        <v>0</v>
      </c>
      <c r="AQ45" s="536">
        <f t="shared" si="20"/>
        <v>5235.6865214918671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30">SUM(D46:G46)</f>
        <v>0</v>
      </c>
      <c r="D46" s="289"/>
      <c r="E46" s="272"/>
      <c r="F46" s="261"/>
      <c r="G46" s="261"/>
      <c r="H46" s="307">
        <f t="shared" ref="H46:H64" si="31">SUM(I46:K46)</f>
        <v>0</v>
      </c>
      <c r="I46" s="260"/>
      <c r="J46" s="470"/>
      <c r="K46" s="179"/>
      <c r="L46" s="307">
        <f t="shared" ref="L46:L64" si="32">SUM(M46:Z46)</f>
        <v>732.70781286406429</v>
      </c>
      <c r="M46" s="179"/>
      <c r="N46" s="179"/>
      <c r="O46" s="179"/>
      <c r="P46" s="179"/>
      <c r="Q46" s="179"/>
      <c r="R46" s="179"/>
      <c r="S46" s="179"/>
      <c r="T46" s="179"/>
      <c r="U46" s="179">
        <v>732.70781286406429</v>
      </c>
      <c r="V46" s="179"/>
      <c r="W46" s="261"/>
      <c r="X46" s="261"/>
      <c r="Y46" s="261"/>
      <c r="Z46" s="179"/>
      <c r="AA46" s="352">
        <v>1.9461171611494199</v>
      </c>
      <c r="AB46" s="326">
        <f t="shared" ref="AB46:AB56" si="33">SUM(AC46:AM46)</f>
        <v>63.159100588126805</v>
      </c>
      <c r="AC46" s="327"/>
      <c r="AD46" s="179"/>
      <c r="AE46" s="179"/>
      <c r="AF46" s="179"/>
      <c r="AG46" s="179"/>
      <c r="AH46" s="179">
        <v>0.36629730287375517</v>
      </c>
      <c r="AI46" s="179">
        <v>62.792803285253051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0"/>
        <v>797.81303061334052</v>
      </c>
    </row>
    <row r="47" spans="1:44" s="196" customFormat="1" ht="12.75" customHeight="1">
      <c r="A47" s="233" t="s">
        <v>150</v>
      </c>
      <c r="B47" s="507"/>
      <c r="C47" s="249">
        <f t="shared" si="30"/>
        <v>0</v>
      </c>
      <c r="D47" s="511"/>
      <c r="E47" s="512"/>
      <c r="F47" s="283"/>
      <c r="G47" s="283"/>
      <c r="H47" s="302">
        <f t="shared" si="31"/>
        <v>0</v>
      </c>
      <c r="I47" s="282"/>
      <c r="J47" s="472"/>
      <c r="K47" s="186"/>
      <c r="L47" s="315">
        <f t="shared" si="32"/>
        <v>273.57448375988133</v>
      </c>
      <c r="M47" s="186"/>
      <c r="N47" s="186"/>
      <c r="O47" s="186"/>
      <c r="P47" s="186">
        <v>0.97959134822647553</v>
      </c>
      <c r="Q47" s="186"/>
      <c r="R47" s="186"/>
      <c r="S47" s="186"/>
      <c r="T47" s="186"/>
      <c r="U47" s="186">
        <v>272.59489241165488</v>
      </c>
      <c r="V47" s="186"/>
      <c r="W47" s="283"/>
      <c r="X47" s="283"/>
      <c r="Y47" s="283"/>
      <c r="Z47" s="186"/>
      <c r="AA47" s="517"/>
      <c r="AB47" s="338">
        <f t="shared" si="33"/>
        <v>23.361286934912751</v>
      </c>
      <c r="AC47" s="339"/>
      <c r="AD47" s="186"/>
      <c r="AE47" s="186"/>
      <c r="AF47" s="186"/>
      <c r="AG47" s="186"/>
      <c r="AH47" s="186"/>
      <c r="AI47" s="186">
        <v>23.361286934912751</v>
      </c>
      <c r="AJ47" s="186">
        <v>0</v>
      </c>
      <c r="AK47" s="282"/>
      <c r="AL47" s="283"/>
      <c r="AM47" s="186"/>
      <c r="AN47" s="315"/>
      <c r="AO47" s="347">
        <v>0.58009033384918729</v>
      </c>
      <c r="AP47" s="338"/>
      <c r="AQ47" s="212">
        <f t="shared" si="20"/>
        <v>297.51586102864326</v>
      </c>
    </row>
    <row r="48" spans="1:44" s="196" customFormat="1" ht="12.75" customHeight="1">
      <c r="A48" s="235" t="s">
        <v>71</v>
      </c>
      <c r="B48" s="198"/>
      <c r="C48" s="249">
        <f t="shared" si="30"/>
        <v>0</v>
      </c>
      <c r="D48" s="250"/>
      <c r="E48" s="251"/>
      <c r="F48" s="188"/>
      <c r="G48" s="188"/>
      <c r="H48" s="302">
        <f t="shared" si="31"/>
        <v>0</v>
      </c>
      <c r="I48" s="28"/>
      <c r="J48" s="467"/>
      <c r="K48" s="173"/>
      <c r="L48" s="302">
        <f t="shared" si="32"/>
        <v>1927.5937027141663</v>
      </c>
      <c r="M48" s="173"/>
      <c r="N48" s="173"/>
      <c r="O48" s="173"/>
      <c r="P48" s="173">
        <v>644.8485738011741</v>
      </c>
      <c r="Q48" s="173"/>
      <c r="R48" s="173"/>
      <c r="S48" s="173"/>
      <c r="T48" s="173">
        <v>1.5656452219321151</v>
      </c>
      <c r="U48" s="173">
        <v>1281.1794836910601</v>
      </c>
      <c r="V48" s="173"/>
      <c r="W48" s="188"/>
      <c r="X48" s="188"/>
      <c r="Y48" s="188"/>
      <c r="Z48" s="173"/>
      <c r="AA48" s="350"/>
      <c r="AB48" s="320">
        <f t="shared" si="33"/>
        <v>138.67364140566085</v>
      </c>
      <c r="AC48" s="321"/>
      <c r="AD48" s="173"/>
      <c r="AE48" s="173"/>
      <c r="AF48" s="173"/>
      <c r="AG48" s="173"/>
      <c r="AH48" s="173"/>
      <c r="AI48" s="173">
        <v>110.18080721587052</v>
      </c>
      <c r="AJ48" s="173">
        <v>28.492834189790333</v>
      </c>
      <c r="AK48" s="28"/>
      <c r="AL48" s="188"/>
      <c r="AM48" s="173"/>
      <c r="AN48" s="302"/>
      <c r="AO48" s="350">
        <v>22.632326997366892</v>
      </c>
      <c r="AP48" s="320"/>
      <c r="AQ48" s="199">
        <f t="shared" si="20"/>
        <v>2088.899671117194</v>
      </c>
    </row>
    <row r="49" spans="1:44" s="196" customFormat="1" ht="12.75" customHeight="1">
      <c r="A49" s="235" t="s">
        <v>72</v>
      </c>
      <c r="B49" s="198"/>
      <c r="C49" s="249">
        <f t="shared" si="30"/>
        <v>0</v>
      </c>
      <c r="D49" s="250"/>
      <c r="E49" s="251"/>
      <c r="F49" s="188"/>
      <c r="G49" s="188"/>
      <c r="H49" s="302">
        <f t="shared" si="31"/>
        <v>0</v>
      </c>
      <c r="I49" s="28"/>
      <c r="J49" s="467"/>
      <c r="K49" s="173"/>
      <c r="L49" s="302">
        <f t="shared" si="32"/>
        <v>117.94759419715045</v>
      </c>
      <c r="M49" s="173"/>
      <c r="N49" s="173"/>
      <c r="O49" s="173"/>
      <c r="P49" s="173">
        <v>9.5479175821613467</v>
      </c>
      <c r="Q49" s="173"/>
      <c r="R49" s="173"/>
      <c r="S49" s="173"/>
      <c r="T49" s="173"/>
      <c r="U49" s="173">
        <v>108.3996766149891</v>
      </c>
      <c r="V49" s="173"/>
      <c r="W49" s="188"/>
      <c r="X49" s="188"/>
      <c r="Y49" s="188"/>
      <c r="Z49" s="173"/>
      <c r="AA49" s="350"/>
      <c r="AB49" s="320">
        <f t="shared" si="33"/>
        <v>9.7116920702595433</v>
      </c>
      <c r="AC49" s="321"/>
      <c r="AD49" s="173"/>
      <c r="AE49" s="173"/>
      <c r="AF49" s="173"/>
      <c r="AG49" s="173"/>
      <c r="AH49" s="173"/>
      <c r="AI49" s="173">
        <v>9.2898143712477008</v>
      </c>
      <c r="AJ49" s="173">
        <v>0.42187769901184163</v>
      </c>
      <c r="AK49" s="28"/>
      <c r="AL49" s="188"/>
      <c r="AM49" s="173"/>
      <c r="AN49" s="302"/>
      <c r="AO49" s="350">
        <v>0.7559933128552061</v>
      </c>
      <c r="AP49" s="320"/>
      <c r="AQ49" s="199">
        <f t="shared" si="20"/>
        <v>128.41527958026521</v>
      </c>
    </row>
    <row r="50" spans="1:44" s="196" customFormat="1" ht="12.75" customHeight="1">
      <c r="A50" s="235" t="s">
        <v>38</v>
      </c>
      <c r="B50" s="198"/>
      <c r="C50" s="249">
        <f t="shared" si="30"/>
        <v>0</v>
      </c>
      <c r="D50" s="250"/>
      <c r="E50" s="251"/>
      <c r="F50" s="188"/>
      <c r="G50" s="188"/>
      <c r="H50" s="302">
        <f t="shared" si="31"/>
        <v>0</v>
      </c>
      <c r="I50" s="28"/>
      <c r="J50" s="467"/>
      <c r="K50" s="173"/>
      <c r="L50" s="302">
        <f t="shared" si="32"/>
        <v>40.209255383939137</v>
      </c>
      <c r="M50" s="173"/>
      <c r="N50" s="173"/>
      <c r="O50" s="173"/>
      <c r="P50" s="173"/>
      <c r="Q50" s="173"/>
      <c r="R50" s="285"/>
      <c r="S50" s="173"/>
      <c r="T50" s="173"/>
      <c r="U50" s="173">
        <v>40.209255383939137</v>
      </c>
      <c r="V50" s="173"/>
      <c r="W50" s="188"/>
      <c r="X50" s="188"/>
      <c r="Y50" s="188"/>
      <c r="Z50" s="173"/>
      <c r="AA50" s="350"/>
      <c r="AB50" s="320">
        <f t="shared" si="33"/>
        <v>1.6965382440049677</v>
      </c>
      <c r="AC50" s="321"/>
      <c r="AD50" s="173"/>
      <c r="AE50" s="173"/>
      <c r="AF50" s="173"/>
      <c r="AG50" s="173"/>
      <c r="AH50" s="173"/>
      <c r="AI50" s="173">
        <v>1.6965382440049677</v>
      </c>
      <c r="AJ50" s="173"/>
      <c r="AK50" s="28"/>
      <c r="AL50" s="188"/>
      <c r="AM50" s="173"/>
      <c r="AN50" s="302"/>
      <c r="AO50" s="350">
        <v>4.4584503869303518</v>
      </c>
      <c r="AP50" s="320"/>
      <c r="AQ50" s="199">
        <f t="shared" si="20"/>
        <v>46.364244014874458</v>
      </c>
    </row>
    <row r="51" spans="1:44" s="196" customFormat="1" ht="12.75" customHeight="1">
      <c r="A51" s="235" t="s">
        <v>39</v>
      </c>
      <c r="B51" s="198"/>
      <c r="C51" s="249">
        <f t="shared" si="30"/>
        <v>0</v>
      </c>
      <c r="D51" s="250"/>
      <c r="E51" s="251"/>
      <c r="F51" s="188"/>
      <c r="G51" s="188"/>
      <c r="H51" s="302">
        <f t="shared" si="31"/>
        <v>0</v>
      </c>
      <c r="I51" s="28"/>
      <c r="J51" s="467"/>
      <c r="K51" s="173"/>
      <c r="L51" s="302">
        <f t="shared" si="32"/>
        <v>7.7198633875590641</v>
      </c>
      <c r="M51" s="173"/>
      <c r="N51" s="173"/>
      <c r="O51" s="173"/>
      <c r="P51" s="173">
        <v>0.72262222222222217</v>
      </c>
      <c r="Q51" s="173"/>
      <c r="R51" s="173">
        <v>6.9972411653368418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33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0"/>
        <v>7.7198633875590641</v>
      </c>
    </row>
    <row r="52" spans="1:44" s="196" customFormat="1" ht="12.75" customHeight="1">
      <c r="A52" s="235" t="s">
        <v>75</v>
      </c>
      <c r="B52" s="236"/>
      <c r="C52" s="284">
        <f t="shared" si="30"/>
        <v>0</v>
      </c>
      <c r="D52" s="285"/>
      <c r="E52" s="285"/>
      <c r="F52" s="286"/>
      <c r="G52" s="286"/>
      <c r="H52" s="316">
        <f t="shared" si="31"/>
        <v>0</v>
      </c>
      <c r="I52" s="317"/>
      <c r="J52" s="478"/>
      <c r="K52" s="285"/>
      <c r="L52" s="316">
        <f t="shared" si="32"/>
        <v>1133.5452873157833</v>
      </c>
      <c r="M52" s="285"/>
      <c r="N52" s="285"/>
      <c r="O52" s="285"/>
      <c r="P52" s="186"/>
      <c r="Q52" s="285"/>
      <c r="R52" s="285">
        <v>1133.5452873157833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33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0"/>
        <v>1133.5452873157833</v>
      </c>
    </row>
    <row r="53" spans="1:44" s="196" customFormat="1" ht="12.75" customHeight="1">
      <c r="A53" s="235" t="s">
        <v>73</v>
      </c>
      <c r="B53" s="236"/>
      <c r="C53" s="284">
        <f t="shared" si="30"/>
        <v>0</v>
      </c>
      <c r="D53" s="317"/>
      <c r="E53" s="285"/>
      <c r="F53" s="286"/>
      <c r="G53" s="286"/>
      <c r="H53" s="316">
        <f t="shared" si="31"/>
        <v>0</v>
      </c>
      <c r="I53" s="317"/>
      <c r="J53" s="478"/>
      <c r="K53" s="285"/>
      <c r="L53" s="316">
        <f t="shared" si="32"/>
        <v>161.02588025045898</v>
      </c>
      <c r="M53" s="285"/>
      <c r="N53" s="285"/>
      <c r="O53" s="285"/>
      <c r="P53" s="285">
        <v>3.7280035580355602</v>
      </c>
      <c r="Q53" s="285"/>
      <c r="R53" s="285"/>
      <c r="S53" s="285"/>
      <c r="T53" s="285"/>
      <c r="U53" s="285">
        <v>157.29787669242342</v>
      </c>
      <c r="V53" s="285"/>
      <c r="W53" s="286"/>
      <c r="X53" s="286"/>
      <c r="Y53" s="286"/>
      <c r="Z53" s="285"/>
      <c r="AA53" s="347"/>
      <c r="AB53" s="340">
        <f t="shared" si="33"/>
        <v>13.64509600809602</v>
      </c>
      <c r="AC53" s="341"/>
      <c r="AD53" s="285"/>
      <c r="AE53" s="285"/>
      <c r="AF53" s="285"/>
      <c r="AG53" s="285"/>
      <c r="AH53" s="285"/>
      <c r="AI53" s="173">
        <v>13.480373014894818</v>
      </c>
      <c r="AJ53" s="173">
        <v>0.16472299320120201</v>
      </c>
      <c r="AK53" s="285"/>
      <c r="AL53" s="285"/>
      <c r="AM53" s="285"/>
      <c r="AN53" s="347"/>
      <c r="AO53" s="350"/>
      <c r="AP53" s="340"/>
      <c r="AQ53" s="237">
        <f t="shared" si="20"/>
        <v>174.67097625855502</v>
      </c>
    </row>
    <row r="54" spans="1:44" s="196" customFormat="1" ht="12.75" customHeight="1">
      <c r="A54" s="197" t="s">
        <v>134</v>
      </c>
      <c r="B54" s="198"/>
      <c r="C54" s="284">
        <f t="shared" si="30"/>
        <v>0</v>
      </c>
      <c r="D54" s="317"/>
      <c r="E54" s="285"/>
      <c r="F54" s="286"/>
      <c r="G54" s="286"/>
      <c r="H54" s="316">
        <f t="shared" si="31"/>
        <v>0</v>
      </c>
      <c r="I54" s="317"/>
      <c r="J54" s="478"/>
      <c r="K54" s="285"/>
      <c r="L54" s="316">
        <f t="shared" si="32"/>
        <v>104.51916862214708</v>
      </c>
      <c r="M54" s="285"/>
      <c r="N54" s="285"/>
      <c r="O54" s="285"/>
      <c r="P54" s="285"/>
      <c r="Q54" s="285"/>
      <c r="R54" s="285"/>
      <c r="S54" s="285"/>
      <c r="T54" s="285"/>
      <c r="U54" s="285">
        <v>104.51916862214708</v>
      </c>
      <c r="V54" s="285"/>
      <c r="W54" s="286"/>
      <c r="X54" s="286"/>
      <c r="Y54" s="286"/>
      <c r="Z54" s="285"/>
      <c r="AA54" s="382"/>
      <c r="AB54" s="340">
        <f t="shared" si="33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0"/>
        <v>104.51916862214708</v>
      </c>
    </row>
    <row r="55" spans="1:44" s="196" customFormat="1" ht="12.75" customHeight="1">
      <c r="A55" s="213" t="s">
        <v>239</v>
      </c>
      <c r="B55" s="214"/>
      <c r="C55" s="262">
        <f t="shared" si="30"/>
        <v>0</v>
      </c>
      <c r="D55" s="290"/>
      <c r="E55" s="291"/>
      <c r="F55" s="264"/>
      <c r="G55" s="264"/>
      <c r="H55" s="308">
        <f t="shared" si="31"/>
        <v>0</v>
      </c>
      <c r="I55" s="263"/>
      <c r="J55" s="473"/>
      <c r="K55" s="180"/>
      <c r="L55" s="308">
        <f t="shared" si="32"/>
        <v>409.70292804118856</v>
      </c>
      <c r="M55" s="180"/>
      <c r="N55" s="180"/>
      <c r="O55" s="180"/>
      <c r="P55" s="180">
        <v>83.644278732624613</v>
      </c>
      <c r="Q55" s="180"/>
      <c r="R55" s="180"/>
      <c r="S55" s="180">
        <v>0</v>
      </c>
      <c r="T55" s="180"/>
      <c r="U55" s="180">
        <v>326.05864930856393</v>
      </c>
      <c r="V55" s="180"/>
      <c r="W55" s="264"/>
      <c r="X55" s="264"/>
      <c r="Y55" s="264"/>
      <c r="Z55" s="180"/>
      <c r="AA55" s="515">
        <v>14.881250918765538</v>
      </c>
      <c r="AB55" s="328">
        <f t="shared" si="33"/>
        <v>31.638960593551218</v>
      </c>
      <c r="AC55" s="329"/>
      <c r="AD55" s="180"/>
      <c r="AE55" s="180"/>
      <c r="AF55" s="180"/>
      <c r="AG55" s="180"/>
      <c r="AH55" s="180"/>
      <c r="AI55" s="180">
        <v>27.943112201106594</v>
      </c>
      <c r="AJ55" s="180">
        <v>3.6958483924446255</v>
      </c>
      <c r="AK55" s="263"/>
      <c r="AL55" s="264"/>
      <c r="AM55" s="180"/>
      <c r="AN55" s="308"/>
      <c r="AO55" s="353"/>
      <c r="AP55" s="328"/>
      <c r="AQ55" s="215">
        <f t="shared" si="20"/>
        <v>456.22313955350535</v>
      </c>
    </row>
    <row r="56" spans="1:44" s="206" customFormat="1" ht="12.75" customHeight="1">
      <c r="A56" s="240" t="s">
        <v>40</v>
      </c>
      <c r="B56" s="241"/>
      <c r="C56" s="287">
        <f t="shared" si="30"/>
        <v>98.43953934447697</v>
      </c>
      <c r="D56" s="292">
        <v>3.1533306600665299E-2</v>
      </c>
      <c r="E56" s="383">
        <v>90.665086274789132</v>
      </c>
      <c r="F56" s="288"/>
      <c r="G56" s="288">
        <v>7.7429197630871798</v>
      </c>
      <c r="H56" s="174">
        <f t="shared" si="31"/>
        <v>139.7712457975</v>
      </c>
      <c r="I56" s="292"/>
      <c r="J56" s="475">
        <v>127.70399999999999</v>
      </c>
      <c r="K56" s="187">
        <v>12.067245797500005</v>
      </c>
      <c r="L56" s="174">
        <f t="shared" si="32"/>
        <v>1001.6407080700095</v>
      </c>
      <c r="M56" s="187"/>
      <c r="N56" s="187"/>
      <c r="O56" s="187"/>
      <c r="P56" s="187">
        <v>0</v>
      </c>
      <c r="Q56" s="187">
        <v>735.41074980727217</v>
      </c>
      <c r="R56" s="187"/>
      <c r="S56" s="187">
        <v>0</v>
      </c>
      <c r="T56" s="187">
        <v>49.455628701531062</v>
      </c>
      <c r="U56" s="187">
        <v>214.78256956443786</v>
      </c>
      <c r="V56" s="187">
        <v>1.9917599967685069</v>
      </c>
      <c r="W56" s="288"/>
      <c r="X56" s="288"/>
      <c r="Y56" s="288"/>
      <c r="Z56" s="187"/>
      <c r="AA56" s="174">
        <v>464.90996102390375</v>
      </c>
      <c r="AB56" s="342">
        <f t="shared" si="33"/>
        <v>102.25811379297542</v>
      </c>
      <c r="AC56" s="343"/>
      <c r="AD56" s="187"/>
      <c r="AE56" s="187">
        <v>25.201022677456528</v>
      </c>
      <c r="AF56" s="187"/>
      <c r="AG56" s="187"/>
      <c r="AH56" s="187"/>
      <c r="AI56" s="187"/>
      <c r="AJ56" s="187"/>
      <c r="AK56" s="292"/>
      <c r="AL56" s="288">
        <v>13.93686398886387</v>
      </c>
      <c r="AM56" s="187">
        <v>63.120227126655017</v>
      </c>
      <c r="AN56" s="174"/>
      <c r="AO56" s="174">
        <v>696.79693441757377</v>
      </c>
      <c r="AP56" s="342"/>
      <c r="AQ56" s="218">
        <f t="shared" si="20"/>
        <v>2503.8165024464392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0.24096375939849624</v>
      </c>
      <c r="D57" s="187">
        <f t="shared" ref="D57:AP57" si="34">D58+D65</f>
        <v>0.24096375939849624</v>
      </c>
      <c r="E57" s="187">
        <f t="shared" si="34"/>
        <v>0</v>
      </c>
      <c r="F57" s="288">
        <f t="shared" si="34"/>
        <v>0</v>
      </c>
      <c r="G57" s="288">
        <f t="shared" si="34"/>
        <v>0</v>
      </c>
      <c r="H57" s="174">
        <f t="shared" si="34"/>
        <v>0</v>
      </c>
      <c r="I57" s="292">
        <f t="shared" si="34"/>
        <v>0</v>
      </c>
      <c r="J57" s="292">
        <f t="shared" si="34"/>
        <v>0</v>
      </c>
      <c r="K57" s="292">
        <f t="shared" si="34"/>
        <v>0</v>
      </c>
      <c r="L57" s="174">
        <f t="shared" si="34"/>
        <v>189.01567442316065</v>
      </c>
      <c r="M57" s="187">
        <f t="shared" si="34"/>
        <v>0</v>
      </c>
      <c r="N57" s="187">
        <f t="shared" si="34"/>
        <v>0</v>
      </c>
      <c r="O57" s="187">
        <f t="shared" si="34"/>
        <v>0</v>
      </c>
      <c r="P57" s="187">
        <f t="shared" si="34"/>
        <v>0</v>
      </c>
      <c r="Q57" s="187">
        <f t="shared" si="34"/>
        <v>44.646999999999998</v>
      </c>
      <c r="R57" s="187">
        <f t="shared" si="34"/>
        <v>0</v>
      </c>
      <c r="S57" s="187">
        <f t="shared" si="34"/>
        <v>0.2093031229578676</v>
      </c>
      <c r="T57" s="187">
        <f t="shared" si="34"/>
        <v>70.042371300202745</v>
      </c>
      <c r="U57" s="187">
        <f t="shared" si="34"/>
        <v>74.117000000000019</v>
      </c>
      <c r="V57" s="187">
        <f t="shared" si="34"/>
        <v>0</v>
      </c>
      <c r="W57" s="288">
        <f t="shared" si="34"/>
        <v>0</v>
      </c>
      <c r="X57" s="288">
        <f t="shared" si="34"/>
        <v>0</v>
      </c>
      <c r="Y57" s="288">
        <f t="shared" si="34"/>
        <v>0</v>
      </c>
      <c r="Z57" s="292">
        <f t="shared" si="34"/>
        <v>0</v>
      </c>
      <c r="AA57" s="174">
        <f t="shared" si="34"/>
        <v>313.05673093681679</v>
      </c>
      <c r="AB57" s="342">
        <f t="shared" si="34"/>
        <v>56.998203283427486</v>
      </c>
      <c r="AC57" s="343">
        <f t="shared" si="34"/>
        <v>0</v>
      </c>
      <c r="AD57" s="187">
        <f t="shared" si="34"/>
        <v>0</v>
      </c>
      <c r="AE57" s="187">
        <f t="shared" si="34"/>
        <v>18.140278596820423</v>
      </c>
      <c r="AF57" s="187">
        <f t="shared" si="34"/>
        <v>0</v>
      </c>
      <c r="AG57" s="187">
        <f t="shared" si="34"/>
        <v>0</v>
      </c>
      <c r="AH57" s="187">
        <f t="shared" si="34"/>
        <v>6.641445510745827</v>
      </c>
      <c r="AI57" s="187">
        <f t="shared" si="34"/>
        <v>7.7152301132087864</v>
      </c>
      <c r="AJ57" s="187">
        <f t="shared" si="34"/>
        <v>0</v>
      </c>
      <c r="AK57" s="187">
        <f t="shared" si="34"/>
        <v>0</v>
      </c>
      <c r="AL57" s="187">
        <f t="shared" si="34"/>
        <v>0.16652666142046427</v>
      </c>
      <c r="AM57" s="292">
        <f t="shared" si="34"/>
        <v>24.334722401231989</v>
      </c>
      <c r="AN57" s="174">
        <f t="shared" si="34"/>
        <v>0</v>
      </c>
      <c r="AO57" s="174">
        <f t="shared" si="34"/>
        <v>1361.5608395131428</v>
      </c>
      <c r="AP57" s="342">
        <f t="shared" si="34"/>
        <v>0</v>
      </c>
      <c r="AQ57" s="238">
        <f t="shared" si="20"/>
        <v>1920.8724119159463</v>
      </c>
      <c r="AR57" s="196"/>
    </row>
    <row r="58" spans="1:44" s="206" customFormat="1" ht="12.75" customHeight="1">
      <c r="A58" s="240" t="s">
        <v>194</v>
      </c>
      <c r="B58" s="241"/>
      <c r="C58" s="287">
        <f t="shared" si="30"/>
        <v>0.24096375939849624</v>
      </c>
      <c r="D58" s="343">
        <v>0.24096375939849624</v>
      </c>
      <c r="E58" s="342">
        <v>0</v>
      </c>
      <c r="F58" s="342">
        <f>SUM(F59:F64)</f>
        <v>0</v>
      </c>
      <c r="G58" s="577">
        <v>0</v>
      </c>
      <c r="H58" s="174">
        <f t="shared" si="31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32"/>
        <v>89.071692640254</v>
      </c>
      <c r="M58" s="187">
        <f t="shared" ref="M58:AJ58" si="35">SUM(M59:M64)</f>
        <v>0</v>
      </c>
      <c r="N58" s="288">
        <f t="shared" si="35"/>
        <v>0</v>
      </c>
      <c r="O58" s="288">
        <f t="shared" si="35"/>
        <v>0</v>
      </c>
      <c r="P58" s="342">
        <f t="shared" si="35"/>
        <v>0</v>
      </c>
      <c r="Q58" s="342">
        <v>10.577</v>
      </c>
      <c r="R58" s="342">
        <f t="shared" si="35"/>
        <v>0</v>
      </c>
      <c r="S58" s="342">
        <v>0</v>
      </c>
      <c r="T58" s="342">
        <v>43.186692640253995</v>
      </c>
      <c r="U58" s="342">
        <v>35.308000000000007</v>
      </c>
      <c r="V58" s="342">
        <f t="shared" si="35"/>
        <v>0</v>
      </c>
      <c r="W58" s="342">
        <f t="shared" si="35"/>
        <v>0</v>
      </c>
      <c r="X58" s="342">
        <f t="shared" si="35"/>
        <v>0</v>
      </c>
      <c r="Y58" s="288">
        <f t="shared" si="35"/>
        <v>0</v>
      </c>
      <c r="Z58" s="292">
        <f t="shared" si="35"/>
        <v>0</v>
      </c>
      <c r="AA58" s="174">
        <v>165.95399321887714</v>
      </c>
      <c r="AB58" s="342">
        <f t="shared" ref="AB58:AB71" si="36">SUM(AC58:AM58)</f>
        <v>37.796916141267474</v>
      </c>
      <c r="AC58" s="343">
        <f t="shared" si="35"/>
        <v>0</v>
      </c>
      <c r="AD58" s="187">
        <f t="shared" si="35"/>
        <v>0</v>
      </c>
      <c r="AE58" s="187">
        <f>SUM(AE59:AE64)</f>
        <v>7.5704384852670845</v>
      </c>
      <c r="AF58" s="187"/>
      <c r="AG58" s="187">
        <f t="shared" si="35"/>
        <v>0</v>
      </c>
      <c r="AH58" s="187">
        <f t="shared" si="35"/>
        <v>2.0498323301805677</v>
      </c>
      <c r="AI58" s="187">
        <f t="shared" si="35"/>
        <v>3.6753962631673684</v>
      </c>
      <c r="AJ58" s="187">
        <f t="shared" si="35"/>
        <v>0</v>
      </c>
      <c r="AK58" s="187"/>
      <c r="AL58" s="187">
        <v>0.16652666142046427</v>
      </c>
      <c r="AM58" s="288">
        <v>24.334722401231989</v>
      </c>
      <c r="AN58" s="174">
        <f t="shared" ref="AN58" si="37">SUM(AN59:AN64)</f>
        <v>0</v>
      </c>
      <c r="AO58" s="174">
        <v>1100.8577012166161</v>
      </c>
      <c r="AP58" s="342">
        <f t="shared" ref="AP58" si="38">SUM(AP59:AP64)</f>
        <v>0</v>
      </c>
      <c r="AQ58" s="238">
        <f t="shared" si="20"/>
        <v>1393.9212669764133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30"/>
        <v>0</v>
      </c>
      <c r="D59" s="930">
        <v>0</v>
      </c>
      <c r="E59" s="326"/>
      <c r="F59" s="326"/>
      <c r="G59" s="271"/>
      <c r="H59" s="307">
        <f t="shared" si="31"/>
        <v>0</v>
      </c>
      <c r="I59" s="289"/>
      <c r="J59" s="492"/>
      <c r="K59" s="289"/>
      <c r="L59" s="307">
        <f t="shared" si="32"/>
        <v>29.842598671330336</v>
      </c>
      <c r="M59" s="272"/>
      <c r="N59" s="558"/>
      <c r="O59" s="558"/>
      <c r="P59" s="326"/>
      <c r="Q59" s="613">
        <v>2.794</v>
      </c>
      <c r="R59" s="326"/>
      <c r="S59" s="613">
        <v>0</v>
      </c>
      <c r="T59" s="613">
        <v>16.503598671330337</v>
      </c>
      <c r="U59" s="613">
        <v>10.545</v>
      </c>
      <c r="V59" s="613">
        <v>0</v>
      </c>
      <c r="W59" s="326"/>
      <c r="X59" s="326"/>
      <c r="Y59" s="558"/>
      <c r="Z59" s="289"/>
      <c r="AA59" s="920">
        <v>46.528374846536984</v>
      </c>
      <c r="AB59" s="326">
        <f t="shared" si="36"/>
        <v>3.0664358136911924</v>
      </c>
      <c r="AC59" s="559"/>
      <c r="AD59" s="272"/>
      <c r="AE59" s="574">
        <v>1.9687510511699537</v>
      </c>
      <c r="AF59" s="574"/>
      <c r="AG59" s="574"/>
      <c r="AH59" s="574">
        <v>0</v>
      </c>
      <c r="AI59" s="574">
        <v>1.0976847625212387</v>
      </c>
      <c r="AJ59" s="574"/>
      <c r="AK59" s="574"/>
      <c r="AL59" s="574">
        <v>0</v>
      </c>
      <c r="AM59" s="618">
        <v>0</v>
      </c>
      <c r="AN59" s="307"/>
      <c r="AO59" s="920">
        <v>165.29862472597048</v>
      </c>
      <c r="AP59" s="326"/>
      <c r="AQ59" s="565">
        <f t="shared" si="20"/>
        <v>244.736034057529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30"/>
        <v>0</v>
      </c>
      <c r="D60" s="930">
        <v>0</v>
      </c>
      <c r="E60" s="320"/>
      <c r="F60" s="320"/>
      <c r="G60" s="578"/>
      <c r="H60" s="302">
        <f t="shared" si="31"/>
        <v>0</v>
      </c>
      <c r="I60" s="250"/>
      <c r="J60" s="498"/>
      <c r="K60" s="250"/>
      <c r="L60" s="302">
        <f t="shared" si="32"/>
        <v>15.219598037551473</v>
      </c>
      <c r="M60" s="251"/>
      <c r="N60" s="383"/>
      <c r="O60" s="383"/>
      <c r="P60" s="320"/>
      <c r="Q60" s="613">
        <v>1.0660000000000001</v>
      </c>
      <c r="R60" s="320"/>
      <c r="S60" s="613">
        <v>0</v>
      </c>
      <c r="T60" s="613">
        <v>2.2375980375514719</v>
      </c>
      <c r="U60" s="613">
        <v>11.916</v>
      </c>
      <c r="V60" s="613">
        <v>0</v>
      </c>
      <c r="W60" s="320"/>
      <c r="X60" s="320"/>
      <c r="Y60" s="383"/>
      <c r="Z60" s="250"/>
      <c r="AA60" s="920">
        <v>13.810663677180832</v>
      </c>
      <c r="AB60" s="320">
        <f t="shared" si="36"/>
        <v>1.2766087863842239</v>
      </c>
      <c r="AC60" s="560"/>
      <c r="AD60" s="251"/>
      <c r="AE60" s="575">
        <v>3.6209390442727238E-2</v>
      </c>
      <c r="AF60" s="575"/>
      <c r="AG60" s="575"/>
      <c r="AH60" s="575">
        <v>0</v>
      </c>
      <c r="AI60" s="575">
        <v>1.2403993959414967</v>
      </c>
      <c r="AJ60" s="575"/>
      <c r="AK60" s="575"/>
      <c r="AL60" s="575">
        <v>0</v>
      </c>
      <c r="AM60" s="619">
        <v>0</v>
      </c>
      <c r="AN60" s="302"/>
      <c r="AO60" s="920">
        <v>42.598180183124896</v>
      </c>
      <c r="AP60" s="320"/>
      <c r="AQ60" s="566">
        <f t="shared" si="20"/>
        <v>72.905050684241417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30"/>
        <v>0.23596451127819548</v>
      </c>
      <c r="D61" s="930">
        <v>0.23596451127819548</v>
      </c>
      <c r="E61" s="320"/>
      <c r="F61" s="320"/>
      <c r="G61" s="578"/>
      <c r="H61" s="302">
        <f t="shared" si="31"/>
        <v>0</v>
      </c>
      <c r="I61" s="250"/>
      <c r="J61" s="498"/>
      <c r="K61" s="250"/>
      <c r="L61" s="302">
        <f t="shared" si="32"/>
        <v>15.442214066641093</v>
      </c>
      <c r="M61" s="251"/>
      <c r="N61" s="383"/>
      <c r="O61" s="383"/>
      <c r="P61" s="320"/>
      <c r="Q61" s="613">
        <v>2.3090000000000002</v>
      </c>
      <c r="R61" s="320"/>
      <c r="S61" s="613">
        <v>0</v>
      </c>
      <c r="T61" s="613">
        <v>11.644214066641092</v>
      </c>
      <c r="U61" s="613">
        <v>1.4890000000000001</v>
      </c>
      <c r="V61" s="613">
        <v>0</v>
      </c>
      <c r="W61" s="320"/>
      <c r="X61" s="320"/>
      <c r="Y61" s="383"/>
      <c r="Z61" s="250"/>
      <c r="AA61" s="920">
        <v>26.895316186330874</v>
      </c>
      <c r="AB61" s="320">
        <f t="shared" si="36"/>
        <v>2.7196805407424893</v>
      </c>
      <c r="AC61" s="560"/>
      <c r="AD61" s="251"/>
      <c r="AE61" s="575">
        <v>2.5646826638914582</v>
      </c>
      <c r="AF61" s="575"/>
      <c r="AG61" s="575"/>
      <c r="AH61" s="575">
        <v>0</v>
      </c>
      <c r="AI61" s="575">
        <v>0.15499787685103125</v>
      </c>
      <c r="AJ61" s="575"/>
      <c r="AK61" s="575"/>
      <c r="AL61" s="575">
        <v>0</v>
      </c>
      <c r="AM61" s="619">
        <v>0</v>
      </c>
      <c r="AN61" s="302"/>
      <c r="AO61" s="920">
        <v>121.09356864736912</v>
      </c>
      <c r="AP61" s="320"/>
      <c r="AQ61" s="566">
        <f t="shared" si="20"/>
        <v>166.38674395236177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30"/>
        <v>0</v>
      </c>
      <c r="D62" s="930">
        <v>0</v>
      </c>
      <c r="E62" s="320"/>
      <c r="F62" s="320"/>
      <c r="G62" s="578"/>
      <c r="H62" s="302">
        <f t="shared" si="31"/>
        <v>0</v>
      </c>
      <c r="I62" s="250"/>
      <c r="J62" s="498"/>
      <c r="K62" s="250"/>
      <c r="L62" s="302">
        <f t="shared" si="32"/>
        <v>2.24911341232926</v>
      </c>
      <c r="M62" s="251"/>
      <c r="N62" s="383"/>
      <c r="O62" s="383"/>
      <c r="P62" s="320"/>
      <c r="Q62" s="613">
        <v>0.21199999999999999</v>
      </c>
      <c r="R62" s="320"/>
      <c r="S62" s="613">
        <v>0</v>
      </c>
      <c r="T62" s="613">
        <v>0.23111341232925997</v>
      </c>
      <c r="U62" s="613">
        <v>1.806</v>
      </c>
      <c r="V62" s="613">
        <v>0</v>
      </c>
      <c r="W62" s="320"/>
      <c r="X62" s="320"/>
      <c r="Y62" s="383"/>
      <c r="Z62" s="250"/>
      <c r="AA62" s="920">
        <v>7.4539530857624534</v>
      </c>
      <c r="AB62" s="320">
        <f t="shared" si="36"/>
        <v>0.30470193426639647</v>
      </c>
      <c r="AC62" s="560"/>
      <c r="AD62" s="251"/>
      <c r="AE62" s="575">
        <v>0.11670585260557545</v>
      </c>
      <c r="AF62" s="575"/>
      <c r="AG62" s="575"/>
      <c r="AH62" s="575">
        <v>0</v>
      </c>
      <c r="AI62" s="575">
        <v>0.18799608166082099</v>
      </c>
      <c r="AJ62" s="575"/>
      <c r="AK62" s="575"/>
      <c r="AL62" s="575">
        <v>0</v>
      </c>
      <c r="AM62" s="619">
        <v>0</v>
      </c>
      <c r="AN62" s="302"/>
      <c r="AO62" s="920">
        <v>637.06940316136195</v>
      </c>
      <c r="AP62" s="320"/>
      <c r="AQ62" s="566">
        <f t="shared" si="20"/>
        <v>647.0771715937201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30"/>
        <v>0</v>
      </c>
      <c r="D63" s="931">
        <v>0</v>
      </c>
      <c r="E63" s="320"/>
      <c r="F63" s="320"/>
      <c r="G63" s="578"/>
      <c r="H63" s="302">
        <f t="shared" si="31"/>
        <v>0</v>
      </c>
      <c r="I63" s="250"/>
      <c r="J63" s="498"/>
      <c r="K63" s="250"/>
      <c r="L63" s="302">
        <f t="shared" si="32"/>
        <v>1.9235832181377037</v>
      </c>
      <c r="M63" s="251"/>
      <c r="N63" s="383"/>
      <c r="O63" s="383"/>
      <c r="P63" s="320"/>
      <c r="Q63" s="614">
        <v>1.0680000000000001</v>
      </c>
      <c r="R63" s="320"/>
      <c r="S63" s="614">
        <v>0</v>
      </c>
      <c r="T63" s="614">
        <v>0.16958321813770375</v>
      </c>
      <c r="U63" s="614">
        <v>0.68600000000000005</v>
      </c>
      <c r="V63" s="614">
        <v>0</v>
      </c>
      <c r="W63" s="320"/>
      <c r="X63" s="320"/>
      <c r="Y63" s="383"/>
      <c r="Z63" s="250"/>
      <c r="AA63" s="921">
        <v>7.7529409362421289</v>
      </c>
      <c r="AB63" s="320">
        <f t="shared" si="36"/>
        <v>0.80138361036334793</v>
      </c>
      <c r="AC63" s="560"/>
      <c r="AD63" s="251"/>
      <c r="AE63" s="575">
        <v>0.72997424601156324</v>
      </c>
      <c r="AF63" s="575"/>
      <c r="AG63" s="575"/>
      <c r="AH63" s="575">
        <v>0</v>
      </c>
      <c r="AI63" s="575">
        <v>7.1409364351784702E-2</v>
      </c>
      <c r="AJ63" s="575"/>
      <c r="AK63" s="575"/>
      <c r="AL63" s="575">
        <v>0</v>
      </c>
      <c r="AM63" s="619">
        <v>0</v>
      </c>
      <c r="AN63" s="302"/>
      <c r="AO63" s="921">
        <v>36.703640407544768</v>
      </c>
      <c r="AP63" s="320"/>
      <c r="AQ63" s="566">
        <f t="shared" si="20"/>
        <v>47.181548172287947</v>
      </c>
      <c r="AR63" s="196"/>
    </row>
    <row r="64" spans="1:44" s="196" customFormat="1" ht="12.75" customHeight="1">
      <c r="A64" s="914" t="s">
        <v>184</v>
      </c>
      <c r="B64" s="915"/>
      <c r="C64" s="262">
        <f t="shared" si="30"/>
        <v>4.9992481203007515E-3</v>
      </c>
      <c r="D64" s="931">
        <v>4.9992481203007515E-3</v>
      </c>
      <c r="E64" s="328"/>
      <c r="F64" s="328"/>
      <c r="G64" s="579"/>
      <c r="H64" s="308">
        <f t="shared" si="31"/>
        <v>0</v>
      </c>
      <c r="I64" s="290"/>
      <c r="J64" s="501"/>
      <c r="K64" s="290"/>
      <c r="L64" s="308">
        <f t="shared" si="32"/>
        <v>24.394585234264127</v>
      </c>
      <c r="M64" s="291"/>
      <c r="N64" s="562"/>
      <c r="O64" s="562"/>
      <c r="P64" s="328"/>
      <c r="Q64" s="614">
        <v>3.1280000000000001</v>
      </c>
      <c r="R64" s="328"/>
      <c r="S64" s="614">
        <v>0</v>
      </c>
      <c r="T64" s="614">
        <v>12.400585234264126</v>
      </c>
      <c r="U64" s="614">
        <v>8.8659999999999997</v>
      </c>
      <c r="V64" s="614">
        <v>0</v>
      </c>
      <c r="W64" s="328"/>
      <c r="X64" s="328"/>
      <c r="Y64" s="562"/>
      <c r="Z64" s="290"/>
      <c r="AA64" s="921">
        <v>63.512744486823834</v>
      </c>
      <c r="AB64" s="328">
        <f t="shared" si="36"/>
        <v>29.628105455819824</v>
      </c>
      <c r="AC64" s="563"/>
      <c r="AD64" s="291"/>
      <c r="AE64" s="576">
        <v>2.1541152811458062</v>
      </c>
      <c r="AF64" s="576"/>
      <c r="AG64" s="576"/>
      <c r="AH64" s="576">
        <v>2.0498323301805677</v>
      </c>
      <c r="AI64" s="576">
        <v>0.92290878184099601</v>
      </c>
      <c r="AJ64" s="576"/>
      <c r="AK64" s="576"/>
      <c r="AL64" s="576">
        <v>0.16652666142046427</v>
      </c>
      <c r="AM64" s="620">
        <v>24.334722401231989</v>
      </c>
      <c r="AN64" s="308"/>
      <c r="AO64" s="921">
        <v>98.094284091245058</v>
      </c>
      <c r="AP64" s="328"/>
      <c r="AQ64" s="567">
        <f t="shared" si="20"/>
        <v>215.63471851627315</v>
      </c>
    </row>
    <row r="65" spans="1:44" s="196" customFormat="1" ht="12.75" customHeight="1">
      <c r="A65" s="240" t="s">
        <v>195</v>
      </c>
      <c r="B65" s="241"/>
      <c r="C65" s="262">
        <f>SUM(D65:G65)</f>
        <v>0</v>
      </c>
      <c r="D65" s="343">
        <f>SUM(D66:D69)</f>
        <v>0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99.943981782906633</v>
      </c>
      <c r="M65" s="180"/>
      <c r="N65" s="264"/>
      <c r="O65" s="264"/>
      <c r="P65" s="414"/>
      <c r="Q65" s="342">
        <v>34.07</v>
      </c>
      <c r="R65" s="414"/>
      <c r="S65" s="342">
        <v>0.2093031229578676</v>
      </c>
      <c r="T65" s="342">
        <v>26.855678659948747</v>
      </c>
      <c r="U65" s="342">
        <v>38.809000000000005</v>
      </c>
      <c r="V65" s="342">
        <f>SUM(V66:V69)</f>
        <v>0</v>
      </c>
      <c r="W65" s="414"/>
      <c r="X65" s="414"/>
      <c r="Y65" s="264"/>
      <c r="Z65" s="180"/>
      <c r="AA65" s="174">
        <v>147.10273771793965</v>
      </c>
      <c r="AB65" s="328">
        <f t="shared" si="36"/>
        <v>19.201287142160016</v>
      </c>
      <c r="AC65" s="329"/>
      <c r="AD65" s="180"/>
      <c r="AE65" s="180">
        <f>SUM(AE66:AE69)</f>
        <v>10.569840111553338</v>
      </c>
      <c r="AF65" s="180"/>
      <c r="AG65" s="180"/>
      <c r="AH65" s="180">
        <v>4.5916131805652594</v>
      </c>
      <c r="AI65" s="180">
        <f>SUM(AI66:AI69)</f>
        <v>4.0398338500414184</v>
      </c>
      <c r="AJ65" s="180"/>
      <c r="AK65" s="180"/>
      <c r="AL65" s="180"/>
      <c r="AM65" s="264"/>
      <c r="AN65" s="308"/>
      <c r="AO65" s="174">
        <v>260.70313829652667</v>
      </c>
      <c r="AP65" s="328"/>
      <c r="AQ65" s="571">
        <f t="shared" si="20"/>
        <v>526.95114493953292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39">SUM(D66:G66)</f>
        <v>0</v>
      </c>
      <c r="D66" s="932">
        <v>0</v>
      </c>
      <c r="E66" s="311"/>
      <c r="F66" s="311"/>
      <c r="G66" s="581"/>
      <c r="H66" s="307">
        <f t="shared" ref="H66:H69" si="40">SUM(I66:K66)</f>
        <v>0</v>
      </c>
      <c r="I66" s="549"/>
      <c r="J66" s="470"/>
      <c r="K66" s="420"/>
      <c r="L66" s="307">
        <f t="shared" ref="L66:L69" si="41">SUM(M66:Z66)</f>
        <v>2.5211122052989996</v>
      </c>
      <c r="M66" s="549"/>
      <c r="N66" s="311"/>
      <c r="O66" s="261"/>
      <c r="P66" s="311"/>
      <c r="Q66" s="615">
        <v>9.9000000000000005E-2</v>
      </c>
      <c r="R66" s="311"/>
      <c r="S66" s="615">
        <v>5.1425828736576798E-4</v>
      </c>
      <c r="T66" s="615">
        <v>0.19959794701163361</v>
      </c>
      <c r="U66" s="615">
        <v>2.222</v>
      </c>
      <c r="V66" s="615">
        <v>0</v>
      </c>
      <c r="W66" s="311"/>
      <c r="X66" s="311"/>
      <c r="Y66" s="261"/>
      <c r="Z66" s="179"/>
      <c r="AA66" s="922">
        <v>4.1829687789596797</v>
      </c>
      <c r="AB66" s="326">
        <f t="shared" si="36"/>
        <v>4.8249930313857012</v>
      </c>
      <c r="AC66" s="327"/>
      <c r="AD66" s="179"/>
      <c r="AE66" s="179">
        <v>2.0801313019788862E-3</v>
      </c>
      <c r="AF66" s="179"/>
      <c r="AG66" s="179"/>
      <c r="AH66" s="179">
        <v>4.5916131805652594</v>
      </c>
      <c r="AI66" s="179">
        <v>0.23129971951846306</v>
      </c>
      <c r="AJ66" s="179"/>
      <c r="AK66" s="179"/>
      <c r="AL66" s="179"/>
      <c r="AM66" s="261"/>
      <c r="AN66" s="307"/>
      <c r="AO66" s="922">
        <v>86.365088113829259</v>
      </c>
      <c r="AP66" s="326"/>
      <c r="AQ66" s="219">
        <f t="shared" si="20"/>
        <v>97.894162129473642</v>
      </c>
    </row>
    <row r="67" spans="1:44" s="196" customFormat="1" ht="12.75" customHeight="1">
      <c r="A67" s="918" t="s">
        <v>187</v>
      </c>
      <c r="B67" s="919">
        <v>84</v>
      </c>
      <c r="C67" s="249">
        <f t="shared" si="39"/>
        <v>0</v>
      </c>
      <c r="D67" s="933">
        <v>0</v>
      </c>
      <c r="E67" s="413"/>
      <c r="F67" s="413"/>
      <c r="G67" s="582"/>
      <c r="H67" s="302">
        <f t="shared" si="40"/>
        <v>0</v>
      </c>
      <c r="I67" s="550"/>
      <c r="J67" s="467"/>
      <c r="K67" s="416"/>
      <c r="L67" s="302">
        <f t="shared" si="41"/>
        <v>31.307950390051584</v>
      </c>
      <c r="M67" s="550"/>
      <c r="N67" s="413"/>
      <c r="O67" s="188"/>
      <c r="P67" s="413"/>
      <c r="Q67" s="616">
        <v>5.73</v>
      </c>
      <c r="R67" s="413"/>
      <c r="S67" s="616">
        <v>3.136975552931185E-2</v>
      </c>
      <c r="T67" s="616">
        <v>8.31558063452227</v>
      </c>
      <c r="U67" s="616">
        <v>17.231000000000002</v>
      </c>
      <c r="V67" s="616">
        <v>0</v>
      </c>
      <c r="W67" s="413"/>
      <c r="X67" s="413"/>
      <c r="Y67" s="188"/>
      <c r="Z67" s="173"/>
      <c r="AA67" s="923">
        <v>44.511279778707582</v>
      </c>
      <c r="AB67" s="320">
        <f t="shared" si="36"/>
        <v>9.2234889670212024</v>
      </c>
      <c r="AC67" s="321"/>
      <c r="AD67" s="173"/>
      <c r="AE67" s="173">
        <v>7.4298231402783408</v>
      </c>
      <c r="AF67" s="173"/>
      <c r="AG67" s="173"/>
      <c r="AH67" s="173">
        <v>0</v>
      </c>
      <c r="AI67" s="173">
        <v>1.7936658267428609</v>
      </c>
      <c r="AJ67" s="173"/>
      <c r="AK67" s="173"/>
      <c r="AL67" s="173"/>
      <c r="AM67" s="188"/>
      <c r="AN67" s="302"/>
      <c r="AO67" s="923">
        <v>76.267719520950124</v>
      </c>
      <c r="AP67" s="320"/>
      <c r="AQ67" s="199">
        <f t="shared" si="20"/>
        <v>161.31043865673047</v>
      </c>
    </row>
    <row r="68" spans="1:44" s="196" customFormat="1" ht="12.75" customHeight="1">
      <c r="A68" s="912" t="s">
        <v>188</v>
      </c>
      <c r="B68" s="913">
        <v>85</v>
      </c>
      <c r="C68" s="249">
        <f t="shared" si="39"/>
        <v>0</v>
      </c>
      <c r="D68" s="933">
        <v>0</v>
      </c>
      <c r="E68" s="413"/>
      <c r="F68" s="413"/>
      <c r="G68" s="582"/>
      <c r="H68" s="302">
        <f t="shared" si="40"/>
        <v>0</v>
      </c>
      <c r="I68" s="550"/>
      <c r="J68" s="467"/>
      <c r="K68" s="416"/>
      <c r="L68" s="302">
        <f t="shared" si="41"/>
        <v>48.922250197318114</v>
      </c>
      <c r="M68" s="550"/>
      <c r="N68" s="413"/>
      <c r="O68" s="188"/>
      <c r="P68" s="413"/>
      <c r="Q68" s="616">
        <v>22.6</v>
      </c>
      <c r="R68" s="413"/>
      <c r="S68" s="616">
        <v>2.9826980667214543E-2</v>
      </c>
      <c r="T68" s="616">
        <v>12.070423216650896</v>
      </c>
      <c r="U68" s="616">
        <v>14.222</v>
      </c>
      <c r="V68" s="616">
        <v>0</v>
      </c>
      <c r="W68" s="413"/>
      <c r="X68" s="413"/>
      <c r="Y68" s="188"/>
      <c r="Z68" s="173"/>
      <c r="AA68" s="923">
        <v>33.665459738460378</v>
      </c>
      <c r="AB68" s="320">
        <f t="shared" si="36"/>
        <v>3.7638631758483418</v>
      </c>
      <c r="AC68" s="321"/>
      <c r="AD68" s="173"/>
      <c r="AE68" s="173">
        <v>2.283420056590205</v>
      </c>
      <c r="AF68" s="173"/>
      <c r="AG68" s="173"/>
      <c r="AH68" s="173">
        <v>0</v>
      </c>
      <c r="AI68" s="173">
        <v>1.4804431192581371</v>
      </c>
      <c r="AJ68" s="173"/>
      <c r="AK68" s="173"/>
      <c r="AL68" s="173"/>
      <c r="AM68" s="188"/>
      <c r="AN68" s="302"/>
      <c r="AO68" s="923">
        <v>54.398238389471651</v>
      </c>
      <c r="AP68" s="320"/>
      <c r="AQ68" s="199">
        <f t="shared" si="20"/>
        <v>140.74981150109849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39"/>
        <v>0</v>
      </c>
      <c r="D69" s="934">
        <v>0</v>
      </c>
      <c r="E69" s="414"/>
      <c r="F69" s="414"/>
      <c r="G69" s="580"/>
      <c r="H69" s="316">
        <f t="shared" si="40"/>
        <v>0</v>
      </c>
      <c r="I69" s="551"/>
      <c r="J69" s="473"/>
      <c r="K69" s="421"/>
      <c r="L69" s="316">
        <f t="shared" si="41"/>
        <v>17.192668990237927</v>
      </c>
      <c r="M69" s="551"/>
      <c r="N69" s="414"/>
      <c r="O69" s="264"/>
      <c r="P69" s="414"/>
      <c r="Q69" s="617">
        <v>5.641</v>
      </c>
      <c r="R69" s="414"/>
      <c r="S69" s="617">
        <v>0.1475921284739754</v>
      </c>
      <c r="T69" s="617">
        <v>6.2700768617639495</v>
      </c>
      <c r="U69" s="617">
        <v>5.1340000000000003</v>
      </c>
      <c r="V69" s="617">
        <v>0</v>
      </c>
      <c r="W69" s="414"/>
      <c r="X69" s="414"/>
      <c r="Y69" s="264"/>
      <c r="Z69" s="180"/>
      <c r="AA69" s="924">
        <v>64.743029421811997</v>
      </c>
      <c r="AB69" s="340">
        <f t="shared" si="36"/>
        <v>1.3889419679047728</v>
      </c>
      <c r="AC69" s="341"/>
      <c r="AD69" s="285"/>
      <c r="AE69" s="285">
        <v>0.85451678338281556</v>
      </c>
      <c r="AF69" s="285"/>
      <c r="AG69" s="285"/>
      <c r="AH69" s="285">
        <v>0</v>
      </c>
      <c r="AI69" s="285">
        <v>0.53442518452195731</v>
      </c>
      <c r="AJ69" s="285"/>
      <c r="AK69" s="285"/>
      <c r="AL69" s="285"/>
      <c r="AM69" s="286"/>
      <c r="AN69" s="316"/>
      <c r="AO69" s="924">
        <v>43.672092272275634</v>
      </c>
      <c r="AP69" s="340"/>
      <c r="AQ69" s="237">
        <f t="shared" si="20"/>
        <v>126.99673265223034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215.21529860705675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215.21529860705675</v>
      </c>
      <c r="V70" s="179"/>
      <c r="W70" s="294"/>
      <c r="X70" s="294"/>
      <c r="Y70" s="294"/>
      <c r="Z70" s="189"/>
      <c r="AA70" s="310">
        <v>0</v>
      </c>
      <c r="AB70" s="331">
        <f t="shared" si="36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42.387035159519584</v>
      </c>
      <c r="AP70" s="331"/>
      <c r="AQ70" s="218">
        <f t="shared" si="20"/>
        <v>257.60233376657635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20.387648013524934</v>
      </c>
      <c r="M71" s="180"/>
      <c r="N71" s="180"/>
      <c r="O71" s="180"/>
      <c r="P71" s="180"/>
      <c r="Q71" s="180"/>
      <c r="R71" s="180"/>
      <c r="S71" s="180"/>
      <c r="T71" s="180"/>
      <c r="U71" s="291">
        <v>20.387648013524934</v>
      </c>
      <c r="V71" s="180"/>
      <c r="W71" s="264"/>
      <c r="X71" s="264"/>
      <c r="Y71" s="264"/>
      <c r="Z71" s="180"/>
      <c r="AA71" s="308"/>
      <c r="AB71" s="328">
        <f t="shared" si="36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0"/>
        <v>20.387648013524934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42">C26-C27-C29</f>
        <v>-8.1551616338591089</v>
      </c>
      <c r="D72" s="276">
        <f t="shared" si="42"/>
        <v>-1.7588684000491881</v>
      </c>
      <c r="E72" s="177">
        <f t="shared" si="42"/>
        <v>-7.5182580333070774</v>
      </c>
      <c r="F72" s="295">
        <f t="shared" si="42"/>
        <v>0</v>
      </c>
      <c r="G72" s="295">
        <f t="shared" si="42"/>
        <v>1.1165915994972018</v>
      </c>
      <c r="H72" s="305">
        <f t="shared" si="42"/>
        <v>0.39688858079296097</v>
      </c>
      <c r="I72" s="276">
        <f t="shared" si="42"/>
        <v>2.5923292992668934E-5</v>
      </c>
      <c r="J72" s="477">
        <f t="shared" si="42"/>
        <v>0</v>
      </c>
      <c r="K72" s="177">
        <f t="shared" si="42"/>
        <v>0.3968626574999945</v>
      </c>
      <c r="L72" s="305">
        <f t="shared" si="42"/>
        <v>14.998647216641984</v>
      </c>
      <c r="M72" s="177">
        <f t="shared" si="42"/>
        <v>0</v>
      </c>
      <c r="N72" s="177">
        <f t="shared" si="42"/>
        <v>8.5693023975821347E-3</v>
      </c>
      <c r="O72" s="177">
        <f t="shared" si="42"/>
        <v>-1.4986508182792875</v>
      </c>
      <c r="P72" s="177">
        <f t="shared" si="42"/>
        <v>-1.4719041555553076</v>
      </c>
      <c r="Q72" s="177">
        <f t="shared" si="42"/>
        <v>-0.96621685888021602</v>
      </c>
      <c r="R72" s="177">
        <f t="shared" si="42"/>
        <v>-18.755594033760417</v>
      </c>
      <c r="S72" s="177">
        <f t="shared" si="42"/>
        <v>11.398786267317703</v>
      </c>
      <c r="T72" s="177">
        <f t="shared" si="42"/>
        <v>8.9939775709220271</v>
      </c>
      <c r="U72" s="177">
        <f t="shared" si="42"/>
        <v>18.418815690709835</v>
      </c>
      <c r="V72" s="177">
        <f t="shared" si="42"/>
        <v>-0.82533723027566452</v>
      </c>
      <c r="W72" s="295">
        <f t="shared" si="42"/>
        <v>-0.30379851795580493</v>
      </c>
      <c r="X72" s="295">
        <f t="shared" si="42"/>
        <v>0</v>
      </c>
      <c r="Y72" s="295">
        <f t="shared" si="42"/>
        <v>0</v>
      </c>
      <c r="Z72" s="177">
        <f t="shared" si="42"/>
        <v>0</v>
      </c>
      <c r="AA72" s="305">
        <f t="shared" si="42"/>
        <v>1.534956008007839</v>
      </c>
      <c r="AB72" s="255">
        <f t="shared" si="42"/>
        <v>-18.153893593056637</v>
      </c>
      <c r="AC72" s="334">
        <f t="shared" si="42"/>
        <v>0</v>
      </c>
      <c r="AD72" s="177">
        <f t="shared" si="42"/>
        <v>0</v>
      </c>
      <c r="AE72" s="177">
        <f t="shared" si="42"/>
        <v>-7.6903539287098681</v>
      </c>
      <c r="AF72" s="177">
        <f t="shared" si="42"/>
        <v>0</v>
      </c>
      <c r="AG72" s="177">
        <f t="shared" si="42"/>
        <v>0</v>
      </c>
      <c r="AH72" s="177">
        <f t="shared" si="42"/>
        <v>0</v>
      </c>
      <c r="AI72" s="177">
        <f t="shared" si="42"/>
        <v>-10.982571034506634</v>
      </c>
      <c r="AJ72" s="177">
        <f t="shared" si="42"/>
        <v>0.51903137016000045</v>
      </c>
      <c r="AK72" s="276">
        <f t="shared" si="42"/>
        <v>0</v>
      </c>
      <c r="AL72" s="295">
        <f t="shared" si="42"/>
        <v>0</v>
      </c>
      <c r="AM72" s="177">
        <f t="shared" si="42"/>
        <v>0</v>
      </c>
      <c r="AN72" s="305">
        <f t="shared" si="42"/>
        <v>0</v>
      </c>
      <c r="AO72" s="305">
        <f t="shared" si="42"/>
        <v>-29.127123016018231</v>
      </c>
      <c r="AP72" s="255">
        <f t="shared" si="42"/>
        <v>0</v>
      </c>
      <c r="AQ72" s="205">
        <f t="shared" si="20"/>
        <v>-38.505686437491192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249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240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251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241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257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170" t="s">
        <v>258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A85" s="170" t="s">
        <v>265</v>
      </c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A86" s="463" t="s">
        <v>266</v>
      </c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8E22-5C58-4552-BAC8-617F3D156E4C}">
  <sheetPr codeName="Sheet32"/>
  <dimension ref="A1:AR86"/>
  <sheetViews>
    <sheetView zoomScaleNormal="10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232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127.70399999999999</v>
      </c>
      <c r="I2" s="12">
        <v>0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1164.6782896169382</v>
      </c>
      <c r="AB2" s="318">
        <f>SUM(AC2:AM2)</f>
        <v>1691.451730847614</v>
      </c>
      <c r="AC2" s="319">
        <v>60.30334748066673</v>
      </c>
      <c r="AD2" s="301">
        <v>979.84020899472603</v>
      </c>
      <c r="AE2" s="301">
        <v>241.93140514309297</v>
      </c>
      <c r="AF2" s="301">
        <v>151.71885304174376</v>
      </c>
      <c r="AG2" s="301">
        <v>25.786208429758055</v>
      </c>
      <c r="AH2" s="301">
        <v>27.98876019540571</v>
      </c>
      <c r="AI2" s="301">
        <v>100.84771138556675</v>
      </c>
      <c r="AJ2" s="301">
        <v>4.9110335291519993</v>
      </c>
      <c r="AK2" s="12">
        <v>12.782834851093341</v>
      </c>
      <c r="AL2" s="12">
        <v>14.057934885655365</v>
      </c>
      <c r="AM2" s="248">
        <v>71.283432910752964</v>
      </c>
      <c r="AN2" s="349">
        <v>148.40636612249935</v>
      </c>
      <c r="AO2" s="349"/>
      <c r="AP2" s="318"/>
      <c r="AQ2" s="195">
        <f t="shared" ref="AQ2:AQ20" si="0">C2+H2+L2+AA2+AB2+AN2+AO2+AP2</f>
        <v>3132.2403865870515</v>
      </c>
    </row>
    <row r="3" spans="1:44" s="196" customFormat="1" ht="12.75" customHeight="1">
      <c r="A3" s="197" t="s">
        <v>1</v>
      </c>
      <c r="B3" s="198"/>
      <c r="C3" s="249">
        <f>SUM(D3:G3)</f>
        <v>932.26959782447307</v>
      </c>
      <c r="D3" s="250">
        <v>876.95409218980592</v>
      </c>
      <c r="E3" s="383">
        <v>49.658231923388762</v>
      </c>
      <c r="F3" s="188"/>
      <c r="G3" s="188">
        <v>5.6572737112784726</v>
      </c>
      <c r="H3" s="302">
        <f>SUM(I3:K3)</f>
        <v>0</v>
      </c>
      <c r="I3" s="28"/>
      <c r="J3" s="467"/>
      <c r="K3" s="173"/>
      <c r="L3" s="302">
        <f>SUM(M3:Z3)</f>
        <v>8851.8193797367112</v>
      </c>
      <c r="M3" s="28">
        <v>3198.9821538733995</v>
      </c>
      <c r="N3" s="28">
        <v>0</v>
      </c>
      <c r="O3" s="173">
        <v>0</v>
      </c>
      <c r="P3" s="173">
        <v>422.97065088888883</v>
      </c>
      <c r="Q3" s="173">
        <v>319.52189814272003</v>
      </c>
      <c r="R3" s="173">
        <v>1210.3393670318399</v>
      </c>
      <c r="S3" s="173">
        <v>248.73011726242933</v>
      </c>
      <c r="T3" s="173">
        <v>173.71796591503914</v>
      </c>
      <c r="U3" s="173">
        <v>2874.0005037484366</v>
      </c>
      <c r="V3" s="173">
        <v>146.84590431818984</v>
      </c>
      <c r="W3" s="188">
        <v>0</v>
      </c>
      <c r="X3" s="188">
        <v>195.66395906765879</v>
      </c>
      <c r="Y3" s="188">
        <v>0.94939383929999988</v>
      </c>
      <c r="Z3" s="173">
        <v>60.097465648808949</v>
      </c>
      <c r="AA3" s="302">
        <v>3306.4919103708221</v>
      </c>
      <c r="AB3" s="320">
        <f>SUM(AC3:AM3)</f>
        <v>187.49754123808617</v>
      </c>
      <c r="AC3" s="321"/>
      <c r="AD3" s="173"/>
      <c r="AE3" s="173">
        <v>28.152348906839784</v>
      </c>
      <c r="AF3" s="173"/>
      <c r="AG3" s="173"/>
      <c r="AH3" s="173"/>
      <c r="AI3" s="173">
        <v>140.51001885220637</v>
      </c>
      <c r="AJ3" s="173">
        <v>18.835173479039998</v>
      </c>
      <c r="AK3" s="28"/>
      <c r="AL3" s="28"/>
      <c r="AM3" s="188"/>
      <c r="AN3" s="350"/>
      <c r="AO3" s="350">
        <v>135.99561478933791</v>
      </c>
      <c r="AP3" s="320"/>
      <c r="AQ3" s="199">
        <f t="shared" si="0"/>
        <v>13414.07404395943</v>
      </c>
    </row>
    <row r="4" spans="1:44" s="196" customFormat="1" ht="12.75" customHeight="1">
      <c r="A4" s="197" t="s">
        <v>2</v>
      </c>
      <c r="B4" s="198"/>
      <c r="C4" s="249">
        <f>SUM(D4:G4)</f>
        <v>18.239114634928001</v>
      </c>
      <c r="D4" s="250">
        <v>0</v>
      </c>
      <c r="E4" s="251">
        <v>17.793936616</v>
      </c>
      <c r="F4" s="188"/>
      <c r="G4" s="188">
        <v>0.44517801892799996</v>
      </c>
      <c r="H4" s="302">
        <f>SUM(I4:K4)</f>
        <v>1.2758399999999999</v>
      </c>
      <c r="I4" s="28"/>
      <c r="J4" s="467"/>
      <c r="K4" s="173">
        <v>1.2758399999999999</v>
      </c>
      <c r="L4" s="302">
        <f>SUM(M4:Z4)</f>
        <v>1564.3447230734114</v>
      </c>
      <c r="M4" s="28">
        <v>71.22440598339999</v>
      </c>
      <c r="N4" s="28">
        <v>0</v>
      </c>
      <c r="O4" s="173"/>
      <c r="P4" s="173">
        <v>286.21866322222223</v>
      </c>
      <c r="Q4" s="173">
        <v>71.359107223039999</v>
      </c>
      <c r="R4" s="173">
        <v>0</v>
      </c>
      <c r="S4" s="173">
        <v>846.05750815141232</v>
      </c>
      <c r="T4" s="173">
        <v>19.161215509138383</v>
      </c>
      <c r="U4" s="173">
        <v>126.06862883381233</v>
      </c>
      <c r="V4" s="173">
        <v>6.902169068056796E-3</v>
      </c>
      <c r="W4" s="188">
        <v>115.54112683770717</v>
      </c>
      <c r="X4" s="188">
        <v>18.91391077027918</v>
      </c>
      <c r="Y4" s="188">
        <v>5.5949644711321737E-2</v>
      </c>
      <c r="Z4" s="173">
        <v>9.7373047286203924</v>
      </c>
      <c r="AA4" s="302">
        <v>0</v>
      </c>
      <c r="AB4" s="320">
        <f>SUM(AC4:AM4)</f>
        <v>14.595866819528034</v>
      </c>
      <c r="AC4" s="321"/>
      <c r="AD4" s="173"/>
      <c r="AE4" s="173">
        <v>1.8331900257953566E-2</v>
      </c>
      <c r="AF4" s="173"/>
      <c r="AG4" s="173"/>
      <c r="AH4" s="173"/>
      <c r="AI4" s="173">
        <v>14.57753491927008</v>
      </c>
      <c r="AJ4" s="173">
        <v>0</v>
      </c>
      <c r="AK4" s="28"/>
      <c r="AL4" s="28"/>
      <c r="AM4" s="188"/>
      <c r="AN4" s="350"/>
      <c r="AO4" s="350">
        <v>114.33628546861564</v>
      </c>
      <c r="AP4" s="320"/>
      <c r="AQ4" s="199">
        <f t="shared" si="0"/>
        <v>1712.7918299964831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131.30553191273023</v>
      </c>
      <c r="M5" s="28"/>
      <c r="N5" s="28"/>
      <c r="O5" s="173"/>
      <c r="P5" s="173"/>
      <c r="Q5" s="173"/>
      <c r="R5" s="173"/>
      <c r="S5" s="173">
        <v>1.2569568310734465</v>
      </c>
      <c r="T5" s="173"/>
      <c r="U5" s="173">
        <v>130.04857508165679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131.30553191273023</v>
      </c>
    </row>
    <row r="6" spans="1:44" s="196" customFormat="1" ht="12.75" customHeight="1" thickBot="1">
      <c r="A6" s="200" t="s">
        <v>4</v>
      </c>
      <c r="B6" s="201"/>
      <c r="C6" s="249">
        <f>SUM(D6:G6)</f>
        <v>-197.19604226812729</v>
      </c>
      <c r="D6" s="252">
        <v>-209.56604106950425</v>
      </c>
      <c r="E6" s="188">
        <v>10.954624633612809</v>
      </c>
      <c r="F6" s="253"/>
      <c r="G6" s="253">
        <v>1.4153741677641596</v>
      </c>
      <c r="H6" s="303">
        <f>SUM(I6:K6)</f>
        <v>95.950475677409912</v>
      </c>
      <c r="I6" s="304">
        <v>93.499238547029918</v>
      </c>
      <c r="J6" s="521">
        <v>0</v>
      </c>
      <c r="K6" s="304">
        <v>2.4512371303799996</v>
      </c>
      <c r="L6" s="303">
        <f>SUM(M6:Z6)</f>
        <v>-18.289583278575844</v>
      </c>
      <c r="M6" s="28">
        <v>-77.734862510599982</v>
      </c>
      <c r="N6" s="28">
        <v>-1.8340232664000014</v>
      </c>
      <c r="O6" s="173"/>
      <c r="P6" s="173">
        <v>2.2609886888889013</v>
      </c>
      <c r="Q6" s="173">
        <v>7.9276193360000073</v>
      </c>
      <c r="R6" s="173">
        <v>27.290117385360034</v>
      </c>
      <c r="S6" s="173">
        <v>-6.6707462480225983</v>
      </c>
      <c r="T6" s="173">
        <v>-1.6289544567101817</v>
      </c>
      <c r="U6" s="173">
        <v>27.072419977683797</v>
      </c>
      <c r="V6" s="173">
        <v>5.1716669871855006</v>
      </c>
      <c r="W6" s="253">
        <v>-0.14380917196132501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-12.209215701589317</v>
      </c>
      <c r="AC6" s="323"/>
      <c r="AD6" s="184"/>
      <c r="AE6" s="184">
        <v>0.10907595333968101</v>
      </c>
      <c r="AF6" s="184"/>
      <c r="AG6" s="184"/>
      <c r="AH6" s="184"/>
      <c r="AI6" s="184">
        <v>-12.011764784560999</v>
      </c>
      <c r="AJ6" s="184">
        <v>-0.30652687036800047</v>
      </c>
      <c r="AK6" s="304"/>
      <c r="AL6" s="304"/>
      <c r="AM6" s="253"/>
      <c r="AN6" s="351"/>
      <c r="AO6" s="351"/>
      <c r="AP6" s="322"/>
      <c r="AQ6" s="202">
        <f t="shared" si="0"/>
        <v>-131.74436557088254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716.83444092141781</v>
      </c>
      <c r="D7" s="324">
        <f t="shared" si="1"/>
        <v>667.38805112030172</v>
      </c>
      <c r="E7" s="178">
        <f t="shared" si="1"/>
        <v>42.818919941001568</v>
      </c>
      <c r="F7" s="178">
        <f t="shared" si="1"/>
        <v>0</v>
      </c>
      <c r="G7" s="178">
        <f t="shared" si="1"/>
        <v>6.6274698601146325</v>
      </c>
      <c r="H7" s="306">
        <f t="shared" si="1"/>
        <v>222.3786356774099</v>
      </c>
      <c r="I7" s="324">
        <f t="shared" si="1"/>
        <v>93.499238547029918</v>
      </c>
      <c r="J7" s="468">
        <f t="shared" si="1"/>
        <v>127.70399999999999</v>
      </c>
      <c r="K7" s="178">
        <f t="shared" si="1"/>
        <v>1.1753971303799997</v>
      </c>
      <c r="L7" s="306">
        <f t="shared" si="1"/>
        <v>7137.8795414719934</v>
      </c>
      <c r="M7" s="324">
        <f t="shared" si="1"/>
        <v>3050.0228853793992</v>
      </c>
      <c r="N7" s="324">
        <f t="shared" si="1"/>
        <v>-1.8340232664000014</v>
      </c>
      <c r="O7" s="178">
        <f t="shared" si="1"/>
        <v>0</v>
      </c>
      <c r="P7" s="178">
        <f t="shared" si="1"/>
        <v>139.01297635555551</v>
      </c>
      <c r="Q7" s="178">
        <f t="shared" si="1"/>
        <v>256.09041025568007</v>
      </c>
      <c r="R7" s="178">
        <f t="shared" si="1"/>
        <v>1237.6294844171998</v>
      </c>
      <c r="S7" s="178">
        <f t="shared" si="1"/>
        <v>-605.25509396807911</v>
      </c>
      <c r="T7" s="178">
        <f t="shared" si="1"/>
        <v>152.9277959491906</v>
      </c>
      <c r="U7" s="178">
        <f t="shared" si="1"/>
        <v>2644.9557198106509</v>
      </c>
      <c r="V7" s="178">
        <f t="shared" si="1"/>
        <v>152.01066913630726</v>
      </c>
      <c r="W7" s="178">
        <f t="shared" si="1"/>
        <v>-115.68493600966849</v>
      </c>
      <c r="X7" s="178">
        <f t="shared" si="1"/>
        <v>176.75004829737961</v>
      </c>
      <c r="Y7" s="178">
        <f t="shared" si="1"/>
        <v>0.89344419458867819</v>
      </c>
      <c r="Z7" s="178">
        <f t="shared" si="1"/>
        <v>50.360160920188555</v>
      </c>
      <c r="AA7" s="306">
        <f t="shared" si="1"/>
        <v>4471.1701999877605</v>
      </c>
      <c r="AB7" s="306">
        <f t="shared" si="1"/>
        <v>1852.1441895645828</v>
      </c>
      <c r="AC7" s="324">
        <f t="shared" si="1"/>
        <v>60.30334748066673</v>
      </c>
      <c r="AD7" s="178">
        <f t="shared" si="1"/>
        <v>979.84020899472603</v>
      </c>
      <c r="AE7" s="178">
        <f t="shared" si="1"/>
        <v>270.17449810301446</v>
      </c>
      <c r="AF7" s="178">
        <f t="shared" si="1"/>
        <v>151.71885304174376</v>
      </c>
      <c r="AG7" s="178">
        <f t="shared" si="1"/>
        <v>25.786208429758055</v>
      </c>
      <c r="AH7" s="178">
        <f t="shared" si="1"/>
        <v>27.98876019540571</v>
      </c>
      <c r="AI7" s="178">
        <f t="shared" si="1"/>
        <v>214.76843053394205</v>
      </c>
      <c r="AJ7" s="178">
        <f t="shared" si="1"/>
        <v>23.439680137823999</v>
      </c>
      <c r="AK7" s="257">
        <f t="shared" si="1"/>
        <v>12.782834851093341</v>
      </c>
      <c r="AL7" s="257">
        <f t="shared" si="1"/>
        <v>14.057934885655365</v>
      </c>
      <c r="AM7" s="324">
        <f t="shared" si="1"/>
        <v>71.283432910752964</v>
      </c>
      <c r="AN7" s="306">
        <f t="shared" si="1"/>
        <v>148.40636612249935</v>
      </c>
      <c r="AO7" s="306">
        <f t="shared" si="1"/>
        <v>21.659329320722264</v>
      </c>
      <c r="AP7" s="360">
        <f t="shared" si="1"/>
        <v>0</v>
      </c>
      <c r="AQ7" s="227">
        <f t="shared" si="0"/>
        <v>14570.472703066385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2">C7-C27</f>
        <v>716.83444092141781</v>
      </c>
      <c r="D8" s="372">
        <f t="shared" si="2"/>
        <v>667.38805112030172</v>
      </c>
      <c r="E8" s="373">
        <f t="shared" si="2"/>
        <v>42.818919941001568</v>
      </c>
      <c r="F8" s="374">
        <f t="shared" si="2"/>
        <v>0</v>
      </c>
      <c r="G8" s="374">
        <f t="shared" si="2"/>
        <v>6.6274698601146325</v>
      </c>
      <c r="H8" s="375">
        <f t="shared" si="2"/>
        <v>222.3786356774099</v>
      </c>
      <c r="I8" s="372">
        <f t="shared" si="2"/>
        <v>93.499238547029918</v>
      </c>
      <c r="J8" s="522">
        <f t="shared" si="2"/>
        <v>127.70399999999999</v>
      </c>
      <c r="K8" s="373">
        <f t="shared" si="2"/>
        <v>1.1753971303799997</v>
      </c>
      <c r="L8" s="375">
        <f t="shared" si="2"/>
        <v>6909.8758880598361</v>
      </c>
      <c r="M8" s="372">
        <f t="shared" si="2"/>
        <v>3050.0228853793992</v>
      </c>
      <c r="N8" s="372">
        <f t="shared" si="2"/>
        <v>-1.8340232664000014</v>
      </c>
      <c r="O8" s="373">
        <f t="shared" si="2"/>
        <v>0</v>
      </c>
      <c r="P8" s="373">
        <f t="shared" si="2"/>
        <v>139.01297635555551</v>
      </c>
      <c r="Q8" s="373">
        <f t="shared" si="2"/>
        <v>256.09041025568007</v>
      </c>
      <c r="R8" s="373">
        <f t="shared" si="2"/>
        <v>1237.6294844171998</v>
      </c>
      <c r="S8" s="373">
        <f t="shared" si="2"/>
        <v>-605.25509396807911</v>
      </c>
      <c r="T8" s="373">
        <f t="shared" si="2"/>
        <v>152.9277959491906</v>
      </c>
      <c r="U8" s="373">
        <f t="shared" si="2"/>
        <v>2644.9557198106509</v>
      </c>
      <c r="V8" s="373">
        <f t="shared" si="2"/>
        <v>152.01066913630726</v>
      </c>
      <c r="W8" s="374">
        <f t="shared" si="2"/>
        <v>-115.68493600966849</v>
      </c>
      <c r="X8" s="374">
        <f t="shared" si="2"/>
        <v>0</v>
      </c>
      <c r="Y8" s="374">
        <f t="shared" si="2"/>
        <v>0</v>
      </c>
      <c r="Z8" s="373">
        <f t="shared" si="2"/>
        <v>0</v>
      </c>
      <c r="AA8" s="375">
        <f t="shared" si="2"/>
        <v>4471.1701999877605</v>
      </c>
      <c r="AB8" s="384">
        <f t="shared" si="2"/>
        <v>1852.1441895645828</v>
      </c>
      <c r="AC8" s="372">
        <f t="shared" si="2"/>
        <v>60.30334748066673</v>
      </c>
      <c r="AD8" s="373">
        <f t="shared" si="2"/>
        <v>979.84020899472603</v>
      </c>
      <c r="AE8" s="373">
        <f t="shared" si="2"/>
        <v>270.17449810301446</v>
      </c>
      <c r="AF8" s="373">
        <f t="shared" si="2"/>
        <v>151.71885304174376</v>
      </c>
      <c r="AG8" s="373">
        <f t="shared" si="2"/>
        <v>25.786208429758055</v>
      </c>
      <c r="AH8" s="373">
        <f t="shared" si="2"/>
        <v>27.98876019540571</v>
      </c>
      <c r="AI8" s="373">
        <f t="shared" si="2"/>
        <v>214.76843053394205</v>
      </c>
      <c r="AJ8" s="373">
        <f t="shared" si="2"/>
        <v>23.439680137823999</v>
      </c>
      <c r="AK8" s="408">
        <f t="shared" si="2"/>
        <v>12.782834851093341</v>
      </c>
      <c r="AL8" s="408">
        <f t="shared" si="2"/>
        <v>14.057934885655365</v>
      </c>
      <c r="AM8" s="372">
        <f t="shared" si="2"/>
        <v>71.283432910752964</v>
      </c>
      <c r="AN8" s="375">
        <f t="shared" si="2"/>
        <v>148.40636612249935</v>
      </c>
      <c r="AO8" s="375">
        <f t="shared" si="2"/>
        <v>21.659329320722264</v>
      </c>
      <c r="AP8" s="372">
        <f t="shared" si="2"/>
        <v>0</v>
      </c>
      <c r="AQ8" s="376">
        <f t="shared" si="0"/>
        <v>14342.469049654228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3">SUM(C10:C14)</f>
        <v>564.16446931607618</v>
      </c>
      <c r="D9" s="257">
        <f t="shared" si="3"/>
        <v>564.16446931607618</v>
      </c>
      <c r="E9" s="178">
        <f t="shared" si="3"/>
        <v>0</v>
      </c>
      <c r="F9" s="258">
        <f t="shared" si="3"/>
        <v>0</v>
      </c>
      <c r="G9" s="258">
        <f t="shared" si="3"/>
        <v>0</v>
      </c>
      <c r="H9" s="306">
        <f t="shared" si="3"/>
        <v>88.624804483421229</v>
      </c>
      <c r="I9" s="257">
        <f t="shared" si="3"/>
        <v>88.624804483421229</v>
      </c>
      <c r="J9" s="468">
        <f t="shared" si="3"/>
        <v>0</v>
      </c>
      <c r="K9" s="178">
        <f t="shared" si="3"/>
        <v>0</v>
      </c>
      <c r="L9" s="306">
        <f t="shared" si="3"/>
        <v>3360.5497147082729</v>
      </c>
      <c r="M9" s="178">
        <f t="shared" si="3"/>
        <v>3050.0228853793992</v>
      </c>
      <c r="N9" s="178">
        <f t="shared" ref="N9" si="4">SUM(N10:N14)</f>
        <v>55.067344263475398</v>
      </c>
      <c r="O9" s="178">
        <f t="shared" si="3"/>
        <v>0</v>
      </c>
      <c r="P9" s="178">
        <f t="shared" si="3"/>
        <v>0</v>
      </c>
      <c r="Q9" s="178">
        <f t="shared" si="3"/>
        <v>0</v>
      </c>
      <c r="R9" s="178">
        <f t="shared" si="3"/>
        <v>0</v>
      </c>
      <c r="S9" s="178">
        <f t="shared" si="3"/>
        <v>226.52365412421747</v>
      </c>
      <c r="T9" s="178">
        <f t="shared" si="3"/>
        <v>0.59124507071728161</v>
      </c>
      <c r="U9" s="178">
        <f t="shared" si="3"/>
        <v>28.344585870463867</v>
      </c>
      <c r="V9" s="178">
        <f t="shared" si="3"/>
        <v>0</v>
      </c>
      <c r="W9" s="258">
        <f t="shared" si="3"/>
        <v>0</v>
      </c>
      <c r="X9" s="258">
        <f t="shared" si="3"/>
        <v>0</v>
      </c>
      <c r="Y9" s="258">
        <f t="shared" si="3"/>
        <v>0</v>
      </c>
      <c r="Z9" s="178">
        <f t="shared" si="3"/>
        <v>0</v>
      </c>
      <c r="AA9" s="306">
        <f t="shared" si="3"/>
        <v>2614.9980898692384</v>
      </c>
      <c r="AB9" s="324">
        <f t="shared" si="3"/>
        <v>242.79409683990843</v>
      </c>
      <c r="AC9" s="325">
        <f t="shared" si="3"/>
        <v>0</v>
      </c>
      <c r="AD9" s="178">
        <f t="shared" si="3"/>
        <v>0</v>
      </c>
      <c r="AE9" s="178">
        <f t="shared" si="3"/>
        <v>108.61769663688514</v>
      </c>
      <c r="AF9" s="178">
        <f t="shared" ref="AF9" si="5">SUM(AF10:AF14)</f>
        <v>97.794026999205983</v>
      </c>
      <c r="AG9" s="178">
        <f t="shared" si="3"/>
        <v>25.786208429758055</v>
      </c>
      <c r="AH9" s="178">
        <f t="shared" si="3"/>
        <v>10.59616477405927</v>
      </c>
      <c r="AI9" s="178">
        <f t="shared" si="3"/>
        <v>0</v>
      </c>
      <c r="AJ9" s="178">
        <f t="shared" ref="AJ9" si="6">SUM(AJ10:AJ14)</f>
        <v>0</v>
      </c>
      <c r="AK9" s="257">
        <f t="shared" si="3"/>
        <v>0</v>
      </c>
      <c r="AL9" s="257">
        <f t="shared" ref="AL9" si="7">SUM(AL10:AL14)</f>
        <v>0</v>
      </c>
      <c r="AM9" s="258">
        <f t="shared" si="3"/>
        <v>0</v>
      </c>
      <c r="AN9" s="306">
        <f t="shared" si="3"/>
        <v>90.017877030731654</v>
      </c>
      <c r="AO9" s="306">
        <f t="shared" si="3"/>
        <v>43.963628546861564</v>
      </c>
      <c r="AP9" s="324">
        <f t="shared" si="3"/>
        <v>0</v>
      </c>
      <c r="AQ9" s="209">
        <f t="shared" si="0"/>
        <v>7005.1126807945102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564.16446931607618</v>
      </c>
      <c r="D10" s="260">
        <v>564.16446931607618</v>
      </c>
      <c r="E10" s="179"/>
      <c r="F10" s="261"/>
      <c r="G10" s="261"/>
      <c r="H10" s="307">
        <f>SUM(I10:K10)</f>
        <v>50.01778562299129</v>
      </c>
      <c r="I10" s="260">
        <v>50.01778562299129</v>
      </c>
      <c r="J10" s="470">
        <v>0</v>
      </c>
      <c r="K10" s="179"/>
      <c r="L10" s="307">
        <f>SUM(M10:Z10)</f>
        <v>254.86823999468135</v>
      </c>
      <c r="M10" s="179"/>
      <c r="N10" s="179"/>
      <c r="O10" s="179"/>
      <c r="P10" s="179"/>
      <c r="Q10" s="179"/>
      <c r="R10" s="179"/>
      <c r="S10" s="179">
        <v>226.52365412421747</v>
      </c>
      <c r="T10" s="179"/>
      <c r="U10" s="179">
        <v>28.344585870463867</v>
      </c>
      <c r="V10" s="179"/>
      <c r="W10" s="261"/>
      <c r="X10" s="261"/>
      <c r="Y10" s="261"/>
      <c r="Z10" s="179"/>
      <c r="AA10" s="307">
        <v>2351.2053803188846</v>
      </c>
      <c r="AB10" s="326">
        <f>SUM(AC10:AM10)</f>
        <v>227.12618412333597</v>
      </c>
      <c r="AC10" s="327"/>
      <c r="AD10" s="179"/>
      <c r="AE10" s="179">
        <v>103.54594869437194</v>
      </c>
      <c r="AF10" s="179">
        <v>97.794026999205983</v>
      </c>
      <c r="AG10" s="179">
        <v>25.786208429758055</v>
      </c>
      <c r="AH10" s="179"/>
      <c r="AI10" s="179">
        <v>0</v>
      </c>
      <c r="AJ10" s="179"/>
      <c r="AK10" s="260"/>
      <c r="AL10" s="260"/>
      <c r="AM10" s="261"/>
      <c r="AN10" s="352">
        <v>90.017877030731654</v>
      </c>
      <c r="AO10" s="307"/>
      <c r="AP10" s="326"/>
      <c r="AQ10" s="212">
        <f t="shared" si="0"/>
        <v>3537.3999364067008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4.6062232709562521</v>
      </c>
      <c r="I11" s="28">
        <v>4.6062232709562521</v>
      </c>
      <c r="J11" s="467"/>
      <c r="K11" s="173"/>
      <c r="L11" s="302">
        <f>SUM(M11:Z11)</f>
        <v>0.59124507071728161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0.59124507071728161</v>
      </c>
      <c r="U11" s="173">
        <v>0</v>
      </c>
      <c r="V11" s="173"/>
      <c r="W11" s="188"/>
      <c r="X11" s="188"/>
      <c r="Y11" s="188"/>
      <c r="Z11" s="173"/>
      <c r="AA11" s="302">
        <v>246.62911960323271</v>
      </c>
      <c r="AB11" s="320">
        <f>SUM(AC11:AM11)</f>
        <v>15.667912716572474</v>
      </c>
      <c r="AC11" s="321"/>
      <c r="AD11" s="173"/>
      <c r="AE11" s="173">
        <v>5.0717479425132046</v>
      </c>
      <c r="AF11" s="173"/>
      <c r="AG11" s="173"/>
      <c r="AH11" s="173">
        <v>10.59616477405927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267.4945006614787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36.722957867583837</v>
      </c>
      <c r="AP12" s="320"/>
      <c r="AQ12" s="199">
        <f t="shared" si="0"/>
        <v>36.722957867583837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34.00079558947369</v>
      </c>
      <c r="I13" s="28">
        <v>34.00079558947369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34.00079558947369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3105.0902296428744</v>
      </c>
      <c r="M14" s="180">
        <v>3050.0228853793992</v>
      </c>
      <c r="N14" s="180">
        <v>55.067344263475398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17.163589947121384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7.2406706792777298</v>
      </c>
      <c r="AP14" s="328"/>
      <c r="AQ14" s="215">
        <f t="shared" si="0"/>
        <v>3129.4944902692732</v>
      </c>
    </row>
    <row r="15" spans="1:44" s="206" customFormat="1" ht="12.75" customHeight="1">
      <c r="A15" s="935" t="s">
        <v>6</v>
      </c>
      <c r="B15" s="191"/>
      <c r="C15" s="265">
        <f t="shared" ref="C15:AP15" si="8">SUM(C16:C20)</f>
        <v>0</v>
      </c>
      <c r="D15" s="266">
        <f t="shared" si="8"/>
        <v>0</v>
      </c>
      <c r="E15" s="181">
        <f t="shared" si="8"/>
        <v>0</v>
      </c>
      <c r="F15" s="267">
        <f t="shared" si="8"/>
        <v>0</v>
      </c>
      <c r="G15" s="267">
        <f t="shared" si="8"/>
        <v>0</v>
      </c>
      <c r="H15" s="309">
        <f t="shared" si="8"/>
        <v>32.300755810000005</v>
      </c>
      <c r="I15" s="266">
        <f t="shared" si="8"/>
        <v>0</v>
      </c>
      <c r="J15" s="523">
        <f t="shared" si="8"/>
        <v>0</v>
      </c>
      <c r="K15" s="181">
        <f t="shared" si="8"/>
        <v>32.300755810000005</v>
      </c>
      <c r="L15" s="309">
        <f t="shared" si="8"/>
        <v>3153.1811046907687</v>
      </c>
      <c r="M15" s="181">
        <f t="shared" si="8"/>
        <v>0</v>
      </c>
      <c r="N15" s="181">
        <f t="shared" si="8"/>
        <v>0</v>
      </c>
      <c r="O15" s="181">
        <f t="shared" si="8"/>
        <v>117.64416658350582</v>
      </c>
      <c r="P15" s="181">
        <f t="shared" si="8"/>
        <v>569.2635735888889</v>
      </c>
      <c r="Q15" s="181">
        <f t="shared" si="8"/>
        <v>295.01708236000007</v>
      </c>
      <c r="R15" s="181">
        <f t="shared" si="8"/>
        <v>0</v>
      </c>
      <c r="S15" s="181">
        <f t="shared" si="8"/>
        <v>846.99436135367239</v>
      </c>
      <c r="T15" s="181">
        <f t="shared" si="8"/>
        <v>42.207580812793744</v>
      </c>
      <c r="U15" s="181">
        <f t="shared" si="8"/>
        <v>1155.4500409338968</v>
      </c>
      <c r="V15" s="181">
        <f t="shared" si="8"/>
        <v>0</v>
      </c>
      <c r="W15" s="267">
        <f t="shared" si="8"/>
        <v>126.60429905801104</v>
      </c>
      <c r="X15" s="267">
        <f t="shared" si="8"/>
        <v>0</v>
      </c>
      <c r="Y15" s="267">
        <f t="shared" si="8"/>
        <v>0</v>
      </c>
      <c r="Z15" s="181">
        <f t="shared" si="8"/>
        <v>0</v>
      </c>
      <c r="AA15" s="309">
        <f t="shared" si="8"/>
        <v>0</v>
      </c>
      <c r="AB15" s="217">
        <f t="shared" si="8"/>
        <v>0</v>
      </c>
      <c r="AC15" s="330">
        <f t="shared" si="8"/>
        <v>0</v>
      </c>
      <c r="AD15" s="181">
        <f t="shared" si="8"/>
        <v>0</v>
      </c>
      <c r="AE15" s="181">
        <f t="shared" si="8"/>
        <v>0</v>
      </c>
      <c r="AF15" s="181">
        <f t="shared" si="8"/>
        <v>0</v>
      </c>
      <c r="AG15" s="187">
        <f t="shared" si="8"/>
        <v>0</v>
      </c>
      <c r="AH15" s="187">
        <f t="shared" si="8"/>
        <v>0</v>
      </c>
      <c r="AI15" s="187">
        <f t="shared" si="8"/>
        <v>0</v>
      </c>
      <c r="AJ15" s="187">
        <f t="shared" ref="AJ15" si="9">SUM(AJ16:AJ20)</f>
        <v>0</v>
      </c>
      <c r="AK15" s="266">
        <f t="shared" si="8"/>
        <v>0</v>
      </c>
      <c r="AL15" s="266">
        <f t="shared" si="8"/>
        <v>0</v>
      </c>
      <c r="AM15" s="267">
        <f t="shared" si="8"/>
        <v>0</v>
      </c>
      <c r="AN15" s="309">
        <f t="shared" si="8"/>
        <v>0</v>
      </c>
      <c r="AO15" s="309">
        <f t="shared" si="8"/>
        <v>1874.4338567252184</v>
      </c>
      <c r="AP15" s="217">
        <f t="shared" si="8"/>
        <v>0</v>
      </c>
      <c r="AQ15" s="218">
        <f t="shared" si="0"/>
        <v>5059.9157172259875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1674.8814563807462</v>
      </c>
      <c r="AP16" s="326"/>
      <c r="AQ16" s="219">
        <f>C16+H16+L16+AA16+AO16+AP16</f>
        <v>1674.8814563807462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177.99655771006221</v>
      </c>
      <c r="AP17" s="320"/>
      <c r="AQ17" s="199">
        <f>C17+H17+L17+AA17+AO17+AP17</f>
        <v>177.99655771006221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21.555842634409945</v>
      </c>
      <c r="AP18" s="320"/>
      <c r="AQ18" s="199">
        <f t="shared" si="0"/>
        <v>21.555842634409945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32.300755810000005</v>
      </c>
      <c r="I19" s="28"/>
      <c r="J19" s="173"/>
      <c r="K19" s="173">
        <v>32.300755810000005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32.300755810000005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3153.1811046907687</v>
      </c>
      <c r="M20" s="180"/>
      <c r="N20" s="180"/>
      <c r="O20" s="180">
        <v>117.64416658350582</v>
      </c>
      <c r="P20" s="180">
        <v>569.2635735888889</v>
      </c>
      <c r="Q20" s="180">
        <v>295.01708236000007</v>
      </c>
      <c r="R20" s="180">
        <v>0</v>
      </c>
      <c r="S20" s="180">
        <v>846.99436135367239</v>
      </c>
      <c r="T20" s="180">
        <v>42.207580812793744</v>
      </c>
      <c r="U20" s="180">
        <v>1155.4500409338968</v>
      </c>
      <c r="V20" s="180"/>
      <c r="W20" s="264">
        <v>126.60429905801104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3153.1811046907687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22.678348478054495</v>
      </c>
      <c r="D21" s="269">
        <f>SUM(D22:D24)</f>
        <v>-17.370743940900002</v>
      </c>
      <c r="E21" s="182">
        <f>SUM(E22:E24)</f>
        <v>40.226580518954499</v>
      </c>
      <c r="F21" s="270">
        <f>SUM(F22:F24)</f>
        <v>0</v>
      </c>
      <c r="G21" s="270">
        <f>SUM(G22:G24)</f>
        <v>-0.17748809999999998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-49.063887953372209</v>
      </c>
      <c r="M21" s="182">
        <f t="shared" ref="M21:AQ21" si="10">SUM(M22:M24)</f>
        <v>0</v>
      </c>
      <c r="N21" s="182">
        <f t="shared" si="10"/>
        <v>56.923721599999993</v>
      </c>
      <c r="O21" s="182">
        <f t="shared" si="10"/>
        <v>0</v>
      </c>
      <c r="P21" s="182">
        <f t="shared" si="10"/>
        <v>-16.245509999999999</v>
      </c>
      <c r="Q21" s="182">
        <f t="shared" si="10"/>
        <v>237.77443962272</v>
      </c>
      <c r="R21" s="182">
        <f t="shared" si="10"/>
        <v>-242.67913272024001</v>
      </c>
      <c r="S21" s="182">
        <f t="shared" si="10"/>
        <v>0.63729985508474574</v>
      </c>
      <c r="T21" s="182">
        <f t="shared" si="10"/>
        <v>0</v>
      </c>
      <c r="U21" s="182">
        <f t="shared" si="10"/>
        <v>-51.698979732882421</v>
      </c>
      <c r="V21" s="182">
        <f t="shared" si="10"/>
        <v>-22.855836578054497</v>
      </c>
      <c r="W21" s="270">
        <f t="shared" si="10"/>
        <v>-10.919890000000001</v>
      </c>
      <c r="X21" s="270">
        <f t="shared" si="10"/>
        <v>0</v>
      </c>
      <c r="Y21" s="270">
        <f t="shared" si="10"/>
        <v>0</v>
      </c>
      <c r="Z21" s="182">
        <f t="shared" si="10"/>
        <v>0</v>
      </c>
      <c r="AA21" s="310">
        <f t="shared" si="10"/>
        <v>3.5024043852106623</v>
      </c>
      <c r="AB21" s="331">
        <f t="shared" si="10"/>
        <v>-1056.4287957116969</v>
      </c>
      <c r="AC21" s="332">
        <f t="shared" si="10"/>
        <v>-60.30334748066673</v>
      </c>
      <c r="AD21" s="182">
        <f t="shared" si="10"/>
        <v>-979.84020899472603</v>
      </c>
      <c r="AE21" s="182">
        <f t="shared" si="10"/>
        <v>0</v>
      </c>
      <c r="AF21" s="182">
        <f t="shared" si="10"/>
        <v>0</v>
      </c>
      <c r="AG21" s="333">
        <f t="shared" si="10"/>
        <v>0</v>
      </c>
      <c r="AH21" s="333">
        <f t="shared" si="10"/>
        <v>-3.5024043852106623</v>
      </c>
      <c r="AI21" s="333">
        <f t="shared" si="10"/>
        <v>0</v>
      </c>
      <c r="AJ21" s="333">
        <f t="shared" si="10"/>
        <v>0</v>
      </c>
      <c r="AK21" s="269">
        <f t="shared" si="10"/>
        <v>-12.782834851093341</v>
      </c>
      <c r="AL21" s="333">
        <f t="shared" si="10"/>
        <v>0</v>
      </c>
      <c r="AM21" s="270">
        <f t="shared" si="10"/>
        <v>0</v>
      </c>
      <c r="AN21" s="313">
        <f t="shared" si="10"/>
        <v>0</v>
      </c>
      <c r="AO21" s="310">
        <f t="shared" si="10"/>
        <v>1052.9263913264863</v>
      </c>
      <c r="AP21" s="331">
        <f t="shared" si="10"/>
        <v>0</v>
      </c>
      <c r="AQ21" s="223">
        <f t="shared" si="10"/>
        <v>-26.385539475317714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-1052.9263913264863</v>
      </c>
      <c r="AC22" s="327">
        <f>-AC2</f>
        <v>-60.30334748066673</v>
      </c>
      <c r="AD22" s="179">
        <f>-AD2</f>
        <v>-979.84020899472603</v>
      </c>
      <c r="AE22" s="179"/>
      <c r="AF22" s="179"/>
      <c r="AG22" s="186"/>
      <c r="AH22" s="186"/>
      <c r="AI22" s="186"/>
      <c r="AJ22" s="186"/>
      <c r="AK22" s="260">
        <v>-12.782834851093341</v>
      </c>
      <c r="AL22" s="186"/>
      <c r="AM22" s="261"/>
      <c r="AN22" s="352"/>
      <c r="AO22" s="307">
        <f>-(C22+H22+L22+AA22+AB22)</f>
        <v>1052.9263913264863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22.678348478054495</v>
      </c>
      <c r="D24" s="403">
        <v>-17.370743940900002</v>
      </c>
      <c r="E24" s="184">
        <f>-D24-V24</f>
        <v>40.226580518954499</v>
      </c>
      <c r="F24" s="253"/>
      <c r="G24" s="253">
        <v>-0.17748809999999998</v>
      </c>
      <c r="H24" s="303"/>
      <c r="I24" s="312"/>
      <c r="J24" s="184"/>
      <c r="K24" s="184"/>
      <c r="L24" s="303">
        <f>SUM(N24:Z24)</f>
        <v>-49.063887953372209</v>
      </c>
      <c r="M24" s="184"/>
      <c r="N24" s="184">
        <v>56.923721599999993</v>
      </c>
      <c r="O24" s="184"/>
      <c r="P24" s="184">
        <v>-16.245509999999999</v>
      </c>
      <c r="Q24" s="184">
        <v>237.77443962272</v>
      </c>
      <c r="R24" s="184">
        <v>-242.67913272024001</v>
      </c>
      <c r="S24" s="184">
        <v>0.63729985508474574</v>
      </c>
      <c r="T24" s="184"/>
      <c r="U24" s="184">
        <v>-51.698979732882421</v>
      </c>
      <c r="V24" s="253">
        <v>-22.855836578054497</v>
      </c>
      <c r="W24" s="253">
        <v>-10.919890000000001</v>
      </c>
      <c r="X24" s="253"/>
      <c r="Y24" s="253"/>
      <c r="Z24" s="184"/>
      <c r="AA24" s="303">
        <f>-AH24</f>
        <v>3.5024043852106623</v>
      </c>
      <c r="AB24" s="303">
        <f>SUM(AC24:AM24)</f>
        <v>-3.5024043852106623</v>
      </c>
      <c r="AC24" s="323"/>
      <c r="AD24" s="184"/>
      <c r="AE24" s="184"/>
      <c r="AF24" s="184"/>
      <c r="AG24" s="184"/>
      <c r="AH24" s="184">
        <v>-3.5024043852106623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-26.385539475317714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7.7518308106406693</v>
      </c>
      <c r="I25" s="172">
        <v>7.7518308106406693</v>
      </c>
      <c r="J25" s="476"/>
      <c r="K25" s="183"/>
      <c r="L25" s="309">
        <f>SUM(O25:Z25)</f>
        <v>118.59515022306688</v>
      </c>
      <c r="M25" s="183"/>
      <c r="N25" s="183"/>
      <c r="O25" s="183">
        <v>118.5003499495952</v>
      </c>
      <c r="P25" s="183"/>
      <c r="Q25" s="183"/>
      <c r="R25" s="183"/>
      <c r="S25" s="183">
        <v>0</v>
      </c>
      <c r="T25" s="183">
        <v>1.8276471195184864E-3</v>
      </c>
      <c r="U25" s="183">
        <v>9.2972626352166646E-2</v>
      </c>
      <c r="V25" s="183"/>
      <c r="W25" s="172"/>
      <c r="X25" s="172"/>
      <c r="Y25" s="172"/>
      <c r="Z25" s="183"/>
      <c r="AA25" s="309">
        <v>54.077999882440707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298.23289085330828</v>
      </c>
      <c r="AP25" s="217"/>
      <c r="AQ25" s="226">
        <f>C25+H25+L25+AA25+AB25+AN25+AO25+AP25</f>
        <v>478.65787176945651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1">C7-C9+C15+C21-C25</f>
        <v>175.34832008339612</v>
      </c>
      <c r="D26" s="276">
        <f t="shared" si="11"/>
        <v>85.852837863325547</v>
      </c>
      <c r="E26" s="177">
        <f t="shared" si="11"/>
        <v>83.04550045995606</v>
      </c>
      <c r="F26" s="177">
        <f t="shared" si="11"/>
        <v>0</v>
      </c>
      <c r="G26" s="177">
        <f t="shared" si="11"/>
        <v>6.4499817601146328</v>
      </c>
      <c r="H26" s="305">
        <f t="shared" si="11"/>
        <v>158.30275619334799</v>
      </c>
      <c r="I26" s="276">
        <f t="shared" si="11"/>
        <v>-2.8773967470319803</v>
      </c>
      <c r="J26" s="477">
        <f t="shared" si="11"/>
        <v>127.70399999999999</v>
      </c>
      <c r="K26" s="177">
        <f t="shared" si="11"/>
        <v>33.476152940380004</v>
      </c>
      <c r="L26" s="305">
        <f t="shared" si="11"/>
        <v>6762.8518932780498</v>
      </c>
      <c r="M26" s="177">
        <f t="shared" si="11"/>
        <v>0</v>
      </c>
      <c r="N26" s="177">
        <f t="shared" si="11"/>
        <v>2.235407012459234E-2</v>
      </c>
      <c r="O26" s="177">
        <f t="shared" si="11"/>
        <v>-0.8561833660893825</v>
      </c>
      <c r="P26" s="177">
        <f t="shared" si="11"/>
        <v>692.0310399444445</v>
      </c>
      <c r="Q26" s="177">
        <f t="shared" si="11"/>
        <v>788.88193223840017</v>
      </c>
      <c r="R26" s="177">
        <f t="shared" si="11"/>
        <v>994.95035169695984</v>
      </c>
      <c r="S26" s="177">
        <f t="shared" si="11"/>
        <v>15.852913116460524</v>
      </c>
      <c r="T26" s="177">
        <f t="shared" si="11"/>
        <v>194.54230404414753</v>
      </c>
      <c r="U26" s="177">
        <f t="shared" si="11"/>
        <v>3720.2692225148494</v>
      </c>
      <c r="V26" s="177">
        <f t="shared" si="11"/>
        <v>129.15483255825276</v>
      </c>
      <c r="W26" s="177">
        <f t="shared" si="11"/>
        <v>-5.2695165745397787E-4</v>
      </c>
      <c r="X26" s="177">
        <f t="shared" si="11"/>
        <v>176.75004829737961</v>
      </c>
      <c r="Y26" s="177">
        <f t="shared" si="11"/>
        <v>0.89344419458867819</v>
      </c>
      <c r="Z26" s="177">
        <f t="shared" si="11"/>
        <v>50.360160920188555</v>
      </c>
      <c r="AA26" s="305">
        <f t="shared" si="11"/>
        <v>1805.596514621292</v>
      </c>
      <c r="AB26" s="255">
        <f t="shared" si="11"/>
        <v>552.92129701297745</v>
      </c>
      <c r="AC26" s="325">
        <f t="shared" si="11"/>
        <v>0</v>
      </c>
      <c r="AD26" s="178">
        <f t="shared" si="11"/>
        <v>0</v>
      </c>
      <c r="AE26" s="178">
        <f t="shared" si="11"/>
        <v>161.55680146612931</v>
      </c>
      <c r="AF26" s="178">
        <f t="shared" si="11"/>
        <v>53.924826042537774</v>
      </c>
      <c r="AG26" s="178">
        <f t="shared" si="11"/>
        <v>0</v>
      </c>
      <c r="AH26" s="178">
        <f t="shared" si="11"/>
        <v>13.89019103613578</v>
      </c>
      <c r="AI26" s="178">
        <f t="shared" si="11"/>
        <v>214.76843053394205</v>
      </c>
      <c r="AJ26" s="178">
        <f t="shared" si="11"/>
        <v>23.439680137823999</v>
      </c>
      <c r="AK26" s="257">
        <f t="shared" si="11"/>
        <v>0</v>
      </c>
      <c r="AL26" s="257">
        <f t="shared" si="11"/>
        <v>14.057934885655365</v>
      </c>
      <c r="AM26" s="295">
        <f t="shared" si="11"/>
        <v>71.283432910752964</v>
      </c>
      <c r="AN26" s="305">
        <f t="shared" si="11"/>
        <v>58.388489091767696</v>
      </c>
      <c r="AO26" s="305">
        <f t="shared" si="11"/>
        <v>2606.8230579722572</v>
      </c>
      <c r="AP26" s="255">
        <f t="shared" si="11"/>
        <v>0</v>
      </c>
      <c r="AQ26" s="205">
        <f>C26+H26+L26+AA26+AB26+AN26+AO26+AP26</f>
        <v>12120.232328253087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12">C28</f>
        <v>0</v>
      </c>
      <c r="D27" s="257">
        <f t="shared" si="12"/>
        <v>0</v>
      </c>
      <c r="E27" s="178">
        <f t="shared" si="12"/>
        <v>0</v>
      </c>
      <c r="F27" s="258">
        <f t="shared" si="12"/>
        <v>0</v>
      </c>
      <c r="G27" s="258">
        <f t="shared" si="12"/>
        <v>0</v>
      </c>
      <c r="H27" s="306">
        <f t="shared" si="12"/>
        <v>0</v>
      </c>
      <c r="I27" s="257">
        <f t="shared" si="12"/>
        <v>0</v>
      </c>
      <c r="J27" s="468">
        <f t="shared" si="12"/>
        <v>0</v>
      </c>
      <c r="K27" s="178">
        <f t="shared" si="12"/>
        <v>0</v>
      </c>
      <c r="L27" s="306">
        <f t="shared" si="12"/>
        <v>228.00365341215684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258"/>
      <c r="X27" s="258">
        <f t="shared" ref="X27:AQ27" si="13">X28</f>
        <v>176.75004829737961</v>
      </c>
      <c r="Y27" s="258">
        <f t="shared" si="13"/>
        <v>0.89344419458867819</v>
      </c>
      <c r="Z27" s="178">
        <f t="shared" si="13"/>
        <v>50.360160920188555</v>
      </c>
      <c r="AA27" s="306">
        <f t="shared" si="13"/>
        <v>0</v>
      </c>
      <c r="AB27" s="324">
        <f t="shared" si="13"/>
        <v>0</v>
      </c>
      <c r="AC27" s="325">
        <f t="shared" si="13"/>
        <v>0</v>
      </c>
      <c r="AD27" s="178">
        <f t="shared" si="13"/>
        <v>0</v>
      </c>
      <c r="AE27" s="178">
        <f t="shared" si="13"/>
        <v>0</v>
      </c>
      <c r="AF27" s="178">
        <f t="shared" si="13"/>
        <v>0</v>
      </c>
      <c r="AG27" s="178">
        <f t="shared" si="13"/>
        <v>0</v>
      </c>
      <c r="AH27" s="178">
        <f t="shared" si="13"/>
        <v>0</v>
      </c>
      <c r="AI27" s="178">
        <f t="shared" si="13"/>
        <v>0</v>
      </c>
      <c r="AJ27" s="178">
        <f t="shared" si="13"/>
        <v>0</v>
      </c>
      <c r="AK27" s="257">
        <f t="shared" si="13"/>
        <v>0</v>
      </c>
      <c r="AL27" s="257">
        <f t="shared" si="13"/>
        <v>0</v>
      </c>
      <c r="AM27" s="258">
        <f t="shared" si="13"/>
        <v>0</v>
      </c>
      <c r="AN27" s="306">
        <f t="shared" si="13"/>
        <v>0</v>
      </c>
      <c r="AO27" s="306">
        <f t="shared" si="13"/>
        <v>0</v>
      </c>
      <c r="AP27" s="324">
        <f t="shared" si="13"/>
        <v>0</v>
      </c>
      <c r="AQ27" s="227">
        <f t="shared" si="13"/>
        <v>228.00365341215684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228.00365341215684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176.75004829737961</v>
      </c>
      <c r="Y28" s="270">
        <f>Y26</f>
        <v>0.89344419458867819</v>
      </c>
      <c r="Z28" s="182">
        <f>Z26</f>
        <v>50.360160920188555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228.00365341215684</v>
      </c>
    </row>
    <row r="29" spans="1:44" s="206" customFormat="1" ht="12.75" customHeight="1" thickBot="1">
      <c r="A29" s="207" t="s">
        <v>12</v>
      </c>
      <c r="B29" s="208"/>
      <c r="C29" s="256">
        <f t="shared" ref="C29:AQ29" si="14">C30+C45+C56+C58+C65+C70+C71</f>
        <v>185.02187634755435</v>
      </c>
      <c r="D29" s="257">
        <f t="shared" si="14"/>
        <v>88.419196522922505</v>
      </c>
      <c r="E29" s="178">
        <f t="shared" si="14"/>
        <v>88.68515250811096</v>
      </c>
      <c r="F29" s="258">
        <f t="shared" si="14"/>
        <v>0</v>
      </c>
      <c r="G29" s="258">
        <f t="shared" si="14"/>
        <v>7.9221823165208729</v>
      </c>
      <c r="H29" s="306">
        <f t="shared" si="14"/>
        <v>160.56790833792408</v>
      </c>
      <c r="I29" s="257">
        <f t="shared" si="14"/>
        <v>0</v>
      </c>
      <c r="J29" s="469">
        <f t="shared" si="14"/>
        <v>127.70399999999999</v>
      </c>
      <c r="K29" s="257">
        <f t="shared" si="14"/>
        <v>32.86390833792408</v>
      </c>
      <c r="L29" s="306">
        <f t="shared" si="14"/>
        <v>6622.4451166562567</v>
      </c>
      <c r="M29" s="178">
        <f t="shared" si="14"/>
        <v>0</v>
      </c>
      <c r="N29" s="178">
        <f t="shared" si="14"/>
        <v>0</v>
      </c>
      <c r="O29" s="178">
        <f t="shared" si="14"/>
        <v>0</v>
      </c>
      <c r="P29" s="178">
        <f t="shared" si="14"/>
        <v>697.83486315555558</v>
      </c>
      <c r="Q29" s="178">
        <f t="shared" si="14"/>
        <v>788.15215795680024</v>
      </c>
      <c r="R29" s="178">
        <f t="shared" si="14"/>
        <v>1017.7427971888796</v>
      </c>
      <c r="S29" s="178">
        <f t="shared" si="14"/>
        <v>21.624541795301674</v>
      </c>
      <c r="T29" s="178">
        <f t="shared" si="14"/>
        <v>183.0335173441776</v>
      </c>
      <c r="U29" s="178">
        <f t="shared" si="14"/>
        <v>3784.4430620908388</v>
      </c>
      <c r="V29" s="178">
        <f t="shared" si="14"/>
        <v>129.61417712470413</v>
      </c>
      <c r="W29" s="258">
        <f t="shared" si="14"/>
        <v>0</v>
      </c>
      <c r="X29" s="258">
        <f t="shared" si="14"/>
        <v>0</v>
      </c>
      <c r="Y29" s="258">
        <f t="shared" si="14"/>
        <v>0</v>
      </c>
      <c r="Z29" s="257">
        <f t="shared" si="14"/>
        <v>0</v>
      </c>
      <c r="AA29" s="305">
        <f t="shared" si="14"/>
        <v>1806.2856945630813</v>
      </c>
      <c r="AB29" s="324">
        <f t="shared" si="14"/>
        <v>552.65937782799381</v>
      </c>
      <c r="AC29" s="325">
        <f t="shared" si="14"/>
        <v>0</v>
      </c>
      <c r="AD29" s="178">
        <f t="shared" si="14"/>
        <v>0</v>
      </c>
      <c r="AE29" s="178">
        <f t="shared" si="14"/>
        <v>170.69207791292993</v>
      </c>
      <c r="AF29" s="178">
        <f t="shared" si="14"/>
        <v>53.924826042537781</v>
      </c>
      <c r="AG29" s="178">
        <f t="shared" si="14"/>
        <v>0</v>
      </c>
      <c r="AH29" s="178">
        <f t="shared" si="14"/>
        <v>13.890191036135782</v>
      </c>
      <c r="AI29" s="178">
        <f t="shared" si="14"/>
        <v>205.5299021138859</v>
      </c>
      <c r="AJ29" s="178">
        <f t="shared" si="14"/>
        <v>23.281012926095997</v>
      </c>
      <c r="AK29" s="324">
        <f t="shared" si="14"/>
        <v>0</v>
      </c>
      <c r="AL29" s="324">
        <f t="shared" si="14"/>
        <v>14.057934885655364</v>
      </c>
      <c r="AM29" s="324">
        <f t="shared" si="14"/>
        <v>71.283432910752964</v>
      </c>
      <c r="AN29" s="324">
        <f t="shared" si="14"/>
        <v>58.388489091767703</v>
      </c>
      <c r="AO29" s="306">
        <f t="shared" si="14"/>
        <v>2607.1534688174461</v>
      </c>
      <c r="AP29" s="324">
        <f t="shared" si="14"/>
        <v>0</v>
      </c>
      <c r="AQ29" s="205">
        <f t="shared" si="14"/>
        <v>11992.521931642024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60.718857532169757</v>
      </c>
      <c r="D30" s="185">
        <v>60.718857532169757</v>
      </c>
      <c r="E30" s="185">
        <v>4.6549999999999994E-3</v>
      </c>
      <c r="F30" s="280"/>
      <c r="G30" s="280"/>
      <c r="H30" s="314">
        <f>SUM(H31:H44)</f>
        <v>0</v>
      </c>
      <c r="I30" s="279">
        <f t="shared" ref="I30:K30" si="15">SUM(I31:I44)</f>
        <v>0</v>
      </c>
      <c r="J30" s="185">
        <f t="shared" si="15"/>
        <v>0</v>
      </c>
      <c r="K30" s="185">
        <f t="shared" si="15"/>
        <v>0</v>
      </c>
      <c r="L30" s="314">
        <f>SUM(L31:L44)</f>
        <v>390.22938606577048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5.7934759800467655</v>
      </c>
      <c r="R30" s="185">
        <f>SUM(R31:R44)</f>
        <v>0</v>
      </c>
      <c r="S30" s="185">
        <v>21.415238672343808</v>
      </c>
      <c r="T30" s="185">
        <v>75.310032447958534</v>
      </c>
      <c r="U30" s="185">
        <v>164.74167920876562</v>
      </c>
      <c r="V30" s="185">
        <v>122.96895975665572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920.01546102600355</v>
      </c>
      <c r="AB30" s="336">
        <f t="shared" ref="AB30:AN30" si="16">SUM(AB31:AB44)</f>
        <v>185.02273051707203</v>
      </c>
      <c r="AC30" s="337">
        <f t="shared" si="16"/>
        <v>0</v>
      </c>
      <c r="AD30" s="185">
        <f t="shared" si="16"/>
        <v>0</v>
      </c>
      <c r="AE30" s="185">
        <f t="shared" si="16"/>
        <v>124.43626066096699</v>
      </c>
      <c r="AF30" s="185">
        <f t="shared" ref="AF30" si="17">SUM(AF31:AF44)</f>
        <v>53.924826042537781</v>
      </c>
      <c r="AG30" s="185">
        <f t="shared" si="16"/>
        <v>0</v>
      </c>
      <c r="AH30" s="185">
        <f t="shared" si="16"/>
        <v>6.6616438135672329</v>
      </c>
      <c r="AI30" s="185">
        <f t="shared" si="16"/>
        <v>0</v>
      </c>
      <c r="AJ30" s="185">
        <f t="shared" ref="AJ30" si="18">SUM(AJ31:AJ44)</f>
        <v>0</v>
      </c>
      <c r="AK30" s="185">
        <f t="shared" si="16"/>
        <v>0</v>
      </c>
      <c r="AL30" s="185">
        <f t="shared" ref="AL30" si="19">SUM(AL31:AL44)</f>
        <v>0</v>
      </c>
      <c r="AM30" s="439">
        <f t="shared" si="16"/>
        <v>0</v>
      </c>
      <c r="AN30" s="279">
        <f t="shared" si="16"/>
        <v>58.388489091767703</v>
      </c>
      <c r="AO30" s="314">
        <v>565.53696516256264</v>
      </c>
      <c r="AP30" s="336">
        <f>SUM(AP31:AP44)</f>
        <v>0</v>
      </c>
      <c r="AQ30" s="209">
        <f t="shared" ref="AQ30:AQ72" si="20">C30+H30+L30+AA30+AB30+AN30+AO30+AP30</f>
        <v>2179.9118893953464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21">SUM(D31:G31)</f>
        <v>0</v>
      </c>
      <c r="D31" s="327">
        <v>0</v>
      </c>
      <c r="E31" s="434"/>
      <c r="F31" s="434"/>
      <c r="G31" s="583"/>
      <c r="H31" s="315">
        <f t="shared" ref="H31:H43" si="22">SUM(I31:K31)</f>
        <v>0</v>
      </c>
      <c r="I31" s="282"/>
      <c r="J31" s="472"/>
      <c r="K31" s="186"/>
      <c r="L31" s="315">
        <f t="shared" ref="L31:L43" si="23">SUM(M31:Z31)</f>
        <v>6.2944504919997115</v>
      </c>
      <c r="M31" s="186"/>
      <c r="N31" s="186"/>
      <c r="O31" s="186"/>
      <c r="P31" s="283"/>
      <c r="Q31" s="311">
        <v>0.17399999999999999</v>
      </c>
      <c r="R31" s="434"/>
      <c r="S31" s="311">
        <v>0</v>
      </c>
      <c r="T31" s="311">
        <v>0.16545049199971157</v>
      </c>
      <c r="U31" s="311">
        <v>5.9550000000000001</v>
      </c>
      <c r="V31" s="311">
        <v>0</v>
      </c>
      <c r="W31" s="434"/>
      <c r="X31" s="282"/>
      <c r="Y31" s="283"/>
      <c r="Z31" s="186"/>
      <c r="AA31" s="352">
        <v>0.36753364524162524</v>
      </c>
      <c r="AB31" s="338">
        <f t="shared" ref="AB31:AB43" si="24">SUM(AC31:AM31)</f>
        <v>6.4938225738549599E-3</v>
      </c>
      <c r="AC31" s="339"/>
      <c r="AD31" s="186"/>
      <c r="AE31" s="186">
        <v>6.4938225738549599E-3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21.812650179208763</v>
      </c>
      <c r="AP31" s="338"/>
      <c r="AQ31" s="212">
        <f t="shared" si="20"/>
        <v>28.481128139023955</v>
      </c>
    </row>
    <row r="32" spans="1:44" ht="12.75" customHeight="1">
      <c r="A32" s="235" t="s">
        <v>110</v>
      </c>
      <c r="B32" s="402" t="s">
        <v>122</v>
      </c>
      <c r="C32" s="249">
        <f t="shared" si="21"/>
        <v>0</v>
      </c>
      <c r="D32" s="321">
        <v>0</v>
      </c>
      <c r="E32" s="413"/>
      <c r="F32" s="413"/>
      <c r="G32" s="582"/>
      <c r="H32" s="302">
        <f t="shared" si="22"/>
        <v>0</v>
      </c>
      <c r="I32" s="28">
        <v>0</v>
      </c>
      <c r="J32" s="467"/>
      <c r="K32" s="173"/>
      <c r="L32" s="302">
        <f t="shared" si="23"/>
        <v>83.014834699744</v>
      </c>
      <c r="M32" s="173"/>
      <c r="N32" s="173"/>
      <c r="O32" s="173"/>
      <c r="P32" s="283"/>
      <c r="Q32" s="413">
        <v>1.6279999999999999</v>
      </c>
      <c r="R32" s="413"/>
      <c r="S32" s="413">
        <v>16.868934619017807</v>
      </c>
      <c r="T32" s="413">
        <v>46.75090008072619</v>
      </c>
      <c r="U32" s="413">
        <v>17.766999999999999</v>
      </c>
      <c r="V32" s="413">
        <v>0</v>
      </c>
      <c r="W32" s="413"/>
      <c r="X32" s="28"/>
      <c r="Y32" s="188"/>
      <c r="Z32" s="173"/>
      <c r="AA32" s="350">
        <v>305.62993773040307</v>
      </c>
      <c r="AB32" s="320">
        <f t="shared" si="24"/>
        <v>13.872366174033116</v>
      </c>
      <c r="AC32" s="321"/>
      <c r="AD32" s="173"/>
      <c r="AE32" s="173">
        <v>7.2107223604658834</v>
      </c>
      <c r="AF32" s="173"/>
      <c r="AG32" s="186"/>
      <c r="AH32" s="186">
        <v>6.6616438135672329</v>
      </c>
      <c r="AI32" s="186">
        <v>0</v>
      </c>
      <c r="AJ32" s="186"/>
      <c r="AK32" s="28"/>
      <c r="AL32" s="188"/>
      <c r="AM32" s="173"/>
      <c r="AN32" s="350"/>
      <c r="AO32" s="350">
        <v>97.344592627351645</v>
      </c>
      <c r="AP32" s="320"/>
      <c r="AQ32" s="199">
        <f t="shared" si="20"/>
        <v>499.86173123153185</v>
      </c>
    </row>
    <row r="33" spans="1:44" ht="12.75" customHeight="1">
      <c r="A33" s="235" t="s">
        <v>16</v>
      </c>
      <c r="B33" s="138" t="s">
        <v>14</v>
      </c>
      <c r="C33" s="249">
        <f t="shared" si="21"/>
        <v>0</v>
      </c>
      <c r="D33" s="321">
        <v>0</v>
      </c>
      <c r="E33" s="413"/>
      <c r="F33" s="413"/>
      <c r="G33" s="582"/>
      <c r="H33" s="302">
        <f t="shared" si="22"/>
        <v>0</v>
      </c>
      <c r="I33" s="28"/>
      <c r="J33" s="467"/>
      <c r="K33" s="173"/>
      <c r="L33" s="302">
        <f t="shared" si="23"/>
        <v>3.4503302434174667</v>
      </c>
      <c r="M33" s="173"/>
      <c r="N33" s="173"/>
      <c r="O33" s="173"/>
      <c r="P33" s="283"/>
      <c r="Q33" s="413">
        <v>9.0999999999999998E-2</v>
      </c>
      <c r="R33" s="413"/>
      <c r="S33" s="413">
        <v>0</v>
      </c>
      <c r="T33" s="413">
        <v>3.2183302434174665</v>
      </c>
      <c r="U33" s="413">
        <v>0.14099999999999999</v>
      </c>
      <c r="V33" s="413">
        <v>0</v>
      </c>
      <c r="W33" s="413"/>
      <c r="X33" s="28"/>
      <c r="Y33" s="188"/>
      <c r="Z33" s="173"/>
      <c r="AA33" s="350">
        <v>1.2416871975516084</v>
      </c>
      <c r="AB33" s="320">
        <f t="shared" si="24"/>
        <v>0.12631733718181332</v>
      </c>
      <c r="AC33" s="321"/>
      <c r="AD33" s="173"/>
      <c r="AE33" s="173">
        <v>0.12631733718181332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1.9024642478142075</v>
      </c>
      <c r="AP33" s="320"/>
      <c r="AQ33" s="199">
        <f t="shared" si="20"/>
        <v>6.7207990259650963</v>
      </c>
    </row>
    <row r="34" spans="1:44" ht="12.75" customHeight="1">
      <c r="A34" s="235" t="s">
        <v>18</v>
      </c>
      <c r="B34" s="138" t="s">
        <v>123</v>
      </c>
      <c r="C34" s="249">
        <f t="shared" si="21"/>
        <v>0</v>
      </c>
      <c r="D34" s="321">
        <v>0</v>
      </c>
      <c r="E34" s="413"/>
      <c r="F34" s="413"/>
      <c r="G34" s="582"/>
      <c r="H34" s="302">
        <f t="shared" si="22"/>
        <v>0</v>
      </c>
      <c r="I34" s="28"/>
      <c r="J34" s="467"/>
      <c r="K34" s="173"/>
      <c r="L34" s="302">
        <f t="shared" si="23"/>
        <v>2.4568459024987384</v>
      </c>
      <c r="M34" s="173"/>
      <c r="N34" s="173"/>
      <c r="O34" s="173"/>
      <c r="P34" s="283"/>
      <c r="Q34" s="413">
        <v>9.8000000000000004E-2</v>
      </c>
      <c r="R34" s="413"/>
      <c r="S34" s="413">
        <v>0</v>
      </c>
      <c r="T34" s="413">
        <v>0.72384590249873815</v>
      </c>
      <c r="U34" s="413">
        <v>1.635</v>
      </c>
      <c r="V34" s="413">
        <v>0</v>
      </c>
      <c r="W34" s="413"/>
      <c r="X34" s="28"/>
      <c r="Y34" s="188"/>
      <c r="Z34" s="173"/>
      <c r="AA34" s="350">
        <v>6.2682502868856016</v>
      </c>
      <c r="AB34" s="320">
        <f t="shared" si="24"/>
        <v>114.39627999175934</v>
      </c>
      <c r="AC34" s="321"/>
      <c r="AD34" s="173"/>
      <c r="AE34" s="173">
        <v>114.39627999175934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23.106365982941142</v>
      </c>
      <c r="AP34" s="320"/>
      <c r="AQ34" s="199">
        <f t="shared" si="20"/>
        <v>146.22774216408482</v>
      </c>
    </row>
    <row r="35" spans="1:44" ht="12.75" customHeight="1">
      <c r="A35" s="235" t="s">
        <v>20</v>
      </c>
      <c r="B35" s="138" t="s">
        <v>124</v>
      </c>
      <c r="C35" s="249">
        <f t="shared" si="21"/>
        <v>0</v>
      </c>
      <c r="D35" s="321">
        <v>0</v>
      </c>
      <c r="E35" s="413"/>
      <c r="F35" s="413"/>
      <c r="G35" s="582"/>
      <c r="H35" s="302">
        <f t="shared" si="22"/>
        <v>0</v>
      </c>
      <c r="I35" s="28"/>
      <c r="J35" s="467"/>
      <c r="K35" s="173"/>
      <c r="L35" s="302">
        <f t="shared" si="23"/>
        <v>1.1396710219607704</v>
      </c>
      <c r="M35" s="173"/>
      <c r="N35" s="173"/>
      <c r="O35" s="173"/>
      <c r="P35" s="283"/>
      <c r="Q35" s="413">
        <v>7.8E-2</v>
      </c>
      <c r="R35" s="413"/>
      <c r="S35" s="413">
        <v>0</v>
      </c>
      <c r="T35" s="413">
        <v>0.44067102196077029</v>
      </c>
      <c r="U35" s="413">
        <v>0.621</v>
      </c>
      <c r="V35" s="413">
        <v>0</v>
      </c>
      <c r="W35" s="413"/>
      <c r="X35" s="28"/>
      <c r="Y35" s="188"/>
      <c r="Z35" s="173"/>
      <c r="AA35" s="350">
        <v>5.345092248543402</v>
      </c>
      <c r="AB35" s="320">
        <f t="shared" si="24"/>
        <v>1.7296046663055998E-2</v>
      </c>
      <c r="AC35" s="321"/>
      <c r="AD35" s="173"/>
      <c r="AE35" s="173">
        <v>1.7296046663055998E-2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6.5999563599711655</v>
      </c>
      <c r="AP35" s="320"/>
      <c r="AQ35" s="199">
        <f t="shared" si="20"/>
        <v>13.102015677138393</v>
      </c>
    </row>
    <row r="36" spans="1:44" ht="12.75" customHeight="1">
      <c r="A36" s="235" t="s">
        <v>22</v>
      </c>
      <c r="B36" s="138" t="s">
        <v>125</v>
      </c>
      <c r="C36" s="249">
        <f t="shared" si="21"/>
        <v>0</v>
      </c>
      <c r="D36" s="339">
        <v>0</v>
      </c>
      <c r="E36" s="413"/>
      <c r="F36" s="413"/>
      <c r="G36" s="582"/>
      <c r="H36" s="302">
        <f t="shared" si="22"/>
        <v>0</v>
      </c>
      <c r="I36" s="28"/>
      <c r="J36" s="467"/>
      <c r="K36" s="173"/>
      <c r="L36" s="302">
        <f t="shared" si="23"/>
        <v>9.3201084686234363</v>
      </c>
      <c r="M36" s="173"/>
      <c r="N36" s="173"/>
      <c r="O36" s="173"/>
      <c r="P36" s="283"/>
      <c r="Q36" s="434">
        <v>0.13700000000000001</v>
      </c>
      <c r="R36" s="413"/>
      <c r="S36" s="434">
        <v>0</v>
      </c>
      <c r="T36" s="434">
        <v>4.7392020737225078</v>
      </c>
      <c r="U36" s="434">
        <v>3.5750000000000002</v>
      </c>
      <c r="V36" s="434">
        <v>0.8689063949009278</v>
      </c>
      <c r="W36" s="413"/>
      <c r="X36" s="28"/>
      <c r="Y36" s="188"/>
      <c r="Z36" s="173"/>
      <c r="AA36" s="347">
        <v>119.29997993701886</v>
      </c>
      <c r="AB36" s="320">
        <f t="shared" si="24"/>
        <v>0.1860105523799416</v>
      </c>
      <c r="AC36" s="321"/>
      <c r="AD36" s="173"/>
      <c r="AE36" s="173">
        <v>0.1860105523799416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76.558892047384717</v>
      </c>
      <c r="AP36" s="320"/>
      <c r="AQ36" s="199">
        <f t="shared" si="20"/>
        <v>205.36499100540695</v>
      </c>
    </row>
    <row r="37" spans="1:44" ht="12.75" customHeight="1">
      <c r="A37" s="235" t="s">
        <v>24</v>
      </c>
      <c r="B37" s="138" t="s">
        <v>126</v>
      </c>
      <c r="C37" s="249">
        <f t="shared" si="21"/>
        <v>0</v>
      </c>
      <c r="D37" s="321">
        <v>0</v>
      </c>
      <c r="E37" s="413"/>
      <c r="F37" s="413"/>
      <c r="G37" s="582"/>
      <c r="H37" s="302">
        <f t="shared" si="22"/>
        <v>0</v>
      </c>
      <c r="I37" s="28"/>
      <c r="J37" s="467"/>
      <c r="K37" s="173"/>
      <c r="L37" s="302">
        <f t="shared" si="23"/>
        <v>3.2447719568428646</v>
      </c>
      <c r="M37" s="173"/>
      <c r="N37" s="173"/>
      <c r="O37" s="173"/>
      <c r="P37" s="283"/>
      <c r="Q37" s="413">
        <v>0.33200000000000002</v>
      </c>
      <c r="R37" s="413"/>
      <c r="S37" s="413">
        <v>0</v>
      </c>
      <c r="T37" s="413">
        <v>1.8867719568428647</v>
      </c>
      <c r="U37" s="413">
        <v>1.026</v>
      </c>
      <c r="V37" s="413">
        <v>0</v>
      </c>
      <c r="W37" s="413"/>
      <c r="X37" s="28"/>
      <c r="Y37" s="188"/>
      <c r="Z37" s="173"/>
      <c r="AA37" s="350">
        <v>6.0880867352965691</v>
      </c>
      <c r="AB37" s="320">
        <f t="shared" si="24"/>
        <v>7.4054553582615215E-2</v>
      </c>
      <c r="AC37" s="321"/>
      <c r="AD37" s="173"/>
      <c r="AE37" s="173">
        <v>7.4054553582615215E-2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19.111893078858913</v>
      </c>
      <c r="AP37" s="320"/>
      <c r="AQ37" s="199">
        <f t="shared" si="20"/>
        <v>28.518806324580961</v>
      </c>
    </row>
    <row r="38" spans="1:44" ht="12.75" customHeight="1">
      <c r="A38" s="235" t="s">
        <v>26</v>
      </c>
      <c r="B38" s="138" t="s">
        <v>127</v>
      </c>
      <c r="C38" s="249">
        <f t="shared" si="21"/>
        <v>60.718857532169757</v>
      </c>
      <c r="D38" s="321">
        <v>60.718857532169757</v>
      </c>
      <c r="E38" s="413"/>
      <c r="F38" s="413"/>
      <c r="G38" s="582"/>
      <c r="H38" s="302">
        <f t="shared" si="22"/>
        <v>0</v>
      </c>
      <c r="I38" s="28"/>
      <c r="J38" s="467"/>
      <c r="K38" s="173"/>
      <c r="L38" s="302">
        <f t="shared" si="23"/>
        <v>159.58805634205623</v>
      </c>
      <c r="M38" s="173"/>
      <c r="N38" s="173"/>
      <c r="O38" s="173"/>
      <c r="P38" s="283"/>
      <c r="Q38" s="413">
        <v>1.56</v>
      </c>
      <c r="R38" s="413"/>
      <c r="S38" s="413">
        <v>0</v>
      </c>
      <c r="T38" s="413">
        <v>3.5890029803014358</v>
      </c>
      <c r="U38" s="413">
        <v>32.338999999999999</v>
      </c>
      <c r="V38" s="413">
        <v>122.10005336175479</v>
      </c>
      <c r="W38" s="413"/>
      <c r="X38" s="28"/>
      <c r="Y38" s="188"/>
      <c r="Z38" s="173"/>
      <c r="AA38" s="350">
        <v>21.666468714096986</v>
      </c>
      <c r="AB38" s="320">
        <f t="shared" si="24"/>
        <v>55.802433732896581</v>
      </c>
      <c r="AC38" s="321"/>
      <c r="AD38" s="173"/>
      <c r="AE38" s="173">
        <v>1.8776076903587995</v>
      </c>
      <c r="AF38" s="173">
        <v>53.924826042537781</v>
      </c>
      <c r="AG38" s="186"/>
      <c r="AH38" s="186"/>
      <c r="AI38" s="186">
        <v>0</v>
      </c>
      <c r="AJ38" s="186"/>
      <c r="AK38" s="28"/>
      <c r="AL38" s="188"/>
      <c r="AM38" s="173"/>
      <c r="AN38" s="350">
        <v>58.388489091767703</v>
      </c>
      <c r="AO38" s="350">
        <v>62.464409949977821</v>
      </c>
      <c r="AP38" s="320"/>
      <c r="AQ38" s="199">
        <f t="shared" si="20"/>
        <v>418.62871536296512</v>
      </c>
    </row>
    <row r="39" spans="1:44" ht="12.75" customHeight="1">
      <c r="A39" s="235" t="s">
        <v>28</v>
      </c>
      <c r="B39" s="138" t="s">
        <v>128</v>
      </c>
      <c r="C39" s="249">
        <f t="shared" si="21"/>
        <v>0</v>
      </c>
      <c r="D39" s="321">
        <v>0</v>
      </c>
      <c r="E39" s="413"/>
      <c r="F39" s="413"/>
      <c r="G39" s="582"/>
      <c r="H39" s="302">
        <f t="shared" si="22"/>
        <v>0</v>
      </c>
      <c r="I39" s="28"/>
      <c r="J39" s="467"/>
      <c r="K39" s="173"/>
      <c r="L39" s="302">
        <f t="shared" si="23"/>
        <v>5.7234054299386781</v>
      </c>
      <c r="M39" s="173"/>
      <c r="N39" s="173"/>
      <c r="O39" s="173"/>
      <c r="P39" s="283"/>
      <c r="Q39" s="413">
        <v>0.17299999999999999</v>
      </c>
      <c r="R39" s="413"/>
      <c r="S39" s="413">
        <v>1.8817161973259999</v>
      </c>
      <c r="T39" s="413">
        <v>1.5526892326126778</v>
      </c>
      <c r="U39" s="413">
        <v>2.1160000000000001</v>
      </c>
      <c r="V39" s="413">
        <v>0</v>
      </c>
      <c r="W39" s="413"/>
      <c r="X39" s="28"/>
      <c r="Y39" s="188"/>
      <c r="Z39" s="173"/>
      <c r="AA39" s="350">
        <v>381.81989422842912</v>
      </c>
      <c r="AB39" s="320">
        <f t="shared" si="24"/>
        <v>6.0942027231561925E-2</v>
      </c>
      <c r="AC39" s="321"/>
      <c r="AD39" s="173"/>
      <c r="AE39" s="173">
        <v>6.0942027231561925E-2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57.75789191360878</v>
      </c>
      <c r="AP39" s="320"/>
      <c r="AQ39" s="199">
        <f t="shared" si="20"/>
        <v>445.36213359920816</v>
      </c>
    </row>
    <row r="40" spans="1:44" ht="12.75" customHeight="1">
      <c r="A40" s="235" t="s">
        <v>30</v>
      </c>
      <c r="B40" s="138" t="s">
        <v>129</v>
      </c>
      <c r="C40" s="249">
        <f t="shared" si="21"/>
        <v>0</v>
      </c>
      <c r="D40" s="321">
        <v>0</v>
      </c>
      <c r="E40" s="413"/>
      <c r="F40" s="413"/>
      <c r="G40" s="582"/>
      <c r="H40" s="302">
        <f t="shared" si="22"/>
        <v>0</v>
      </c>
      <c r="I40" s="28"/>
      <c r="J40" s="467"/>
      <c r="K40" s="173"/>
      <c r="L40" s="302">
        <f t="shared" si="23"/>
        <v>3.4868503937650539</v>
      </c>
      <c r="M40" s="173"/>
      <c r="N40" s="173"/>
      <c r="O40" s="173"/>
      <c r="P40" s="283"/>
      <c r="Q40" s="413">
        <v>0.13600000000000001</v>
      </c>
      <c r="R40" s="413"/>
      <c r="S40" s="413">
        <v>0</v>
      </c>
      <c r="T40" s="413">
        <v>2.3958503937650542</v>
      </c>
      <c r="U40" s="413">
        <v>0.95499999999999985</v>
      </c>
      <c r="V40" s="413">
        <v>0</v>
      </c>
      <c r="W40" s="413"/>
      <c r="X40" s="28"/>
      <c r="Y40" s="188"/>
      <c r="Z40" s="173"/>
      <c r="AA40" s="350">
        <v>8.2478873917458859</v>
      </c>
      <c r="AB40" s="320">
        <f t="shared" si="24"/>
        <v>9.4035546117553548E-2</v>
      </c>
      <c r="AC40" s="321"/>
      <c r="AD40" s="173"/>
      <c r="AE40" s="173">
        <v>9.4035546117553548E-2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12.949192602939931</v>
      </c>
      <c r="AP40" s="320"/>
      <c r="AQ40" s="199">
        <f t="shared" si="20"/>
        <v>24.777965934568424</v>
      </c>
    </row>
    <row r="41" spans="1:44" ht="12.75" customHeight="1">
      <c r="A41" s="235" t="s">
        <v>32</v>
      </c>
      <c r="B41" s="138" t="s">
        <v>130</v>
      </c>
      <c r="C41" s="249">
        <f t="shared" si="21"/>
        <v>0</v>
      </c>
      <c r="D41" s="339">
        <v>0</v>
      </c>
      <c r="E41" s="413"/>
      <c r="F41" s="413"/>
      <c r="G41" s="582"/>
      <c r="H41" s="302">
        <f t="shared" si="22"/>
        <v>0</v>
      </c>
      <c r="I41" s="28"/>
      <c r="J41" s="467"/>
      <c r="K41" s="173"/>
      <c r="L41" s="302">
        <f t="shared" si="23"/>
        <v>3.40090376034254</v>
      </c>
      <c r="M41" s="173"/>
      <c r="N41" s="173"/>
      <c r="O41" s="173"/>
      <c r="P41" s="283"/>
      <c r="Q41" s="434">
        <v>0.36899999999999999</v>
      </c>
      <c r="R41" s="413"/>
      <c r="S41" s="434">
        <v>0</v>
      </c>
      <c r="T41" s="434">
        <v>2.0729037603425402</v>
      </c>
      <c r="U41" s="434">
        <v>0.95899999999999996</v>
      </c>
      <c r="V41" s="434">
        <v>0</v>
      </c>
      <c r="W41" s="413"/>
      <c r="X41" s="28"/>
      <c r="Y41" s="188"/>
      <c r="Z41" s="173"/>
      <c r="AA41" s="347">
        <v>24.295415258884145</v>
      </c>
      <c r="AB41" s="320">
        <f t="shared" si="24"/>
        <v>8.1360103978202036E-2</v>
      </c>
      <c r="AC41" s="321"/>
      <c r="AD41" s="173"/>
      <c r="AE41" s="173">
        <v>8.1360103978202036E-2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110.74207279949188</v>
      </c>
      <c r="AP41" s="320"/>
      <c r="AQ41" s="199">
        <f t="shared" si="20"/>
        <v>138.51975192269677</v>
      </c>
    </row>
    <row r="42" spans="1:44" ht="12.75" customHeight="1">
      <c r="A42" s="235" t="s">
        <v>34</v>
      </c>
      <c r="B42" s="138" t="s">
        <v>131</v>
      </c>
      <c r="C42" s="249">
        <f t="shared" si="21"/>
        <v>0</v>
      </c>
      <c r="D42" s="321">
        <v>0</v>
      </c>
      <c r="E42" s="413"/>
      <c r="F42" s="413"/>
      <c r="G42" s="582"/>
      <c r="H42" s="302">
        <f t="shared" si="22"/>
        <v>0</v>
      </c>
      <c r="I42" s="28"/>
      <c r="J42" s="467"/>
      <c r="K42" s="173"/>
      <c r="L42" s="302">
        <f t="shared" si="23"/>
        <v>1.3331577313059786</v>
      </c>
      <c r="M42" s="173"/>
      <c r="N42" s="173"/>
      <c r="O42" s="173"/>
      <c r="P42" s="283"/>
      <c r="Q42" s="413">
        <v>4.8000000000000001E-2</v>
      </c>
      <c r="R42" s="413"/>
      <c r="S42" s="413">
        <v>0</v>
      </c>
      <c r="T42" s="413">
        <v>0.9831577313059785</v>
      </c>
      <c r="U42" s="413">
        <v>0.30199999999999999</v>
      </c>
      <c r="V42" s="413">
        <v>0</v>
      </c>
      <c r="W42" s="413"/>
      <c r="X42" s="28"/>
      <c r="Y42" s="188"/>
      <c r="Z42" s="173"/>
      <c r="AA42" s="350">
        <v>1.1638565432651469</v>
      </c>
      <c r="AB42" s="320">
        <f t="shared" si="24"/>
        <v>3.8588291833099669E-2</v>
      </c>
      <c r="AC42" s="321"/>
      <c r="AD42" s="173"/>
      <c r="AE42" s="173">
        <v>3.8588291833099669E-2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2.5753970418486478</v>
      </c>
      <c r="AP42" s="320"/>
      <c r="AQ42" s="199">
        <f t="shared" si="20"/>
        <v>5.1109996082528735</v>
      </c>
    </row>
    <row r="43" spans="1:44" ht="12.75" customHeight="1">
      <c r="A43" s="235" t="s">
        <v>36</v>
      </c>
      <c r="B43" s="138" t="s">
        <v>142</v>
      </c>
      <c r="C43" s="249">
        <f t="shared" si="21"/>
        <v>0</v>
      </c>
      <c r="D43" s="321">
        <v>0</v>
      </c>
      <c r="E43" s="413"/>
      <c r="F43" s="413"/>
      <c r="G43" s="582"/>
      <c r="H43" s="302">
        <f t="shared" si="22"/>
        <v>0</v>
      </c>
      <c r="I43" s="28"/>
      <c r="J43" s="467"/>
      <c r="K43" s="173">
        <v>0</v>
      </c>
      <c r="L43" s="302">
        <f t="shared" si="23"/>
        <v>10.914021810642677</v>
      </c>
      <c r="M43" s="173"/>
      <c r="N43" s="173"/>
      <c r="O43" s="173"/>
      <c r="P43" s="188"/>
      <c r="Q43" s="413">
        <v>0.20100000000000001</v>
      </c>
      <c r="R43" s="413"/>
      <c r="S43" s="413">
        <v>2.6645878559999998</v>
      </c>
      <c r="T43" s="413">
        <v>6.4064339546426776</v>
      </c>
      <c r="U43" s="413">
        <v>1.6419999999999999</v>
      </c>
      <c r="V43" s="413">
        <v>0</v>
      </c>
      <c r="W43" s="413"/>
      <c r="X43" s="28"/>
      <c r="Y43" s="188"/>
      <c r="Z43" s="173"/>
      <c r="AA43" s="350">
        <v>35.071357606527329</v>
      </c>
      <c r="AB43" s="320">
        <f t="shared" si="24"/>
        <v>0.25144830293186465</v>
      </c>
      <c r="AC43" s="321"/>
      <c r="AD43" s="173"/>
      <c r="AE43" s="173">
        <v>0.25144830293186465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49.225384891783115</v>
      </c>
      <c r="AP43" s="320"/>
      <c r="AQ43" s="199">
        <f t="shared" si="20"/>
        <v>95.462212611884979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96.861977812632333</v>
      </c>
      <c r="M44" s="180"/>
      <c r="N44" s="180"/>
      <c r="O44" s="180"/>
      <c r="P44" s="264"/>
      <c r="Q44" s="414">
        <v>0.76847598004676609</v>
      </c>
      <c r="R44" s="414"/>
      <c r="S44" s="414">
        <v>0</v>
      </c>
      <c r="T44" s="414">
        <v>0.38482262381992155</v>
      </c>
      <c r="U44" s="414">
        <v>95.708679208765645</v>
      </c>
      <c r="V44" s="414">
        <v>0</v>
      </c>
      <c r="W44" s="414"/>
      <c r="X44" s="263"/>
      <c r="Y44" s="264"/>
      <c r="Z44" s="180"/>
      <c r="AA44" s="353">
        <v>3.5100135021140271</v>
      </c>
      <c r="AB44" s="328">
        <f>SUM(AC44:AM44)</f>
        <v>1.5104033909408128E-2</v>
      </c>
      <c r="AC44" s="329"/>
      <c r="AD44" s="180"/>
      <c r="AE44" s="180">
        <v>1.5104033909408128E-2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23.385801439381847</v>
      </c>
      <c r="AP44" s="328"/>
      <c r="AQ44" s="215">
        <f>C44+H44+L44+AA44+AB44+AN44+AO44+AP44</f>
        <v>123.77289678803761</v>
      </c>
    </row>
    <row r="45" spans="1:44" s="206" customFormat="1" ht="12.75" customHeight="1">
      <c r="A45" s="216" t="s">
        <v>37</v>
      </c>
      <c r="B45" s="191"/>
      <c r="C45" s="528">
        <f t="shared" ref="C45:AP45" si="25">SUM(C46:C55)</f>
        <v>0</v>
      </c>
      <c r="D45" s="529">
        <f t="shared" si="25"/>
        <v>0</v>
      </c>
      <c r="E45" s="529">
        <f t="shared" si="25"/>
        <v>0</v>
      </c>
      <c r="F45" s="530">
        <f t="shared" si="25"/>
        <v>0</v>
      </c>
      <c r="G45" s="530">
        <f t="shared" si="25"/>
        <v>0</v>
      </c>
      <c r="H45" s="531">
        <f t="shared" si="25"/>
        <v>0</v>
      </c>
      <c r="I45" s="532">
        <f t="shared" si="25"/>
        <v>0</v>
      </c>
      <c r="J45" s="546">
        <f t="shared" si="25"/>
        <v>0</v>
      </c>
      <c r="K45" s="529">
        <f t="shared" si="25"/>
        <v>0</v>
      </c>
      <c r="L45" s="531">
        <f t="shared" si="25"/>
        <v>4769.8401583638915</v>
      </c>
      <c r="M45" s="529">
        <f t="shared" si="25"/>
        <v>0</v>
      </c>
      <c r="N45" s="529">
        <f t="shared" ref="N45" si="26">SUM(N46:N55)</f>
        <v>0</v>
      </c>
      <c r="O45" s="529">
        <f t="shared" si="25"/>
        <v>0</v>
      </c>
      <c r="P45" s="529">
        <f t="shared" si="25"/>
        <v>697.83486315555558</v>
      </c>
      <c r="Q45" s="529">
        <f t="shared" si="25"/>
        <v>0</v>
      </c>
      <c r="R45" s="529">
        <f t="shared" si="25"/>
        <v>1017.7427971888796</v>
      </c>
      <c r="S45" s="529">
        <f t="shared" si="25"/>
        <v>0</v>
      </c>
      <c r="T45" s="529">
        <f t="shared" si="25"/>
        <v>1.6215191122715407</v>
      </c>
      <c r="U45" s="529">
        <f>SUM(U46:U55)</f>
        <v>3052.6409789071845</v>
      </c>
      <c r="V45" s="529">
        <f t="shared" si="25"/>
        <v>0</v>
      </c>
      <c r="W45" s="530">
        <f t="shared" si="25"/>
        <v>0</v>
      </c>
      <c r="X45" s="530">
        <f t="shared" si="25"/>
        <v>0</v>
      </c>
      <c r="Y45" s="530">
        <f t="shared" si="25"/>
        <v>0</v>
      </c>
      <c r="Z45" s="529">
        <f t="shared" si="25"/>
        <v>0</v>
      </c>
      <c r="AA45" s="531">
        <f t="shared" si="25"/>
        <v>17.526596608000606</v>
      </c>
      <c r="AB45" s="533">
        <f t="shared" si="25"/>
        <v>229.25641464840172</v>
      </c>
      <c r="AC45" s="534">
        <f t="shared" si="25"/>
        <v>0</v>
      </c>
      <c r="AD45" s="529">
        <f t="shared" si="25"/>
        <v>0</v>
      </c>
      <c r="AE45" s="529">
        <f t="shared" si="25"/>
        <v>0</v>
      </c>
      <c r="AF45" s="529">
        <f t="shared" ref="AF45" si="27">SUM(AF46:AF55)</f>
        <v>0</v>
      </c>
      <c r="AG45" s="529">
        <f t="shared" si="25"/>
        <v>0</v>
      </c>
      <c r="AH45" s="529">
        <f t="shared" si="25"/>
        <v>0.44549960841983138</v>
      </c>
      <c r="AI45" s="529">
        <f t="shared" si="25"/>
        <v>205.5299021138859</v>
      </c>
      <c r="AJ45" s="529">
        <f t="shared" ref="AJ45" si="28">SUM(AJ46:AJ55)</f>
        <v>23.281012926095997</v>
      </c>
      <c r="AK45" s="532">
        <f t="shared" si="25"/>
        <v>0</v>
      </c>
      <c r="AL45" s="530">
        <f t="shared" ref="AL45" si="29">SUM(AL46:AL55)</f>
        <v>0</v>
      </c>
      <c r="AM45" s="529">
        <f t="shared" si="25"/>
        <v>0</v>
      </c>
      <c r="AN45" s="531">
        <f t="shared" si="25"/>
        <v>0</v>
      </c>
      <c r="AO45" s="531">
        <f t="shared" si="25"/>
        <v>19.057455716707455</v>
      </c>
      <c r="AP45" s="533">
        <f t="shared" si="25"/>
        <v>0</v>
      </c>
      <c r="AQ45" s="536">
        <f t="shared" si="20"/>
        <v>5035.6806253370014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30">SUM(D46:G46)</f>
        <v>0</v>
      </c>
      <c r="D46" s="289"/>
      <c r="E46" s="272"/>
      <c r="F46" s="261"/>
      <c r="G46" s="261"/>
      <c r="H46" s="307">
        <f t="shared" ref="H46:H64" si="31">SUM(I46:K46)</f>
        <v>0</v>
      </c>
      <c r="I46" s="260"/>
      <c r="J46" s="470"/>
      <c r="K46" s="179"/>
      <c r="L46" s="307">
        <f t="shared" ref="L46:L64" si="32">SUM(M46:Z46)</f>
        <v>736.77290742003004</v>
      </c>
      <c r="M46" s="179"/>
      <c r="N46" s="179"/>
      <c r="O46" s="179"/>
      <c r="P46" s="179"/>
      <c r="Q46" s="179"/>
      <c r="R46" s="179"/>
      <c r="S46" s="179"/>
      <c r="T46" s="179"/>
      <c r="U46" s="179">
        <v>736.77290742003004</v>
      </c>
      <c r="V46" s="179"/>
      <c r="W46" s="261"/>
      <c r="X46" s="261"/>
      <c r="Y46" s="261"/>
      <c r="Z46" s="179"/>
      <c r="AA46" s="352">
        <v>1.596421611101706</v>
      </c>
      <c r="AB46" s="326">
        <f t="shared" ref="AB46:AB56" si="33">SUM(AC46:AM46)</f>
        <v>51.518730594110117</v>
      </c>
      <c r="AC46" s="327"/>
      <c r="AD46" s="179"/>
      <c r="AE46" s="179"/>
      <c r="AF46" s="179"/>
      <c r="AG46" s="179"/>
      <c r="AH46" s="179">
        <v>0.44549960841983138</v>
      </c>
      <c r="AI46" s="179">
        <v>51.073230985690287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0"/>
        <v>789.88805962524191</v>
      </c>
    </row>
    <row r="47" spans="1:44" s="196" customFormat="1" ht="12.75" customHeight="1">
      <c r="A47" s="233" t="s">
        <v>150</v>
      </c>
      <c r="B47" s="507"/>
      <c r="C47" s="249">
        <f t="shared" si="30"/>
        <v>0</v>
      </c>
      <c r="D47" s="511"/>
      <c r="E47" s="512"/>
      <c r="F47" s="283"/>
      <c r="G47" s="283"/>
      <c r="H47" s="302">
        <f t="shared" si="31"/>
        <v>0</v>
      </c>
      <c r="I47" s="282"/>
      <c r="J47" s="472"/>
      <c r="K47" s="186"/>
      <c r="L47" s="315">
        <f t="shared" si="32"/>
        <v>282.58423016721918</v>
      </c>
      <c r="M47" s="186"/>
      <c r="N47" s="186"/>
      <c r="O47" s="186"/>
      <c r="P47" s="186">
        <v>0.63610050531372153</v>
      </c>
      <c r="Q47" s="186"/>
      <c r="R47" s="186"/>
      <c r="S47" s="186"/>
      <c r="T47" s="186"/>
      <c r="U47" s="186">
        <v>281.94812966190545</v>
      </c>
      <c r="V47" s="186"/>
      <c r="W47" s="283"/>
      <c r="X47" s="283"/>
      <c r="Y47" s="283"/>
      <c r="Z47" s="186"/>
      <c r="AA47" s="517"/>
      <c r="AB47" s="338">
        <f t="shared" si="33"/>
        <v>19.544695261163415</v>
      </c>
      <c r="AC47" s="339"/>
      <c r="AD47" s="186"/>
      <c r="AE47" s="186"/>
      <c r="AF47" s="186"/>
      <c r="AG47" s="186"/>
      <c r="AH47" s="186"/>
      <c r="AI47" s="186">
        <v>19.544695261163415</v>
      </c>
      <c r="AJ47" s="186">
        <v>0</v>
      </c>
      <c r="AK47" s="282"/>
      <c r="AL47" s="283"/>
      <c r="AM47" s="186"/>
      <c r="AN47" s="315"/>
      <c r="AO47" s="347">
        <v>0.39888368197399837</v>
      </c>
      <c r="AP47" s="338"/>
      <c r="AQ47" s="212">
        <f t="shared" si="20"/>
        <v>302.5278091103566</v>
      </c>
    </row>
    <row r="48" spans="1:44" s="196" customFormat="1" ht="12.75" customHeight="1">
      <c r="A48" s="235" t="s">
        <v>71</v>
      </c>
      <c r="B48" s="198"/>
      <c r="C48" s="249">
        <f t="shared" si="30"/>
        <v>0</v>
      </c>
      <c r="D48" s="250"/>
      <c r="E48" s="251"/>
      <c r="F48" s="188"/>
      <c r="G48" s="188"/>
      <c r="H48" s="302">
        <f t="shared" si="31"/>
        <v>0</v>
      </c>
      <c r="I48" s="28"/>
      <c r="J48" s="467"/>
      <c r="K48" s="173"/>
      <c r="L48" s="302">
        <f t="shared" si="32"/>
        <v>1883.6146467794483</v>
      </c>
      <c r="M48" s="173"/>
      <c r="N48" s="173"/>
      <c r="O48" s="173"/>
      <c r="P48" s="173">
        <v>609.83471271342307</v>
      </c>
      <c r="Q48" s="173"/>
      <c r="R48" s="173"/>
      <c r="S48" s="173"/>
      <c r="T48" s="173">
        <v>1.6215191122715407</v>
      </c>
      <c r="U48" s="173">
        <v>1272.1584149537537</v>
      </c>
      <c r="V48" s="173"/>
      <c r="W48" s="188"/>
      <c r="X48" s="188"/>
      <c r="Y48" s="188"/>
      <c r="Z48" s="173"/>
      <c r="AA48" s="350"/>
      <c r="AB48" s="320">
        <f t="shared" si="33"/>
        <v>111.18268701606728</v>
      </c>
      <c r="AC48" s="321"/>
      <c r="AD48" s="173"/>
      <c r="AE48" s="173"/>
      <c r="AF48" s="173"/>
      <c r="AG48" s="173"/>
      <c r="AH48" s="173"/>
      <c r="AI48" s="173">
        <v>90.800318651008155</v>
      </c>
      <c r="AJ48" s="173">
        <v>20.382368365059122</v>
      </c>
      <c r="AK48" s="28"/>
      <c r="AL48" s="188"/>
      <c r="AM48" s="173"/>
      <c r="AN48" s="302"/>
      <c r="AO48" s="350">
        <v>14.041955552782056</v>
      </c>
      <c r="AP48" s="320"/>
      <c r="AQ48" s="199">
        <f t="shared" si="20"/>
        <v>2008.8392893482978</v>
      </c>
    </row>
    <row r="49" spans="1:44" s="196" customFormat="1" ht="12.75" customHeight="1">
      <c r="A49" s="235" t="s">
        <v>72</v>
      </c>
      <c r="B49" s="198"/>
      <c r="C49" s="249">
        <f t="shared" si="30"/>
        <v>0</v>
      </c>
      <c r="D49" s="250"/>
      <c r="E49" s="251"/>
      <c r="F49" s="188"/>
      <c r="G49" s="188"/>
      <c r="H49" s="302">
        <f t="shared" si="31"/>
        <v>0</v>
      </c>
      <c r="I49" s="28"/>
      <c r="J49" s="467"/>
      <c r="K49" s="173"/>
      <c r="L49" s="302">
        <f t="shared" si="32"/>
        <v>117.29161579686384</v>
      </c>
      <c r="M49" s="173"/>
      <c r="N49" s="173"/>
      <c r="O49" s="173"/>
      <c r="P49" s="173">
        <v>8.1196725412577031</v>
      </c>
      <c r="Q49" s="173"/>
      <c r="R49" s="173"/>
      <c r="S49" s="173"/>
      <c r="T49" s="173"/>
      <c r="U49" s="173">
        <v>109.17194325560614</v>
      </c>
      <c r="V49" s="173"/>
      <c r="W49" s="188"/>
      <c r="X49" s="188"/>
      <c r="Y49" s="188"/>
      <c r="Z49" s="173"/>
      <c r="AA49" s="350"/>
      <c r="AB49" s="320">
        <f t="shared" si="33"/>
        <v>7.8392008083714009</v>
      </c>
      <c r="AC49" s="321"/>
      <c r="AD49" s="173"/>
      <c r="AE49" s="173"/>
      <c r="AF49" s="173"/>
      <c r="AG49" s="173"/>
      <c r="AH49" s="173"/>
      <c r="AI49" s="173">
        <v>7.5678188202861438</v>
      </c>
      <c r="AJ49" s="173">
        <v>0.27138198808525688</v>
      </c>
      <c r="AK49" s="28"/>
      <c r="AL49" s="188"/>
      <c r="AM49" s="173"/>
      <c r="AN49" s="302"/>
      <c r="AO49" s="350">
        <v>0.41888810705888213</v>
      </c>
      <c r="AP49" s="320"/>
      <c r="AQ49" s="199">
        <f t="shared" si="20"/>
        <v>125.54970471229412</v>
      </c>
    </row>
    <row r="50" spans="1:44" s="196" customFormat="1" ht="12.75" customHeight="1">
      <c r="A50" s="235" t="s">
        <v>38</v>
      </c>
      <c r="B50" s="198"/>
      <c r="C50" s="249">
        <f t="shared" si="30"/>
        <v>0</v>
      </c>
      <c r="D50" s="250"/>
      <c r="E50" s="251"/>
      <c r="F50" s="188"/>
      <c r="G50" s="188"/>
      <c r="H50" s="302">
        <f t="shared" si="31"/>
        <v>0</v>
      </c>
      <c r="I50" s="28"/>
      <c r="J50" s="467"/>
      <c r="K50" s="173"/>
      <c r="L50" s="302">
        <f t="shared" si="32"/>
        <v>38.349980405071847</v>
      </c>
      <c r="M50" s="173"/>
      <c r="N50" s="173"/>
      <c r="O50" s="173"/>
      <c r="P50" s="173"/>
      <c r="Q50" s="173"/>
      <c r="R50" s="285"/>
      <c r="S50" s="173"/>
      <c r="T50" s="173"/>
      <c r="U50" s="173">
        <v>38.349980405071847</v>
      </c>
      <c r="V50" s="173"/>
      <c r="W50" s="188"/>
      <c r="X50" s="188"/>
      <c r="Y50" s="188"/>
      <c r="Z50" s="173"/>
      <c r="AA50" s="350"/>
      <c r="AB50" s="320">
        <f t="shared" si="33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4.1977283748925194</v>
      </c>
      <c r="AP50" s="320"/>
      <c r="AQ50" s="199">
        <f t="shared" si="20"/>
        <v>42.547708779964367</v>
      </c>
    </row>
    <row r="51" spans="1:44" s="196" customFormat="1" ht="12.75" customHeight="1">
      <c r="A51" s="235" t="s">
        <v>39</v>
      </c>
      <c r="B51" s="198"/>
      <c r="C51" s="249">
        <f t="shared" si="30"/>
        <v>0</v>
      </c>
      <c r="D51" s="250"/>
      <c r="E51" s="251"/>
      <c r="F51" s="188"/>
      <c r="G51" s="188"/>
      <c r="H51" s="302">
        <f t="shared" si="31"/>
        <v>0</v>
      </c>
      <c r="I51" s="28"/>
      <c r="J51" s="467"/>
      <c r="K51" s="173"/>
      <c r="L51" s="302">
        <f t="shared" si="32"/>
        <v>7.2064221387603871</v>
      </c>
      <c r="M51" s="173"/>
      <c r="N51" s="173"/>
      <c r="O51" s="173"/>
      <c r="P51" s="173">
        <v>0.63742222222222222</v>
      </c>
      <c r="Q51" s="173"/>
      <c r="R51" s="173">
        <v>6.5689999165381652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33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0"/>
        <v>7.2064221387603871</v>
      </c>
    </row>
    <row r="52" spans="1:44" s="196" customFormat="1" ht="12.75" customHeight="1">
      <c r="A52" s="235" t="s">
        <v>75</v>
      </c>
      <c r="B52" s="236"/>
      <c r="C52" s="284">
        <f t="shared" si="30"/>
        <v>0</v>
      </c>
      <c r="D52" s="285"/>
      <c r="E52" s="285"/>
      <c r="F52" s="286"/>
      <c r="G52" s="286"/>
      <c r="H52" s="316">
        <f t="shared" si="31"/>
        <v>0</v>
      </c>
      <c r="I52" s="317"/>
      <c r="J52" s="478"/>
      <c r="K52" s="285"/>
      <c r="L52" s="316">
        <f t="shared" si="32"/>
        <v>1011.1737972723415</v>
      </c>
      <c r="M52" s="285"/>
      <c r="N52" s="285"/>
      <c r="O52" s="285"/>
      <c r="P52" s="186"/>
      <c r="Q52" s="285"/>
      <c r="R52" s="285">
        <v>1011.1737972723415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33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0"/>
        <v>1011.1737972723415</v>
      </c>
    </row>
    <row r="53" spans="1:44" s="196" customFormat="1" ht="12.75" customHeight="1">
      <c r="A53" s="235" t="s">
        <v>73</v>
      </c>
      <c r="B53" s="236"/>
      <c r="C53" s="284">
        <f t="shared" si="30"/>
        <v>0</v>
      </c>
      <c r="D53" s="317"/>
      <c r="E53" s="285"/>
      <c r="F53" s="286"/>
      <c r="G53" s="286"/>
      <c r="H53" s="316">
        <f t="shared" si="31"/>
        <v>0</v>
      </c>
      <c r="I53" s="317"/>
      <c r="J53" s="478"/>
      <c r="K53" s="285"/>
      <c r="L53" s="316">
        <f t="shared" si="32"/>
        <v>184.35282209807502</v>
      </c>
      <c r="M53" s="285"/>
      <c r="N53" s="285"/>
      <c r="O53" s="285"/>
      <c r="P53" s="285">
        <v>7.8866680492800043</v>
      </c>
      <c r="Q53" s="285"/>
      <c r="R53" s="285"/>
      <c r="S53" s="285"/>
      <c r="T53" s="285"/>
      <c r="U53" s="285">
        <v>176.46615404879503</v>
      </c>
      <c r="V53" s="285"/>
      <c r="W53" s="286"/>
      <c r="X53" s="286"/>
      <c r="Y53" s="286"/>
      <c r="Z53" s="285"/>
      <c r="AA53" s="347"/>
      <c r="AB53" s="340">
        <f t="shared" si="33"/>
        <v>12.496259995559322</v>
      </c>
      <c r="AC53" s="341"/>
      <c r="AD53" s="285"/>
      <c r="AE53" s="285"/>
      <c r="AF53" s="285"/>
      <c r="AG53" s="285"/>
      <c r="AH53" s="285"/>
      <c r="AI53" s="173">
        <v>12.232665664173815</v>
      </c>
      <c r="AJ53" s="173">
        <v>0.2635943313855067</v>
      </c>
      <c r="AK53" s="285"/>
      <c r="AL53" s="285"/>
      <c r="AM53" s="285"/>
      <c r="AN53" s="347"/>
      <c r="AO53" s="350"/>
      <c r="AP53" s="340"/>
      <c r="AQ53" s="237">
        <f t="shared" si="20"/>
        <v>196.84908209363434</v>
      </c>
    </row>
    <row r="54" spans="1:44" s="196" customFormat="1" ht="12.75" customHeight="1">
      <c r="A54" s="197" t="s">
        <v>134</v>
      </c>
      <c r="B54" s="198"/>
      <c r="C54" s="284">
        <f t="shared" si="30"/>
        <v>0</v>
      </c>
      <c r="D54" s="317"/>
      <c r="E54" s="285"/>
      <c r="F54" s="286"/>
      <c r="G54" s="286"/>
      <c r="H54" s="316">
        <f t="shared" si="31"/>
        <v>0</v>
      </c>
      <c r="I54" s="317"/>
      <c r="J54" s="478"/>
      <c r="K54" s="285"/>
      <c r="L54" s="316">
        <f t="shared" si="32"/>
        <v>98.599628814877434</v>
      </c>
      <c r="M54" s="285"/>
      <c r="N54" s="285"/>
      <c r="O54" s="285"/>
      <c r="P54" s="285"/>
      <c r="Q54" s="285"/>
      <c r="R54" s="285"/>
      <c r="S54" s="285"/>
      <c r="T54" s="285"/>
      <c r="U54" s="285">
        <v>98.599628814877434</v>
      </c>
      <c r="V54" s="285"/>
      <c r="W54" s="286"/>
      <c r="X54" s="286"/>
      <c r="Y54" s="286"/>
      <c r="Z54" s="285"/>
      <c r="AA54" s="382"/>
      <c r="AB54" s="340">
        <f t="shared" si="33"/>
        <v>0.79958225852679854</v>
      </c>
      <c r="AC54" s="341"/>
      <c r="AD54" s="285"/>
      <c r="AE54" s="285"/>
      <c r="AF54" s="285"/>
      <c r="AG54" s="285"/>
      <c r="AH54" s="285"/>
      <c r="AI54" s="285">
        <v>0.79958225852679854</v>
      </c>
      <c r="AJ54" s="285"/>
      <c r="AK54" s="285"/>
      <c r="AL54" s="285"/>
      <c r="AM54" s="285"/>
      <c r="AN54" s="382"/>
      <c r="AO54" s="347"/>
      <c r="AP54" s="340"/>
      <c r="AQ54" s="237">
        <f t="shared" si="20"/>
        <v>99.399211073404231</v>
      </c>
    </row>
    <row r="55" spans="1:44" s="196" customFormat="1" ht="12.75" customHeight="1">
      <c r="A55" s="213" t="s">
        <v>239</v>
      </c>
      <c r="B55" s="214"/>
      <c r="C55" s="262">
        <f t="shared" si="30"/>
        <v>0</v>
      </c>
      <c r="D55" s="290"/>
      <c r="E55" s="291"/>
      <c r="F55" s="264"/>
      <c r="G55" s="264"/>
      <c r="H55" s="308">
        <f t="shared" si="31"/>
        <v>0</v>
      </c>
      <c r="I55" s="263"/>
      <c r="J55" s="473"/>
      <c r="K55" s="180"/>
      <c r="L55" s="308">
        <f t="shared" si="32"/>
        <v>409.89410747120371</v>
      </c>
      <c r="M55" s="180"/>
      <c r="N55" s="180"/>
      <c r="O55" s="180"/>
      <c r="P55" s="180">
        <v>70.720287124058785</v>
      </c>
      <c r="Q55" s="180"/>
      <c r="R55" s="180"/>
      <c r="S55" s="180">
        <v>0</v>
      </c>
      <c r="T55" s="180"/>
      <c r="U55" s="180">
        <v>339.1738203471449</v>
      </c>
      <c r="V55" s="180"/>
      <c r="W55" s="264"/>
      <c r="X55" s="264"/>
      <c r="Y55" s="264"/>
      <c r="Z55" s="180"/>
      <c r="AA55" s="515">
        <v>15.9301749968989</v>
      </c>
      <c r="AB55" s="328">
        <f t="shared" si="33"/>
        <v>25.875258714603383</v>
      </c>
      <c r="AC55" s="329"/>
      <c r="AD55" s="180"/>
      <c r="AE55" s="180"/>
      <c r="AF55" s="180"/>
      <c r="AG55" s="180"/>
      <c r="AH55" s="180"/>
      <c r="AI55" s="180">
        <v>23.51159047303727</v>
      </c>
      <c r="AJ55" s="180">
        <v>2.3636682415661148</v>
      </c>
      <c r="AK55" s="263"/>
      <c r="AL55" s="264"/>
      <c r="AM55" s="180"/>
      <c r="AN55" s="308"/>
      <c r="AO55" s="353"/>
      <c r="AP55" s="328"/>
      <c r="AQ55" s="215">
        <f t="shared" si="20"/>
        <v>451.69954118270601</v>
      </c>
    </row>
    <row r="56" spans="1:44" s="206" customFormat="1" ht="12.75" customHeight="1">
      <c r="A56" s="240" t="s">
        <v>40</v>
      </c>
      <c r="B56" s="241"/>
      <c r="C56" s="287">
        <f t="shared" si="30"/>
        <v>124.1020490409485</v>
      </c>
      <c r="D56" s="292">
        <v>27.499369216316662</v>
      </c>
      <c r="E56" s="383">
        <v>88.68049750811096</v>
      </c>
      <c r="F56" s="288"/>
      <c r="G56" s="288">
        <v>7.9221823165208729</v>
      </c>
      <c r="H56" s="174">
        <f t="shared" si="31"/>
        <v>160.56790833792408</v>
      </c>
      <c r="I56" s="292"/>
      <c r="J56" s="475">
        <v>127.70399999999999</v>
      </c>
      <c r="K56" s="187">
        <v>32.86390833792408</v>
      </c>
      <c r="L56" s="174">
        <f t="shared" si="32"/>
        <v>1002.5454725401279</v>
      </c>
      <c r="M56" s="187"/>
      <c r="N56" s="187"/>
      <c r="O56" s="187"/>
      <c r="P56" s="187">
        <v>0</v>
      </c>
      <c r="Q56" s="187">
        <v>735.6846819767535</v>
      </c>
      <c r="R56" s="187"/>
      <c r="S56" s="187">
        <v>0</v>
      </c>
      <c r="T56" s="187">
        <v>45.352999557976517</v>
      </c>
      <c r="U56" s="187">
        <v>214.86257363734944</v>
      </c>
      <c r="V56" s="187">
        <v>6.6452173680484199</v>
      </c>
      <c r="W56" s="288"/>
      <c r="X56" s="288"/>
      <c r="Y56" s="288"/>
      <c r="Z56" s="187"/>
      <c r="AA56" s="174">
        <v>539.89615079306157</v>
      </c>
      <c r="AB56" s="342">
        <f t="shared" si="33"/>
        <v>87.159746495350817</v>
      </c>
      <c r="AC56" s="343"/>
      <c r="AD56" s="187"/>
      <c r="AE56" s="187">
        <v>25.115840621058016</v>
      </c>
      <c r="AF56" s="187"/>
      <c r="AG56" s="187"/>
      <c r="AH56" s="187"/>
      <c r="AI56" s="187"/>
      <c r="AJ56" s="187"/>
      <c r="AK56" s="292"/>
      <c r="AL56" s="288">
        <v>13.891408224234899</v>
      </c>
      <c r="AM56" s="187">
        <v>48.152497650057903</v>
      </c>
      <c r="AN56" s="174"/>
      <c r="AO56" s="174">
        <v>705.70708113668059</v>
      </c>
      <c r="AP56" s="342"/>
      <c r="AQ56" s="218">
        <f t="shared" si="20"/>
        <v>2619.9784083440936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0.20096977443609021</v>
      </c>
      <c r="D57" s="187">
        <f t="shared" ref="D57:AP57" si="34">D58+D65</f>
        <v>0.20096977443609021</v>
      </c>
      <c r="E57" s="187">
        <f t="shared" si="34"/>
        <v>0</v>
      </c>
      <c r="F57" s="288">
        <f t="shared" si="34"/>
        <v>0</v>
      </c>
      <c r="G57" s="288">
        <f t="shared" si="34"/>
        <v>0</v>
      </c>
      <c r="H57" s="174">
        <f t="shared" si="34"/>
        <v>0</v>
      </c>
      <c r="I57" s="292">
        <f t="shared" si="34"/>
        <v>0</v>
      </c>
      <c r="J57" s="292">
        <f t="shared" si="34"/>
        <v>0</v>
      </c>
      <c r="K57" s="292">
        <f t="shared" si="34"/>
        <v>0</v>
      </c>
      <c r="L57" s="174">
        <f t="shared" si="34"/>
        <v>188.83026934892888</v>
      </c>
      <c r="M57" s="187">
        <f t="shared" si="34"/>
        <v>0</v>
      </c>
      <c r="N57" s="187">
        <f t="shared" si="34"/>
        <v>0</v>
      </c>
      <c r="O57" s="187">
        <f t="shared" si="34"/>
        <v>0</v>
      </c>
      <c r="P57" s="187">
        <f t="shared" si="34"/>
        <v>0</v>
      </c>
      <c r="Q57" s="187">
        <f t="shared" si="34"/>
        <v>46.674000000000007</v>
      </c>
      <c r="R57" s="187">
        <f t="shared" si="34"/>
        <v>0</v>
      </c>
      <c r="S57" s="187">
        <f t="shared" si="34"/>
        <v>0.2093031229578676</v>
      </c>
      <c r="T57" s="187">
        <f t="shared" si="34"/>
        <v>60.748966225971017</v>
      </c>
      <c r="U57" s="187">
        <f t="shared" si="34"/>
        <v>81.198000000000008</v>
      </c>
      <c r="V57" s="187">
        <f t="shared" si="34"/>
        <v>0</v>
      </c>
      <c r="W57" s="288">
        <f t="shared" si="34"/>
        <v>0</v>
      </c>
      <c r="X57" s="288">
        <f t="shared" si="34"/>
        <v>0</v>
      </c>
      <c r="Y57" s="288">
        <f t="shared" si="34"/>
        <v>0</v>
      </c>
      <c r="Z57" s="292">
        <f t="shared" si="34"/>
        <v>0</v>
      </c>
      <c r="AA57" s="174">
        <f t="shared" si="34"/>
        <v>328.84748613601562</v>
      </c>
      <c r="AB57" s="342">
        <f t="shared" si="34"/>
        <v>51.220486167169184</v>
      </c>
      <c r="AC57" s="343">
        <f t="shared" si="34"/>
        <v>0</v>
      </c>
      <c r="AD57" s="187">
        <f t="shared" si="34"/>
        <v>0</v>
      </c>
      <c r="AE57" s="187">
        <f t="shared" si="34"/>
        <v>21.13997663090494</v>
      </c>
      <c r="AF57" s="187">
        <f t="shared" si="34"/>
        <v>0</v>
      </c>
      <c r="AG57" s="187">
        <f t="shared" si="34"/>
        <v>0</v>
      </c>
      <c r="AH57" s="187">
        <f t="shared" si="34"/>
        <v>6.7830476141487175</v>
      </c>
      <c r="AI57" s="187">
        <f t="shared" si="34"/>
        <v>0</v>
      </c>
      <c r="AJ57" s="187">
        <f t="shared" si="34"/>
        <v>0</v>
      </c>
      <c r="AK57" s="187">
        <f t="shared" si="34"/>
        <v>0</v>
      </c>
      <c r="AL57" s="187">
        <f t="shared" si="34"/>
        <v>0.16652666142046427</v>
      </c>
      <c r="AM57" s="292">
        <f t="shared" si="34"/>
        <v>23.130935260695061</v>
      </c>
      <c r="AN57" s="174">
        <f t="shared" si="34"/>
        <v>0</v>
      </c>
      <c r="AO57" s="174">
        <f t="shared" si="34"/>
        <v>1270.2955361629533</v>
      </c>
      <c r="AP57" s="342">
        <f t="shared" si="34"/>
        <v>0</v>
      </c>
      <c r="AQ57" s="238">
        <f t="shared" si="20"/>
        <v>1839.3947475895031</v>
      </c>
      <c r="AR57" s="196"/>
    </row>
    <row r="58" spans="1:44" s="206" customFormat="1" ht="12.75" customHeight="1">
      <c r="A58" s="240" t="s">
        <v>194</v>
      </c>
      <c r="B58" s="241"/>
      <c r="C58" s="287">
        <f t="shared" si="30"/>
        <v>0.20096977443609021</v>
      </c>
      <c r="D58" s="343">
        <v>0.20096977443609021</v>
      </c>
      <c r="E58" s="342">
        <v>0</v>
      </c>
      <c r="F58" s="342">
        <f>SUM(F59:F64)</f>
        <v>0</v>
      </c>
      <c r="G58" s="577">
        <v>0</v>
      </c>
      <c r="H58" s="174">
        <f t="shared" si="31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32"/>
        <v>87.193154746821236</v>
      </c>
      <c r="M58" s="187">
        <f t="shared" ref="M58:AJ58" si="35">SUM(M59:M64)</f>
        <v>0</v>
      </c>
      <c r="N58" s="288">
        <f t="shared" si="35"/>
        <v>0</v>
      </c>
      <c r="O58" s="288">
        <f t="shared" si="35"/>
        <v>0</v>
      </c>
      <c r="P58" s="342">
        <f t="shared" si="35"/>
        <v>0</v>
      </c>
      <c r="Q58" s="342">
        <v>11.346</v>
      </c>
      <c r="R58" s="342">
        <f t="shared" si="35"/>
        <v>0</v>
      </c>
      <c r="S58" s="342">
        <v>0</v>
      </c>
      <c r="T58" s="342">
        <v>36.356154746821232</v>
      </c>
      <c r="U58" s="342">
        <v>39.491</v>
      </c>
      <c r="V58" s="342">
        <f t="shared" si="35"/>
        <v>0</v>
      </c>
      <c r="W58" s="342">
        <f t="shared" si="35"/>
        <v>0</v>
      </c>
      <c r="X58" s="342">
        <f t="shared" si="35"/>
        <v>0</v>
      </c>
      <c r="Y58" s="288">
        <f t="shared" si="35"/>
        <v>0</v>
      </c>
      <c r="Z58" s="292">
        <f t="shared" si="35"/>
        <v>0</v>
      </c>
      <c r="AA58" s="174">
        <v>167.24870755692385</v>
      </c>
      <c r="AB58" s="342">
        <f t="shared" ref="AB58:AB71" si="36">SUM(AC58:AM58)</f>
        <v>34.417073250355429</v>
      </c>
      <c r="AC58" s="343">
        <f t="shared" si="35"/>
        <v>0</v>
      </c>
      <c r="AD58" s="187">
        <f t="shared" si="35"/>
        <v>0</v>
      </c>
      <c r="AE58" s="187">
        <f>SUM(AE59:AE64)</f>
        <v>9.0794761414624112</v>
      </c>
      <c r="AF58" s="187"/>
      <c r="AG58" s="187">
        <f t="shared" si="35"/>
        <v>0</v>
      </c>
      <c r="AH58" s="187">
        <f t="shared" si="35"/>
        <v>2.0401351867774911</v>
      </c>
      <c r="AI58" s="187">
        <f t="shared" si="35"/>
        <v>0</v>
      </c>
      <c r="AJ58" s="187">
        <f t="shared" si="35"/>
        <v>0</v>
      </c>
      <c r="AK58" s="187"/>
      <c r="AL58" s="187">
        <v>0.16652666142046427</v>
      </c>
      <c r="AM58" s="288">
        <v>23.130935260695061</v>
      </c>
      <c r="AN58" s="174">
        <f t="shared" ref="AN58" si="37">SUM(AN59:AN64)</f>
        <v>0</v>
      </c>
      <c r="AO58" s="174">
        <v>1014.8368089492085</v>
      </c>
      <c r="AP58" s="342">
        <f t="shared" ref="AP58" si="38">SUM(AP59:AP64)</f>
        <v>0</v>
      </c>
      <c r="AQ58" s="238">
        <f t="shared" si="20"/>
        <v>1303.8967142777451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30"/>
        <v>4.9992481203007515E-3</v>
      </c>
      <c r="D59" s="930">
        <v>4.9992481203007515E-3</v>
      </c>
      <c r="E59" s="326"/>
      <c r="F59" s="326"/>
      <c r="G59" s="271"/>
      <c r="H59" s="307">
        <f t="shared" si="31"/>
        <v>0</v>
      </c>
      <c r="I59" s="289"/>
      <c r="J59" s="492"/>
      <c r="K59" s="289"/>
      <c r="L59" s="307">
        <f t="shared" si="32"/>
        <v>35.180911598198605</v>
      </c>
      <c r="M59" s="272"/>
      <c r="N59" s="558"/>
      <c r="O59" s="558"/>
      <c r="P59" s="326"/>
      <c r="Q59" s="613">
        <v>4.4770000000000003</v>
      </c>
      <c r="R59" s="326"/>
      <c r="S59" s="613">
        <v>0</v>
      </c>
      <c r="T59" s="613">
        <v>18.450911598198605</v>
      </c>
      <c r="U59" s="613">
        <v>12.253</v>
      </c>
      <c r="V59" s="613">
        <v>0</v>
      </c>
      <c r="W59" s="326"/>
      <c r="X59" s="326"/>
      <c r="Y59" s="558"/>
      <c r="Z59" s="289"/>
      <c r="AA59" s="920">
        <v>43.382662568432551</v>
      </c>
      <c r="AB59" s="326">
        <f t="shared" si="36"/>
        <v>3.1143410668511389</v>
      </c>
      <c r="AC59" s="559"/>
      <c r="AD59" s="272"/>
      <c r="AE59" s="574">
        <v>3.1143410668511389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167.29149374914908</v>
      </c>
      <c r="AP59" s="326"/>
      <c r="AQ59" s="565">
        <f t="shared" si="20"/>
        <v>248.97440823075169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30"/>
        <v>0</v>
      </c>
      <c r="D60" s="930">
        <v>0</v>
      </c>
      <c r="E60" s="320"/>
      <c r="F60" s="320"/>
      <c r="G60" s="578"/>
      <c r="H60" s="302">
        <f t="shared" si="31"/>
        <v>0</v>
      </c>
      <c r="I60" s="250"/>
      <c r="J60" s="498"/>
      <c r="K60" s="250"/>
      <c r="L60" s="302">
        <f t="shared" si="32"/>
        <v>19.778205299610587</v>
      </c>
      <c r="M60" s="251"/>
      <c r="N60" s="383"/>
      <c r="O60" s="383"/>
      <c r="P60" s="320"/>
      <c r="Q60" s="613">
        <v>1.28</v>
      </c>
      <c r="R60" s="320"/>
      <c r="S60" s="613">
        <v>0</v>
      </c>
      <c r="T60" s="613">
        <v>2.752205299610587</v>
      </c>
      <c r="U60" s="613">
        <v>15.746</v>
      </c>
      <c r="V60" s="613">
        <v>0</v>
      </c>
      <c r="W60" s="320"/>
      <c r="X60" s="320"/>
      <c r="Y60" s="383"/>
      <c r="Z60" s="250"/>
      <c r="AA60" s="920">
        <v>17.414608896595837</v>
      </c>
      <c r="AB60" s="320">
        <f t="shared" si="36"/>
        <v>0.12066079020564027</v>
      </c>
      <c r="AC60" s="560"/>
      <c r="AD60" s="251"/>
      <c r="AE60" s="575">
        <v>0.12066079020564027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49.050883690349451</v>
      </c>
      <c r="AP60" s="320"/>
      <c r="AQ60" s="566">
        <f t="shared" si="20"/>
        <v>86.364358676761526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30"/>
        <v>0.19397082706766919</v>
      </c>
      <c r="D61" s="930">
        <v>0.19397082706766919</v>
      </c>
      <c r="E61" s="320"/>
      <c r="F61" s="320"/>
      <c r="G61" s="578"/>
      <c r="H61" s="302">
        <f t="shared" si="31"/>
        <v>0</v>
      </c>
      <c r="I61" s="250"/>
      <c r="J61" s="498"/>
      <c r="K61" s="250"/>
      <c r="L61" s="302">
        <f t="shared" si="32"/>
        <v>12.81484863721353</v>
      </c>
      <c r="M61" s="251"/>
      <c r="N61" s="383"/>
      <c r="O61" s="383"/>
      <c r="P61" s="320"/>
      <c r="Q61" s="613">
        <v>1.72</v>
      </c>
      <c r="R61" s="320"/>
      <c r="S61" s="613">
        <v>0</v>
      </c>
      <c r="T61" s="613">
        <v>9.8888486372135294</v>
      </c>
      <c r="U61" s="613">
        <v>1.206</v>
      </c>
      <c r="V61" s="613">
        <v>0</v>
      </c>
      <c r="W61" s="320"/>
      <c r="X61" s="320"/>
      <c r="Y61" s="383"/>
      <c r="Z61" s="250"/>
      <c r="AA61" s="920">
        <v>24.291091333646008</v>
      </c>
      <c r="AB61" s="320">
        <f t="shared" si="36"/>
        <v>2.6387442642712067</v>
      </c>
      <c r="AC61" s="560"/>
      <c r="AD61" s="251"/>
      <c r="AE61" s="575">
        <v>2.6387442642712067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114.22307090395317</v>
      </c>
      <c r="AP61" s="320"/>
      <c r="AQ61" s="566">
        <f t="shared" si="20"/>
        <v>154.16172596615161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30"/>
        <v>1.9996992481203005E-3</v>
      </c>
      <c r="D62" s="930">
        <v>1.9996992481203005E-3</v>
      </c>
      <c r="E62" s="320"/>
      <c r="F62" s="320"/>
      <c r="G62" s="578"/>
      <c r="H62" s="302">
        <f t="shared" si="31"/>
        <v>0</v>
      </c>
      <c r="I62" s="250"/>
      <c r="J62" s="498"/>
      <c r="K62" s="250"/>
      <c r="L62" s="302">
        <f t="shared" si="32"/>
        <v>3.8921705932299706</v>
      </c>
      <c r="M62" s="251"/>
      <c r="N62" s="383"/>
      <c r="O62" s="383"/>
      <c r="P62" s="320"/>
      <c r="Q62" s="613">
        <v>0.23300000000000001</v>
      </c>
      <c r="R62" s="320"/>
      <c r="S62" s="613">
        <v>0</v>
      </c>
      <c r="T62" s="613">
        <v>0.45817059322997056</v>
      </c>
      <c r="U62" s="613">
        <v>3.2010000000000001</v>
      </c>
      <c r="V62" s="613">
        <v>0</v>
      </c>
      <c r="W62" s="320"/>
      <c r="X62" s="320"/>
      <c r="Y62" s="383"/>
      <c r="Z62" s="250"/>
      <c r="AA62" s="920">
        <v>17.236607307625871</v>
      </c>
      <c r="AB62" s="320">
        <f t="shared" si="36"/>
        <v>0.15428838231488928</v>
      </c>
      <c r="AC62" s="560"/>
      <c r="AD62" s="251"/>
      <c r="AE62" s="575">
        <v>0.15428838231488928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549.43408168186636</v>
      </c>
      <c r="AP62" s="320"/>
      <c r="AQ62" s="566">
        <f t="shared" si="20"/>
        <v>570.71914766428517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30"/>
        <v>0</v>
      </c>
      <c r="D63" s="931">
        <v>0</v>
      </c>
      <c r="E63" s="320"/>
      <c r="F63" s="320"/>
      <c r="G63" s="578"/>
      <c r="H63" s="302">
        <f t="shared" si="31"/>
        <v>0</v>
      </c>
      <c r="I63" s="250"/>
      <c r="J63" s="498"/>
      <c r="K63" s="250"/>
      <c r="L63" s="302">
        <f t="shared" si="32"/>
        <v>2.068404842576621</v>
      </c>
      <c r="M63" s="251"/>
      <c r="N63" s="383"/>
      <c r="O63" s="383"/>
      <c r="P63" s="320"/>
      <c r="Q63" s="614">
        <v>1.145</v>
      </c>
      <c r="R63" s="320"/>
      <c r="S63" s="614">
        <v>0</v>
      </c>
      <c r="T63" s="614">
        <v>0.17340484257662078</v>
      </c>
      <c r="U63" s="614">
        <v>0.75</v>
      </c>
      <c r="V63" s="614">
        <v>0</v>
      </c>
      <c r="W63" s="320"/>
      <c r="X63" s="320"/>
      <c r="Y63" s="383"/>
      <c r="Z63" s="250"/>
      <c r="AA63" s="921">
        <v>7.937285428806395</v>
      </c>
      <c r="AB63" s="320">
        <f t="shared" si="36"/>
        <v>0.75750023647119602</v>
      </c>
      <c r="AC63" s="560"/>
      <c r="AD63" s="251"/>
      <c r="AE63" s="575">
        <v>0.75750023647119602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36.867891764968846</v>
      </c>
      <c r="AP63" s="320"/>
      <c r="AQ63" s="566">
        <f t="shared" si="20"/>
        <v>47.631082272823058</v>
      </c>
      <c r="AR63" s="196"/>
    </row>
    <row r="64" spans="1:44" s="196" customFormat="1" ht="12.75" customHeight="1">
      <c r="A64" s="914" t="s">
        <v>184</v>
      </c>
      <c r="B64" s="915"/>
      <c r="C64" s="262">
        <f t="shared" si="30"/>
        <v>0</v>
      </c>
      <c r="D64" s="931">
        <v>0</v>
      </c>
      <c r="E64" s="328"/>
      <c r="F64" s="328"/>
      <c r="G64" s="579"/>
      <c r="H64" s="308">
        <f t="shared" si="31"/>
        <v>0</v>
      </c>
      <c r="I64" s="290"/>
      <c r="J64" s="501"/>
      <c r="K64" s="290"/>
      <c r="L64" s="308">
        <f t="shared" si="32"/>
        <v>13.458613775991925</v>
      </c>
      <c r="M64" s="291"/>
      <c r="N64" s="562"/>
      <c r="O64" s="562"/>
      <c r="P64" s="328"/>
      <c r="Q64" s="614">
        <v>2.4910000000000001</v>
      </c>
      <c r="R64" s="328"/>
      <c r="S64" s="614">
        <v>0</v>
      </c>
      <c r="T64" s="614">
        <v>4.6326137759919241</v>
      </c>
      <c r="U64" s="614">
        <v>6.335</v>
      </c>
      <c r="V64" s="614">
        <v>0</v>
      </c>
      <c r="W64" s="328"/>
      <c r="X64" s="328"/>
      <c r="Y64" s="562"/>
      <c r="Z64" s="290"/>
      <c r="AA64" s="921">
        <v>56.986452021817172</v>
      </c>
      <c r="AB64" s="328">
        <f t="shared" si="36"/>
        <v>27.631538510241356</v>
      </c>
      <c r="AC64" s="563"/>
      <c r="AD64" s="291"/>
      <c r="AE64" s="576">
        <v>2.2939414013483397</v>
      </c>
      <c r="AF64" s="576"/>
      <c r="AG64" s="576"/>
      <c r="AH64" s="576">
        <v>2.0401351867774911</v>
      </c>
      <c r="AI64" s="576">
        <v>0</v>
      </c>
      <c r="AJ64" s="576"/>
      <c r="AK64" s="576"/>
      <c r="AL64" s="576">
        <v>0.16652666142046427</v>
      </c>
      <c r="AM64" s="620">
        <v>23.130935260695061</v>
      </c>
      <c r="AN64" s="308"/>
      <c r="AO64" s="921">
        <v>97.96938715892162</v>
      </c>
      <c r="AP64" s="328"/>
      <c r="AQ64" s="567">
        <f t="shared" si="20"/>
        <v>196.04599146697205</v>
      </c>
    </row>
    <row r="65" spans="1:44" s="196" customFormat="1" ht="12.75" customHeight="1">
      <c r="A65" s="240" t="s">
        <v>195</v>
      </c>
      <c r="B65" s="241"/>
      <c r="C65" s="262">
        <f>SUM(D65:G65)</f>
        <v>0</v>
      </c>
      <c r="D65" s="343">
        <f>SUM(D66:D69)</f>
        <v>0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101.63711460210766</v>
      </c>
      <c r="M65" s="180"/>
      <c r="N65" s="264"/>
      <c r="O65" s="264"/>
      <c r="P65" s="414"/>
      <c r="Q65" s="342">
        <v>35.328000000000003</v>
      </c>
      <c r="R65" s="414"/>
      <c r="S65" s="342">
        <v>0.2093031229578676</v>
      </c>
      <c r="T65" s="342">
        <v>24.392811479149785</v>
      </c>
      <c r="U65" s="342">
        <v>41.707000000000001</v>
      </c>
      <c r="V65" s="342">
        <f>SUM(V66:V69)</f>
        <v>0</v>
      </c>
      <c r="W65" s="414"/>
      <c r="X65" s="414"/>
      <c r="Y65" s="264"/>
      <c r="Z65" s="180"/>
      <c r="AA65" s="174">
        <v>161.59877857909177</v>
      </c>
      <c r="AB65" s="328">
        <f t="shared" si="36"/>
        <v>16.803412916813752</v>
      </c>
      <c r="AC65" s="329"/>
      <c r="AD65" s="180"/>
      <c r="AE65" s="180">
        <f>SUM(AE66:AE69)</f>
        <v>12.060500489442527</v>
      </c>
      <c r="AF65" s="180"/>
      <c r="AG65" s="180"/>
      <c r="AH65" s="180">
        <v>4.742912427371226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255.45872721374491</v>
      </c>
      <c r="AP65" s="328"/>
      <c r="AQ65" s="571">
        <f t="shared" si="20"/>
        <v>535.49803331175804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39">SUM(D66:G66)</f>
        <v>0</v>
      </c>
      <c r="D66" s="932">
        <v>0</v>
      </c>
      <c r="E66" s="311"/>
      <c r="F66" s="311"/>
      <c r="G66" s="581"/>
      <c r="H66" s="307">
        <f t="shared" ref="H66:H69" si="40">SUM(I66:K66)</f>
        <v>0</v>
      </c>
      <c r="I66" s="549"/>
      <c r="J66" s="470"/>
      <c r="K66" s="420"/>
      <c r="L66" s="307">
        <f t="shared" ref="L66:L69" si="41">SUM(M66:Z66)</f>
        <v>2.679178365213676</v>
      </c>
      <c r="M66" s="549"/>
      <c r="N66" s="311"/>
      <c r="O66" s="261"/>
      <c r="P66" s="311"/>
      <c r="Q66" s="615">
        <v>8.1000000000000003E-2</v>
      </c>
      <c r="R66" s="311"/>
      <c r="S66" s="615">
        <v>8.5408327252328844E-2</v>
      </c>
      <c r="T66" s="615">
        <v>0.1097700379613471</v>
      </c>
      <c r="U66" s="615">
        <v>2.403</v>
      </c>
      <c r="V66" s="615">
        <v>0</v>
      </c>
      <c r="W66" s="311"/>
      <c r="X66" s="311"/>
      <c r="Y66" s="261"/>
      <c r="Z66" s="179"/>
      <c r="AA66" s="922">
        <v>7.0681764559409039</v>
      </c>
      <c r="AB66" s="326">
        <f t="shared" si="36"/>
        <v>4.7472208288865723</v>
      </c>
      <c r="AC66" s="327"/>
      <c r="AD66" s="179"/>
      <c r="AE66" s="179">
        <v>4.3084015153460791E-3</v>
      </c>
      <c r="AF66" s="179"/>
      <c r="AG66" s="179"/>
      <c r="AH66" s="179">
        <v>4.742912427371226</v>
      </c>
      <c r="AI66" s="179">
        <v>0</v>
      </c>
      <c r="AJ66" s="179"/>
      <c r="AK66" s="179"/>
      <c r="AL66" s="179"/>
      <c r="AM66" s="261"/>
      <c r="AN66" s="307"/>
      <c r="AO66" s="922">
        <v>71.972719667176818</v>
      </c>
      <c r="AP66" s="326"/>
      <c r="AQ66" s="219">
        <f t="shared" si="20"/>
        <v>86.467295317217975</v>
      </c>
    </row>
    <row r="67" spans="1:44" s="196" customFormat="1" ht="12.75" customHeight="1">
      <c r="A67" s="918" t="s">
        <v>187</v>
      </c>
      <c r="B67" s="919">
        <v>84</v>
      </c>
      <c r="C67" s="249">
        <f t="shared" si="39"/>
        <v>0</v>
      </c>
      <c r="D67" s="933">
        <v>0</v>
      </c>
      <c r="E67" s="413"/>
      <c r="F67" s="413"/>
      <c r="G67" s="582"/>
      <c r="H67" s="302">
        <f t="shared" si="40"/>
        <v>0</v>
      </c>
      <c r="I67" s="550"/>
      <c r="J67" s="467"/>
      <c r="K67" s="416"/>
      <c r="L67" s="302">
        <f t="shared" si="41"/>
        <v>33.279042851666674</v>
      </c>
      <c r="M67" s="550"/>
      <c r="N67" s="413"/>
      <c r="O67" s="188"/>
      <c r="P67" s="413"/>
      <c r="Q67" s="616">
        <v>6.0629999999999997</v>
      </c>
      <c r="R67" s="413"/>
      <c r="S67" s="616">
        <v>1.4761933105340788E-2</v>
      </c>
      <c r="T67" s="616">
        <v>8.9422809185613339</v>
      </c>
      <c r="U67" s="616">
        <v>18.259</v>
      </c>
      <c r="V67" s="616">
        <v>0</v>
      </c>
      <c r="W67" s="413"/>
      <c r="X67" s="413"/>
      <c r="Y67" s="188"/>
      <c r="Z67" s="173"/>
      <c r="AA67" s="923">
        <v>47.251855002358596</v>
      </c>
      <c r="AB67" s="320">
        <f t="shared" si="36"/>
        <v>8.772786504388284</v>
      </c>
      <c r="AC67" s="321"/>
      <c r="AD67" s="173"/>
      <c r="AE67" s="173">
        <v>8.772786504388284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77.540712025566108</v>
      </c>
      <c r="AP67" s="320"/>
      <c r="AQ67" s="199">
        <f t="shared" si="20"/>
        <v>166.84439638397964</v>
      </c>
    </row>
    <row r="68" spans="1:44" s="196" customFormat="1" ht="12.75" customHeight="1">
      <c r="A68" s="912" t="s">
        <v>188</v>
      </c>
      <c r="B68" s="913">
        <v>85</v>
      </c>
      <c r="C68" s="249">
        <f t="shared" si="39"/>
        <v>0</v>
      </c>
      <c r="D68" s="933">
        <v>0</v>
      </c>
      <c r="E68" s="413"/>
      <c r="F68" s="413"/>
      <c r="G68" s="582"/>
      <c r="H68" s="302">
        <f t="shared" si="40"/>
        <v>0</v>
      </c>
      <c r="I68" s="550"/>
      <c r="J68" s="467"/>
      <c r="K68" s="416"/>
      <c r="L68" s="302">
        <f t="shared" si="41"/>
        <v>50.24069613143925</v>
      </c>
      <c r="M68" s="550"/>
      <c r="N68" s="413"/>
      <c r="O68" s="188"/>
      <c r="P68" s="413"/>
      <c r="Q68" s="616">
        <v>23.309000000000001</v>
      </c>
      <c r="R68" s="413"/>
      <c r="S68" s="616">
        <v>1.0017026035766964E-2</v>
      </c>
      <c r="T68" s="616">
        <v>11.242679105403477</v>
      </c>
      <c r="U68" s="616">
        <v>15.679</v>
      </c>
      <c r="V68" s="616">
        <v>0</v>
      </c>
      <c r="W68" s="413"/>
      <c r="X68" s="413"/>
      <c r="Y68" s="188"/>
      <c r="Z68" s="173"/>
      <c r="AA68" s="923">
        <v>38.052704058222623</v>
      </c>
      <c r="AB68" s="320">
        <f t="shared" si="36"/>
        <v>2.3504188761812532</v>
      </c>
      <c r="AC68" s="321"/>
      <c r="AD68" s="173"/>
      <c r="AE68" s="173">
        <v>2.3504188761812532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57.320636029556603</v>
      </c>
      <c r="AP68" s="320"/>
      <c r="AQ68" s="199">
        <f t="shared" si="20"/>
        <v>147.96445509539973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39"/>
        <v>0</v>
      </c>
      <c r="D69" s="934">
        <v>0</v>
      </c>
      <c r="E69" s="414"/>
      <c r="F69" s="414"/>
      <c r="G69" s="580"/>
      <c r="H69" s="316">
        <f t="shared" si="40"/>
        <v>0</v>
      </c>
      <c r="I69" s="551"/>
      <c r="J69" s="473"/>
      <c r="K69" s="421"/>
      <c r="L69" s="316">
        <f t="shared" si="41"/>
        <v>15.438197253788056</v>
      </c>
      <c r="M69" s="551"/>
      <c r="N69" s="414"/>
      <c r="O69" s="264"/>
      <c r="P69" s="414"/>
      <c r="Q69" s="617">
        <v>5.875</v>
      </c>
      <c r="R69" s="414"/>
      <c r="S69" s="617">
        <v>9.9115836564431001E-2</v>
      </c>
      <c r="T69" s="617">
        <v>4.0980814172236251</v>
      </c>
      <c r="U69" s="617">
        <v>5.3659999999999997</v>
      </c>
      <c r="V69" s="617">
        <v>0</v>
      </c>
      <c r="W69" s="414"/>
      <c r="X69" s="414"/>
      <c r="Y69" s="264"/>
      <c r="Z69" s="180"/>
      <c r="AA69" s="924">
        <v>69.226043062569659</v>
      </c>
      <c r="AB69" s="340">
        <f t="shared" si="36"/>
        <v>0.93298670735764477</v>
      </c>
      <c r="AC69" s="341"/>
      <c r="AD69" s="285"/>
      <c r="AE69" s="285">
        <v>0.93298670735764477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48.624659491445371</v>
      </c>
      <c r="AP69" s="340"/>
      <c r="AQ69" s="237">
        <f t="shared" si="20"/>
        <v>134.22188651516075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253.7129252961189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253.7129252961189</v>
      </c>
      <c r="V70" s="179"/>
      <c r="W70" s="294"/>
      <c r="X70" s="294"/>
      <c r="Y70" s="294"/>
      <c r="Z70" s="189"/>
      <c r="AA70" s="310">
        <v>0</v>
      </c>
      <c r="AB70" s="331">
        <f t="shared" si="36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46.556430638542324</v>
      </c>
      <c r="AP70" s="331"/>
      <c r="AQ70" s="218">
        <f t="shared" si="20"/>
        <v>300.26935593466123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17.28690504142012</v>
      </c>
      <c r="M71" s="180"/>
      <c r="N71" s="180"/>
      <c r="O71" s="180"/>
      <c r="P71" s="180"/>
      <c r="Q71" s="180"/>
      <c r="R71" s="180"/>
      <c r="S71" s="180"/>
      <c r="T71" s="180"/>
      <c r="U71" s="291">
        <v>17.28690504142012</v>
      </c>
      <c r="V71" s="180"/>
      <c r="W71" s="264"/>
      <c r="X71" s="264"/>
      <c r="Y71" s="264"/>
      <c r="Z71" s="180"/>
      <c r="AA71" s="308"/>
      <c r="AB71" s="328">
        <f t="shared" si="36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0"/>
        <v>17.28690504142012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42">C26-C27-C29</f>
        <v>-9.6735562641582362</v>
      </c>
      <c r="D72" s="276">
        <f t="shared" si="42"/>
        <v>-2.5663586595969576</v>
      </c>
      <c r="E72" s="177">
        <f t="shared" si="42"/>
        <v>-5.6396520481549004</v>
      </c>
      <c r="F72" s="295">
        <f t="shared" si="42"/>
        <v>0</v>
      </c>
      <c r="G72" s="295">
        <f t="shared" si="42"/>
        <v>-1.4722005564062401</v>
      </c>
      <c r="H72" s="305">
        <f t="shared" si="42"/>
        <v>-2.265152144576092</v>
      </c>
      <c r="I72" s="276">
        <f t="shared" si="42"/>
        <v>-2.8773967470319803</v>
      </c>
      <c r="J72" s="477">
        <f t="shared" si="42"/>
        <v>0</v>
      </c>
      <c r="K72" s="177">
        <f t="shared" si="42"/>
        <v>0.61224460245592383</v>
      </c>
      <c r="L72" s="305">
        <f t="shared" si="42"/>
        <v>-87.596876790364149</v>
      </c>
      <c r="M72" s="177">
        <f t="shared" si="42"/>
        <v>0</v>
      </c>
      <c r="N72" s="177">
        <f t="shared" si="42"/>
        <v>2.235407012459234E-2</v>
      </c>
      <c r="O72" s="177">
        <f t="shared" si="42"/>
        <v>-0.8561833660893825</v>
      </c>
      <c r="P72" s="177">
        <f t="shared" si="42"/>
        <v>-5.8038232111110801</v>
      </c>
      <c r="Q72" s="177">
        <f t="shared" si="42"/>
        <v>0.72977428159992996</v>
      </c>
      <c r="R72" s="177">
        <f t="shared" si="42"/>
        <v>-22.792445491919807</v>
      </c>
      <c r="S72" s="177">
        <f t="shared" si="42"/>
        <v>-5.7716286788411502</v>
      </c>
      <c r="T72" s="177">
        <f t="shared" si="42"/>
        <v>11.508786699969932</v>
      </c>
      <c r="U72" s="177">
        <f t="shared" si="42"/>
        <v>-64.173839575989405</v>
      </c>
      <c r="V72" s="177">
        <f t="shared" si="42"/>
        <v>-0.45934456645136379</v>
      </c>
      <c r="W72" s="295">
        <f t="shared" si="42"/>
        <v>-5.2695165745397787E-4</v>
      </c>
      <c r="X72" s="295">
        <f t="shared" si="42"/>
        <v>0</v>
      </c>
      <c r="Y72" s="295">
        <f t="shared" si="42"/>
        <v>0</v>
      </c>
      <c r="Z72" s="177">
        <f t="shared" si="42"/>
        <v>0</v>
      </c>
      <c r="AA72" s="305">
        <f t="shared" si="42"/>
        <v>-0.68917994178923436</v>
      </c>
      <c r="AB72" s="255">
        <f t="shared" si="42"/>
        <v>0.26191918498363975</v>
      </c>
      <c r="AC72" s="334">
        <f t="shared" si="42"/>
        <v>0</v>
      </c>
      <c r="AD72" s="177">
        <f t="shared" si="42"/>
        <v>0</v>
      </c>
      <c r="AE72" s="177">
        <f t="shared" si="42"/>
        <v>-9.1352764468006171</v>
      </c>
      <c r="AF72" s="177">
        <f t="shared" si="42"/>
        <v>0</v>
      </c>
      <c r="AG72" s="177">
        <f t="shared" si="42"/>
        <v>0</v>
      </c>
      <c r="AH72" s="177">
        <f t="shared" si="42"/>
        <v>0</v>
      </c>
      <c r="AI72" s="177">
        <f t="shared" si="42"/>
        <v>9.2385284200561557</v>
      </c>
      <c r="AJ72" s="177">
        <f t="shared" si="42"/>
        <v>0.15866721172800169</v>
      </c>
      <c r="AK72" s="276">
        <f t="shared" si="42"/>
        <v>0</v>
      </c>
      <c r="AL72" s="295">
        <f t="shared" si="42"/>
        <v>0</v>
      </c>
      <c r="AM72" s="177">
        <f t="shared" si="42"/>
        <v>0</v>
      </c>
      <c r="AN72" s="305">
        <f t="shared" si="42"/>
        <v>0</v>
      </c>
      <c r="AO72" s="305">
        <f t="shared" si="42"/>
        <v>-0.33041084518890784</v>
      </c>
      <c r="AP72" s="255">
        <f t="shared" si="42"/>
        <v>0</v>
      </c>
      <c r="AQ72" s="205">
        <f t="shared" si="20"/>
        <v>-100.29325680109298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242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233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243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234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257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170" t="s">
        <v>258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A85" s="170" t="s">
        <v>265</v>
      </c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A86" s="463" t="s">
        <v>266</v>
      </c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8DCB-EDBB-40E0-AAB3-A736FF9044E6}">
  <sheetPr codeName="Sheet33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218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127.70399999999999</v>
      </c>
      <c r="I2" s="12">
        <v>0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1258.1586865025404</v>
      </c>
      <c r="AB2" s="318">
        <f>SUM(AC2:AM2)</f>
        <v>1507.1721561010631</v>
      </c>
      <c r="AC2" s="319">
        <v>64.450114580884502</v>
      </c>
      <c r="AD2" s="301">
        <v>854.81464334483314</v>
      </c>
      <c r="AE2" s="301">
        <v>232.20883574705107</v>
      </c>
      <c r="AF2" s="301">
        <v>143.80811932994811</v>
      </c>
      <c r="AG2" s="301">
        <v>29.40716709482032</v>
      </c>
      <c r="AH2" s="301">
        <v>22.678761837299827</v>
      </c>
      <c r="AI2" s="301">
        <v>78.045506813622012</v>
      </c>
      <c r="AJ2" s="301">
        <v>3.1832405268479995</v>
      </c>
      <c r="AK2" s="12">
        <v>7.2782741675831328</v>
      </c>
      <c r="AL2" s="12">
        <v>14.01406891468379</v>
      </c>
      <c r="AM2" s="248">
        <v>57.283423743489195</v>
      </c>
      <c r="AN2" s="349">
        <v>142.96345237655976</v>
      </c>
      <c r="AO2" s="349"/>
      <c r="AP2" s="318"/>
      <c r="AQ2" s="195">
        <f t="shared" ref="AQ2:AQ20" si="0">C2+H2+L2+AA2+AB2+AN2+AO2+AP2</f>
        <v>3035.9982949801633</v>
      </c>
    </row>
    <row r="3" spans="1:44" s="196" customFormat="1" ht="12.75" customHeight="1">
      <c r="A3" s="197" t="s">
        <v>1</v>
      </c>
      <c r="B3" s="198"/>
      <c r="C3" s="249">
        <f>SUM(D3:G3)</f>
        <v>975.84833848156279</v>
      </c>
      <c r="D3" s="250">
        <v>909.36309117658482</v>
      </c>
      <c r="E3" s="383">
        <v>52.796393653685122</v>
      </c>
      <c r="F3" s="188"/>
      <c r="G3" s="188">
        <v>13.688853651292925</v>
      </c>
      <c r="H3" s="302">
        <f>SUM(I3:K3)</f>
        <v>0</v>
      </c>
      <c r="I3" s="28"/>
      <c r="J3" s="467"/>
      <c r="K3" s="173"/>
      <c r="L3" s="302">
        <f>SUM(M3:Z3)</f>
        <v>8479.5580681048941</v>
      </c>
      <c r="M3" s="28">
        <v>3118.6115255463997</v>
      </c>
      <c r="N3" s="28">
        <v>6.1836804383999997</v>
      </c>
      <c r="O3" s="173">
        <v>0</v>
      </c>
      <c r="P3" s="173">
        <v>208.01548286666664</v>
      </c>
      <c r="Q3" s="173">
        <v>366.79325714303997</v>
      </c>
      <c r="R3" s="173">
        <v>755.11072702535967</v>
      </c>
      <c r="S3" s="173">
        <v>365.54681743644068</v>
      </c>
      <c r="T3" s="173">
        <v>163.43759826302875</v>
      </c>
      <c r="U3" s="173">
        <v>2914.9405885267965</v>
      </c>
      <c r="V3" s="173">
        <v>188.78074633288642</v>
      </c>
      <c r="W3" s="188">
        <v>0</v>
      </c>
      <c r="X3" s="188">
        <v>340.44405818277727</v>
      </c>
      <c r="Y3" s="188">
        <v>0.94616525124179351</v>
      </c>
      <c r="Z3" s="173">
        <v>50.747421091856353</v>
      </c>
      <c r="AA3" s="302">
        <v>3125.5692350126933</v>
      </c>
      <c r="AB3" s="320">
        <f>SUM(AC3:AM3)</f>
        <v>155.38653748540048</v>
      </c>
      <c r="AC3" s="321"/>
      <c r="AD3" s="173"/>
      <c r="AE3" s="173">
        <v>42.828786700580444</v>
      </c>
      <c r="AF3" s="173"/>
      <c r="AG3" s="173"/>
      <c r="AH3" s="173"/>
      <c r="AI3" s="173">
        <v>95.177408716772021</v>
      </c>
      <c r="AJ3" s="173">
        <v>17.380342068047998</v>
      </c>
      <c r="AK3" s="28"/>
      <c r="AL3" s="28"/>
      <c r="AM3" s="188"/>
      <c r="AN3" s="350"/>
      <c r="AO3" s="350">
        <v>210.72359329320727</v>
      </c>
      <c r="AP3" s="320"/>
      <c r="AQ3" s="199">
        <f t="shared" si="0"/>
        <v>12947.085772377759</v>
      </c>
    </row>
    <row r="4" spans="1:44" s="196" customFormat="1" ht="12.75" customHeight="1">
      <c r="A4" s="197" t="s">
        <v>2</v>
      </c>
      <c r="B4" s="198"/>
      <c r="C4" s="249">
        <f>SUM(D4:G4)</f>
        <v>17.171993354799998</v>
      </c>
      <c r="D4" s="250">
        <v>0</v>
      </c>
      <c r="E4" s="251">
        <v>16.181373105999999</v>
      </c>
      <c r="F4" s="188"/>
      <c r="G4" s="188">
        <v>0.99062024879999999</v>
      </c>
      <c r="H4" s="302">
        <f>SUM(I4:K4)</f>
        <v>2.6034888500000002</v>
      </c>
      <c r="I4" s="28"/>
      <c r="J4" s="467"/>
      <c r="K4" s="173">
        <v>2.6034888500000002</v>
      </c>
      <c r="L4" s="302">
        <f>SUM(M4:Z4)</f>
        <v>1708.2421131684046</v>
      </c>
      <c r="M4" s="28">
        <v>84.3463345336</v>
      </c>
      <c r="N4" s="28">
        <v>0</v>
      </c>
      <c r="O4" s="173"/>
      <c r="P4" s="173">
        <v>327.14106575555553</v>
      </c>
      <c r="Q4" s="173">
        <v>0</v>
      </c>
      <c r="R4" s="173">
        <v>140.76404928983999</v>
      </c>
      <c r="S4" s="173">
        <v>947.24915747909608</v>
      </c>
      <c r="T4" s="173">
        <v>22.034979663550917</v>
      </c>
      <c r="U4" s="173">
        <v>76.071455697717667</v>
      </c>
      <c r="V4" s="173">
        <v>4.6086633663267713E-2</v>
      </c>
      <c r="W4" s="188">
        <v>96.129826777624302</v>
      </c>
      <c r="X4" s="188">
        <v>5.0457397856015316</v>
      </c>
      <c r="Y4" s="188">
        <v>7.749380876251688E-2</v>
      </c>
      <c r="Z4" s="173">
        <v>9.3359237433928559</v>
      </c>
      <c r="AA4" s="302">
        <v>0</v>
      </c>
      <c r="AB4" s="320">
        <f>SUM(AC4:AM4)</f>
        <v>17.513016623674403</v>
      </c>
      <c r="AC4" s="321"/>
      <c r="AD4" s="173"/>
      <c r="AE4" s="173">
        <v>1.8331900257953566E-2</v>
      </c>
      <c r="AF4" s="173"/>
      <c r="AG4" s="173"/>
      <c r="AH4" s="173"/>
      <c r="AI4" s="173">
        <v>17.494684723416448</v>
      </c>
      <c r="AJ4" s="173">
        <v>0</v>
      </c>
      <c r="AK4" s="28"/>
      <c r="AL4" s="28"/>
      <c r="AM4" s="188"/>
      <c r="AN4" s="350"/>
      <c r="AO4" s="350">
        <v>74.215157351676694</v>
      </c>
      <c r="AP4" s="320"/>
      <c r="AQ4" s="199">
        <f t="shared" si="0"/>
        <v>1819.7457693485558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173.23959814178761</v>
      </c>
      <c r="M5" s="28"/>
      <c r="N5" s="28"/>
      <c r="O5" s="173"/>
      <c r="P5" s="173"/>
      <c r="Q5" s="173"/>
      <c r="R5" s="173"/>
      <c r="S5" s="173">
        <v>6.7254842449152532</v>
      </c>
      <c r="T5" s="173"/>
      <c r="U5" s="173">
        <v>166.51411389687235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173.23959814178761</v>
      </c>
    </row>
    <row r="6" spans="1:44" s="196" customFormat="1" ht="12.75" customHeight="1" thickBot="1">
      <c r="A6" s="200" t="s">
        <v>4</v>
      </c>
      <c r="B6" s="201"/>
      <c r="C6" s="249">
        <f>SUM(D6:G6)</f>
        <v>-54.986593585976102</v>
      </c>
      <c r="D6" s="252">
        <v>-55.805715915899953</v>
      </c>
      <c r="E6" s="188">
        <v>1.0035904926000139</v>
      </c>
      <c r="F6" s="253"/>
      <c r="G6" s="253">
        <v>-0.18446816267615943</v>
      </c>
      <c r="H6" s="303">
        <f>SUM(I6:K6)</f>
        <v>139.90350040164418</v>
      </c>
      <c r="I6" s="304">
        <v>139.81662440702419</v>
      </c>
      <c r="J6" s="521">
        <v>0</v>
      </c>
      <c r="K6" s="304">
        <v>8.6875994620000146E-2</v>
      </c>
      <c r="L6" s="303">
        <f>SUM(M6:Z6)</f>
        <v>117.90959632170433</v>
      </c>
      <c r="M6" s="28">
        <v>58.858587873200001</v>
      </c>
      <c r="N6" s="28">
        <v>-3.2775450167999982</v>
      </c>
      <c r="O6" s="173"/>
      <c r="P6" s="173">
        <v>147.58484185555557</v>
      </c>
      <c r="Q6" s="173">
        <v>-9.320267349120007</v>
      </c>
      <c r="R6" s="173">
        <v>135.29433232895994</v>
      </c>
      <c r="S6" s="173">
        <v>-14.689704670903957</v>
      </c>
      <c r="T6" s="173">
        <v>-6.3770406106005222</v>
      </c>
      <c r="U6" s="173">
        <v>-179.85481354184273</v>
      </c>
      <c r="V6" s="173">
        <v>-13.115193182793714</v>
      </c>
      <c r="W6" s="253">
        <v>2.8063986360497242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1.4616705952792843</v>
      </c>
      <c r="AC6" s="323"/>
      <c r="AD6" s="184"/>
      <c r="AE6" s="184">
        <v>-5.3173297922067011</v>
      </c>
      <c r="AF6" s="184"/>
      <c r="AG6" s="184"/>
      <c r="AH6" s="184"/>
      <c r="AI6" s="184">
        <v>7.4305584408139849</v>
      </c>
      <c r="AJ6" s="184">
        <v>-0.65155805332799943</v>
      </c>
      <c r="AK6" s="304"/>
      <c r="AL6" s="304"/>
      <c r="AM6" s="253"/>
      <c r="AN6" s="351"/>
      <c r="AO6" s="351"/>
      <c r="AP6" s="322"/>
      <c r="AQ6" s="202">
        <f t="shared" si="0"/>
        <v>204.2881737326517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903.68975154078669</v>
      </c>
      <c r="D7" s="324">
        <f t="shared" si="1"/>
        <v>853.55737526068492</v>
      </c>
      <c r="E7" s="178">
        <f t="shared" si="1"/>
        <v>37.618611040285131</v>
      </c>
      <c r="F7" s="178">
        <f t="shared" si="1"/>
        <v>0</v>
      </c>
      <c r="G7" s="178">
        <f t="shared" si="1"/>
        <v>12.513765239816765</v>
      </c>
      <c r="H7" s="306">
        <f t="shared" si="1"/>
        <v>265.00401155164417</v>
      </c>
      <c r="I7" s="324">
        <f t="shared" si="1"/>
        <v>139.81662440702419</v>
      </c>
      <c r="J7" s="468">
        <f t="shared" si="1"/>
        <v>127.70399999999999</v>
      </c>
      <c r="K7" s="178">
        <f t="shared" si="1"/>
        <v>-2.51661285538</v>
      </c>
      <c r="L7" s="306">
        <f t="shared" si="1"/>
        <v>6715.9859531164066</v>
      </c>
      <c r="M7" s="324">
        <f t="shared" si="1"/>
        <v>3093.1237788859999</v>
      </c>
      <c r="N7" s="324">
        <f t="shared" si="1"/>
        <v>2.9061354216000015</v>
      </c>
      <c r="O7" s="178">
        <f t="shared" si="1"/>
        <v>0</v>
      </c>
      <c r="P7" s="178">
        <f t="shared" si="1"/>
        <v>28.459258966666681</v>
      </c>
      <c r="Q7" s="178">
        <f t="shared" si="1"/>
        <v>357.47298979391996</v>
      </c>
      <c r="R7" s="178">
        <f t="shared" si="1"/>
        <v>749.6410100644797</v>
      </c>
      <c r="S7" s="178">
        <f t="shared" si="1"/>
        <v>-603.11752895847462</v>
      </c>
      <c r="T7" s="178">
        <f t="shared" si="1"/>
        <v>135.0255779888773</v>
      </c>
      <c r="U7" s="178">
        <f t="shared" si="1"/>
        <v>2492.5002053903636</v>
      </c>
      <c r="V7" s="178">
        <f t="shared" si="1"/>
        <v>175.61946651642944</v>
      </c>
      <c r="W7" s="178">
        <f t="shared" si="1"/>
        <v>-93.323428141574581</v>
      </c>
      <c r="X7" s="178">
        <f t="shared" si="1"/>
        <v>335.39831839717573</v>
      </c>
      <c r="Y7" s="178">
        <f t="shared" si="1"/>
        <v>0.86867144247927663</v>
      </c>
      <c r="Z7" s="178">
        <f t="shared" si="1"/>
        <v>41.411497348463499</v>
      </c>
      <c r="AA7" s="306">
        <f t="shared" si="1"/>
        <v>4383.7279215152339</v>
      </c>
      <c r="AB7" s="306">
        <f t="shared" si="1"/>
        <v>1646.5073475580682</v>
      </c>
      <c r="AC7" s="324">
        <f t="shared" si="1"/>
        <v>64.450114580884502</v>
      </c>
      <c r="AD7" s="178">
        <f t="shared" si="1"/>
        <v>854.81464334483314</v>
      </c>
      <c r="AE7" s="178">
        <f t="shared" si="1"/>
        <v>269.70196075516685</v>
      </c>
      <c r="AF7" s="178">
        <f t="shared" si="1"/>
        <v>143.80811932994811</v>
      </c>
      <c r="AG7" s="178">
        <f t="shared" si="1"/>
        <v>29.40716709482032</v>
      </c>
      <c r="AH7" s="178">
        <f t="shared" si="1"/>
        <v>22.678761837299827</v>
      </c>
      <c r="AI7" s="178">
        <f t="shared" si="1"/>
        <v>163.15878924779159</v>
      </c>
      <c r="AJ7" s="178">
        <f t="shared" si="1"/>
        <v>19.912024541567998</v>
      </c>
      <c r="AK7" s="257">
        <f t="shared" si="1"/>
        <v>7.2782741675831328</v>
      </c>
      <c r="AL7" s="257">
        <f t="shared" si="1"/>
        <v>14.01406891468379</v>
      </c>
      <c r="AM7" s="324">
        <f t="shared" si="1"/>
        <v>57.283423743489195</v>
      </c>
      <c r="AN7" s="306">
        <f t="shared" si="1"/>
        <v>142.96345237655976</v>
      </c>
      <c r="AO7" s="306">
        <f t="shared" si="1"/>
        <v>136.50843594153059</v>
      </c>
      <c r="AP7" s="360">
        <f t="shared" si="1"/>
        <v>0</v>
      </c>
      <c r="AQ7" s="227">
        <f t="shared" si="0"/>
        <v>14194.38687360023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2">C7-C27</f>
        <v>903.68975154078669</v>
      </c>
      <c r="D8" s="372">
        <f t="shared" si="2"/>
        <v>853.55737526068492</v>
      </c>
      <c r="E8" s="373">
        <f t="shared" si="2"/>
        <v>37.618611040285131</v>
      </c>
      <c r="F8" s="374">
        <f t="shared" si="2"/>
        <v>0</v>
      </c>
      <c r="G8" s="374">
        <f t="shared" si="2"/>
        <v>12.513765239816765</v>
      </c>
      <c r="H8" s="375">
        <f t="shared" si="2"/>
        <v>265.00401155164417</v>
      </c>
      <c r="I8" s="372">
        <f t="shared" si="2"/>
        <v>139.81662440702419</v>
      </c>
      <c r="J8" s="522">
        <f t="shared" si="2"/>
        <v>127.70399999999999</v>
      </c>
      <c r="K8" s="373">
        <f t="shared" si="2"/>
        <v>-2.51661285538</v>
      </c>
      <c r="L8" s="375">
        <f t="shared" si="2"/>
        <v>6338.3074659282884</v>
      </c>
      <c r="M8" s="372">
        <f t="shared" si="2"/>
        <v>3093.1237788859999</v>
      </c>
      <c r="N8" s="372">
        <f t="shared" si="2"/>
        <v>2.9061354216000015</v>
      </c>
      <c r="O8" s="373">
        <f t="shared" si="2"/>
        <v>0</v>
      </c>
      <c r="P8" s="373">
        <f t="shared" si="2"/>
        <v>28.459258966666681</v>
      </c>
      <c r="Q8" s="373">
        <f t="shared" si="2"/>
        <v>357.47298979391996</v>
      </c>
      <c r="R8" s="373">
        <f t="shared" si="2"/>
        <v>749.6410100644797</v>
      </c>
      <c r="S8" s="373">
        <f t="shared" si="2"/>
        <v>-603.11752895847462</v>
      </c>
      <c r="T8" s="373">
        <f t="shared" si="2"/>
        <v>135.0255779888773</v>
      </c>
      <c r="U8" s="373">
        <f t="shared" si="2"/>
        <v>2492.5002053903636</v>
      </c>
      <c r="V8" s="373">
        <f t="shared" si="2"/>
        <v>175.61946651642944</v>
      </c>
      <c r="W8" s="374">
        <f t="shared" si="2"/>
        <v>-93.323428141574581</v>
      </c>
      <c r="X8" s="374">
        <f t="shared" si="2"/>
        <v>0</v>
      </c>
      <c r="Y8" s="374">
        <f t="shared" si="2"/>
        <v>0</v>
      </c>
      <c r="Z8" s="373">
        <f t="shared" si="2"/>
        <v>0</v>
      </c>
      <c r="AA8" s="375">
        <f t="shared" si="2"/>
        <v>4383.7279215152339</v>
      </c>
      <c r="AB8" s="384">
        <f t="shared" si="2"/>
        <v>1646.5073475580682</v>
      </c>
      <c r="AC8" s="372">
        <f t="shared" si="2"/>
        <v>64.450114580884502</v>
      </c>
      <c r="AD8" s="373">
        <f t="shared" si="2"/>
        <v>854.81464334483314</v>
      </c>
      <c r="AE8" s="373">
        <f t="shared" si="2"/>
        <v>269.70196075516685</v>
      </c>
      <c r="AF8" s="373">
        <f t="shared" si="2"/>
        <v>143.80811932994811</v>
      </c>
      <c r="AG8" s="373">
        <f t="shared" si="2"/>
        <v>29.40716709482032</v>
      </c>
      <c r="AH8" s="373">
        <f t="shared" si="2"/>
        <v>22.678761837299827</v>
      </c>
      <c r="AI8" s="373">
        <f t="shared" si="2"/>
        <v>163.15878924779159</v>
      </c>
      <c r="AJ8" s="373">
        <f t="shared" si="2"/>
        <v>19.912024541567998</v>
      </c>
      <c r="AK8" s="408">
        <f t="shared" si="2"/>
        <v>7.2782741675831328</v>
      </c>
      <c r="AL8" s="408">
        <f t="shared" si="2"/>
        <v>14.01406891468379</v>
      </c>
      <c r="AM8" s="372">
        <f t="shared" si="2"/>
        <v>57.283423743489195</v>
      </c>
      <c r="AN8" s="375">
        <f t="shared" si="2"/>
        <v>142.96345237655976</v>
      </c>
      <c r="AO8" s="375">
        <f t="shared" si="2"/>
        <v>136.50843594153059</v>
      </c>
      <c r="AP8" s="372">
        <f t="shared" si="2"/>
        <v>0</v>
      </c>
      <c r="AQ8" s="376">
        <f t="shared" si="0"/>
        <v>13816.708386412112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3">SUM(C10:C14)</f>
        <v>672.76181752483296</v>
      </c>
      <c r="D9" s="257">
        <f t="shared" si="3"/>
        <v>672.76181752483296</v>
      </c>
      <c r="E9" s="178">
        <f t="shared" si="3"/>
        <v>0</v>
      </c>
      <c r="F9" s="258">
        <f t="shared" si="3"/>
        <v>0</v>
      </c>
      <c r="G9" s="258">
        <f t="shared" si="3"/>
        <v>0</v>
      </c>
      <c r="H9" s="306">
        <f t="shared" si="3"/>
        <v>129.36175734289282</v>
      </c>
      <c r="I9" s="257">
        <f t="shared" si="3"/>
        <v>129.36175734289282</v>
      </c>
      <c r="J9" s="468">
        <f t="shared" si="3"/>
        <v>0</v>
      </c>
      <c r="K9" s="178">
        <f t="shared" si="3"/>
        <v>0</v>
      </c>
      <c r="L9" s="306">
        <f t="shared" si="3"/>
        <v>3488.7168840047202</v>
      </c>
      <c r="M9" s="178">
        <f t="shared" si="3"/>
        <v>3093.1237788859994</v>
      </c>
      <c r="N9" s="178">
        <f t="shared" ref="N9" si="4">SUM(N10:N14)</f>
        <v>35.682957923243372</v>
      </c>
      <c r="O9" s="178">
        <f t="shared" si="3"/>
        <v>0</v>
      </c>
      <c r="P9" s="178">
        <f t="shared" si="3"/>
        <v>0</v>
      </c>
      <c r="Q9" s="178">
        <f t="shared" si="3"/>
        <v>0</v>
      </c>
      <c r="R9" s="178">
        <f t="shared" si="3"/>
        <v>0</v>
      </c>
      <c r="S9" s="178">
        <f t="shared" si="3"/>
        <v>328.83388410655067</v>
      </c>
      <c r="T9" s="178">
        <f t="shared" si="3"/>
        <v>0.45668889079965602</v>
      </c>
      <c r="U9" s="178">
        <f t="shared" si="3"/>
        <v>30.61957419812699</v>
      </c>
      <c r="V9" s="178">
        <f t="shared" si="3"/>
        <v>0</v>
      </c>
      <c r="W9" s="258">
        <f t="shared" si="3"/>
        <v>0</v>
      </c>
      <c r="X9" s="258">
        <f t="shared" si="3"/>
        <v>0</v>
      </c>
      <c r="Y9" s="258">
        <f t="shared" si="3"/>
        <v>0</v>
      </c>
      <c r="Z9" s="178">
        <f t="shared" si="3"/>
        <v>0</v>
      </c>
      <c r="AA9" s="306">
        <f t="shared" si="3"/>
        <v>2379.4014284651316</v>
      </c>
      <c r="AB9" s="324">
        <f t="shared" si="3"/>
        <v>237.95643616540215</v>
      </c>
      <c r="AC9" s="325">
        <f t="shared" si="3"/>
        <v>0</v>
      </c>
      <c r="AD9" s="178">
        <f t="shared" si="3"/>
        <v>0</v>
      </c>
      <c r="AE9" s="178">
        <f t="shared" si="3"/>
        <v>101.54940655466072</v>
      </c>
      <c r="AF9" s="178">
        <f t="shared" ref="AF9" si="5">SUM(AF10:AF14)</f>
        <v>97.156362776364077</v>
      </c>
      <c r="AG9" s="178">
        <f t="shared" si="3"/>
        <v>29.40716709482032</v>
      </c>
      <c r="AH9" s="178">
        <f t="shared" si="3"/>
        <v>9.8434997395570303</v>
      </c>
      <c r="AI9" s="178">
        <f t="shared" si="3"/>
        <v>0</v>
      </c>
      <c r="AJ9" s="178">
        <f t="shared" ref="AJ9" si="6">SUM(AJ10:AJ14)</f>
        <v>0</v>
      </c>
      <c r="AK9" s="257">
        <f t="shared" si="3"/>
        <v>0</v>
      </c>
      <c r="AL9" s="257">
        <f t="shared" ref="AL9" si="7">SUM(AL10:AL14)</f>
        <v>0</v>
      </c>
      <c r="AM9" s="258">
        <f t="shared" si="3"/>
        <v>0</v>
      </c>
      <c r="AN9" s="306">
        <f t="shared" si="3"/>
        <v>89.040222371462505</v>
      </c>
      <c r="AO9" s="306">
        <f t="shared" si="3"/>
        <v>53.464094582975065</v>
      </c>
      <c r="AP9" s="324">
        <f t="shared" si="3"/>
        <v>0</v>
      </c>
      <c r="AQ9" s="209">
        <f t="shared" si="0"/>
        <v>7050.7026404574171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672.76181752483296</v>
      </c>
      <c r="D10" s="260">
        <v>672.76181752483296</v>
      </c>
      <c r="E10" s="179"/>
      <c r="F10" s="261"/>
      <c r="G10" s="261"/>
      <c r="H10" s="307">
        <f>SUM(I10:K10)</f>
        <v>66.477586998939529</v>
      </c>
      <c r="I10" s="260">
        <v>66.477586998939529</v>
      </c>
      <c r="J10" s="470">
        <v>0</v>
      </c>
      <c r="K10" s="179"/>
      <c r="L10" s="307">
        <f>SUM(M10:Z10)</f>
        <v>359.45345830467767</v>
      </c>
      <c r="M10" s="179"/>
      <c r="N10" s="179"/>
      <c r="O10" s="179"/>
      <c r="P10" s="179"/>
      <c r="Q10" s="179"/>
      <c r="R10" s="179"/>
      <c r="S10" s="179">
        <v>328.83388410655067</v>
      </c>
      <c r="T10" s="179"/>
      <c r="U10" s="179">
        <v>30.61957419812699</v>
      </c>
      <c r="V10" s="179"/>
      <c r="W10" s="261"/>
      <c r="X10" s="261"/>
      <c r="Y10" s="261"/>
      <c r="Z10" s="179"/>
      <c r="AA10" s="307">
        <v>2088.0880390119623</v>
      </c>
      <c r="AB10" s="326">
        <f>SUM(AC10:AM10)</f>
        <v>223.30474050396819</v>
      </c>
      <c r="AC10" s="327"/>
      <c r="AD10" s="179"/>
      <c r="AE10" s="179">
        <v>96.741210632783805</v>
      </c>
      <c r="AF10" s="179">
        <v>97.156362776364077</v>
      </c>
      <c r="AG10" s="179">
        <v>29.40716709482032</v>
      </c>
      <c r="AH10" s="179"/>
      <c r="AI10" s="179">
        <v>0</v>
      </c>
      <c r="AJ10" s="179"/>
      <c r="AK10" s="260"/>
      <c r="AL10" s="260"/>
      <c r="AM10" s="261"/>
      <c r="AN10" s="352">
        <v>89.040222371462505</v>
      </c>
      <c r="AO10" s="307"/>
      <c r="AP10" s="326"/>
      <c r="AQ10" s="212">
        <f t="shared" si="0"/>
        <v>3499.1258647158429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4.9669183165848452</v>
      </c>
      <c r="I11" s="28">
        <v>4.9669183165848452</v>
      </c>
      <c r="J11" s="467"/>
      <c r="K11" s="173"/>
      <c r="L11" s="302">
        <f>SUM(M11:Z11)</f>
        <v>0.45668889079965602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0.45668889079965602</v>
      </c>
      <c r="U11" s="173">
        <v>0</v>
      </c>
      <c r="V11" s="173"/>
      <c r="W11" s="188"/>
      <c r="X11" s="188"/>
      <c r="Y11" s="188"/>
      <c r="Z11" s="173"/>
      <c r="AA11" s="302">
        <v>258.43001319053343</v>
      </c>
      <c r="AB11" s="320">
        <f>SUM(AC11:AM11)</f>
        <v>14.651695661433951</v>
      </c>
      <c r="AC11" s="321"/>
      <c r="AD11" s="173"/>
      <c r="AE11" s="173">
        <v>4.8081959218769201</v>
      </c>
      <c r="AF11" s="173"/>
      <c r="AG11" s="173"/>
      <c r="AH11" s="173">
        <v>9.8434997395570303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278.50531605935191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44.319434221840069</v>
      </c>
      <c r="AP12" s="320"/>
      <c r="AQ12" s="199">
        <f t="shared" si="0"/>
        <v>44.319434221840069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57.917252027368434</v>
      </c>
      <c r="I13" s="28">
        <v>57.917252027368434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57.917252027368434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3128.8067368092429</v>
      </c>
      <c r="M14" s="180">
        <v>3093.1237788859994</v>
      </c>
      <c r="N14" s="180">
        <v>35.682957923243372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32.883376262635707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9.1446603611349939</v>
      </c>
      <c r="AP14" s="328"/>
      <c r="AQ14" s="215">
        <f t="shared" si="0"/>
        <v>3170.8347734330137</v>
      </c>
    </row>
    <row r="15" spans="1:44" s="206" customFormat="1" ht="12.75" customHeight="1">
      <c r="A15" s="935" t="s">
        <v>6</v>
      </c>
      <c r="B15" s="191"/>
      <c r="C15" s="265">
        <f t="shared" ref="C15:AP15" si="8">SUM(C16:C20)</f>
        <v>0</v>
      </c>
      <c r="D15" s="266">
        <f t="shared" si="8"/>
        <v>0</v>
      </c>
      <c r="E15" s="181">
        <f t="shared" si="8"/>
        <v>0</v>
      </c>
      <c r="F15" s="267">
        <f t="shared" si="8"/>
        <v>0</v>
      </c>
      <c r="G15" s="267">
        <f t="shared" si="8"/>
        <v>0</v>
      </c>
      <c r="H15" s="309">
        <f t="shared" si="8"/>
        <v>55.021389426000013</v>
      </c>
      <c r="I15" s="266">
        <f t="shared" si="8"/>
        <v>0</v>
      </c>
      <c r="J15" s="523">
        <f t="shared" si="8"/>
        <v>0</v>
      </c>
      <c r="K15" s="181">
        <f t="shared" si="8"/>
        <v>55.021389426000013</v>
      </c>
      <c r="L15" s="309">
        <f t="shared" si="8"/>
        <v>3183.709026417519</v>
      </c>
      <c r="M15" s="181">
        <f t="shared" si="8"/>
        <v>0</v>
      </c>
      <c r="N15" s="181">
        <f t="shared" si="8"/>
        <v>0</v>
      </c>
      <c r="O15" s="181">
        <f t="shared" si="8"/>
        <v>97.440566086436775</v>
      </c>
      <c r="P15" s="181">
        <f t="shared" si="8"/>
        <v>584.61907413333336</v>
      </c>
      <c r="Q15" s="181">
        <f t="shared" si="8"/>
        <v>268.86374956896009</v>
      </c>
      <c r="R15" s="181">
        <f t="shared" si="8"/>
        <v>0</v>
      </c>
      <c r="S15" s="181">
        <f t="shared" si="8"/>
        <v>956.4914553694914</v>
      </c>
      <c r="T15" s="181">
        <f t="shared" si="8"/>
        <v>47.239381054464758</v>
      </c>
      <c r="U15" s="181">
        <f t="shared" si="8"/>
        <v>1135.2489180618768</v>
      </c>
      <c r="V15" s="181">
        <f t="shared" si="8"/>
        <v>0</v>
      </c>
      <c r="W15" s="267">
        <f t="shared" si="8"/>
        <v>93.805882142955795</v>
      </c>
      <c r="X15" s="267">
        <f t="shared" si="8"/>
        <v>0</v>
      </c>
      <c r="Y15" s="267">
        <f t="shared" si="8"/>
        <v>0</v>
      </c>
      <c r="Z15" s="181">
        <f t="shared" si="8"/>
        <v>0</v>
      </c>
      <c r="AA15" s="309">
        <f t="shared" si="8"/>
        <v>0</v>
      </c>
      <c r="AB15" s="217">
        <f t="shared" si="8"/>
        <v>0</v>
      </c>
      <c r="AC15" s="330">
        <f t="shared" si="8"/>
        <v>0</v>
      </c>
      <c r="AD15" s="181">
        <f t="shared" si="8"/>
        <v>0</v>
      </c>
      <c r="AE15" s="181">
        <f t="shared" si="8"/>
        <v>0</v>
      </c>
      <c r="AF15" s="181">
        <f t="shared" si="8"/>
        <v>0</v>
      </c>
      <c r="AG15" s="187">
        <f t="shared" si="8"/>
        <v>0</v>
      </c>
      <c r="AH15" s="187">
        <f t="shared" si="8"/>
        <v>0</v>
      </c>
      <c r="AI15" s="187">
        <f t="shared" si="8"/>
        <v>0</v>
      </c>
      <c r="AJ15" s="187">
        <f t="shared" ref="AJ15" si="9">SUM(AJ16:AJ20)</f>
        <v>0</v>
      </c>
      <c r="AK15" s="266">
        <f t="shared" si="8"/>
        <v>0</v>
      </c>
      <c r="AL15" s="266">
        <f t="shared" si="8"/>
        <v>0</v>
      </c>
      <c r="AM15" s="267">
        <f t="shared" si="8"/>
        <v>0</v>
      </c>
      <c r="AN15" s="309">
        <f t="shared" si="8"/>
        <v>0</v>
      </c>
      <c r="AO15" s="309">
        <f t="shared" si="8"/>
        <v>1827.5416988528311</v>
      </c>
      <c r="AP15" s="217">
        <f t="shared" si="8"/>
        <v>0</v>
      </c>
      <c r="AQ15" s="218">
        <f t="shared" si="0"/>
        <v>5066.2721146963504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1625.4499925466093</v>
      </c>
      <c r="AP16" s="326"/>
      <c r="AQ16" s="219">
        <f>C16+H16+L16+AA16+AO16+AP16</f>
        <v>1625.4499925466093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177.47650530696473</v>
      </c>
      <c r="AP17" s="320"/>
      <c r="AQ17" s="199">
        <f>C17+H17+L17+AA17+AO17+AP17</f>
        <v>177.47650530696473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24.61520099925702</v>
      </c>
      <c r="AP18" s="320"/>
      <c r="AQ18" s="199">
        <f t="shared" si="0"/>
        <v>24.61520099925702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55.021389426000013</v>
      </c>
      <c r="I19" s="28"/>
      <c r="J19" s="173"/>
      <c r="K19" s="173">
        <v>55.021389426000013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55.021389426000013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3183.709026417519</v>
      </c>
      <c r="M20" s="180"/>
      <c r="N20" s="180"/>
      <c r="O20" s="180">
        <v>97.440566086436775</v>
      </c>
      <c r="P20" s="180">
        <v>584.61907413333336</v>
      </c>
      <c r="Q20" s="180">
        <v>268.86374956896009</v>
      </c>
      <c r="R20" s="180">
        <v>0</v>
      </c>
      <c r="S20" s="180">
        <v>956.4914553694914</v>
      </c>
      <c r="T20" s="180">
        <v>47.239381054464758</v>
      </c>
      <c r="U20" s="180">
        <v>1135.2489180618768</v>
      </c>
      <c r="V20" s="180"/>
      <c r="W20" s="264">
        <v>93.805882142955795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3183.709026417519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23.955447667406776</v>
      </c>
      <c r="D21" s="269">
        <f>SUM(D22:D24)</f>
        <v>-19.918310089999999</v>
      </c>
      <c r="E21" s="182">
        <f>SUM(E22:E24)</f>
        <v>44.205068877406774</v>
      </c>
      <c r="F21" s="270">
        <f>SUM(F22:F24)</f>
        <v>0</v>
      </c>
      <c r="G21" s="270">
        <f>SUM(G22:G24)</f>
        <v>-0.33131112000000001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-43.282219881106528</v>
      </c>
      <c r="M21" s="182">
        <f t="shared" ref="M21:AQ21" si="10">SUM(M22:M24)</f>
        <v>0</v>
      </c>
      <c r="N21" s="182">
        <f t="shared" si="10"/>
        <v>32.747309961635075</v>
      </c>
      <c r="O21" s="182">
        <f t="shared" si="10"/>
        <v>0</v>
      </c>
      <c r="P21" s="182">
        <f t="shared" si="10"/>
        <v>-8.6147849999999995</v>
      </c>
      <c r="Q21" s="182">
        <f t="shared" si="10"/>
        <v>309.44144594272001</v>
      </c>
      <c r="R21" s="182">
        <f t="shared" si="10"/>
        <v>-323.60824756991997</v>
      </c>
      <c r="S21" s="182">
        <f t="shared" si="10"/>
        <v>0.12602639435028248</v>
      </c>
      <c r="T21" s="182">
        <f t="shared" si="10"/>
        <v>0</v>
      </c>
      <c r="U21" s="182">
        <f t="shared" si="10"/>
        <v>-28.604801822485136</v>
      </c>
      <c r="V21" s="182">
        <f t="shared" si="10"/>
        <v>-24.286758787406775</v>
      </c>
      <c r="W21" s="270">
        <f t="shared" si="10"/>
        <v>-0.48240899999999998</v>
      </c>
      <c r="X21" s="270">
        <f t="shared" si="10"/>
        <v>0</v>
      </c>
      <c r="Y21" s="270">
        <f t="shared" si="10"/>
        <v>0</v>
      </c>
      <c r="Z21" s="182">
        <f t="shared" si="10"/>
        <v>0</v>
      </c>
      <c r="AA21" s="310">
        <f t="shared" si="10"/>
        <v>0.42891031814273434</v>
      </c>
      <c r="AB21" s="331">
        <f t="shared" si="10"/>
        <v>-926.97194241144348</v>
      </c>
      <c r="AC21" s="332">
        <f t="shared" si="10"/>
        <v>-64.450114580884502</v>
      </c>
      <c r="AD21" s="182">
        <f t="shared" si="10"/>
        <v>-854.81464334483314</v>
      </c>
      <c r="AE21" s="182">
        <f t="shared" si="10"/>
        <v>0</v>
      </c>
      <c r="AF21" s="182">
        <f t="shared" si="10"/>
        <v>0</v>
      </c>
      <c r="AG21" s="333">
        <f t="shared" si="10"/>
        <v>0</v>
      </c>
      <c r="AH21" s="333">
        <f t="shared" si="10"/>
        <v>-0.42891031814273434</v>
      </c>
      <c r="AI21" s="333">
        <f t="shared" si="10"/>
        <v>0</v>
      </c>
      <c r="AJ21" s="333">
        <f t="shared" si="10"/>
        <v>0</v>
      </c>
      <c r="AK21" s="269">
        <f t="shared" si="10"/>
        <v>-7.2782741675831328</v>
      </c>
      <c r="AL21" s="333">
        <f t="shared" si="10"/>
        <v>0</v>
      </c>
      <c r="AM21" s="270">
        <f t="shared" si="10"/>
        <v>0</v>
      </c>
      <c r="AN21" s="313">
        <f t="shared" si="10"/>
        <v>0</v>
      </c>
      <c r="AO21" s="310">
        <f t="shared" si="10"/>
        <v>926.54303209330078</v>
      </c>
      <c r="AP21" s="331">
        <f t="shared" si="10"/>
        <v>0</v>
      </c>
      <c r="AQ21" s="223">
        <f t="shared" si="10"/>
        <v>-19.326772213699751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-926.54303209330078</v>
      </c>
      <c r="AC22" s="327">
        <f>-AC2</f>
        <v>-64.450114580884502</v>
      </c>
      <c r="AD22" s="179">
        <f>-AD2</f>
        <v>-854.81464334483314</v>
      </c>
      <c r="AE22" s="179"/>
      <c r="AF22" s="179"/>
      <c r="AG22" s="186"/>
      <c r="AH22" s="186"/>
      <c r="AI22" s="186"/>
      <c r="AJ22" s="186"/>
      <c r="AK22" s="260">
        <v>-7.2782741675831328</v>
      </c>
      <c r="AL22" s="186"/>
      <c r="AM22" s="261"/>
      <c r="AN22" s="352"/>
      <c r="AO22" s="307">
        <f>-(C22+H22+L22+AA22+AB22)</f>
        <v>926.54303209330078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23.955447667406776</v>
      </c>
      <c r="D24" s="403">
        <v>-19.918310089999999</v>
      </c>
      <c r="E24" s="184">
        <f>-D24-V24</f>
        <v>44.205068877406774</v>
      </c>
      <c r="F24" s="253"/>
      <c r="G24" s="253">
        <v>-0.33131112000000001</v>
      </c>
      <c r="H24" s="303"/>
      <c r="I24" s="312"/>
      <c r="J24" s="184"/>
      <c r="K24" s="184"/>
      <c r="L24" s="303">
        <f>SUM(N24:Z24)</f>
        <v>-43.282219881106528</v>
      </c>
      <c r="M24" s="184"/>
      <c r="N24" s="184">
        <v>32.747309961635075</v>
      </c>
      <c r="O24" s="184"/>
      <c r="P24" s="184">
        <v>-8.6147849999999995</v>
      </c>
      <c r="Q24" s="184">
        <v>309.44144594272001</v>
      </c>
      <c r="R24" s="184">
        <v>-323.60824756991997</v>
      </c>
      <c r="S24" s="184">
        <v>0.12602639435028248</v>
      </c>
      <c r="T24" s="184"/>
      <c r="U24" s="184">
        <v>-28.604801822485136</v>
      </c>
      <c r="V24" s="253">
        <v>-24.286758787406775</v>
      </c>
      <c r="W24" s="253">
        <v>-0.48240899999999998</v>
      </c>
      <c r="X24" s="253"/>
      <c r="Y24" s="253"/>
      <c r="Z24" s="184"/>
      <c r="AA24" s="303">
        <f>-AH24</f>
        <v>0.42891031814273434</v>
      </c>
      <c r="AB24" s="303">
        <f>SUM(AC24:AM24)</f>
        <v>-0.42891031814273434</v>
      </c>
      <c r="AC24" s="323"/>
      <c r="AD24" s="184"/>
      <c r="AE24" s="184"/>
      <c r="AF24" s="184"/>
      <c r="AG24" s="184"/>
      <c r="AH24" s="184">
        <v>-0.42891031814273434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-19.326772213699751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10.469112896752314</v>
      </c>
      <c r="I25" s="172">
        <v>10.469112896752314</v>
      </c>
      <c r="J25" s="476"/>
      <c r="K25" s="183"/>
      <c r="L25" s="309">
        <f>SUM(O25:Z25)</f>
        <v>99.993768447536056</v>
      </c>
      <c r="M25" s="183"/>
      <c r="N25" s="183"/>
      <c r="O25" s="183">
        <v>99.385536260942132</v>
      </c>
      <c r="P25" s="183"/>
      <c r="Q25" s="183"/>
      <c r="R25" s="183"/>
      <c r="S25" s="183">
        <v>0</v>
      </c>
      <c r="T25" s="183">
        <v>1.8276471195184864E-3</v>
      </c>
      <c r="U25" s="183">
        <v>0.60640453947441786</v>
      </c>
      <c r="V25" s="183"/>
      <c r="W25" s="172"/>
      <c r="X25" s="172"/>
      <c r="Y25" s="172"/>
      <c r="Z25" s="183"/>
      <c r="AA25" s="309">
        <v>54.828513787503546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294.26374535976788</v>
      </c>
      <c r="AP25" s="217"/>
      <c r="AQ25" s="226">
        <f>C25+H25+L25+AA25+AB25+AN25+AO25+AP25</f>
        <v>459.55514049155977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1">C7-C9+C15+C21-C25</f>
        <v>254.88338168336051</v>
      </c>
      <c r="D26" s="276">
        <f t="shared" si="11"/>
        <v>160.87724764585195</v>
      </c>
      <c r="E26" s="177">
        <f t="shared" si="11"/>
        <v>81.823679917691905</v>
      </c>
      <c r="F26" s="177">
        <f t="shared" si="11"/>
        <v>0</v>
      </c>
      <c r="G26" s="177">
        <f t="shared" si="11"/>
        <v>12.182454119816764</v>
      </c>
      <c r="H26" s="305">
        <f t="shared" si="11"/>
        <v>180.19453073799906</v>
      </c>
      <c r="I26" s="276">
        <f t="shared" si="11"/>
        <v>-1.4245832620936483E-2</v>
      </c>
      <c r="J26" s="477">
        <f t="shared" si="11"/>
        <v>127.70399999999999</v>
      </c>
      <c r="K26" s="177">
        <f t="shared" si="11"/>
        <v>52.50477657062001</v>
      </c>
      <c r="L26" s="305">
        <f t="shared" si="11"/>
        <v>6267.7021072005628</v>
      </c>
      <c r="M26" s="177">
        <f t="shared" si="11"/>
        <v>4.5474735088646412E-13</v>
      </c>
      <c r="N26" s="177">
        <f t="shared" si="11"/>
        <v>-2.951254000829806E-2</v>
      </c>
      <c r="O26" s="177">
        <f t="shared" si="11"/>
        <v>-1.9449701745053574</v>
      </c>
      <c r="P26" s="177">
        <f t="shared" si="11"/>
        <v>604.46354810000003</v>
      </c>
      <c r="Q26" s="177">
        <f t="shared" si="11"/>
        <v>935.77818530560012</v>
      </c>
      <c r="R26" s="177">
        <f t="shared" si="11"/>
        <v>426.03276249455973</v>
      </c>
      <c r="S26" s="177">
        <f t="shared" si="11"/>
        <v>24.666068698816453</v>
      </c>
      <c r="T26" s="177">
        <f t="shared" si="11"/>
        <v>181.80644250542289</v>
      </c>
      <c r="U26" s="177">
        <f t="shared" si="11"/>
        <v>3567.9183428921538</v>
      </c>
      <c r="V26" s="177">
        <f t="shared" si="11"/>
        <v>151.33270772902267</v>
      </c>
      <c r="W26" s="177">
        <f t="shared" si="11"/>
        <v>4.5001381213993774E-5</v>
      </c>
      <c r="X26" s="177">
        <f t="shared" si="11"/>
        <v>335.39831839717573</v>
      </c>
      <c r="Y26" s="177">
        <f t="shared" si="11"/>
        <v>0.86867144247927663</v>
      </c>
      <c r="Z26" s="177">
        <f t="shared" si="11"/>
        <v>41.411497348463499</v>
      </c>
      <c r="AA26" s="305">
        <f t="shared" si="11"/>
        <v>1949.9268895807413</v>
      </c>
      <c r="AB26" s="255">
        <f t="shared" si="11"/>
        <v>481.57896898122249</v>
      </c>
      <c r="AC26" s="325">
        <f t="shared" si="11"/>
        <v>0</v>
      </c>
      <c r="AD26" s="178">
        <f t="shared" si="11"/>
        <v>0</v>
      </c>
      <c r="AE26" s="178">
        <f t="shared" si="11"/>
        <v>168.15255420050613</v>
      </c>
      <c r="AF26" s="178">
        <f t="shared" si="11"/>
        <v>46.651756553584036</v>
      </c>
      <c r="AG26" s="178">
        <f t="shared" si="11"/>
        <v>0</v>
      </c>
      <c r="AH26" s="178">
        <f t="shared" si="11"/>
        <v>12.406351779600064</v>
      </c>
      <c r="AI26" s="178">
        <f t="shared" si="11"/>
        <v>163.15878924779159</v>
      </c>
      <c r="AJ26" s="178">
        <f t="shared" si="11"/>
        <v>19.912024541567998</v>
      </c>
      <c r="AK26" s="257">
        <f t="shared" si="11"/>
        <v>0</v>
      </c>
      <c r="AL26" s="257">
        <f t="shared" si="11"/>
        <v>14.01406891468379</v>
      </c>
      <c r="AM26" s="295">
        <f t="shared" si="11"/>
        <v>57.283423743489195</v>
      </c>
      <c r="AN26" s="305">
        <f t="shared" si="11"/>
        <v>53.923230005097253</v>
      </c>
      <c r="AO26" s="305">
        <f t="shared" si="11"/>
        <v>2542.8653269449196</v>
      </c>
      <c r="AP26" s="255">
        <f t="shared" si="11"/>
        <v>0</v>
      </c>
      <c r="AQ26" s="205">
        <f>C26+H26+L26+AA26+AB26+AN26+AO26+AP26</f>
        <v>11731.074435133902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12">C28</f>
        <v>0</v>
      </c>
      <c r="D27" s="257">
        <f t="shared" si="12"/>
        <v>0</v>
      </c>
      <c r="E27" s="178">
        <f t="shared" si="12"/>
        <v>0</v>
      </c>
      <c r="F27" s="258">
        <f t="shared" si="12"/>
        <v>0</v>
      </c>
      <c r="G27" s="258">
        <f t="shared" si="12"/>
        <v>0</v>
      </c>
      <c r="H27" s="306">
        <f t="shared" si="12"/>
        <v>0</v>
      </c>
      <c r="I27" s="257">
        <f t="shared" si="12"/>
        <v>0</v>
      </c>
      <c r="J27" s="468">
        <f t="shared" si="12"/>
        <v>0</v>
      </c>
      <c r="K27" s="178">
        <f t="shared" si="12"/>
        <v>0</v>
      </c>
      <c r="L27" s="306">
        <f t="shared" si="12"/>
        <v>377.67848718811854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258"/>
      <c r="X27" s="258">
        <f t="shared" ref="X27:AQ27" si="13">X28</f>
        <v>335.39831839717573</v>
      </c>
      <c r="Y27" s="258">
        <f t="shared" si="13"/>
        <v>0.86867144247927663</v>
      </c>
      <c r="Z27" s="178">
        <f t="shared" si="13"/>
        <v>41.411497348463499</v>
      </c>
      <c r="AA27" s="306">
        <f t="shared" si="13"/>
        <v>0</v>
      </c>
      <c r="AB27" s="324">
        <f t="shared" si="13"/>
        <v>0</v>
      </c>
      <c r="AC27" s="325">
        <f t="shared" si="13"/>
        <v>0</v>
      </c>
      <c r="AD27" s="178">
        <f t="shared" si="13"/>
        <v>0</v>
      </c>
      <c r="AE27" s="178">
        <f t="shared" si="13"/>
        <v>0</v>
      </c>
      <c r="AF27" s="178">
        <f t="shared" si="13"/>
        <v>0</v>
      </c>
      <c r="AG27" s="178">
        <f t="shared" si="13"/>
        <v>0</v>
      </c>
      <c r="AH27" s="178">
        <f t="shared" si="13"/>
        <v>0</v>
      </c>
      <c r="AI27" s="178">
        <f t="shared" si="13"/>
        <v>0</v>
      </c>
      <c r="AJ27" s="178">
        <f t="shared" si="13"/>
        <v>0</v>
      </c>
      <c r="AK27" s="257">
        <f t="shared" si="13"/>
        <v>0</v>
      </c>
      <c r="AL27" s="257">
        <f t="shared" si="13"/>
        <v>0</v>
      </c>
      <c r="AM27" s="258">
        <f t="shared" si="13"/>
        <v>0</v>
      </c>
      <c r="AN27" s="306">
        <f t="shared" si="13"/>
        <v>0</v>
      </c>
      <c r="AO27" s="306">
        <f t="shared" si="13"/>
        <v>0</v>
      </c>
      <c r="AP27" s="324">
        <f t="shared" si="13"/>
        <v>0</v>
      </c>
      <c r="AQ27" s="227">
        <f t="shared" si="13"/>
        <v>377.67848718811854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377.67848718811854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335.39831839717573</v>
      </c>
      <c r="Y28" s="270">
        <f>Y26</f>
        <v>0.86867144247927663</v>
      </c>
      <c r="Z28" s="182">
        <f>Z26</f>
        <v>41.411497348463499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377.67848718811854</v>
      </c>
    </row>
    <row r="29" spans="1:44" s="206" customFormat="1" ht="12.75" customHeight="1" thickBot="1">
      <c r="A29" s="207" t="s">
        <v>12</v>
      </c>
      <c r="B29" s="208"/>
      <c r="C29" s="256">
        <f t="shared" ref="C29:AQ29" si="14">C30+C45+C56+C58+C65+C70+C71</f>
        <v>265.59556557874635</v>
      </c>
      <c r="D29" s="257">
        <f t="shared" si="14"/>
        <v>162.18236766428217</v>
      </c>
      <c r="E29" s="178">
        <f t="shared" si="14"/>
        <v>91.047445254885133</v>
      </c>
      <c r="F29" s="258">
        <f t="shared" si="14"/>
        <v>0</v>
      </c>
      <c r="G29" s="258">
        <f t="shared" si="14"/>
        <v>12.365752659579005</v>
      </c>
      <c r="H29" s="306">
        <f t="shared" si="14"/>
        <v>180.36988223</v>
      </c>
      <c r="I29" s="257">
        <f t="shared" si="14"/>
        <v>0</v>
      </c>
      <c r="J29" s="469">
        <f t="shared" si="14"/>
        <v>127.70399999999999</v>
      </c>
      <c r="K29" s="257">
        <f t="shared" si="14"/>
        <v>52.665882230000001</v>
      </c>
      <c r="L29" s="306">
        <f t="shared" si="14"/>
        <v>5975.5133953693858</v>
      </c>
      <c r="M29" s="178">
        <f t="shared" si="14"/>
        <v>0</v>
      </c>
      <c r="N29" s="178">
        <f t="shared" si="14"/>
        <v>0</v>
      </c>
      <c r="O29" s="178">
        <f t="shared" si="14"/>
        <v>0</v>
      </c>
      <c r="P29" s="178">
        <f t="shared" si="14"/>
        <v>612.74491157777788</v>
      </c>
      <c r="Q29" s="178">
        <f t="shared" si="14"/>
        <v>943.81500350592023</v>
      </c>
      <c r="R29" s="178">
        <f t="shared" si="14"/>
        <v>445.76882293992003</v>
      </c>
      <c r="S29" s="178">
        <f t="shared" si="14"/>
        <v>21.575486332510842</v>
      </c>
      <c r="T29" s="178">
        <f t="shared" si="14"/>
        <v>178.08896330005223</v>
      </c>
      <c r="U29" s="178">
        <f t="shared" si="14"/>
        <v>3622.7103030695266</v>
      </c>
      <c r="V29" s="178">
        <f t="shared" si="14"/>
        <v>150.80990464367727</v>
      </c>
      <c r="W29" s="258">
        <f t="shared" si="14"/>
        <v>0</v>
      </c>
      <c r="X29" s="258">
        <f t="shared" si="14"/>
        <v>0</v>
      </c>
      <c r="Y29" s="258">
        <f t="shared" si="14"/>
        <v>0</v>
      </c>
      <c r="Z29" s="257">
        <f t="shared" si="14"/>
        <v>0</v>
      </c>
      <c r="AA29" s="305">
        <f t="shared" si="14"/>
        <v>1947.759943678109</v>
      </c>
      <c r="AB29" s="324">
        <f t="shared" si="14"/>
        <v>487.64491292446849</v>
      </c>
      <c r="AC29" s="325">
        <f t="shared" si="14"/>
        <v>0</v>
      </c>
      <c r="AD29" s="178">
        <f t="shared" si="14"/>
        <v>0</v>
      </c>
      <c r="AE29" s="178">
        <f t="shared" si="14"/>
        <v>175.80175279732322</v>
      </c>
      <c r="AF29" s="178">
        <f t="shared" si="14"/>
        <v>46.651756553584043</v>
      </c>
      <c r="AG29" s="178">
        <f t="shared" si="14"/>
        <v>0</v>
      </c>
      <c r="AH29" s="178">
        <f t="shared" si="14"/>
        <v>12.406351779600065</v>
      </c>
      <c r="AI29" s="178">
        <f t="shared" si="14"/>
        <v>161.16412616207631</v>
      </c>
      <c r="AJ29" s="178">
        <f t="shared" si="14"/>
        <v>20.323432973711999</v>
      </c>
      <c r="AK29" s="324">
        <f t="shared" si="14"/>
        <v>0</v>
      </c>
      <c r="AL29" s="324">
        <f t="shared" si="14"/>
        <v>14.014068914683788</v>
      </c>
      <c r="AM29" s="324">
        <f t="shared" si="14"/>
        <v>57.283423743489195</v>
      </c>
      <c r="AN29" s="324">
        <f t="shared" si="14"/>
        <v>53.923230005097267</v>
      </c>
      <c r="AO29" s="306">
        <f t="shared" si="14"/>
        <v>2572.6110409475491</v>
      </c>
      <c r="AP29" s="324">
        <f t="shared" si="14"/>
        <v>0</v>
      </c>
      <c r="AQ29" s="205">
        <f t="shared" si="14"/>
        <v>11483.417970733353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79.755314230788244</v>
      </c>
      <c r="D30" s="185">
        <v>79.755314230788244</v>
      </c>
      <c r="E30" s="185">
        <v>0</v>
      </c>
      <c r="F30" s="280"/>
      <c r="G30" s="280"/>
      <c r="H30" s="314">
        <f>SUM(H31:H44)</f>
        <v>0</v>
      </c>
      <c r="I30" s="279">
        <f t="shared" ref="I30:K30" si="15">SUM(I31:I44)</f>
        <v>0</v>
      </c>
      <c r="J30" s="185">
        <f t="shared" si="15"/>
        <v>0</v>
      </c>
      <c r="K30" s="185">
        <f t="shared" si="15"/>
        <v>0</v>
      </c>
      <c r="L30" s="314">
        <f>SUM(L31:L44)</f>
        <v>383.50377982790246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5.0276911855135777</v>
      </c>
      <c r="R30" s="185">
        <f>SUM(R31:R44)</f>
        <v>0</v>
      </c>
      <c r="S30" s="185">
        <v>21.366183209552975</v>
      </c>
      <c r="T30" s="185">
        <v>67.758096329605465</v>
      </c>
      <c r="U30" s="185">
        <v>145.40021653711926</v>
      </c>
      <c r="V30" s="185">
        <v>143.95159256611112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1000.5259010619807</v>
      </c>
      <c r="AB30" s="336">
        <f t="shared" ref="AB30:AN30" si="16">SUM(AB31:AB44)</f>
        <v>180.6366344312504</v>
      </c>
      <c r="AC30" s="337">
        <f t="shared" si="16"/>
        <v>0</v>
      </c>
      <c r="AD30" s="185">
        <f t="shared" si="16"/>
        <v>0</v>
      </c>
      <c r="AE30" s="185">
        <f t="shared" si="16"/>
        <v>127.72587907276339</v>
      </c>
      <c r="AF30" s="185">
        <f t="shared" ref="AF30" si="17">SUM(AF31:AF44)</f>
        <v>46.651756553584043</v>
      </c>
      <c r="AG30" s="185">
        <f t="shared" si="16"/>
        <v>0</v>
      </c>
      <c r="AH30" s="185">
        <f t="shared" si="16"/>
        <v>6.2589988049030394</v>
      </c>
      <c r="AI30" s="185">
        <f t="shared" si="16"/>
        <v>0</v>
      </c>
      <c r="AJ30" s="185">
        <f t="shared" ref="AJ30" si="18">SUM(AJ31:AJ44)</f>
        <v>0</v>
      </c>
      <c r="AK30" s="185">
        <f t="shared" si="16"/>
        <v>0</v>
      </c>
      <c r="AL30" s="185">
        <f t="shared" ref="AL30" si="19">SUM(AL31:AL44)</f>
        <v>0</v>
      </c>
      <c r="AM30" s="439">
        <f t="shared" si="16"/>
        <v>0</v>
      </c>
      <c r="AN30" s="279">
        <f t="shared" si="16"/>
        <v>53.923230005097267</v>
      </c>
      <c r="AO30" s="314">
        <v>578.44068687015556</v>
      </c>
      <c r="AP30" s="336">
        <f>SUM(AP31:AP44)</f>
        <v>0</v>
      </c>
      <c r="AQ30" s="209">
        <f t="shared" ref="AQ30:AQ72" si="20">C30+H30+L30+AA30+AB30+AN30+AO30+AP30</f>
        <v>2276.7855464271747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21">SUM(D31:G31)</f>
        <v>0</v>
      </c>
      <c r="D31" s="327">
        <v>0</v>
      </c>
      <c r="E31" s="434"/>
      <c r="F31" s="434"/>
      <c r="G31" s="583"/>
      <c r="H31" s="315">
        <f t="shared" ref="H31:H43" si="22">SUM(I31:K31)</f>
        <v>0</v>
      </c>
      <c r="I31" s="282"/>
      <c r="J31" s="472"/>
      <c r="K31" s="186"/>
      <c r="L31" s="315">
        <f t="shared" ref="L31:L43" si="23">SUM(M31:Z31)</f>
        <v>9.4565942081849119</v>
      </c>
      <c r="M31" s="186"/>
      <c r="N31" s="186"/>
      <c r="O31" s="186"/>
      <c r="P31" s="283"/>
      <c r="Q31" s="311">
        <v>0.16</v>
      </c>
      <c r="R31" s="434"/>
      <c r="S31" s="311">
        <v>0</v>
      </c>
      <c r="T31" s="311">
        <v>0.89159420818491253</v>
      </c>
      <c r="U31" s="311">
        <v>8.4049999999999994</v>
      </c>
      <c r="V31" s="311">
        <v>0</v>
      </c>
      <c r="W31" s="434"/>
      <c r="X31" s="282"/>
      <c r="Y31" s="283"/>
      <c r="Z31" s="186"/>
      <c r="AA31" s="352">
        <v>0</v>
      </c>
      <c r="AB31" s="338">
        <f t="shared" ref="AB31:AB43" si="24">SUM(AC31:AM31)</f>
        <v>3.34683389519548E-2</v>
      </c>
      <c r="AC31" s="339"/>
      <c r="AD31" s="186"/>
      <c r="AE31" s="186">
        <v>3.34683389519548E-2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23.195221343426372</v>
      </c>
      <c r="AP31" s="338"/>
      <c r="AQ31" s="212">
        <f t="shared" si="20"/>
        <v>32.685283890563241</v>
      </c>
    </row>
    <row r="32" spans="1:44" ht="12.75" customHeight="1">
      <c r="A32" s="235" t="s">
        <v>110</v>
      </c>
      <c r="B32" s="402" t="s">
        <v>122</v>
      </c>
      <c r="C32" s="249">
        <f t="shared" si="21"/>
        <v>0</v>
      </c>
      <c r="D32" s="321">
        <v>0</v>
      </c>
      <c r="E32" s="413"/>
      <c r="F32" s="413"/>
      <c r="G32" s="582"/>
      <c r="H32" s="302">
        <f t="shared" si="22"/>
        <v>0</v>
      </c>
      <c r="I32" s="28">
        <v>0</v>
      </c>
      <c r="J32" s="467"/>
      <c r="K32" s="173"/>
      <c r="L32" s="302">
        <f t="shared" si="23"/>
        <v>69.890352213102872</v>
      </c>
      <c r="M32" s="173"/>
      <c r="N32" s="173"/>
      <c r="O32" s="173"/>
      <c r="P32" s="283"/>
      <c r="Q32" s="413">
        <v>1.2170000000000001</v>
      </c>
      <c r="R32" s="413"/>
      <c r="S32" s="413">
        <v>16.447259565618001</v>
      </c>
      <c r="T32" s="413">
        <v>41.441092647484872</v>
      </c>
      <c r="U32" s="413">
        <v>10.785</v>
      </c>
      <c r="V32" s="413">
        <v>0</v>
      </c>
      <c r="W32" s="413"/>
      <c r="X32" s="28"/>
      <c r="Y32" s="188"/>
      <c r="Z32" s="173"/>
      <c r="AA32" s="350">
        <v>325.23085314145959</v>
      </c>
      <c r="AB32" s="320">
        <f t="shared" si="24"/>
        <v>12.058310044379681</v>
      </c>
      <c r="AC32" s="321"/>
      <c r="AD32" s="173"/>
      <c r="AE32" s="173">
        <v>5.7993112394766424</v>
      </c>
      <c r="AF32" s="173"/>
      <c r="AG32" s="186"/>
      <c r="AH32" s="186">
        <v>6.2589988049030394</v>
      </c>
      <c r="AI32" s="186">
        <v>0</v>
      </c>
      <c r="AJ32" s="186"/>
      <c r="AK32" s="28"/>
      <c r="AL32" s="188"/>
      <c r="AM32" s="173"/>
      <c r="AN32" s="350"/>
      <c r="AO32" s="350">
        <v>96.617305967834653</v>
      </c>
      <c r="AP32" s="320"/>
      <c r="AQ32" s="199">
        <f t="shared" si="20"/>
        <v>503.79682136677684</v>
      </c>
    </row>
    <row r="33" spans="1:44" ht="12.75" customHeight="1">
      <c r="A33" s="235" t="s">
        <v>16</v>
      </c>
      <c r="B33" s="138" t="s">
        <v>14</v>
      </c>
      <c r="C33" s="249">
        <f t="shared" si="21"/>
        <v>0</v>
      </c>
      <c r="D33" s="321">
        <v>0</v>
      </c>
      <c r="E33" s="413"/>
      <c r="F33" s="413"/>
      <c r="G33" s="582"/>
      <c r="H33" s="302">
        <f t="shared" si="22"/>
        <v>0</v>
      </c>
      <c r="I33" s="28"/>
      <c r="J33" s="467"/>
      <c r="K33" s="173"/>
      <c r="L33" s="302">
        <f t="shared" si="23"/>
        <v>4.1604465337969323</v>
      </c>
      <c r="M33" s="173"/>
      <c r="N33" s="173"/>
      <c r="O33" s="173"/>
      <c r="P33" s="283"/>
      <c r="Q33" s="413">
        <v>3.5999999999999997E-2</v>
      </c>
      <c r="R33" s="413"/>
      <c r="S33" s="413">
        <v>0</v>
      </c>
      <c r="T33" s="413">
        <v>3.8704465337969323</v>
      </c>
      <c r="U33" s="413">
        <v>0.254</v>
      </c>
      <c r="V33" s="413">
        <v>0</v>
      </c>
      <c r="W33" s="413"/>
      <c r="X33" s="28"/>
      <c r="Y33" s="188"/>
      <c r="Z33" s="173"/>
      <c r="AA33" s="350">
        <v>1.7591558267043952</v>
      </c>
      <c r="AB33" s="320">
        <f t="shared" si="24"/>
        <v>0.1452874136006824</v>
      </c>
      <c r="AC33" s="321"/>
      <c r="AD33" s="173"/>
      <c r="AE33" s="173">
        <v>0.1452874136006824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3.1618508391603792</v>
      </c>
      <c r="AP33" s="320"/>
      <c r="AQ33" s="199">
        <f t="shared" si="20"/>
        <v>9.2267406132623897</v>
      </c>
    </row>
    <row r="34" spans="1:44" ht="12.75" customHeight="1">
      <c r="A34" s="235" t="s">
        <v>18</v>
      </c>
      <c r="B34" s="138" t="s">
        <v>123</v>
      </c>
      <c r="C34" s="249">
        <f t="shared" si="21"/>
        <v>0</v>
      </c>
      <c r="D34" s="321">
        <v>0</v>
      </c>
      <c r="E34" s="413"/>
      <c r="F34" s="413"/>
      <c r="G34" s="582"/>
      <c r="H34" s="302">
        <f t="shared" si="22"/>
        <v>0</v>
      </c>
      <c r="I34" s="28"/>
      <c r="J34" s="467"/>
      <c r="K34" s="173"/>
      <c r="L34" s="302">
        <f t="shared" si="23"/>
        <v>2.3686766395819006</v>
      </c>
      <c r="M34" s="173"/>
      <c r="N34" s="173"/>
      <c r="O34" s="173"/>
      <c r="P34" s="283"/>
      <c r="Q34" s="413">
        <v>9.1999999999999998E-2</v>
      </c>
      <c r="R34" s="413"/>
      <c r="S34" s="413">
        <v>0</v>
      </c>
      <c r="T34" s="413">
        <v>0.65967663958190059</v>
      </c>
      <c r="U34" s="413">
        <v>1.617</v>
      </c>
      <c r="V34" s="413">
        <v>0</v>
      </c>
      <c r="W34" s="413"/>
      <c r="X34" s="28"/>
      <c r="Y34" s="188"/>
      <c r="Z34" s="173"/>
      <c r="AA34" s="350">
        <v>6.5035457835738253</v>
      </c>
      <c r="AB34" s="320">
        <f t="shared" si="24"/>
        <v>118.35405975505266</v>
      </c>
      <c r="AC34" s="321"/>
      <c r="AD34" s="173"/>
      <c r="AE34" s="173">
        <v>118.35405975505266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27.871476085498216</v>
      </c>
      <c r="AP34" s="320"/>
      <c r="AQ34" s="199">
        <f t="shared" si="20"/>
        <v>155.0977582637066</v>
      </c>
    </row>
    <row r="35" spans="1:44" ht="12.75" customHeight="1">
      <c r="A35" s="235" t="s">
        <v>20</v>
      </c>
      <c r="B35" s="138" t="s">
        <v>124</v>
      </c>
      <c r="C35" s="249">
        <f t="shared" si="21"/>
        <v>0</v>
      </c>
      <c r="D35" s="321">
        <v>0</v>
      </c>
      <c r="E35" s="413"/>
      <c r="F35" s="413"/>
      <c r="G35" s="582"/>
      <c r="H35" s="302">
        <f t="shared" si="22"/>
        <v>0</v>
      </c>
      <c r="I35" s="28"/>
      <c r="J35" s="467"/>
      <c r="K35" s="173"/>
      <c r="L35" s="302">
        <f t="shared" si="23"/>
        <v>0.96011882058290932</v>
      </c>
      <c r="M35" s="173"/>
      <c r="N35" s="173"/>
      <c r="O35" s="173"/>
      <c r="P35" s="283"/>
      <c r="Q35" s="413">
        <v>0.03</v>
      </c>
      <c r="R35" s="413"/>
      <c r="S35" s="413">
        <v>0</v>
      </c>
      <c r="T35" s="413">
        <v>0.39511882058290926</v>
      </c>
      <c r="U35" s="413">
        <v>0.53500000000000003</v>
      </c>
      <c r="V35" s="413">
        <v>0</v>
      </c>
      <c r="W35" s="413"/>
      <c r="X35" s="28"/>
      <c r="Y35" s="188"/>
      <c r="Z35" s="173"/>
      <c r="AA35" s="350">
        <v>7.159807437188773</v>
      </c>
      <c r="AB35" s="320">
        <f t="shared" si="24"/>
        <v>1.48318265105002E-2</v>
      </c>
      <c r="AC35" s="321"/>
      <c r="AD35" s="173"/>
      <c r="AE35" s="173">
        <v>1.48318265105002E-2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7.6499744169034809</v>
      </c>
      <c r="AP35" s="320"/>
      <c r="AQ35" s="199">
        <f t="shared" si="20"/>
        <v>15.784732501185664</v>
      </c>
    </row>
    <row r="36" spans="1:44" ht="12.75" customHeight="1">
      <c r="A36" s="235" t="s">
        <v>22</v>
      </c>
      <c r="B36" s="138" t="s">
        <v>125</v>
      </c>
      <c r="C36" s="249">
        <f t="shared" si="21"/>
        <v>0</v>
      </c>
      <c r="D36" s="339">
        <v>0</v>
      </c>
      <c r="E36" s="413"/>
      <c r="F36" s="413"/>
      <c r="G36" s="582"/>
      <c r="H36" s="302">
        <f t="shared" si="22"/>
        <v>0</v>
      </c>
      <c r="I36" s="28"/>
      <c r="J36" s="467"/>
      <c r="K36" s="173"/>
      <c r="L36" s="302">
        <f t="shared" si="23"/>
        <v>14.716937226241836</v>
      </c>
      <c r="M36" s="173"/>
      <c r="N36" s="173"/>
      <c r="O36" s="173"/>
      <c r="P36" s="283"/>
      <c r="Q36" s="434">
        <v>0.156</v>
      </c>
      <c r="R36" s="413"/>
      <c r="S36" s="434">
        <v>1.1441721186</v>
      </c>
      <c r="T36" s="434">
        <v>2.0443104195376609</v>
      </c>
      <c r="U36" s="434">
        <v>4.532</v>
      </c>
      <c r="V36" s="434">
        <v>6.8404546881041739</v>
      </c>
      <c r="W36" s="413"/>
      <c r="X36" s="28"/>
      <c r="Y36" s="188"/>
      <c r="Z36" s="173"/>
      <c r="AA36" s="347">
        <v>130.15736067524574</v>
      </c>
      <c r="AB36" s="320">
        <f t="shared" si="24"/>
        <v>7.6738580641283666E-2</v>
      </c>
      <c r="AC36" s="321"/>
      <c r="AD36" s="173"/>
      <c r="AE36" s="173">
        <v>7.6738580641283666E-2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82.222673399941144</v>
      </c>
      <c r="AP36" s="320"/>
      <c r="AQ36" s="199">
        <f t="shared" si="20"/>
        <v>227.17370988207</v>
      </c>
    </row>
    <row r="37" spans="1:44" ht="12.75" customHeight="1">
      <c r="A37" s="235" t="s">
        <v>24</v>
      </c>
      <c r="B37" s="138" t="s">
        <v>126</v>
      </c>
      <c r="C37" s="249">
        <f t="shared" si="21"/>
        <v>0</v>
      </c>
      <c r="D37" s="321">
        <v>0</v>
      </c>
      <c r="E37" s="413"/>
      <c r="F37" s="413"/>
      <c r="G37" s="582"/>
      <c r="H37" s="302">
        <f t="shared" si="22"/>
        <v>0</v>
      </c>
      <c r="I37" s="28"/>
      <c r="J37" s="467"/>
      <c r="K37" s="173"/>
      <c r="L37" s="302">
        <f t="shared" si="23"/>
        <v>2.9643341836542429</v>
      </c>
      <c r="M37" s="173"/>
      <c r="N37" s="173"/>
      <c r="O37" s="173"/>
      <c r="P37" s="283"/>
      <c r="Q37" s="413">
        <v>0.28199999999999997</v>
      </c>
      <c r="R37" s="413"/>
      <c r="S37" s="413">
        <v>0</v>
      </c>
      <c r="T37" s="413">
        <v>2.1233341836542428</v>
      </c>
      <c r="U37" s="413">
        <v>0.55900000000000005</v>
      </c>
      <c r="V37" s="413">
        <v>0</v>
      </c>
      <c r="W37" s="413"/>
      <c r="X37" s="28"/>
      <c r="Y37" s="188"/>
      <c r="Z37" s="173"/>
      <c r="AA37" s="350">
        <v>8.1748158564461395</v>
      </c>
      <c r="AB37" s="320">
        <f t="shared" si="24"/>
        <v>7.9704945943383704E-2</v>
      </c>
      <c r="AC37" s="321"/>
      <c r="AD37" s="173"/>
      <c r="AE37" s="173">
        <v>7.9704945943383704E-2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21.476055897018988</v>
      </c>
      <c r="AP37" s="320"/>
      <c r="AQ37" s="199">
        <f t="shared" si="20"/>
        <v>32.694910883062754</v>
      </c>
    </row>
    <row r="38" spans="1:44" ht="12.75" customHeight="1">
      <c r="A38" s="235" t="s">
        <v>26</v>
      </c>
      <c r="B38" s="138" t="s">
        <v>127</v>
      </c>
      <c r="C38" s="249">
        <f t="shared" si="21"/>
        <v>79.755314230788244</v>
      </c>
      <c r="D38" s="321">
        <v>79.755314230788244</v>
      </c>
      <c r="E38" s="413"/>
      <c r="F38" s="413"/>
      <c r="G38" s="582"/>
      <c r="H38" s="302">
        <f t="shared" si="22"/>
        <v>0</v>
      </c>
      <c r="I38" s="28"/>
      <c r="J38" s="467"/>
      <c r="K38" s="173"/>
      <c r="L38" s="302">
        <f t="shared" si="23"/>
        <v>166.87746569649133</v>
      </c>
      <c r="M38" s="173"/>
      <c r="N38" s="173"/>
      <c r="O38" s="173"/>
      <c r="P38" s="283"/>
      <c r="Q38" s="413">
        <v>1.375</v>
      </c>
      <c r="R38" s="413"/>
      <c r="S38" s="413">
        <v>0</v>
      </c>
      <c r="T38" s="413">
        <v>2.39132781848439</v>
      </c>
      <c r="U38" s="413">
        <v>26</v>
      </c>
      <c r="V38" s="413">
        <v>137.11113787800693</v>
      </c>
      <c r="W38" s="413"/>
      <c r="X38" s="28"/>
      <c r="Y38" s="188"/>
      <c r="Z38" s="173"/>
      <c r="AA38" s="350">
        <v>26.11503563869276</v>
      </c>
      <c r="AB38" s="320">
        <f t="shared" si="24"/>
        <v>49.350914019018838</v>
      </c>
      <c r="AC38" s="321"/>
      <c r="AD38" s="173"/>
      <c r="AE38" s="173">
        <v>2.699157465434797</v>
      </c>
      <c r="AF38" s="173">
        <v>46.651756553584043</v>
      </c>
      <c r="AG38" s="186"/>
      <c r="AH38" s="186"/>
      <c r="AI38" s="186">
        <v>0</v>
      </c>
      <c r="AJ38" s="186"/>
      <c r="AK38" s="28"/>
      <c r="AL38" s="188"/>
      <c r="AM38" s="173"/>
      <c r="AN38" s="350">
        <v>53.923230005097267</v>
      </c>
      <c r="AO38" s="350">
        <v>66.794878526286467</v>
      </c>
      <c r="AP38" s="320"/>
      <c r="AQ38" s="199">
        <f t="shared" si="20"/>
        <v>442.81683811637487</v>
      </c>
    </row>
    <row r="39" spans="1:44" ht="12.75" customHeight="1">
      <c r="A39" s="235" t="s">
        <v>28</v>
      </c>
      <c r="B39" s="138" t="s">
        <v>128</v>
      </c>
      <c r="C39" s="249">
        <f t="shared" si="21"/>
        <v>0</v>
      </c>
      <c r="D39" s="321">
        <v>0</v>
      </c>
      <c r="E39" s="413"/>
      <c r="F39" s="413"/>
      <c r="G39" s="582"/>
      <c r="H39" s="302">
        <f t="shared" si="22"/>
        <v>0</v>
      </c>
      <c r="I39" s="28"/>
      <c r="J39" s="467"/>
      <c r="K39" s="173"/>
      <c r="L39" s="302">
        <f t="shared" si="23"/>
        <v>3.8440601167691293</v>
      </c>
      <c r="M39" s="173"/>
      <c r="N39" s="173"/>
      <c r="O39" s="173"/>
      <c r="P39" s="283"/>
      <c r="Q39" s="413">
        <v>0.23</v>
      </c>
      <c r="R39" s="413"/>
      <c r="S39" s="413">
        <v>0.74378131254000013</v>
      </c>
      <c r="T39" s="413">
        <v>1.216278804229129</v>
      </c>
      <c r="U39" s="413">
        <v>1.6539999999999999</v>
      </c>
      <c r="V39" s="413">
        <v>0</v>
      </c>
      <c r="W39" s="413"/>
      <c r="X39" s="28"/>
      <c r="Y39" s="188"/>
      <c r="Z39" s="173"/>
      <c r="AA39" s="350">
        <v>417.82616271845609</v>
      </c>
      <c r="AB39" s="320">
        <f t="shared" si="24"/>
        <v>4.5656231171452781E-2</v>
      </c>
      <c r="AC39" s="321"/>
      <c r="AD39" s="173"/>
      <c r="AE39" s="173">
        <v>4.5656231171452781E-2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59.687470229712282</v>
      </c>
      <c r="AP39" s="320"/>
      <c r="AQ39" s="199">
        <f t="shared" si="20"/>
        <v>481.40334929610896</v>
      </c>
    </row>
    <row r="40" spans="1:44" ht="12.75" customHeight="1">
      <c r="A40" s="235" t="s">
        <v>30</v>
      </c>
      <c r="B40" s="138" t="s">
        <v>129</v>
      </c>
      <c r="C40" s="249">
        <f t="shared" si="21"/>
        <v>0</v>
      </c>
      <c r="D40" s="321">
        <v>0</v>
      </c>
      <c r="E40" s="413"/>
      <c r="F40" s="413"/>
      <c r="G40" s="582"/>
      <c r="H40" s="302">
        <f t="shared" si="22"/>
        <v>0</v>
      </c>
      <c r="I40" s="28"/>
      <c r="J40" s="467"/>
      <c r="K40" s="173"/>
      <c r="L40" s="302">
        <f t="shared" si="23"/>
        <v>2.7137446440763533</v>
      </c>
      <c r="M40" s="173"/>
      <c r="N40" s="173"/>
      <c r="O40" s="173"/>
      <c r="P40" s="283"/>
      <c r="Q40" s="413">
        <v>6.9000000000000006E-2</v>
      </c>
      <c r="R40" s="413"/>
      <c r="S40" s="413">
        <v>0</v>
      </c>
      <c r="T40" s="413">
        <v>2.1147446440763531</v>
      </c>
      <c r="U40" s="413">
        <v>0.53</v>
      </c>
      <c r="V40" s="413">
        <v>0</v>
      </c>
      <c r="W40" s="413"/>
      <c r="X40" s="28"/>
      <c r="Y40" s="188"/>
      <c r="Z40" s="173"/>
      <c r="AA40" s="350">
        <v>14.112146865331326</v>
      </c>
      <c r="AB40" s="320">
        <f t="shared" si="24"/>
        <v>7.9382514932285861E-2</v>
      </c>
      <c r="AC40" s="321"/>
      <c r="AD40" s="173"/>
      <c r="AE40" s="173">
        <v>7.9382514932285861E-2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16.944277573962033</v>
      </c>
      <c r="AP40" s="320"/>
      <c r="AQ40" s="199">
        <f t="shared" si="20"/>
        <v>33.849551598302</v>
      </c>
    </row>
    <row r="41" spans="1:44" ht="12.75" customHeight="1">
      <c r="A41" s="235" t="s">
        <v>32</v>
      </c>
      <c r="B41" s="138" t="s">
        <v>130</v>
      </c>
      <c r="C41" s="249">
        <f t="shared" si="21"/>
        <v>0</v>
      </c>
      <c r="D41" s="339">
        <v>0</v>
      </c>
      <c r="E41" s="413"/>
      <c r="F41" s="413"/>
      <c r="G41" s="582"/>
      <c r="H41" s="302">
        <f t="shared" si="22"/>
        <v>0</v>
      </c>
      <c r="I41" s="28"/>
      <c r="J41" s="467"/>
      <c r="K41" s="173"/>
      <c r="L41" s="302">
        <f t="shared" si="23"/>
        <v>3.1847652256080088</v>
      </c>
      <c r="M41" s="173"/>
      <c r="N41" s="173"/>
      <c r="O41" s="173"/>
      <c r="P41" s="283"/>
      <c r="Q41" s="434">
        <v>0.32800000000000001</v>
      </c>
      <c r="R41" s="413"/>
      <c r="S41" s="434">
        <v>0</v>
      </c>
      <c r="T41" s="434">
        <v>2.327765225608009</v>
      </c>
      <c r="U41" s="434">
        <v>0.52900000000000003</v>
      </c>
      <c r="V41" s="434">
        <v>0</v>
      </c>
      <c r="W41" s="413"/>
      <c r="X41" s="28"/>
      <c r="Y41" s="188"/>
      <c r="Z41" s="173"/>
      <c r="AA41" s="347">
        <v>20.582555397460268</v>
      </c>
      <c r="AB41" s="320">
        <f t="shared" si="24"/>
        <v>8.7378804007512079E-2</v>
      </c>
      <c r="AC41" s="321"/>
      <c r="AD41" s="173"/>
      <c r="AE41" s="173">
        <v>8.7378804007512079E-2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103.11978422220261</v>
      </c>
      <c r="AP41" s="320"/>
      <c r="AQ41" s="199">
        <f t="shared" si="20"/>
        <v>126.9744836492784</v>
      </c>
    </row>
    <row r="42" spans="1:44" ht="12.75" customHeight="1">
      <c r="A42" s="235" t="s">
        <v>34</v>
      </c>
      <c r="B42" s="138" t="s">
        <v>131</v>
      </c>
      <c r="C42" s="249">
        <f t="shared" si="21"/>
        <v>0</v>
      </c>
      <c r="D42" s="321">
        <v>0</v>
      </c>
      <c r="E42" s="413"/>
      <c r="F42" s="413"/>
      <c r="G42" s="582"/>
      <c r="H42" s="302">
        <f t="shared" si="22"/>
        <v>0</v>
      </c>
      <c r="I42" s="28"/>
      <c r="J42" s="467"/>
      <c r="K42" s="173"/>
      <c r="L42" s="302">
        <f t="shared" si="23"/>
        <v>1.2250014860220966</v>
      </c>
      <c r="M42" s="173"/>
      <c r="N42" s="173"/>
      <c r="O42" s="173"/>
      <c r="P42" s="283"/>
      <c r="Q42" s="413">
        <v>1.4999999999999999E-2</v>
      </c>
      <c r="R42" s="413"/>
      <c r="S42" s="413">
        <v>0</v>
      </c>
      <c r="T42" s="413">
        <v>1.0170014860220966</v>
      </c>
      <c r="U42" s="413">
        <v>0.193</v>
      </c>
      <c r="V42" s="413">
        <v>0</v>
      </c>
      <c r="W42" s="413"/>
      <c r="X42" s="28"/>
      <c r="Y42" s="188"/>
      <c r="Z42" s="173"/>
      <c r="AA42" s="350">
        <v>1.4457926880408356</v>
      </c>
      <c r="AB42" s="320">
        <f t="shared" si="24"/>
        <v>3.8175831713983116E-2</v>
      </c>
      <c r="AC42" s="321"/>
      <c r="AD42" s="173"/>
      <c r="AE42" s="173">
        <v>3.8175831713983116E-2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2.7544065495644325</v>
      </c>
      <c r="AP42" s="320"/>
      <c r="AQ42" s="199">
        <f t="shared" si="20"/>
        <v>5.4633765553413483</v>
      </c>
    </row>
    <row r="43" spans="1:44" ht="12.75" customHeight="1">
      <c r="A43" s="235" t="s">
        <v>36</v>
      </c>
      <c r="B43" s="138" t="s">
        <v>142</v>
      </c>
      <c r="C43" s="249">
        <f t="shared" si="21"/>
        <v>0</v>
      </c>
      <c r="D43" s="321">
        <v>0</v>
      </c>
      <c r="E43" s="413"/>
      <c r="F43" s="413"/>
      <c r="G43" s="582"/>
      <c r="H43" s="302">
        <f t="shared" si="22"/>
        <v>0</v>
      </c>
      <c r="I43" s="28"/>
      <c r="J43" s="467"/>
      <c r="K43" s="173">
        <v>0</v>
      </c>
      <c r="L43" s="302">
        <f t="shared" si="23"/>
        <v>11.324782545554706</v>
      </c>
      <c r="M43" s="173"/>
      <c r="N43" s="173"/>
      <c r="O43" s="173"/>
      <c r="P43" s="188"/>
      <c r="Q43" s="413">
        <v>0.14799999999999999</v>
      </c>
      <c r="R43" s="413"/>
      <c r="S43" s="413">
        <v>3.0309702127950002</v>
      </c>
      <c r="T43" s="413">
        <v>6.8218123327597056</v>
      </c>
      <c r="U43" s="413">
        <v>1.3240000000000001</v>
      </c>
      <c r="V43" s="413">
        <v>0</v>
      </c>
      <c r="W43" s="413"/>
      <c r="X43" s="28"/>
      <c r="Y43" s="188"/>
      <c r="Z43" s="173"/>
      <c r="AA43" s="350">
        <v>38.00986815734263</v>
      </c>
      <c r="AB43" s="320">
        <f t="shared" si="24"/>
        <v>0.25607470901389695</v>
      </c>
      <c r="AC43" s="321"/>
      <c r="AD43" s="173"/>
      <c r="AE43" s="173">
        <v>0.25607470901389695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45.967407416787559</v>
      </c>
      <c r="AP43" s="320"/>
      <c r="AQ43" s="199">
        <f t="shared" si="20"/>
        <v>95.558132828698788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89.81650028823519</v>
      </c>
      <c r="M44" s="180"/>
      <c r="N44" s="180"/>
      <c r="O44" s="180"/>
      <c r="P44" s="264"/>
      <c r="Q44" s="414">
        <v>0.8896911855135784</v>
      </c>
      <c r="R44" s="414"/>
      <c r="S44" s="414">
        <v>0</v>
      </c>
      <c r="T44" s="414">
        <v>0.4435925656023591</v>
      </c>
      <c r="U44" s="414">
        <v>88.483216537119247</v>
      </c>
      <c r="V44" s="414">
        <v>0</v>
      </c>
      <c r="W44" s="414"/>
      <c r="X44" s="263"/>
      <c r="Y44" s="264"/>
      <c r="Z44" s="180"/>
      <c r="AA44" s="353">
        <v>3.4488008760381343</v>
      </c>
      <c r="AB44" s="328">
        <f>SUM(AC44:AM44)</f>
        <v>1.6651416312327531E-2</v>
      </c>
      <c r="AC44" s="329"/>
      <c r="AD44" s="180"/>
      <c r="AE44" s="180">
        <v>1.6651416312327531E-2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20.977904401856911</v>
      </c>
      <c r="AP44" s="328"/>
      <c r="AQ44" s="215">
        <f>C44+H44+L44+AA44+AB44+AN44+AO44+AP44</f>
        <v>114.25985698244256</v>
      </c>
    </row>
    <row r="45" spans="1:44" s="206" customFormat="1" ht="12.75" customHeight="1">
      <c r="A45" s="216" t="s">
        <v>37</v>
      </c>
      <c r="B45" s="191"/>
      <c r="C45" s="528">
        <f t="shared" ref="C45:AP45" si="25">SUM(C46:C55)</f>
        <v>0</v>
      </c>
      <c r="D45" s="529">
        <f t="shared" si="25"/>
        <v>0</v>
      </c>
      <c r="E45" s="529">
        <f t="shared" si="25"/>
        <v>0</v>
      </c>
      <c r="F45" s="530">
        <f t="shared" si="25"/>
        <v>0</v>
      </c>
      <c r="G45" s="530">
        <f t="shared" si="25"/>
        <v>0</v>
      </c>
      <c r="H45" s="531">
        <f t="shared" si="25"/>
        <v>0</v>
      </c>
      <c r="I45" s="532">
        <f t="shared" si="25"/>
        <v>0</v>
      </c>
      <c r="J45" s="546">
        <f t="shared" si="25"/>
        <v>0</v>
      </c>
      <c r="K45" s="529">
        <f t="shared" si="25"/>
        <v>0</v>
      </c>
      <c r="L45" s="531">
        <f t="shared" si="25"/>
        <v>3981.0229870168569</v>
      </c>
      <c r="M45" s="529">
        <f t="shared" si="25"/>
        <v>0</v>
      </c>
      <c r="N45" s="529">
        <f t="shared" ref="N45" si="26">SUM(N46:N55)</f>
        <v>0</v>
      </c>
      <c r="O45" s="529">
        <f t="shared" si="25"/>
        <v>0</v>
      </c>
      <c r="P45" s="529">
        <f t="shared" si="25"/>
        <v>612.74491157777788</v>
      </c>
      <c r="Q45" s="529">
        <f t="shared" si="25"/>
        <v>0</v>
      </c>
      <c r="R45" s="529">
        <f t="shared" si="25"/>
        <v>445.76882293992003</v>
      </c>
      <c r="S45" s="529">
        <f t="shared" si="25"/>
        <v>0</v>
      </c>
      <c r="T45" s="529">
        <f t="shared" si="25"/>
        <v>1.1651176501305485</v>
      </c>
      <c r="U45" s="529">
        <f>SUM(U46:U55)</f>
        <v>2921.3441348490283</v>
      </c>
      <c r="V45" s="529">
        <f t="shared" si="25"/>
        <v>0</v>
      </c>
      <c r="W45" s="530">
        <f t="shared" si="25"/>
        <v>0</v>
      </c>
      <c r="X45" s="530">
        <f t="shared" si="25"/>
        <v>0</v>
      </c>
      <c r="Y45" s="530">
        <f t="shared" si="25"/>
        <v>0</v>
      </c>
      <c r="Z45" s="529">
        <f t="shared" si="25"/>
        <v>0</v>
      </c>
      <c r="AA45" s="531">
        <f t="shared" si="25"/>
        <v>16.679485157907731</v>
      </c>
      <c r="AB45" s="533">
        <f t="shared" si="25"/>
        <v>181.4875591357883</v>
      </c>
      <c r="AC45" s="534">
        <f t="shared" si="25"/>
        <v>0</v>
      </c>
      <c r="AD45" s="529">
        <f t="shared" si="25"/>
        <v>0</v>
      </c>
      <c r="AE45" s="529">
        <f t="shared" si="25"/>
        <v>0</v>
      </c>
      <c r="AF45" s="529">
        <f t="shared" ref="AF45" si="27">SUM(AF46:AF55)</f>
        <v>0</v>
      </c>
      <c r="AG45" s="529">
        <f t="shared" si="25"/>
        <v>0</v>
      </c>
      <c r="AH45" s="529">
        <f t="shared" si="25"/>
        <v>0</v>
      </c>
      <c r="AI45" s="529">
        <f t="shared" si="25"/>
        <v>161.16412616207631</v>
      </c>
      <c r="AJ45" s="529">
        <f t="shared" ref="AJ45" si="28">SUM(AJ46:AJ55)</f>
        <v>20.323432973711999</v>
      </c>
      <c r="AK45" s="532">
        <f t="shared" si="25"/>
        <v>0</v>
      </c>
      <c r="AL45" s="530">
        <f t="shared" ref="AL45" si="29">SUM(AL46:AL55)</f>
        <v>0</v>
      </c>
      <c r="AM45" s="529">
        <f t="shared" si="25"/>
        <v>0</v>
      </c>
      <c r="AN45" s="531">
        <f t="shared" si="25"/>
        <v>0</v>
      </c>
      <c r="AO45" s="531">
        <f t="shared" si="25"/>
        <v>12.71494115820035</v>
      </c>
      <c r="AP45" s="533">
        <f t="shared" si="25"/>
        <v>0</v>
      </c>
      <c r="AQ45" s="536">
        <f t="shared" si="20"/>
        <v>4191.9049724687538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30">SUM(D46:G46)</f>
        <v>0</v>
      </c>
      <c r="D46" s="289"/>
      <c r="E46" s="272"/>
      <c r="F46" s="261"/>
      <c r="G46" s="261"/>
      <c r="H46" s="307">
        <f t="shared" ref="H46:H64" si="31">SUM(I46:K46)</f>
        <v>0</v>
      </c>
      <c r="I46" s="260"/>
      <c r="J46" s="470"/>
      <c r="K46" s="179"/>
      <c r="L46" s="307">
        <f t="shared" ref="L46:L64" si="32">SUM(M46:Z46)</f>
        <v>751.19642774701231</v>
      </c>
      <c r="M46" s="179"/>
      <c r="N46" s="179"/>
      <c r="O46" s="179"/>
      <c r="P46" s="179"/>
      <c r="Q46" s="179"/>
      <c r="R46" s="179"/>
      <c r="S46" s="179"/>
      <c r="T46" s="179"/>
      <c r="U46" s="179">
        <v>751.19642774701231</v>
      </c>
      <c r="V46" s="179"/>
      <c r="W46" s="261"/>
      <c r="X46" s="261"/>
      <c r="Y46" s="261"/>
      <c r="Z46" s="179"/>
      <c r="AA46" s="352">
        <v>1.5419434058469477</v>
      </c>
      <c r="AB46" s="326">
        <f t="shared" ref="AB46:AB56" si="33">SUM(AC46:AM46)</f>
        <v>43.025865601406579</v>
      </c>
      <c r="AC46" s="327"/>
      <c r="AD46" s="179"/>
      <c r="AE46" s="179"/>
      <c r="AF46" s="179"/>
      <c r="AG46" s="179"/>
      <c r="AH46" s="179">
        <v>0</v>
      </c>
      <c r="AI46" s="179">
        <v>43.025865601406579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0"/>
        <v>795.76423675426588</v>
      </c>
    </row>
    <row r="47" spans="1:44" s="196" customFormat="1" ht="12.75" customHeight="1">
      <c r="A47" s="233" t="s">
        <v>150</v>
      </c>
      <c r="B47" s="507"/>
      <c r="C47" s="249">
        <f t="shared" si="30"/>
        <v>0</v>
      </c>
      <c r="D47" s="511"/>
      <c r="E47" s="512"/>
      <c r="F47" s="283"/>
      <c r="G47" s="283"/>
      <c r="H47" s="302">
        <f t="shared" si="31"/>
        <v>0</v>
      </c>
      <c r="I47" s="282"/>
      <c r="J47" s="472"/>
      <c r="K47" s="186"/>
      <c r="L47" s="315">
        <f t="shared" si="32"/>
        <v>260.00528480851773</v>
      </c>
      <c r="M47" s="186"/>
      <c r="N47" s="186"/>
      <c r="O47" s="186"/>
      <c r="P47" s="186">
        <v>0.41094399560356887</v>
      </c>
      <c r="Q47" s="186"/>
      <c r="R47" s="186"/>
      <c r="S47" s="186"/>
      <c r="T47" s="186"/>
      <c r="U47" s="186">
        <v>259.59434081291414</v>
      </c>
      <c r="V47" s="186"/>
      <c r="W47" s="283"/>
      <c r="X47" s="283"/>
      <c r="Y47" s="283"/>
      <c r="Z47" s="186"/>
      <c r="AA47" s="517"/>
      <c r="AB47" s="338">
        <f t="shared" si="33"/>
        <v>14.868642616154402</v>
      </c>
      <c r="AC47" s="339"/>
      <c r="AD47" s="186"/>
      <c r="AE47" s="186"/>
      <c r="AF47" s="186"/>
      <c r="AG47" s="186"/>
      <c r="AH47" s="186"/>
      <c r="AI47" s="186">
        <v>14.868642616154402</v>
      </c>
      <c r="AJ47" s="186">
        <v>0</v>
      </c>
      <c r="AK47" s="282"/>
      <c r="AL47" s="283"/>
      <c r="AM47" s="186"/>
      <c r="AN47" s="315"/>
      <c r="AO47" s="347">
        <v>0.248701817787924</v>
      </c>
      <c r="AP47" s="338"/>
      <c r="AQ47" s="212">
        <f t="shared" si="20"/>
        <v>275.12262924246005</v>
      </c>
    </row>
    <row r="48" spans="1:44" s="196" customFormat="1" ht="12.75" customHeight="1">
      <c r="A48" s="235" t="s">
        <v>71</v>
      </c>
      <c r="B48" s="198"/>
      <c r="C48" s="249">
        <f t="shared" si="30"/>
        <v>0</v>
      </c>
      <c r="D48" s="250"/>
      <c r="E48" s="251"/>
      <c r="F48" s="188"/>
      <c r="G48" s="188"/>
      <c r="H48" s="302">
        <f t="shared" si="31"/>
        <v>0</v>
      </c>
      <c r="I48" s="28"/>
      <c r="J48" s="467"/>
      <c r="K48" s="173"/>
      <c r="L48" s="302">
        <f t="shared" si="32"/>
        <v>1744.3296919874786</v>
      </c>
      <c r="M48" s="173"/>
      <c r="N48" s="173"/>
      <c r="O48" s="173"/>
      <c r="P48" s="173">
        <v>517.64476418861148</v>
      </c>
      <c r="Q48" s="173"/>
      <c r="R48" s="173"/>
      <c r="S48" s="173"/>
      <c r="T48" s="173">
        <v>1.1651176501305485</v>
      </c>
      <c r="U48" s="173">
        <v>1225.5198101487365</v>
      </c>
      <c r="V48" s="173"/>
      <c r="W48" s="188"/>
      <c r="X48" s="188"/>
      <c r="Y48" s="188"/>
      <c r="Z48" s="173"/>
      <c r="AA48" s="350"/>
      <c r="AB48" s="320">
        <f t="shared" si="33"/>
        <v>89.89452368427888</v>
      </c>
      <c r="AC48" s="321"/>
      <c r="AD48" s="173"/>
      <c r="AE48" s="173"/>
      <c r="AF48" s="173"/>
      <c r="AG48" s="173"/>
      <c r="AH48" s="173"/>
      <c r="AI48" s="173">
        <v>72.692139020361367</v>
      </c>
      <c r="AJ48" s="173">
        <v>17.20238466391751</v>
      </c>
      <c r="AK48" s="28"/>
      <c r="AL48" s="188"/>
      <c r="AM48" s="173"/>
      <c r="AN48" s="302"/>
      <c r="AO48" s="350">
        <v>8.1063310959076986</v>
      </c>
      <c r="AP48" s="320"/>
      <c r="AQ48" s="199">
        <f t="shared" si="20"/>
        <v>1842.3305467676653</v>
      </c>
    </row>
    <row r="49" spans="1:44" s="196" customFormat="1" ht="12.75" customHeight="1">
      <c r="A49" s="235" t="s">
        <v>72</v>
      </c>
      <c r="B49" s="198"/>
      <c r="C49" s="249">
        <f t="shared" si="30"/>
        <v>0</v>
      </c>
      <c r="D49" s="250"/>
      <c r="E49" s="251"/>
      <c r="F49" s="188"/>
      <c r="G49" s="188"/>
      <c r="H49" s="302">
        <f t="shared" si="31"/>
        <v>0</v>
      </c>
      <c r="I49" s="28"/>
      <c r="J49" s="467"/>
      <c r="K49" s="173"/>
      <c r="L49" s="302">
        <f t="shared" si="32"/>
        <v>114.2128820356983</v>
      </c>
      <c r="M49" s="173"/>
      <c r="N49" s="173"/>
      <c r="O49" s="173"/>
      <c r="P49" s="173">
        <v>6.2704074845890254</v>
      </c>
      <c r="Q49" s="173"/>
      <c r="R49" s="173"/>
      <c r="S49" s="173"/>
      <c r="T49" s="173"/>
      <c r="U49" s="173">
        <v>107.94247455110927</v>
      </c>
      <c r="V49" s="173"/>
      <c r="W49" s="188"/>
      <c r="X49" s="188"/>
      <c r="Y49" s="188"/>
      <c r="Z49" s="173"/>
      <c r="AA49" s="350"/>
      <c r="AB49" s="320">
        <f t="shared" si="33"/>
        <v>6.390940234932744</v>
      </c>
      <c r="AC49" s="321"/>
      <c r="AD49" s="173"/>
      <c r="AE49" s="173"/>
      <c r="AF49" s="173"/>
      <c r="AG49" s="173"/>
      <c r="AH49" s="173"/>
      <c r="AI49" s="173">
        <v>6.1825618855091129</v>
      </c>
      <c r="AJ49" s="173">
        <v>0.20837834942363151</v>
      </c>
      <c r="AK49" s="28"/>
      <c r="AL49" s="188"/>
      <c r="AM49" s="173"/>
      <c r="AN49" s="302"/>
      <c r="AO49" s="350">
        <v>0.1322342118306094</v>
      </c>
      <c r="AP49" s="320"/>
      <c r="AQ49" s="199">
        <f t="shared" si="20"/>
        <v>120.73605648246165</v>
      </c>
    </row>
    <row r="50" spans="1:44" s="196" customFormat="1" ht="12.75" customHeight="1">
      <c r="A50" s="235" t="s">
        <v>38</v>
      </c>
      <c r="B50" s="198"/>
      <c r="C50" s="249">
        <f t="shared" si="30"/>
        <v>0</v>
      </c>
      <c r="D50" s="250"/>
      <c r="E50" s="251"/>
      <c r="F50" s="188"/>
      <c r="G50" s="188"/>
      <c r="H50" s="302">
        <f t="shared" si="31"/>
        <v>0</v>
      </c>
      <c r="I50" s="28"/>
      <c r="J50" s="467"/>
      <c r="K50" s="173"/>
      <c r="L50" s="302">
        <f t="shared" si="32"/>
        <v>34.300961069822492</v>
      </c>
      <c r="M50" s="173"/>
      <c r="N50" s="173"/>
      <c r="O50" s="173"/>
      <c r="P50" s="173"/>
      <c r="Q50" s="173"/>
      <c r="R50" s="285"/>
      <c r="S50" s="173"/>
      <c r="T50" s="173"/>
      <c r="U50" s="173">
        <v>34.300961069822492</v>
      </c>
      <c r="V50" s="173"/>
      <c r="W50" s="188"/>
      <c r="X50" s="188"/>
      <c r="Y50" s="188"/>
      <c r="Z50" s="173"/>
      <c r="AA50" s="350"/>
      <c r="AB50" s="320">
        <f t="shared" si="33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4.2276740326741189</v>
      </c>
      <c r="AP50" s="320"/>
      <c r="AQ50" s="199">
        <f t="shared" si="20"/>
        <v>38.528635102496608</v>
      </c>
    </row>
    <row r="51" spans="1:44" s="196" customFormat="1" ht="12.75" customHeight="1">
      <c r="A51" s="235" t="s">
        <v>39</v>
      </c>
      <c r="B51" s="198"/>
      <c r="C51" s="249">
        <f t="shared" si="30"/>
        <v>0</v>
      </c>
      <c r="D51" s="250"/>
      <c r="E51" s="251"/>
      <c r="F51" s="188"/>
      <c r="G51" s="188"/>
      <c r="H51" s="302">
        <f t="shared" si="31"/>
        <v>0</v>
      </c>
      <c r="I51" s="28"/>
      <c r="J51" s="467"/>
      <c r="K51" s="173"/>
      <c r="L51" s="302">
        <f t="shared" si="32"/>
        <v>6.5513318451860076</v>
      </c>
      <c r="M51" s="173"/>
      <c r="N51" s="173"/>
      <c r="O51" s="173"/>
      <c r="P51" s="173">
        <v>0.77232222222222213</v>
      </c>
      <c r="Q51" s="173"/>
      <c r="R51" s="173">
        <v>5.7790096229637857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33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0"/>
        <v>6.5513318451860076</v>
      </c>
    </row>
    <row r="52" spans="1:44" s="196" customFormat="1" ht="12.75" customHeight="1">
      <c r="A52" s="235" t="s">
        <v>75</v>
      </c>
      <c r="B52" s="236"/>
      <c r="C52" s="284">
        <f t="shared" si="30"/>
        <v>0</v>
      </c>
      <c r="D52" s="285"/>
      <c r="E52" s="285"/>
      <c r="F52" s="286"/>
      <c r="G52" s="286"/>
      <c r="H52" s="316">
        <f t="shared" si="31"/>
        <v>0</v>
      </c>
      <c r="I52" s="317"/>
      <c r="J52" s="478"/>
      <c r="K52" s="285"/>
      <c r="L52" s="316">
        <f t="shared" si="32"/>
        <v>439.98981331695626</v>
      </c>
      <c r="M52" s="285"/>
      <c r="N52" s="285"/>
      <c r="O52" s="285"/>
      <c r="P52" s="186"/>
      <c r="Q52" s="285"/>
      <c r="R52" s="285">
        <v>439.98981331695626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33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0"/>
        <v>439.98981331695626</v>
      </c>
    </row>
    <row r="53" spans="1:44" s="196" customFormat="1" ht="12.75" customHeight="1">
      <c r="A53" s="235" t="s">
        <v>73</v>
      </c>
      <c r="B53" s="236"/>
      <c r="C53" s="284">
        <f t="shared" si="30"/>
        <v>0</v>
      </c>
      <c r="D53" s="317"/>
      <c r="E53" s="285"/>
      <c r="F53" s="286"/>
      <c r="G53" s="286"/>
      <c r="H53" s="316">
        <f t="shared" si="31"/>
        <v>0</v>
      </c>
      <c r="I53" s="317"/>
      <c r="J53" s="478"/>
      <c r="K53" s="285"/>
      <c r="L53" s="316">
        <f t="shared" si="32"/>
        <v>196.14764770341526</v>
      </c>
      <c r="M53" s="285"/>
      <c r="N53" s="285"/>
      <c r="O53" s="285"/>
      <c r="P53" s="285">
        <v>0</v>
      </c>
      <c r="Q53" s="285"/>
      <c r="R53" s="285"/>
      <c r="S53" s="285"/>
      <c r="T53" s="285"/>
      <c r="U53" s="285">
        <v>196.14764770341526</v>
      </c>
      <c r="V53" s="285"/>
      <c r="W53" s="286"/>
      <c r="X53" s="286"/>
      <c r="Y53" s="286"/>
      <c r="Z53" s="285"/>
      <c r="AA53" s="347"/>
      <c r="AB53" s="340">
        <f t="shared" si="33"/>
        <v>11.234641188897422</v>
      </c>
      <c r="AC53" s="341"/>
      <c r="AD53" s="285"/>
      <c r="AE53" s="285"/>
      <c r="AF53" s="285"/>
      <c r="AG53" s="285"/>
      <c r="AH53" s="285"/>
      <c r="AI53" s="173">
        <v>11.234641188897422</v>
      </c>
      <c r="AJ53" s="173">
        <v>0</v>
      </c>
      <c r="AK53" s="285"/>
      <c r="AL53" s="285"/>
      <c r="AM53" s="285"/>
      <c r="AN53" s="347"/>
      <c r="AO53" s="350"/>
      <c r="AP53" s="340"/>
      <c r="AQ53" s="237">
        <f t="shared" si="20"/>
        <v>207.38228889231269</v>
      </c>
    </row>
    <row r="54" spans="1:44" s="196" customFormat="1" ht="12.75" customHeight="1">
      <c r="A54" s="197" t="s">
        <v>134</v>
      </c>
      <c r="B54" s="198"/>
      <c r="C54" s="284">
        <f t="shared" si="30"/>
        <v>0</v>
      </c>
      <c r="D54" s="317"/>
      <c r="E54" s="285"/>
      <c r="F54" s="286"/>
      <c r="G54" s="286"/>
      <c r="H54" s="316">
        <f t="shared" si="31"/>
        <v>0</v>
      </c>
      <c r="I54" s="317"/>
      <c r="J54" s="478"/>
      <c r="K54" s="285"/>
      <c r="L54" s="316">
        <f t="shared" si="32"/>
        <v>116.87481867793744</v>
      </c>
      <c r="M54" s="285"/>
      <c r="N54" s="285"/>
      <c r="O54" s="285"/>
      <c r="P54" s="285"/>
      <c r="Q54" s="285"/>
      <c r="R54" s="285"/>
      <c r="S54" s="285"/>
      <c r="T54" s="285"/>
      <c r="U54" s="285">
        <v>116.87481867793744</v>
      </c>
      <c r="V54" s="285"/>
      <c r="W54" s="286"/>
      <c r="X54" s="286"/>
      <c r="Y54" s="286"/>
      <c r="Z54" s="285"/>
      <c r="AA54" s="382"/>
      <c r="AB54" s="340">
        <f t="shared" si="33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0"/>
        <v>116.87481867793744</v>
      </c>
    </row>
    <row r="55" spans="1:44" s="196" customFormat="1" ht="12.75" customHeight="1">
      <c r="A55" s="213" t="s">
        <v>239</v>
      </c>
      <c r="B55" s="214"/>
      <c r="C55" s="262">
        <f t="shared" si="30"/>
        <v>0</v>
      </c>
      <c r="D55" s="290"/>
      <c r="E55" s="291"/>
      <c r="F55" s="264"/>
      <c r="G55" s="264"/>
      <c r="H55" s="308">
        <f t="shared" si="31"/>
        <v>0</v>
      </c>
      <c r="I55" s="263"/>
      <c r="J55" s="473"/>
      <c r="K55" s="180"/>
      <c r="L55" s="308">
        <f t="shared" si="32"/>
        <v>317.41412782483263</v>
      </c>
      <c r="M55" s="180"/>
      <c r="N55" s="180"/>
      <c r="O55" s="180"/>
      <c r="P55" s="180">
        <v>87.646473686751563</v>
      </c>
      <c r="Q55" s="180"/>
      <c r="R55" s="180"/>
      <c r="S55" s="180">
        <v>0</v>
      </c>
      <c r="T55" s="180"/>
      <c r="U55" s="180">
        <v>229.76765413808107</v>
      </c>
      <c r="V55" s="180"/>
      <c r="W55" s="264"/>
      <c r="X55" s="264"/>
      <c r="Y55" s="264"/>
      <c r="Z55" s="180"/>
      <c r="AA55" s="515">
        <v>15.137541752060784</v>
      </c>
      <c r="AB55" s="328">
        <f t="shared" si="33"/>
        <v>16.072945810118288</v>
      </c>
      <c r="AC55" s="329"/>
      <c r="AD55" s="180"/>
      <c r="AE55" s="180"/>
      <c r="AF55" s="180"/>
      <c r="AG55" s="180"/>
      <c r="AH55" s="180"/>
      <c r="AI55" s="180">
        <v>13.16027584974743</v>
      </c>
      <c r="AJ55" s="180">
        <v>2.9126699603708572</v>
      </c>
      <c r="AK55" s="263"/>
      <c r="AL55" s="264"/>
      <c r="AM55" s="180"/>
      <c r="AN55" s="308"/>
      <c r="AO55" s="353"/>
      <c r="AP55" s="328"/>
      <c r="AQ55" s="215">
        <f t="shared" si="20"/>
        <v>348.62461538701172</v>
      </c>
    </row>
    <row r="56" spans="1:44" s="206" customFormat="1" ht="12.75" customHeight="1">
      <c r="A56" s="240" t="s">
        <v>40</v>
      </c>
      <c r="B56" s="241"/>
      <c r="C56" s="287">
        <f t="shared" si="30"/>
        <v>185.64528067126633</v>
      </c>
      <c r="D56" s="292">
        <v>82.232082756802185</v>
      </c>
      <c r="E56" s="383">
        <v>91.047445254885133</v>
      </c>
      <c r="F56" s="288"/>
      <c r="G56" s="288">
        <v>12.365752659579005</v>
      </c>
      <c r="H56" s="174">
        <f t="shared" si="31"/>
        <v>180.36988223</v>
      </c>
      <c r="I56" s="292"/>
      <c r="J56" s="475">
        <v>127.70399999999999</v>
      </c>
      <c r="K56" s="187">
        <v>52.665882230000001</v>
      </c>
      <c r="L56" s="174">
        <f t="shared" si="32"/>
        <v>1202.5247545586233</v>
      </c>
      <c r="M56" s="187"/>
      <c r="N56" s="187"/>
      <c r="O56" s="187"/>
      <c r="P56" s="187">
        <v>0</v>
      </c>
      <c r="Q56" s="187">
        <v>888.42531232040653</v>
      </c>
      <c r="R56" s="187"/>
      <c r="S56" s="187">
        <v>0</v>
      </c>
      <c r="T56" s="187">
        <v>47.769438325478852</v>
      </c>
      <c r="U56" s="187">
        <v>259.47169183517178</v>
      </c>
      <c r="V56" s="187">
        <v>6.858312077566163</v>
      </c>
      <c r="W56" s="288"/>
      <c r="X56" s="288"/>
      <c r="Y56" s="288"/>
      <c r="Z56" s="187"/>
      <c r="AA56" s="174">
        <v>595.10976295683577</v>
      </c>
      <c r="AB56" s="342">
        <f t="shared" si="33"/>
        <v>77.334317985404965</v>
      </c>
      <c r="AC56" s="343"/>
      <c r="AD56" s="187"/>
      <c r="AE56" s="187">
        <v>28.13050010881058</v>
      </c>
      <c r="AF56" s="187"/>
      <c r="AG56" s="187"/>
      <c r="AH56" s="187"/>
      <c r="AI56" s="187"/>
      <c r="AJ56" s="187"/>
      <c r="AK56" s="292"/>
      <c r="AL56" s="288">
        <v>13.847542253263324</v>
      </c>
      <c r="AM56" s="187">
        <v>35.356275623331058</v>
      </c>
      <c r="AN56" s="174"/>
      <c r="AO56" s="174">
        <v>751.65283810169922</v>
      </c>
      <c r="AP56" s="342"/>
      <c r="AQ56" s="218">
        <f t="shared" si="20"/>
        <v>2992.6368365038297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0.19497067669172932</v>
      </c>
      <c r="D57" s="187">
        <f t="shared" ref="D57:AP57" si="34">D58+D65</f>
        <v>0.19497067669172932</v>
      </c>
      <c r="E57" s="187">
        <f t="shared" si="34"/>
        <v>0</v>
      </c>
      <c r="F57" s="288">
        <f t="shared" si="34"/>
        <v>0</v>
      </c>
      <c r="G57" s="288">
        <f t="shared" si="34"/>
        <v>0</v>
      </c>
      <c r="H57" s="174">
        <f t="shared" si="34"/>
        <v>0</v>
      </c>
      <c r="I57" s="292">
        <f t="shared" si="34"/>
        <v>0</v>
      </c>
      <c r="J57" s="292">
        <f t="shared" si="34"/>
        <v>0</v>
      </c>
      <c r="K57" s="292">
        <f t="shared" si="34"/>
        <v>0</v>
      </c>
      <c r="L57" s="174">
        <f t="shared" si="34"/>
        <v>198.56561411779523</v>
      </c>
      <c r="M57" s="187">
        <f t="shared" si="34"/>
        <v>0</v>
      </c>
      <c r="N57" s="187">
        <f t="shared" si="34"/>
        <v>0</v>
      </c>
      <c r="O57" s="187">
        <f t="shared" si="34"/>
        <v>0</v>
      </c>
      <c r="P57" s="187">
        <f t="shared" si="34"/>
        <v>0</v>
      </c>
      <c r="Q57" s="187">
        <f t="shared" si="34"/>
        <v>50.362000000000002</v>
      </c>
      <c r="R57" s="187">
        <f t="shared" si="34"/>
        <v>0</v>
      </c>
      <c r="S57" s="187">
        <f t="shared" si="34"/>
        <v>0.2093031229578676</v>
      </c>
      <c r="T57" s="187">
        <f t="shared" si="34"/>
        <v>61.396310994837357</v>
      </c>
      <c r="U57" s="187">
        <f t="shared" si="34"/>
        <v>86.598000000000013</v>
      </c>
      <c r="V57" s="187">
        <f t="shared" si="34"/>
        <v>0</v>
      </c>
      <c r="W57" s="288">
        <f t="shared" si="34"/>
        <v>0</v>
      </c>
      <c r="X57" s="288">
        <f t="shared" si="34"/>
        <v>0</v>
      </c>
      <c r="Y57" s="288">
        <f t="shared" si="34"/>
        <v>0</v>
      </c>
      <c r="Z57" s="292">
        <f t="shared" si="34"/>
        <v>0</v>
      </c>
      <c r="AA57" s="174">
        <f t="shared" si="34"/>
        <v>335.44479450138476</v>
      </c>
      <c r="AB57" s="342">
        <f t="shared" si="34"/>
        <v>48.186401372024861</v>
      </c>
      <c r="AC57" s="343">
        <f t="shared" si="34"/>
        <v>0</v>
      </c>
      <c r="AD57" s="187">
        <f t="shared" si="34"/>
        <v>0</v>
      </c>
      <c r="AE57" s="187">
        <f t="shared" si="34"/>
        <v>19.945373615749233</v>
      </c>
      <c r="AF57" s="187">
        <f t="shared" si="34"/>
        <v>0</v>
      </c>
      <c r="AG57" s="187">
        <f t="shared" si="34"/>
        <v>0</v>
      </c>
      <c r="AH57" s="187">
        <f t="shared" si="34"/>
        <v>6.147352974697025</v>
      </c>
      <c r="AI57" s="187">
        <f t="shared" si="34"/>
        <v>0</v>
      </c>
      <c r="AJ57" s="187">
        <f t="shared" si="34"/>
        <v>0</v>
      </c>
      <c r="AK57" s="187">
        <f t="shared" si="34"/>
        <v>0</v>
      </c>
      <c r="AL57" s="187">
        <f t="shared" si="34"/>
        <v>0.16652666142046427</v>
      </c>
      <c r="AM57" s="292">
        <f t="shared" si="34"/>
        <v>21.927148120158133</v>
      </c>
      <c r="AN57" s="174">
        <f t="shared" si="34"/>
        <v>0</v>
      </c>
      <c r="AO57" s="174">
        <f t="shared" si="34"/>
        <v>1181.570770050379</v>
      </c>
      <c r="AP57" s="342">
        <f t="shared" si="34"/>
        <v>0</v>
      </c>
      <c r="AQ57" s="238">
        <f t="shared" si="20"/>
        <v>1763.9625507182755</v>
      </c>
      <c r="AR57" s="196"/>
    </row>
    <row r="58" spans="1:44" s="206" customFormat="1" ht="12.75" customHeight="1">
      <c r="A58" s="240" t="s">
        <v>194</v>
      </c>
      <c r="B58" s="241"/>
      <c r="C58" s="287">
        <f t="shared" si="30"/>
        <v>0.19497067669172932</v>
      </c>
      <c r="D58" s="343">
        <v>0.19497067669172932</v>
      </c>
      <c r="E58" s="342">
        <v>0</v>
      </c>
      <c r="F58" s="342">
        <f>SUM(F59:F64)</f>
        <v>0</v>
      </c>
      <c r="G58" s="577">
        <v>0</v>
      </c>
      <c r="H58" s="174">
        <f t="shared" si="31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32"/>
        <v>90.482093384377436</v>
      </c>
      <c r="M58" s="187">
        <f t="shared" ref="M58:AJ58" si="35">SUM(M59:M64)</f>
        <v>0</v>
      </c>
      <c r="N58" s="288">
        <f t="shared" si="35"/>
        <v>0</v>
      </c>
      <c r="O58" s="288">
        <f t="shared" si="35"/>
        <v>0</v>
      </c>
      <c r="P58" s="342">
        <f t="shared" si="35"/>
        <v>0</v>
      </c>
      <c r="Q58" s="342">
        <v>12.258000000000001</v>
      </c>
      <c r="R58" s="342">
        <f t="shared" si="35"/>
        <v>0</v>
      </c>
      <c r="S58" s="342">
        <v>0</v>
      </c>
      <c r="T58" s="342">
        <v>33.853093384377431</v>
      </c>
      <c r="U58" s="342">
        <v>44.371000000000002</v>
      </c>
      <c r="V58" s="342">
        <f t="shared" si="35"/>
        <v>0</v>
      </c>
      <c r="W58" s="342">
        <f t="shared" si="35"/>
        <v>0</v>
      </c>
      <c r="X58" s="342">
        <f t="shared" si="35"/>
        <v>0</v>
      </c>
      <c r="Y58" s="288">
        <f t="shared" si="35"/>
        <v>0</v>
      </c>
      <c r="Z58" s="292">
        <f t="shared" si="35"/>
        <v>0</v>
      </c>
      <c r="AA58" s="174">
        <v>177.38658848457973</v>
      </c>
      <c r="AB58" s="342">
        <f t="shared" ref="AB58:AB71" si="36">SUM(AC58:AM58)</f>
        <v>32.668477407932237</v>
      </c>
      <c r="AC58" s="343">
        <f t="shared" si="35"/>
        <v>0</v>
      </c>
      <c r="AD58" s="187">
        <f t="shared" si="35"/>
        <v>0</v>
      </c>
      <c r="AE58" s="187">
        <f>SUM(AE59:AE64)</f>
        <v>8.5365782067491658</v>
      </c>
      <c r="AF58" s="187"/>
      <c r="AG58" s="187">
        <f t="shared" si="35"/>
        <v>0</v>
      </c>
      <c r="AH58" s="187">
        <f t="shared" si="35"/>
        <v>2.0382244196044712</v>
      </c>
      <c r="AI58" s="187">
        <f t="shared" si="35"/>
        <v>0</v>
      </c>
      <c r="AJ58" s="187">
        <f t="shared" si="35"/>
        <v>0</v>
      </c>
      <c r="AK58" s="187"/>
      <c r="AL58" s="187">
        <v>0.16652666142046427</v>
      </c>
      <c r="AM58" s="288">
        <v>21.927148120158133</v>
      </c>
      <c r="AN58" s="174">
        <f t="shared" ref="AN58" si="37">SUM(AN59:AN64)</f>
        <v>0</v>
      </c>
      <c r="AO58" s="174">
        <v>917.43357593412941</v>
      </c>
      <c r="AP58" s="342">
        <f t="shared" ref="AP58" si="38">SUM(AP59:AP64)</f>
        <v>0</v>
      </c>
      <c r="AQ58" s="238">
        <f t="shared" si="20"/>
        <v>1218.1657058877106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30"/>
        <v>9.9984962406015031E-3</v>
      </c>
      <c r="D59" s="930">
        <v>9.9984962406015031E-3</v>
      </c>
      <c r="E59" s="326"/>
      <c r="F59" s="326"/>
      <c r="G59" s="271"/>
      <c r="H59" s="307">
        <f t="shared" si="31"/>
        <v>0</v>
      </c>
      <c r="I59" s="289"/>
      <c r="J59" s="492"/>
      <c r="K59" s="289"/>
      <c r="L59" s="307">
        <f t="shared" si="32"/>
        <v>32.855445375822896</v>
      </c>
      <c r="M59" s="272"/>
      <c r="N59" s="558"/>
      <c r="O59" s="558"/>
      <c r="P59" s="326"/>
      <c r="Q59" s="613">
        <v>3.8679999999999999</v>
      </c>
      <c r="R59" s="326"/>
      <c r="S59" s="613">
        <v>0</v>
      </c>
      <c r="T59" s="613">
        <v>15.7944453758229</v>
      </c>
      <c r="U59" s="613">
        <v>13.193</v>
      </c>
      <c r="V59" s="613">
        <v>0</v>
      </c>
      <c r="W59" s="326"/>
      <c r="X59" s="326"/>
      <c r="Y59" s="558"/>
      <c r="Z59" s="289"/>
      <c r="AA59" s="920">
        <v>39.163908957662223</v>
      </c>
      <c r="AB59" s="326">
        <f t="shared" si="36"/>
        <v>2.7853842605449133</v>
      </c>
      <c r="AC59" s="559"/>
      <c r="AD59" s="272"/>
      <c r="AE59" s="574">
        <v>2.7853842605449133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191.4873827244173</v>
      </c>
      <c r="AP59" s="326"/>
      <c r="AQ59" s="565">
        <f t="shared" si="20"/>
        <v>266.30211981468796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30"/>
        <v>0</v>
      </c>
      <c r="D60" s="930">
        <v>0</v>
      </c>
      <c r="E60" s="320"/>
      <c r="F60" s="320"/>
      <c r="G60" s="578"/>
      <c r="H60" s="302">
        <f t="shared" si="31"/>
        <v>0</v>
      </c>
      <c r="I60" s="250"/>
      <c r="J60" s="498"/>
      <c r="K60" s="250"/>
      <c r="L60" s="302">
        <f t="shared" si="32"/>
        <v>20.856372164132626</v>
      </c>
      <c r="M60" s="251"/>
      <c r="N60" s="383"/>
      <c r="O60" s="383"/>
      <c r="P60" s="320"/>
      <c r="Q60" s="613">
        <v>1.464</v>
      </c>
      <c r="R60" s="320"/>
      <c r="S60" s="613">
        <v>0</v>
      </c>
      <c r="T60" s="613">
        <v>2.6833721641326265</v>
      </c>
      <c r="U60" s="613">
        <v>16.709</v>
      </c>
      <c r="V60" s="613">
        <v>0</v>
      </c>
      <c r="W60" s="320"/>
      <c r="X60" s="320"/>
      <c r="Y60" s="383"/>
      <c r="Z60" s="250"/>
      <c r="AA60" s="920">
        <v>14.583272135873782</v>
      </c>
      <c r="AB60" s="320">
        <f t="shared" si="36"/>
        <v>0.13519675273829734</v>
      </c>
      <c r="AC60" s="560"/>
      <c r="AD60" s="251"/>
      <c r="AE60" s="575">
        <v>0.13519675273829734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47.42672318870774</v>
      </c>
      <c r="AP60" s="320"/>
      <c r="AQ60" s="566">
        <f t="shared" si="20"/>
        <v>83.001564241452442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30"/>
        <v>0.17597353383458647</v>
      </c>
      <c r="D61" s="930">
        <v>0.17597353383458647</v>
      </c>
      <c r="E61" s="320"/>
      <c r="F61" s="320"/>
      <c r="G61" s="578"/>
      <c r="H61" s="302">
        <f t="shared" si="31"/>
        <v>0</v>
      </c>
      <c r="I61" s="250"/>
      <c r="J61" s="498"/>
      <c r="K61" s="250"/>
      <c r="L61" s="302">
        <f t="shared" si="32"/>
        <v>13.253076815356666</v>
      </c>
      <c r="M61" s="251"/>
      <c r="N61" s="383"/>
      <c r="O61" s="383"/>
      <c r="P61" s="320"/>
      <c r="Q61" s="613">
        <v>3.4420000000000002</v>
      </c>
      <c r="R61" s="320"/>
      <c r="S61" s="613">
        <v>0</v>
      </c>
      <c r="T61" s="613">
        <v>8.6410768153566657</v>
      </c>
      <c r="U61" s="613">
        <v>1.17</v>
      </c>
      <c r="V61" s="613">
        <v>0</v>
      </c>
      <c r="W61" s="320"/>
      <c r="X61" s="320"/>
      <c r="Y61" s="383"/>
      <c r="Z61" s="250"/>
      <c r="AA61" s="920">
        <v>29.900606428754838</v>
      </c>
      <c r="AB61" s="320">
        <f t="shared" si="36"/>
        <v>2.840719195095792</v>
      </c>
      <c r="AC61" s="560"/>
      <c r="AD61" s="251"/>
      <c r="AE61" s="575">
        <v>2.840719195095792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84.204806716929582</v>
      </c>
      <c r="AP61" s="320"/>
      <c r="AQ61" s="566">
        <f t="shared" si="20"/>
        <v>130.37518268997147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30"/>
        <v>3.9993984962406011E-3</v>
      </c>
      <c r="D62" s="930">
        <v>3.9993984962406011E-3</v>
      </c>
      <c r="E62" s="320"/>
      <c r="F62" s="320"/>
      <c r="G62" s="578"/>
      <c r="H62" s="302">
        <f t="shared" si="31"/>
        <v>0</v>
      </c>
      <c r="I62" s="250"/>
      <c r="J62" s="498"/>
      <c r="K62" s="250"/>
      <c r="L62" s="302">
        <f t="shared" si="32"/>
        <v>3.5785165506653143</v>
      </c>
      <c r="M62" s="251"/>
      <c r="N62" s="383"/>
      <c r="O62" s="383"/>
      <c r="P62" s="320"/>
      <c r="Q62" s="613">
        <v>0.57199999999999995</v>
      </c>
      <c r="R62" s="320"/>
      <c r="S62" s="613">
        <v>0</v>
      </c>
      <c r="T62" s="613">
        <v>0.92251655066531413</v>
      </c>
      <c r="U62" s="613">
        <v>2.0840000000000001</v>
      </c>
      <c r="V62" s="613">
        <v>0</v>
      </c>
      <c r="W62" s="320"/>
      <c r="X62" s="320"/>
      <c r="Y62" s="383"/>
      <c r="Z62" s="250"/>
      <c r="AA62" s="920">
        <v>24.932179837116752</v>
      </c>
      <c r="AB62" s="320">
        <f t="shared" si="36"/>
        <v>0.38140866231440612</v>
      </c>
      <c r="AC62" s="560"/>
      <c r="AD62" s="251"/>
      <c r="AE62" s="575">
        <v>0.38140866231440612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469.78534470152198</v>
      </c>
      <c r="AP62" s="320"/>
      <c r="AQ62" s="566">
        <f t="shared" si="20"/>
        <v>498.6814491501147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30"/>
        <v>4.9992481203007515E-3</v>
      </c>
      <c r="D63" s="931">
        <v>4.9992481203007515E-3</v>
      </c>
      <c r="E63" s="320"/>
      <c r="F63" s="320"/>
      <c r="G63" s="578"/>
      <c r="H63" s="302">
        <f t="shared" si="31"/>
        <v>0</v>
      </c>
      <c r="I63" s="250"/>
      <c r="J63" s="498"/>
      <c r="K63" s="250"/>
      <c r="L63" s="302">
        <f t="shared" si="32"/>
        <v>2.5069445153045202</v>
      </c>
      <c r="M63" s="251"/>
      <c r="N63" s="383"/>
      <c r="O63" s="383"/>
      <c r="P63" s="320"/>
      <c r="Q63" s="614">
        <v>1.349</v>
      </c>
      <c r="R63" s="320"/>
      <c r="S63" s="614">
        <v>0</v>
      </c>
      <c r="T63" s="614">
        <v>0.17694451530452021</v>
      </c>
      <c r="U63" s="614">
        <v>0.98099999999999998</v>
      </c>
      <c r="V63" s="614">
        <v>0</v>
      </c>
      <c r="W63" s="320"/>
      <c r="X63" s="320"/>
      <c r="Y63" s="383"/>
      <c r="Z63" s="250"/>
      <c r="AA63" s="921">
        <v>7.9198030953268299</v>
      </c>
      <c r="AB63" s="320">
        <f t="shared" si="36"/>
        <v>0.22236910766917342</v>
      </c>
      <c r="AC63" s="560"/>
      <c r="AD63" s="251"/>
      <c r="AE63" s="575">
        <v>0.22236910766917342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37.701069572000421</v>
      </c>
      <c r="AP63" s="320"/>
      <c r="AQ63" s="566">
        <f t="shared" si="20"/>
        <v>48.355185538421246</v>
      </c>
      <c r="AR63" s="196"/>
    </row>
    <row r="64" spans="1:44" s="196" customFormat="1" ht="12.75" customHeight="1">
      <c r="A64" s="914" t="s">
        <v>184</v>
      </c>
      <c r="B64" s="915"/>
      <c r="C64" s="262">
        <f t="shared" si="30"/>
        <v>0</v>
      </c>
      <c r="D64" s="931">
        <v>0</v>
      </c>
      <c r="E64" s="328"/>
      <c r="F64" s="328"/>
      <c r="G64" s="579"/>
      <c r="H64" s="308">
        <f t="shared" si="31"/>
        <v>0</v>
      </c>
      <c r="I64" s="290"/>
      <c r="J64" s="501"/>
      <c r="K64" s="290"/>
      <c r="L64" s="308">
        <f t="shared" si="32"/>
        <v>17.431737963095401</v>
      </c>
      <c r="M64" s="291"/>
      <c r="N64" s="562"/>
      <c r="O64" s="562"/>
      <c r="P64" s="328"/>
      <c r="Q64" s="614">
        <v>1.5629999999999999</v>
      </c>
      <c r="R64" s="328"/>
      <c r="S64" s="614">
        <v>0</v>
      </c>
      <c r="T64" s="614">
        <v>5.6347379630954002</v>
      </c>
      <c r="U64" s="614">
        <v>10.234</v>
      </c>
      <c r="V64" s="614">
        <v>0</v>
      </c>
      <c r="W64" s="328"/>
      <c r="X64" s="328"/>
      <c r="Y64" s="562"/>
      <c r="Z64" s="290"/>
      <c r="AA64" s="921">
        <v>60.88681802984528</v>
      </c>
      <c r="AB64" s="328">
        <f t="shared" si="36"/>
        <v>26.303399429569652</v>
      </c>
      <c r="AC64" s="563"/>
      <c r="AD64" s="291"/>
      <c r="AE64" s="576">
        <v>2.171500228386583</v>
      </c>
      <c r="AF64" s="576"/>
      <c r="AG64" s="576"/>
      <c r="AH64" s="576">
        <v>2.0382244196044712</v>
      </c>
      <c r="AI64" s="576">
        <v>0</v>
      </c>
      <c r="AJ64" s="576"/>
      <c r="AK64" s="576"/>
      <c r="AL64" s="576">
        <v>0.16652666142046427</v>
      </c>
      <c r="AM64" s="620">
        <v>21.927148120158133</v>
      </c>
      <c r="AN64" s="308"/>
      <c r="AO64" s="921">
        <v>86.828249030552456</v>
      </c>
      <c r="AP64" s="328"/>
      <c r="AQ64" s="567">
        <f t="shared" si="20"/>
        <v>191.45020445306278</v>
      </c>
    </row>
    <row r="65" spans="1:44" s="196" customFormat="1" ht="12.75" customHeight="1">
      <c r="A65" s="240" t="s">
        <v>195</v>
      </c>
      <c r="B65" s="241"/>
      <c r="C65" s="262">
        <f>SUM(D65:G65)</f>
        <v>0</v>
      </c>
      <c r="D65" s="343">
        <f>SUM(D66:D69)</f>
        <v>0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108.0835207334178</v>
      </c>
      <c r="M65" s="180"/>
      <c r="N65" s="264"/>
      <c r="O65" s="264"/>
      <c r="P65" s="414"/>
      <c r="Q65" s="342">
        <v>38.103999999999999</v>
      </c>
      <c r="R65" s="414"/>
      <c r="S65" s="342">
        <v>0.2093031229578676</v>
      </c>
      <c r="T65" s="342">
        <v>27.543217610459926</v>
      </c>
      <c r="U65" s="342">
        <v>42.227000000000004</v>
      </c>
      <c r="V65" s="342">
        <f>SUM(V66:V69)</f>
        <v>0</v>
      </c>
      <c r="W65" s="414"/>
      <c r="X65" s="414"/>
      <c r="Y65" s="264"/>
      <c r="Z65" s="180"/>
      <c r="AA65" s="174">
        <v>158.05820601680506</v>
      </c>
      <c r="AB65" s="328">
        <f t="shared" si="36"/>
        <v>15.517923964092621</v>
      </c>
      <c r="AC65" s="329"/>
      <c r="AD65" s="180"/>
      <c r="AE65" s="180">
        <f>SUM(AE66:AE69)</f>
        <v>11.408795409000065</v>
      </c>
      <c r="AF65" s="180"/>
      <c r="AG65" s="180"/>
      <c r="AH65" s="180">
        <v>4.1091285550925543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264.13719411624959</v>
      </c>
      <c r="AP65" s="328"/>
      <c r="AQ65" s="571">
        <f t="shared" si="20"/>
        <v>545.79684483056508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39">SUM(D66:G66)</f>
        <v>0</v>
      </c>
      <c r="D66" s="932">
        <v>0</v>
      </c>
      <c r="E66" s="311"/>
      <c r="F66" s="311"/>
      <c r="G66" s="581"/>
      <c r="H66" s="307">
        <f t="shared" ref="H66:H69" si="40">SUM(I66:K66)</f>
        <v>0</v>
      </c>
      <c r="I66" s="549"/>
      <c r="J66" s="470"/>
      <c r="K66" s="420"/>
      <c r="L66" s="307">
        <f t="shared" ref="L66:L69" si="41">SUM(M66:Z66)</f>
        <v>5.5349177318051224</v>
      </c>
      <c r="M66" s="549"/>
      <c r="N66" s="311"/>
      <c r="O66" s="261"/>
      <c r="P66" s="311"/>
      <c r="Q66" s="615">
        <v>0.13300000000000001</v>
      </c>
      <c r="R66" s="311"/>
      <c r="S66" s="615">
        <v>2.8554314182519457E-4</v>
      </c>
      <c r="T66" s="615">
        <v>1.451632188663297</v>
      </c>
      <c r="U66" s="615">
        <v>3.95</v>
      </c>
      <c r="V66" s="615">
        <v>0</v>
      </c>
      <c r="W66" s="311"/>
      <c r="X66" s="311"/>
      <c r="Y66" s="261"/>
      <c r="Z66" s="179"/>
      <c r="AA66" s="922">
        <v>12.80106430816425</v>
      </c>
      <c r="AB66" s="326">
        <f t="shared" si="36"/>
        <v>4.1636193959680874</v>
      </c>
      <c r="AC66" s="327"/>
      <c r="AD66" s="179"/>
      <c r="AE66" s="179">
        <v>5.4490840875533353E-2</v>
      </c>
      <c r="AF66" s="179"/>
      <c r="AG66" s="179"/>
      <c r="AH66" s="179">
        <v>4.1091285550925543</v>
      </c>
      <c r="AI66" s="179">
        <v>0</v>
      </c>
      <c r="AJ66" s="179"/>
      <c r="AK66" s="179"/>
      <c r="AL66" s="179"/>
      <c r="AM66" s="261"/>
      <c r="AN66" s="307"/>
      <c r="AO66" s="922">
        <v>88.720994059517295</v>
      </c>
      <c r="AP66" s="326"/>
      <c r="AQ66" s="219">
        <f t="shared" si="20"/>
        <v>111.22059549545476</v>
      </c>
    </row>
    <row r="67" spans="1:44" s="196" customFormat="1" ht="12.75" customHeight="1">
      <c r="A67" s="918" t="s">
        <v>187</v>
      </c>
      <c r="B67" s="919">
        <v>84</v>
      </c>
      <c r="C67" s="249">
        <f t="shared" si="39"/>
        <v>0</v>
      </c>
      <c r="D67" s="933">
        <v>0</v>
      </c>
      <c r="E67" s="413"/>
      <c r="F67" s="413"/>
      <c r="G67" s="582"/>
      <c r="H67" s="302">
        <f t="shared" si="40"/>
        <v>0</v>
      </c>
      <c r="I67" s="550"/>
      <c r="J67" s="467"/>
      <c r="K67" s="416"/>
      <c r="L67" s="302">
        <f t="shared" si="41"/>
        <v>34.825807474545236</v>
      </c>
      <c r="M67" s="550"/>
      <c r="N67" s="413"/>
      <c r="O67" s="188"/>
      <c r="P67" s="413"/>
      <c r="Q67" s="616">
        <v>6.6550000000000002</v>
      </c>
      <c r="R67" s="413"/>
      <c r="S67" s="616">
        <v>1.1421725673007784E-2</v>
      </c>
      <c r="T67" s="616">
        <v>9.6683857488722289</v>
      </c>
      <c r="U67" s="616">
        <v>18.491</v>
      </c>
      <c r="V67" s="616">
        <v>0</v>
      </c>
      <c r="W67" s="413"/>
      <c r="X67" s="413"/>
      <c r="Y67" s="188"/>
      <c r="Z67" s="173"/>
      <c r="AA67" s="923">
        <v>49.579811536826362</v>
      </c>
      <c r="AB67" s="320">
        <f t="shared" si="36"/>
        <v>7.9479669755722346</v>
      </c>
      <c r="AC67" s="321"/>
      <c r="AD67" s="173"/>
      <c r="AE67" s="173">
        <v>7.9479669755722346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80.888085471774829</v>
      </c>
      <c r="AP67" s="320"/>
      <c r="AQ67" s="199">
        <f t="shared" si="20"/>
        <v>173.24167145871866</v>
      </c>
    </row>
    <row r="68" spans="1:44" s="196" customFormat="1" ht="12.75" customHeight="1">
      <c r="A68" s="912" t="s">
        <v>188</v>
      </c>
      <c r="B68" s="913">
        <v>85</v>
      </c>
      <c r="C68" s="249">
        <f t="shared" si="39"/>
        <v>0</v>
      </c>
      <c r="D68" s="933">
        <v>0</v>
      </c>
      <c r="E68" s="413"/>
      <c r="F68" s="413"/>
      <c r="G68" s="582"/>
      <c r="H68" s="302">
        <f t="shared" si="40"/>
        <v>0</v>
      </c>
      <c r="I68" s="550"/>
      <c r="J68" s="467"/>
      <c r="K68" s="416"/>
      <c r="L68" s="302">
        <f t="shared" si="41"/>
        <v>49.356569642381082</v>
      </c>
      <c r="M68" s="550"/>
      <c r="N68" s="413"/>
      <c r="O68" s="188"/>
      <c r="P68" s="413"/>
      <c r="Q68" s="616">
        <v>22.693000000000001</v>
      </c>
      <c r="R68" s="413"/>
      <c r="S68" s="616">
        <v>1.313498452395895E-2</v>
      </c>
      <c r="T68" s="616">
        <v>11.927434657857123</v>
      </c>
      <c r="U68" s="616">
        <v>14.723000000000001</v>
      </c>
      <c r="V68" s="616">
        <v>0</v>
      </c>
      <c r="W68" s="413"/>
      <c r="X68" s="413"/>
      <c r="Y68" s="188"/>
      <c r="Z68" s="173"/>
      <c r="AA68" s="923">
        <v>35.641275054064963</v>
      </c>
      <c r="AB68" s="320">
        <f t="shared" si="36"/>
        <v>2.2689609585782486</v>
      </c>
      <c r="AC68" s="321"/>
      <c r="AD68" s="173"/>
      <c r="AE68" s="173">
        <v>2.2689609585782486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51.606145353160038</v>
      </c>
      <c r="AP68" s="320"/>
      <c r="AQ68" s="199">
        <f t="shared" si="20"/>
        <v>138.87295100818432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39"/>
        <v>0</v>
      </c>
      <c r="D69" s="934">
        <v>0</v>
      </c>
      <c r="E69" s="414"/>
      <c r="F69" s="414"/>
      <c r="G69" s="580"/>
      <c r="H69" s="316">
        <f t="shared" si="40"/>
        <v>0</v>
      </c>
      <c r="I69" s="551"/>
      <c r="J69" s="473"/>
      <c r="K69" s="421"/>
      <c r="L69" s="316">
        <f t="shared" si="41"/>
        <v>18.366225884686351</v>
      </c>
      <c r="M69" s="551"/>
      <c r="N69" s="414"/>
      <c r="O69" s="264"/>
      <c r="P69" s="414"/>
      <c r="Q69" s="617">
        <v>8.6229999999999993</v>
      </c>
      <c r="R69" s="414"/>
      <c r="S69" s="617">
        <v>0.18446086961907568</v>
      </c>
      <c r="T69" s="617">
        <v>4.4957650150672759</v>
      </c>
      <c r="U69" s="617">
        <v>5.0629999999999997</v>
      </c>
      <c r="V69" s="617">
        <v>0</v>
      </c>
      <c r="W69" s="414"/>
      <c r="X69" s="414"/>
      <c r="Y69" s="264"/>
      <c r="Z69" s="180"/>
      <c r="AA69" s="924">
        <v>60.036055117749498</v>
      </c>
      <c r="AB69" s="340">
        <f t="shared" si="36"/>
        <v>1.1373766339740474</v>
      </c>
      <c r="AC69" s="341"/>
      <c r="AD69" s="285"/>
      <c r="AE69" s="285">
        <v>1.1373766339740474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42.921969231797455</v>
      </c>
      <c r="AP69" s="340"/>
      <c r="AQ69" s="237">
        <f t="shared" si="20"/>
        <v>122.46162686820733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191.13238375015118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191.13238375015118</v>
      </c>
      <c r="V70" s="179"/>
      <c r="W70" s="294"/>
      <c r="X70" s="294"/>
      <c r="Y70" s="294"/>
      <c r="Z70" s="189"/>
      <c r="AA70" s="310">
        <v>0</v>
      </c>
      <c r="AB70" s="331">
        <f t="shared" si="36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48.231804767115108</v>
      </c>
      <c r="AP70" s="331"/>
      <c r="AQ70" s="218">
        <f t="shared" si="20"/>
        <v>239.36418851726629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18.763876098055789</v>
      </c>
      <c r="M71" s="180"/>
      <c r="N71" s="180"/>
      <c r="O71" s="180"/>
      <c r="P71" s="180"/>
      <c r="Q71" s="180"/>
      <c r="R71" s="180"/>
      <c r="S71" s="180"/>
      <c r="T71" s="180"/>
      <c r="U71" s="291">
        <v>18.763876098055789</v>
      </c>
      <c r="V71" s="180"/>
      <c r="W71" s="264"/>
      <c r="X71" s="264"/>
      <c r="Y71" s="264"/>
      <c r="Z71" s="180"/>
      <c r="AA71" s="308"/>
      <c r="AB71" s="328">
        <f t="shared" si="36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0"/>
        <v>18.763876098055789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42">C26-C27-C29</f>
        <v>-10.712183895385834</v>
      </c>
      <c r="D72" s="276">
        <f t="shared" si="42"/>
        <v>-1.3051200184302161</v>
      </c>
      <c r="E72" s="177">
        <f t="shared" si="42"/>
        <v>-9.2237653371932282</v>
      </c>
      <c r="F72" s="295">
        <f t="shared" si="42"/>
        <v>0</v>
      </c>
      <c r="G72" s="295">
        <f t="shared" si="42"/>
        <v>-0.18329853976224086</v>
      </c>
      <c r="H72" s="305">
        <f t="shared" si="42"/>
        <v>-0.17535149200094224</v>
      </c>
      <c r="I72" s="276">
        <f t="shared" si="42"/>
        <v>-1.4245832620936483E-2</v>
      </c>
      <c r="J72" s="477">
        <f t="shared" si="42"/>
        <v>0</v>
      </c>
      <c r="K72" s="177">
        <f t="shared" si="42"/>
        <v>-0.16110565937999155</v>
      </c>
      <c r="L72" s="305">
        <f t="shared" si="42"/>
        <v>-85.489775356941209</v>
      </c>
      <c r="M72" s="177">
        <f t="shared" si="42"/>
        <v>4.5474735088646412E-13</v>
      </c>
      <c r="N72" s="177">
        <f t="shared" si="42"/>
        <v>-2.951254000829806E-2</v>
      </c>
      <c r="O72" s="177">
        <f t="shared" si="42"/>
        <v>-1.9449701745053574</v>
      </c>
      <c r="P72" s="177">
        <f t="shared" si="42"/>
        <v>-8.2813634777778589</v>
      </c>
      <c r="Q72" s="177">
        <f t="shared" si="42"/>
        <v>-8.0368182003201127</v>
      </c>
      <c r="R72" s="177">
        <f t="shared" si="42"/>
        <v>-19.736060445360295</v>
      </c>
      <c r="S72" s="177">
        <f t="shared" si="42"/>
        <v>3.0905823663056111</v>
      </c>
      <c r="T72" s="177">
        <f t="shared" si="42"/>
        <v>3.7174792053706653</v>
      </c>
      <c r="U72" s="177">
        <f t="shared" si="42"/>
        <v>-54.791960177372857</v>
      </c>
      <c r="V72" s="177">
        <f t="shared" si="42"/>
        <v>0.52280308534540154</v>
      </c>
      <c r="W72" s="295">
        <f t="shared" si="42"/>
        <v>4.5001381213993774E-5</v>
      </c>
      <c r="X72" s="295">
        <f t="shared" si="42"/>
        <v>0</v>
      </c>
      <c r="Y72" s="295">
        <f t="shared" si="42"/>
        <v>0</v>
      </c>
      <c r="Z72" s="177">
        <f t="shared" si="42"/>
        <v>0</v>
      </c>
      <c r="AA72" s="305">
        <f t="shared" si="42"/>
        <v>2.1669459026322784</v>
      </c>
      <c r="AB72" s="255">
        <f t="shared" si="42"/>
        <v>-6.0659439432459976</v>
      </c>
      <c r="AC72" s="334">
        <f t="shared" si="42"/>
        <v>0</v>
      </c>
      <c r="AD72" s="177">
        <f t="shared" si="42"/>
        <v>0</v>
      </c>
      <c r="AE72" s="177">
        <f t="shared" si="42"/>
        <v>-7.6491985968170866</v>
      </c>
      <c r="AF72" s="177">
        <f t="shared" si="42"/>
        <v>0</v>
      </c>
      <c r="AG72" s="177">
        <f t="shared" si="42"/>
        <v>0</v>
      </c>
      <c r="AH72" s="177">
        <f t="shared" si="42"/>
        <v>0</v>
      </c>
      <c r="AI72" s="177">
        <f t="shared" si="42"/>
        <v>1.9946630857152741</v>
      </c>
      <c r="AJ72" s="177">
        <f t="shared" si="42"/>
        <v>-0.41140843214400036</v>
      </c>
      <c r="AK72" s="276">
        <f t="shared" si="42"/>
        <v>0</v>
      </c>
      <c r="AL72" s="295">
        <f t="shared" si="42"/>
        <v>0</v>
      </c>
      <c r="AM72" s="177">
        <f t="shared" si="42"/>
        <v>0</v>
      </c>
      <c r="AN72" s="305">
        <f t="shared" si="42"/>
        <v>0</v>
      </c>
      <c r="AO72" s="305">
        <f t="shared" si="42"/>
        <v>-29.745714002629484</v>
      </c>
      <c r="AP72" s="255">
        <f t="shared" si="42"/>
        <v>0</v>
      </c>
      <c r="AQ72" s="205">
        <f t="shared" si="20"/>
        <v>-130.02202278757119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244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219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245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220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257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170" t="s">
        <v>258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A85" s="170" t="s">
        <v>265</v>
      </c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A86" s="463" t="s">
        <v>266</v>
      </c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7084-FA55-4DF8-96EB-5C7E67EABA37}">
  <sheetPr codeName="Sheet34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.85546875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214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127.70399999999999</v>
      </c>
      <c r="I2" s="12">
        <v>0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1666.2625075902808</v>
      </c>
      <c r="AB2" s="318">
        <f>SUM(AC2:AM2)</f>
        <v>1638.2010262721867</v>
      </c>
      <c r="AC2" s="319">
        <v>80.208366922723997</v>
      </c>
      <c r="AD2" s="301">
        <v>1009.6617876772458</v>
      </c>
      <c r="AE2" s="301">
        <v>227.20143856990049</v>
      </c>
      <c r="AF2" s="301">
        <v>145.00305254857179</v>
      </c>
      <c r="AG2" s="301">
        <v>29.302940372151213</v>
      </c>
      <c r="AH2" s="301">
        <v>20.98278449114585</v>
      </c>
      <c r="AI2" s="301">
        <v>54.212521257284791</v>
      </c>
      <c r="AJ2" s="301">
        <v>3.2458319936639999</v>
      </c>
      <c r="AK2" s="12">
        <v>4.7389535383102297</v>
      </c>
      <c r="AL2" s="12">
        <v>14.067809847697948</v>
      </c>
      <c r="AM2" s="248">
        <v>49.575539053490672</v>
      </c>
      <c r="AN2" s="349">
        <v>146.75224482220594</v>
      </c>
      <c r="AO2" s="349"/>
      <c r="AP2" s="318"/>
      <c r="AQ2" s="195">
        <f t="shared" ref="AQ2:AQ20" si="0">C2+H2+L2+AA2+AB2+AN2+AO2+AP2</f>
        <v>3578.919778684673</v>
      </c>
    </row>
    <row r="3" spans="1:44" s="196" customFormat="1" ht="12.75" customHeight="1">
      <c r="A3" s="197" t="s">
        <v>1</v>
      </c>
      <c r="B3" s="198"/>
      <c r="C3" s="249">
        <f>SUM(D3:G3)</f>
        <v>263.18361357743413</v>
      </c>
      <c r="D3" s="250">
        <v>210.67906726696376</v>
      </c>
      <c r="E3" s="383">
        <v>45.688991617857326</v>
      </c>
      <c r="F3" s="188"/>
      <c r="G3" s="188">
        <v>6.8155546926130182</v>
      </c>
      <c r="H3" s="302">
        <f>SUM(I3:K3)</f>
        <v>0</v>
      </c>
      <c r="I3" s="28"/>
      <c r="J3" s="467"/>
      <c r="K3" s="173"/>
      <c r="L3" s="302">
        <f>SUM(M3:Z3)</f>
        <v>8335.4486019436918</v>
      </c>
      <c r="M3" s="28">
        <v>3172.5022326307999</v>
      </c>
      <c r="N3" s="28">
        <v>0</v>
      </c>
      <c r="O3" s="173">
        <v>0</v>
      </c>
      <c r="P3" s="173">
        <v>441.34668550000004</v>
      </c>
      <c r="Q3" s="173">
        <v>377.13460637216002</v>
      </c>
      <c r="R3" s="173">
        <v>1027.8236736410399</v>
      </c>
      <c r="S3" s="173">
        <v>169.73261815564973</v>
      </c>
      <c r="T3" s="173">
        <v>143.70103224882507</v>
      </c>
      <c r="U3" s="173">
        <v>2621.9421551492815</v>
      </c>
      <c r="V3" s="173">
        <v>137.0194618443405</v>
      </c>
      <c r="W3" s="188">
        <v>0</v>
      </c>
      <c r="X3" s="188">
        <v>194.87328007089118</v>
      </c>
      <c r="Y3" s="188">
        <v>1.5276628954184432</v>
      </c>
      <c r="Z3" s="173">
        <v>47.84519343528769</v>
      </c>
      <c r="AA3" s="302">
        <v>2909.7374350890341</v>
      </c>
      <c r="AB3" s="320">
        <f>SUM(AC3:AM3)</f>
        <v>195.4258798859376</v>
      </c>
      <c r="AC3" s="321"/>
      <c r="AD3" s="173"/>
      <c r="AE3" s="173">
        <v>56.705762500942932</v>
      </c>
      <c r="AF3" s="173"/>
      <c r="AG3" s="173"/>
      <c r="AH3" s="173"/>
      <c r="AI3" s="173">
        <v>123.12706554939469</v>
      </c>
      <c r="AJ3" s="173">
        <v>15.593051835599997</v>
      </c>
      <c r="AK3" s="28"/>
      <c r="AL3" s="28"/>
      <c r="AM3" s="188"/>
      <c r="AN3" s="350"/>
      <c r="AO3" s="350">
        <v>151.42835769561481</v>
      </c>
      <c r="AP3" s="320"/>
      <c r="AQ3" s="199">
        <f t="shared" si="0"/>
        <v>11855.223888191711</v>
      </c>
    </row>
    <row r="4" spans="1:44" s="196" customFormat="1" ht="12.75" customHeight="1">
      <c r="A4" s="197" t="s">
        <v>2</v>
      </c>
      <c r="B4" s="198"/>
      <c r="C4" s="249">
        <f>SUM(D4:G4)</f>
        <v>7.2198641519488005</v>
      </c>
      <c r="D4" s="250">
        <v>0</v>
      </c>
      <c r="E4" s="251">
        <v>6.8348484460000005</v>
      </c>
      <c r="F4" s="188"/>
      <c r="G4" s="188">
        <v>0.38501570594879997</v>
      </c>
      <c r="H4" s="302">
        <f>SUM(I4:K4)</f>
        <v>5.6650840000000002</v>
      </c>
      <c r="I4" s="28"/>
      <c r="J4" s="467"/>
      <c r="K4" s="173">
        <v>5.6650840000000002</v>
      </c>
      <c r="L4" s="302">
        <f>SUM(M4:Z4)</f>
        <v>1746.2391008491654</v>
      </c>
      <c r="M4" s="28">
        <v>203.14203525139999</v>
      </c>
      <c r="N4" s="28">
        <v>0</v>
      </c>
      <c r="O4" s="173"/>
      <c r="P4" s="173">
        <v>344.2324058555555</v>
      </c>
      <c r="Q4" s="173">
        <v>10.65323596064</v>
      </c>
      <c r="R4" s="173">
        <v>0</v>
      </c>
      <c r="S4" s="173">
        <v>805.00220575932201</v>
      </c>
      <c r="T4" s="173">
        <v>23.693008540208883</v>
      </c>
      <c r="U4" s="173">
        <v>250.84630548233304</v>
      </c>
      <c r="V4" s="173">
        <v>1.0910931891622191E-3</v>
      </c>
      <c r="W4" s="188">
        <v>95.404369672651924</v>
      </c>
      <c r="X4" s="188">
        <v>5.9765350582651875</v>
      </c>
      <c r="Y4" s="188">
        <v>1.5873254727394804E-2</v>
      </c>
      <c r="Z4" s="173">
        <v>7.2720349208723203</v>
      </c>
      <c r="AA4" s="302">
        <v>0</v>
      </c>
      <c r="AB4" s="320">
        <f>SUM(AC4:AM4)</f>
        <v>16.62828478073946</v>
      </c>
      <c r="AC4" s="321"/>
      <c r="AD4" s="173"/>
      <c r="AE4" s="173">
        <v>4.1495887073660063</v>
      </c>
      <c r="AF4" s="173"/>
      <c r="AG4" s="173"/>
      <c r="AH4" s="173"/>
      <c r="AI4" s="173">
        <v>12.478696073373454</v>
      </c>
      <c r="AJ4" s="173">
        <v>0</v>
      </c>
      <c r="AK4" s="28"/>
      <c r="AL4" s="28"/>
      <c r="AM4" s="188"/>
      <c r="AN4" s="350"/>
      <c r="AO4" s="350">
        <v>164.4854350816853</v>
      </c>
      <c r="AP4" s="320"/>
      <c r="AQ4" s="199">
        <f t="shared" si="0"/>
        <v>1940.2377688635388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154.96697482028239</v>
      </c>
      <c r="M5" s="28"/>
      <c r="N5" s="28"/>
      <c r="O5" s="173"/>
      <c r="P5" s="173"/>
      <c r="Q5" s="173"/>
      <c r="R5" s="173"/>
      <c r="S5" s="173">
        <v>10.364723131355934</v>
      </c>
      <c r="T5" s="173"/>
      <c r="U5" s="173">
        <v>144.60225168892646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154.96697482028239</v>
      </c>
    </row>
    <row r="6" spans="1:44" s="196" customFormat="1" ht="12.75" customHeight="1" thickBot="1">
      <c r="A6" s="200" t="s">
        <v>4</v>
      </c>
      <c r="B6" s="201"/>
      <c r="C6" s="249">
        <f>SUM(D6:G6)</f>
        <v>182.85852702693214</v>
      </c>
      <c r="D6" s="252">
        <v>178.46756120792404</v>
      </c>
      <c r="E6" s="188">
        <v>4.8197717203000146</v>
      </c>
      <c r="F6" s="253"/>
      <c r="G6" s="253">
        <v>-0.42880590129192003</v>
      </c>
      <c r="H6" s="303">
        <f>SUM(I6:K6)</f>
        <v>295.53180469315566</v>
      </c>
      <c r="I6" s="304">
        <v>288.83629383315565</v>
      </c>
      <c r="J6" s="521">
        <v>0</v>
      </c>
      <c r="K6" s="304">
        <v>6.6955108599999997</v>
      </c>
      <c r="L6" s="303">
        <f>SUM(M6:Z6)</f>
        <v>-203.82602314934584</v>
      </c>
      <c r="M6" s="28">
        <v>-67.58936669560002</v>
      </c>
      <c r="N6" s="28">
        <v>4.2156341015999974</v>
      </c>
      <c r="O6" s="173"/>
      <c r="P6" s="173">
        <v>-96.117885366666698</v>
      </c>
      <c r="Q6" s="173">
        <v>3.6454698425600003</v>
      </c>
      <c r="R6" s="173">
        <v>-225.04359515519994</v>
      </c>
      <c r="S6" s="173">
        <v>-37.703638539830507</v>
      </c>
      <c r="T6" s="173">
        <v>7.9377671657441242</v>
      </c>
      <c r="U6" s="173">
        <v>182.3905546427726</v>
      </c>
      <c r="V6" s="173">
        <v>20.481489096987342</v>
      </c>
      <c r="W6" s="253">
        <v>3.9575477582872911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-2.3554903079228318</v>
      </c>
      <c r="AC6" s="323"/>
      <c r="AD6" s="184"/>
      <c r="AE6" s="184">
        <v>2.2864622644183026</v>
      </c>
      <c r="AF6" s="184"/>
      <c r="AG6" s="184"/>
      <c r="AH6" s="184"/>
      <c r="AI6" s="184">
        <v>-6.2853552307251341</v>
      </c>
      <c r="AJ6" s="184">
        <v>1.643402658384</v>
      </c>
      <c r="AK6" s="304"/>
      <c r="AL6" s="304"/>
      <c r="AM6" s="253"/>
      <c r="AN6" s="351"/>
      <c r="AO6" s="351"/>
      <c r="AP6" s="322"/>
      <c r="AQ6" s="202">
        <f t="shared" si="0"/>
        <v>272.20881826281919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438.82227645241744</v>
      </c>
      <c r="D7" s="324">
        <f t="shared" si="1"/>
        <v>389.14662847488779</v>
      </c>
      <c r="E7" s="178">
        <f t="shared" si="1"/>
        <v>43.673914892157342</v>
      </c>
      <c r="F7" s="178">
        <f t="shared" si="1"/>
        <v>0</v>
      </c>
      <c r="G7" s="178">
        <f t="shared" si="1"/>
        <v>6.0017330853722983</v>
      </c>
      <c r="H7" s="306">
        <f t="shared" si="1"/>
        <v>417.57072069315564</v>
      </c>
      <c r="I7" s="324">
        <f t="shared" si="1"/>
        <v>288.83629383315565</v>
      </c>
      <c r="J7" s="468">
        <f t="shared" si="1"/>
        <v>127.70399999999999</v>
      </c>
      <c r="K7" s="178">
        <f t="shared" si="1"/>
        <v>1.0304268599999995</v>
      </c>
      <c r="L7" s="306">
        <f t="shared" si="1"/>
        <v>6230.4165031248986</v>
      </c>
      <c r="M7" s="324">
        <f t="shared" si="1"/>
        <v>2901.7708306837999</v>
      </c>
      <c r="N7" s="324">
        <f t="shared" si="1"/>
        <v>4.2156341015999974</v>
      </c>
      <c r="O7" s="178">
        <f t="shared" si="1"/>
        <v>0</v>
      </c>
      <c r="P7" s="178">
        <f t="shared" si="1"/>
        <v>0.99639427777783851</v>
      </c>
      <c r="Q7" s="178">
        <f t="shared" si="1"/>
        <v>370.12684025407998</v>
      </c>
      <c r="R7" s="178">
        <f t="shared" si="1"/>
        <v>802.78007848584002</v>
      </c>
      <c r="S7" s="178">
        <f t="shared" si="1"/>
        <v>-683.33794927485883</v>
      </c>
      <c r="T7" s="178">
        <f t="shared" si="1"/>
        <v>127.94579087436031</v>
      </c>
      <c r="U7" s="178">
        <f t="shared" si="1"/>
        <v>2408.8841526207943</v>
      </c>
      <c r="V7" s="178">
        <f t="shared" si="1"/>
        <v>157.49985984813867</v>
      </c>
      <c r="W7" s="178">
        <f t="shared" si="1"/>
        <v>-91.446821914364634</v>
      </c>
      <c r="X7" s="178">
        <f t="shared" si="1"/>
        <v>188.89674501262598</v>
      </c>
      <c r="Y7" s="178">
        <f t="shared" si="1"/>
        <v>1.5117896406910485</v>
      </c>
      <c r="Z7" s="178">
        <f t="shared" si="1"/>
        <v>40.573158514415368</v>
      </c>
      <c r="AA7" s="306">
        <f t="shared" si="1"/>
        <v>4575.9999426793147</v>
      </c>
      <c r="AB7" s="306">
        <f t="shared" si="1"/>
        <v>1814.643131069462</v>
      </c>
      <c r="AC7" s="324">
        <f t="shared" si="1"/>
        <v>80.208366922723997</v>
      </c>
      <c r="AD7" s="178">
        <f t="shared" si="1"/>
        <v>1009.6617876772458</v>
      </c>
      <c r="AE7" s="178">
        <f t="shared" si="1"/>
        <v>282.04407462789572</v>
      </c>
      <c r="AF7" s="178">
        <f t="shared" si="1"/>
        <v>145.00305254857179</v>
      </c>
      <c r="AG7" s="178">
        <f t="shared" si="1"/>
        <v>29.302940372151213</v>
      </c>
      <c r="AH7" s="178">
        <f t="shared" si="1"/>
        <v>20.98278449114585</v>
      </c>
      <c r="AI7" s="178">
        <f t="shared" si="1"/>
        <v>158.57553550258089</v>
      </c>
      <c r="AJ7" s="178">
        <f t="shared" si="1"/>
        <v>20.482286487648</v>
      </c>
      <c r="AK7" s="257">
        <f t="shared" si="1"/>
        <v>4.7389535383102297</v>
      </c>
      <c r="AL7" s="257">
        <f t="shared" si="1"/>
        <v>14.067809847697948</v>
      </c>
      <c r="AM7" s="324">
        <f t="shared" si="1"/>
        <v>49.575539053490672</v>
      </c>
      <c r="AN7" s="306">
        <f t="shared" si="1"/>
        <v>146.75224482220594</v>
      </c>
      <c r="AO7" s="306">
        <f t="shared" si="1"/>
        <v>-13.057077386070489</v>
      </c>
      <c r="AP7" s="360">
        <f t="shared" si="1"/>
        <v>0</v>
      </c>
      <c r="AQ7" s="227">
        <f t="shared" si="0"/>
        <v>13611.147741455385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2">C7-C27</f>
        <v>438.82227645241744</v>
      </c>
      <c r="D8" s="372">
        <f t="shared" si="2"/>
        <v>389.14662847488779</v>
      </c>
      <c r="E8" s="373">
        <f t="shared" si="2"/>
        <v>43.673914892157342</v>
      </c>
      <c r="F8" s="374">
        <f t="shared" si="2"/>
        <v>0</v>
      </c>
      <c r="G8" s="374">
        <f t="shared" si="2"/>
        <v>6.0017330853722983</v>
      </c>
      <c r="H8" s="375">
        <f t="shared" si="2"/>
        <v>417.57072069315564</v>
      </c>
      <c r="I8" s="372">
        <f t="shared" si="2"/>
        <v>288.83629383315565</v>
      </c>
      <c r="J8" s="522">
        <f t="shared" si="2"/>
        <v>127.70399999999999</v>
      </c>
      <c r="K8" s="373">
        <f t="shared" si="2"/>
        <v>1.0304268599999995</v>
      </c>
      <c r="L8" s="375">
        <f t="shared" si="2"/>
        <v>5999.4348099571662</v>
      </c>
      <c r="M8" s="372">
        <f t="shared" si="2"/>
        <v>2901.7708306837999</v>
      </c>
      <c r="N8" s="372">
        <f t="shared" si="2"/>
        <v>4.2156341015999974</v>
      </c>
      <c r="O8" s="373">
        <f t="shared" si="2"/>
        <v>0</v>
      </c>
      <c r="P8" s="373">
        <f t="shared" si="2"/>
        <v>0.99639427777783851</v>
      </c>
      <c r="Q8" s="373">
        <f t="shared" si="2"/>
        <v>370.12684025407998</v>
      </c>
      <c r="R8" s="373">
        <f t="shared" si="2"/>
        <v>802.78007848584002</v>
      </c>
      <c r="S8" s="373">
        <f t="shared" si="2"/>
        <v>-683.33794927485883</v>
      </c>
      <c r="T8" s="373">
        <f t="shared" si="2"/>
        <v>127.94579087436031</v>
      </c>
      <c r="U8" s="373">
        <f t="shared" si="2"/>
        <v>2408.8841526207943</v>
      </c>
      <c r="V8" s="373">
        <f t="shared" si="2"/>
        <v>157.49985984813867</v>
      </c>
      <c r="W8" s="374">
        <f t="shared" si="2"/>
        <v>-91.446821914364634</v>
      </c>
      <c r="X8" s="374">
        <f t="shared" si="2"/>
        <v>0</v>
      </c>
      <c r="Y8" s="374">
        <f t="shared" si="2"/>
        <v>0</v>
      </c>
      <c r="Z8" s="373">
        <f t="shared" si="2"/>
        <v>0</v>
      </c>
      <c r="AA8" s="375">
        <f t="shared" si="2"/>
        <v>4575.9999426793147</v>
      </c>
      <c r="AB8" s="384">
        <f t="shared" si="2"/>
        <v>1814.643131069462</v>
      </c>
      <c r="AC8" s="372">
        <f t="shared" si="2"/>
        <v>80.208366922723997</v>
      </c>
      <c r="AD8" s="373">
        <f t="shared" si="2"/>
        <v>1009.6617876772458</v>
      </c>
      <c r="AE8" s="373">
        <f t="shared" si="2"/>
        <v>282.04407462789572</v>
      </c>
      <c r="AF8" s="373">
        <f t="shared" si="2"/>
        <v>145.00305254857179</v>
      </c>
      <c r="AG8" s="373">
        <f t="shared" si="2"/>
        <v>29.302940372151213</v>
      </c>
      <c r="AH8" s="373">
        <f t="shared" si="2"/>
        <v>20.98278449114585</v>
      </c>
      <c r="AI8" s="373">
        <f t="shared" si="2"/>
        <v>158.57553550258089</v>
      </c>
      <c r="AJ8" s="373">
        <f t="shared" si="2"/>
        <v>20.482286487648</v>
      </c>
      <c r="AK8" s="408">
        <f t="shared" si="2"/>
        <v>4.7389535383102297</v>
      </c>
      <c r="AL8" s="408">
        <f t="shared" si="2"/>
        <v>14.067809847697948</v>
      </c>
      <c r="AM8" s="372">
        <f t="shared" si="2"/>
        <v>49.575539053490672</v>
      </c>
      <c r="AN8" s="375">
        <f t="shared" si="2"/>
        <v>146.75224482220594</v>
      </c>
      <c r="AO8" s="375">
        <f t="shared" si="2"/>
        <v>-13.057077386070489</v>
      </c>
      <c r="AP8" s="372">
        <f t="shared" si="2"/>
        <v>0</v>
      </c>
      <c r="AQ8" s="376">
        <f t="shared" si="0"/>
        <v>13380.16604828765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3">SUM(C10:C14)</f>
        <v>194.69705027155237</v>
      </c>
      <c r="D9" s="257">
        <f t="shared" si="3"/>
        <v>194.69705027155237</v>
      </c>
      <c r="E9" s="178">
        <f t="shared" si="3"/>
        <v>0</v>
      </c>
      <c r="F9" s="258">
        <f t="shared" si="3"/>
        <v>0</v>
      </c>
      <c r="G9" s="258">
        <f t="shared" si="3"/>
        <v>0</v>
      </c>
      <c r="H9" s="306">
        <f t="shared" si="3"/>
        <v>279.42575379585639</v>
      </c>
      <c r="I9" s="257">
        <f t="shared" si="3"/>
        <v>279.42575379585639</v>
      </c>
      <c r="J9" s="468">
        <f t="shared" si="3"/>
        <v>0</v>
      </c>
      <c r="K9" s="178">
        <f t="shared" si="3"/>
        <v>0</v>
      </c>
      <c r="L9" s="306">
        <f t="shared" si="3"/>
        <v>3066.0473357636865</v>
      </c>
      <c r="M9" s="178">
        <f t="shared" si="3"/>
        <v>2901.7708306837999</v>
      </c>
      <c r="N9" s="178">
        <f t="shared" ref="N9" si="4">SUM(N10:N14)</f>
        <v>57.124525520006998</v>
      </c>
      <c r="O9" s="178">
        <f t="shared" si="3"/>
        <v>0</v>
      </c>
      <c r="P9" s="178">
        <f t="shared" si="3"/>
        <v>0</v>
      </c>
      <c r="Q9" s="178">
        <f t="shared" si="3"/>
        <v>0</v>
      </c>
      <c r="R9" s="178">
        <f t="shared" si="3"/>
        <v>0</v>
      </c>
      <c r="S9" s="178">
        <f t="shared" si="3"/>
        <v>95.284528897257388</v>
      </c>
      <c r="T9" s="178">
        <f t="shared" si="3"/>
        <v>0.43036447119518478</v>
      </c>
      <c r="U9" s="178">
        <f t="shared" si="3"/>
        <v>11.437086191427156</v>
      </c>
      <c r="V9" s="178">
        <f t="shared" si="3"/>
        <v>0</v>
      </c>
      <c r="W9" s="258">
        <f t="shared" si="3"/>
        <v>0</v>
      </c>
      <c r="X9" s="258">
        <f t="shared" si="3"/>
        <v>0</v>
      </c>
      <c r="Y9" s="258">
        <f t="shared" si="3"/>
        <v>0</v>
      </c>
      <c r="Z9" s="178">
        <f t="shared" si="3"/>
        <v>0</v>
      </c>
      <c r="AA9" s="306">
        <f t="shared" si="3"/>
        <v>2615.3737863388728</v>
      </c>
      <c r="AB9" s="324">
        <f t="shared" si="3"/>
        <v>237.74858707540866</v>
      </c>
      <c r="AC9" s="325">
        <f t="shared" si="3"/>
        <v>0</v>
      </c>
      <c r="AD9" s="178">
        <f t="shared" si="3"/>
        <v>0</v>
      </c>
      <c r="AE9" s="178">
        <f t="shared" si="3"/>
        <v>98.057855145010251</v>
      </c>
      <c r="AF9" s="178">
        <f t="shared" ref="AF9" si="5">SUM(AF10:AF14)</f>
        <v>101.63783164742333</v>
      </c>
      <c r="AG9" s="178">
        <f t="shared" si="3"/>
        <v>29.302940372151213</v>
      </c>
      <c r="AH9" s="178">
        <f t="shared" si="3"/>
        <v>8.7499599108238808</v>
      </c>
      <c r="AI9" s="178">
        <f t="shared" si="3"/>
        <v>0</v>
      </c>
      <c r="AJ9" s="178">
        <f t="shared" ref="AJ9" si="6">SUM(AJ10:AJ14)</f>
        <v>0</v>
      </c>
      <c r="AK9" s="257">
        <f t="shared" si="3"/>
        <v>0</v>
      </c>
      <c r="AL9" s="257">
        <f t="shared" ref="AL9" si="7">SUM(AL10:AL14)</f>
        <v>0</v>
      </c>
      <c r="AM9" s="258">
        <f t="shared" si="3"/>
        <v>0</v>
      </c>
      <c r="AN9" s="306">
        <f t="shared" si="3"/>
        <v>93.146809572246653</v>
      </c>
      <c r="AO9" s="306">
        <f t="shared" si="3"/>
        <v>57.930296646603608</v>
      </c>
      <c r="AP9" s="324">
        <f t="shared" si="3"/>
        <v>0</v>
      </c>
      <c r="AQ9" s="209">
        <f t="shared" si="0"/>
        <v>6544.369619464228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194.69705027155237</v>
      </c>
      <c r="D10" s="260">
        <v>194.69705027155237</v>
      </c>
      <c r="E10" s="179"/>
      <c r="F10" s="261"/>
      <c r="G10" s="261"/>
      <c r="H10" s="307">
        <f>SUM(I10:K10)</f>
        <v>208.62191350617647</v>
      </c>
      <c r="I10" s="260">
        <v>208.62191350617647</v>
      </c>
      <c r="J10" s="470">
        <v>0</v>
      </c>
      <c r="K10" s="179"/>
      <c r="L10" s="307">
        <f>SUM(M10:Z10)</f>
        <v>106.72161508868454</v>
      </c>
      <c r="M10" s="179"/>
      <c r="N10" s="179"/>
      <c r="O10" s="179"/>
      <c r="P10" s="179"/>
      <c r="Q10" s="179"/>
      <c r="R10" s="179"/>
      <c r="S10" s="179">
        <v>95.284528897257388</v>
      </c>
      <c r="T10" s="179"/>
      <c r="U10" s="179">
        <v>11.437086191427156</v>
      </c>
      <c r="V10" s="179"/>
      <c r="W10" s="261"/>
      <c r="X10" s="261"/>
      <c r="Y10" s="261"/>
      <c r="Z10" s="179"/>
      <c r="AA10" s="307">
        <v>2291.1086870847157</v>
      </c>
      <c r="AB10" s="326">
        <f>SUM(AC10:AM10)</f>
        <v>225.39681796413839</v>
      </c>
      <c r="AC10" s="327"/>
      <c r="AD10" s="179"/>
      <c r="AE10" s="179">
        <v>94.456045944563868</v>
      </c>
      <c r="AF10" s="179">
        <v>101.63783164742333</v>
      </c>
      <c r="AG10" s="179">
        <v>29.302940372151213</v>
      </c>
      <c r="AH10" s="179"/>
      <c r="AI10" s="179">
        <v>0</v>
      </c>
      <c r="AJ10" s="179"/>
      <c r="AK10" s="260"/>
      <c r="AL10" s="260"/>
      <c r="AM10" s="261"/>
      <c r="AN10" s="352">
        <v>93.146809572246653</v>
      </c>
      <c r="AO10" s="307"/>
      <c r="AP10" s="326"/>
      <c r="AQ10" s="212">
        <f t="shared" si="0"/>
        <v>3119.6928934875141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5.2105929633641628</v>
      </c>
      <c r="I11" s="28">
        <v>5.2105929633641628</v>
      </c>
      <c r="J11" s="467"/>
      <c r="K11" s="173"/>
      <c r="L11" s="302">
        <f>SUM(M11:Z11)</f>
        <v>0.43036447119518478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0.43036447119518478</v>
      </c>
      <c r="U11" s="173">
        <v>0</v>
      </c>
      <c r="V11" s="173"/>
      <c r="W11" s="188"/>
      <c r="X11" s="188"/>
      <c r="Y11" s="188"/>
      <c r="Z11" s="173"/>
      <c r="AA11" s="302">
        <v>280.97288319940793</v>
      </c>
      <c r="AB11" s="320">
        <f>SUM(AC11:AM11)</f>
        <v>12.35176911127027</v>
      </c>
      <c r="AC11" s="321"/>
      <c r="AD11" s="173"/>
      <c r="AE11" s="173">
        <v>3.6018092004463891</v>
      </c>
      <c r="AF11" s="173"/>
      <c r="AG11" s="173"/>
      <c r="AH11" s="173">
        <v>8.7499599108238808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298.96560974523754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46.06897248495271</v>
      </c>
      <c r="AP12" s="320"/>
      <c r="AQ12" s="199">
        <f t="shared" si="0"/>
        <v>46.06897248495271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65.593247326315804</v>
      </c>
      <c r="I13" s="28">
        <v>65.593247326315804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65.593247326315804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2958.8953562038068</v>
      </c>
      <c r="M14" s="180">
        <v>2901.7708306837999</v>
      </c>
      <c r="N14" s="180">
        <v>57.124525520006998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43.292216054749112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11.8613241616509</v>
      </c>
      <c r="AP14" s="328"/>
      <c r="AQ14" s="215">
        <f t="shared" si="0"/>
        <v>3014.0488964202068</v>
      </c>
    </row>
    <row r="15" spans="1:44" s="206" customFormat="1" ht="12.75" customHeight="1">
      <c r="A15" s="935" t="s">
        <v>6</v>
      </c>
      <c r="B15" s="191"/>
      <c r="C15" s="265">
        <f t="shared" ref="C15:AP15" si="8">SUM(C16:C20)</f>
        <v>0</v>
      </c>
      <c r="D15" s="266">
        <f t="shared" si="8"/>
        <v>0</v>
      </c>
      <c r="E15" s="181">
        <f t="shared" si="8"/>
        <v>0</v>
      </c>
      <c r="F15" s="267">
        <f t="shared" si="8"/>
        <v>0</v>
      </c>
      <c r="G15" s="267">
        <f t="shared" si="8"/>
        <v>0</v>
      </c>
      <c r="H15" s="309">
        <f t="shared" si="8"/>
        <v>62.313584960000007</v>
      </c>
      <c r="I15" s="266">
        <f t="shared" si="8"/>
        <v>0</v>
      </c>
      <c r="J15" s="523">
        <f t="shared" si="8"/>
        <v>0</v>
      </c>
      <c r="K15" s="181">
        <f t="shared" si="8"/>
        <v>62.313584960000007</v>
      </c>
      <c r="L15" s="309">
        <f t="shared" si="8"/>
        <v>2992.6449595101435</v>
      </c>
      <c r="M15" s="181">
        <f t="shared" si="8"/>
        <v>0</v>
      </c>
      <c r="N15" s="181">
        <f t="shared" si="8"/>
        <v>0</v>
      </c>
      <c r="O15" s="181">
        <f t="shared" si="8"/>
        <v>84.87332423959397</v>
      </c>
      <c r="P15" s="181">
        <f t="shared" si="8"/>
        <v>572.13670928888882</v>
      </c>
      <c r="Q15" s="181">
        <f t="shared" si="8"/>
        <v>292.80808059776007</v>
      </c>
      <c r="R15" s="181">
        <f t="shared" si="8"/>
        <v>0</v>
      </c>
      <c r="S15" s="181">
        <f t="shared" si="8"/>
        <v>811.56918787711868</v>
      </c>
      <c r="T15" s="181">
        <f t="shared" si="8"/>
        <v>58.857046748929513</v>
      </c>
      <c r="U15" s="181">
        <f t="shared" si="8"/>
        <v>1078.6036657440404</v>
      </c>
      <c r="V15" s="181">
        <f t="shared" si="8"/>
        <v>0</v>
      </c>
      <c r="W15" s="267">
        <f t="shared" si="8"/>
        <v>93.796945013812149</v>
      </c>
      <c r="X15" s="267">
        <f t="shared" si="8"/>
        <v>0</v>
      </c>
      <c r="Y15" s="267">
        <f t="shared" si="8"/>
        <v>0</v>
      </c>
      <c r="Z15" s="181">
        <f t="shared" si="8"/>
        <v>0</v>
      </c>
      <c r="AA15" s="309">
        <f t="shared" si="8"/>
        <v>0</v>
      </c>
      <c r="AB15" s="217">
        <f t="shared" si="8"/>
        <v>0</v>
      </c>
      <c r="AC15" s="330">
        <f t="shared" si="8"/>
        <v>0</v>
      </c>
      <c r="AD15" s="181">
        <f t="shared" si="8"/>
        <v>0</v>
      </c>
      <c r="AE15" s="181">
        <f t="shared" si="8"/>
        <v>0</v>
      </c>
      <c r="AF15" s="181">
        <f t="shared" si="8"/>
        <v>0</v>
      </c>
      <c r="AG15" s="187">
        <f t="shared" si="8"/>
        <v>0</v>
      </c>
      <c r="AH15" s="187">
        <f t="shared" si="8"/>
        <v>0</v>
      </c>
      <c r="AI15" s="187">
        <f t="shared" si="8"/>
        <v>0</v>
      </c>
      <c r="AJ15" s="187">
        <f t="shared" ref="AJ15" si="9">SUM(AJ16:AJ20)</f>
        <v>0</v>
      </c>
      <c r="AK15" s="266">
        <f t="shared" si="8"/>
        <v>0</v>
      </c>
      <c r="AL15" s="266">
        <f t="shared" si="8"/>
        <v>0</v>
      </c>
      <c r="AM15" s="267">
        <f t="shared" si="8"/>
        <v>0</v>
      </c>
      <c r="AN15" s="309">
        <f t="shared" si="8"/>
        <v>0</v>
      </c>
      <c r="AO15" s="309">
        <f t="shared" si="8"/>
        <v>1696.5736175401862</v>
      </c>
      <c r="AP15" s="217">
        <f t="shared" si="8"/>
        <v>0</v>
      </c>
      <c r="AQ15" s="218">
        <f t="shared" si="0"/>
        <v>4751.5321620103296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1492.0318465157789</v>
      </c>
      <c r="AP16" s="326"/>
      <c r="AQ16" s="219">
        <f>C16+H16+L16+AA16+AO16+AP16</f>
        <v>1492.0318465157789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179.47192499035751</v>
      </c>
      <c r="AP17" s="320"/>
      <c r="AQ17" s="199">
        <f>C17+H17+L17+AA17+AO17+AP17</f>
        <v>179.47192499035751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25.069846034049867</v>
      </c>
      <c r="AP18" s="320"/>
      <c r="AQ18" s="199">
        <f t="shared" si="0"/>
        <v>25.069846034049867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62.313584960000007</v>
      </c>
      <c r="I19" s="28"/>
      <c r="J19" s="173"/>
      <c r="K19" s="173">
        <v>62.313584960000007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62.313584960000007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2992.6449595101435</v>
      </c>
      <c r="M20" s="180"/>
      <c r="N20" s="180"/>
      <c r="O20" s="180">
        <v>84.87332423959397</v>
      </c>
      <c r="P20" s="180">
        <v>572.13670928888882</v>
      </c>
      <c r="Q20" s="180">
        <v>292.80808059776007</v>
      </c>
      <c r="R20" s="180">
        <v>0</v>
      </c>
      <c r="S20" s="180">
        <v>811.56918787711868</v>
      </c>
      <c r="T20" s="180">
        <v>58.857046748929513</v>
      </c>
      <c r="U20" s="180">
        <v>1078.6036657440404</v>
      </c>
      <c r="V20" s="180"/>
      <c r="W20" s="264">
        <v>93.796945013812149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2992.6449595101435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23.598411100970438</v>
      </c>
      <c r="D21" s="269">
        <f>SUM(D22:D24)</f>
        <v>-20.463590708853772</v>
      </c>
      <c r="E21" s="182">
        <f>SUM(E22:E24)</f>
        <v>44.06200180982421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-47.602025466114569</v>
      </c>
      <c r="M21" s="182">
        <f t="shared" ref="M21:AQ21" si="10">SUM(M22:M24)</f>
        <v>0</v>
      </c>
      <c r="N21" s="182">
        <f t="shared" si="10"/>
        <v>52.877332199999998</v>
      </c>
      <c r="O21" s="182">
        <f t="shared" si="10"/>
        <v>0</v>
      </c>
      <c r="P21" s="182">
        <f t="shared" si="10"/>
        <v>-13.674110888888944</v>
      </c>
      <c r="Q21" s="182">
        <f t="shared" si="10"/>
        <v>404.83171025024006</v>
      </c>
      <c r="R21" s="182">
        <f t="shared" si="10"/>
        <v>-403.94964040031999</v>
      </c>
      <c r="S21" s="182">
        <f t="shared" si="10"/>
        <v>-0.67111475508474583</v>
      </c>
      <c r="T21" s="182">
        <f t="shared" si="10"/>
        <v>0</v>
      </c>
      <c r="U21" s="182">
        <f t="shared" si="10"/>
        <v>-61.068805771090524</v>
      </c>
      <c r="V21" s="182">
        <f t="shared" si="10"/>
        <v>-23.598411100970434</v>
      </c>
      <c r="W21" s="270">
        <f t="shared" si="10"/>
        <v>-2.3489849999999999</v>
      </c>
      <c r="X21" s="270">
        <f t="shared" si="10"/>
        <v>0</v>
      </c>
      <c r="Y21" s="270">
        <f t="shared" si="10"/>
        <v>0</v>
      </c>
      <c r="Z21" s="182">
        <f t="shared" si="10"/>
        <v>0</v>
      </c>
      <c r="AA21" s="310">
        <f t="shared" si="10"/>
        <v>8.7147893379191738E-2</v>
      </c>
      <c r="AB21" s="331">
        <f t="shared" si="10"/>
        <v>-1094.696256031659</v>
      </c>
      <c r="AC21" s="332">
        <f t="shared" si="10"/>
        <v>-80.208366922723997</v>
      </c>
      <c r="AD21" s="182">
        <f t="shared" si="10"/>
        <v>-1009.6617876772458</v>
      </c>
      <c r="AE21" s="182">
        <f t="shared" si="10"/>
        <v>0</v>
      </c>
      <c r="AF21" s="182">
        <f t="shared" si="10"/>
        <v>0</v>
      </c>
      <c r="AG21" s="333">
        <f t="shared" si="10"/>
        <v>0</v>
      </c>
      <c r="AH21" s="333">
        <f t="shared" si="10"/>
        <v>-8.7147893379191738E-2</v>
      </c>
      <c r="AI21" s="333">
        <f t="shared" si="10"/>
        <v>0</v>
      </c>
      <c r="AJ21" s="333">
        <f t="shared" si="10"/>
        <v>0</v>
      </c>
      <c r="AK21" s="269">
        <f t="shared" si="10"/>
        <v>-4.7389535383102297</v>
      </c>
      <c r="AL21" s="333">
        <f t="shared" si="10"/>
        <v>0</v>
      </c>
      <c r="AM21" s="270">
        <f t="shared" si="10"/>
        <v>0</v>
      </c>
      <c r="AN21" s="313">
        <f t="shared" si="10"/>
        <v>0</v>
      </c>
      <c r="AO21" s="310">
        <f t="shared" si="10"/>
        <v>1094.6091081382799</v>
      </c>
      <c r="AP21" s="331">
        <f t="shared" si="10"/>
        <v>0</v>
      </c>
      <c r="AQ21" s="223">
        <f t="shared" si="10"/>
        <v>-24.003614365144131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-1094.6091081382799</v>
      </c>
      <c r="AC22" s="327">
        <f>-AC2</f>
        <v>-80.208366922723997</v>
      </c>
      <c r="AD22" s="179">
        <f>-AD2</f>
        <v>-1009.6617876772458</v>
      </c>
      <c r="AE22" s="179"/>
      <c r="AF22" s="179"/>
      <c r="AG22" s="186"/>
      <c r="AH22" s="186"/>
      <c r="AI22" s="186"/>
      <c r="AJ22" s="186"/>
      <c r="AK22" s="260">
        <v>-4.7389535383102297</v>
      </c>
      <c r="AL22" s="186"/>
      <c r="AM22" s="261"/>
      <c r="AN22" s="352"/>
      <c r="AO22" s="307">
        <f>-(C22+H22+L22+AA22+AB22)</f>
        <v>1094.6091081382799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23.598411100970438</v>
      </c>
      <c r="D24" s="403">
        <v>-20.463590708853772</v>
      </c>
      <c r="E24" s="184">
        <f>-D24-V24</f>
        <v>44.06200180982421</v>
      </c>
      <c r="F24" s="253"/>
      <c r="G24" s="253">
        <v>0</v>
      </c>
      <c r="H24" s="303"/>
      <c r="I24" s="312"/>
      <c r="J24" s="184"/>
      <c r="K24" s="184"/>
      <c r="L24" s="303">
        <f>SUM(N24:Z24)</f>
        <v>-47.602025466114569</v>
      </c>
      <c r="M24" s="184"/>
      <c r="N24" s="184">
        <v>52.877332199999998</v>
      </c>
      <c r="O24" s="184"/>
      <c r="P24" s="184">
        <v>-13.674110888888944</v>
      </c>
      <c r="Q24" s="184">
        <v>404.83171025024006</v>
      </c>
      <c r="R24" s="184">
        <v>-403.94964040031999</v>
      </c>
      <c r="S24" s="184">
        <v>-0.67111475508474583</v>
      </c>
      <c r="T24" s="184"/>
      <c r="U24" s="184">
        <v>-61.068805771090524</v>
      </c>
      <c r="V24" s="253">
        <v>-23.598411100970434</v>
      </c>
      <c r="W24" s="253">
        <v>-2.3489849999999999</v>
      </c>
      <c r="X24" s="253"/>
      <c r="Y24" s="253"/>
      <c r="Z24" s="184"/>
      <c r="AA24" s="303">
        <f>-AH24</f>
        <v>8.7147893379191738E-2</v>
      </c>
      <c r="AB24" s="303">
        <f>SUM(AC24:AM24)</f>
        <v>-8.7147893379191738E-2</v>
      </c>
      <c r="AC24" s="323"/>
      <c r="AD24" s="184"/>
      <c r="AE24" s="184"/>
      <c r="AF24" s="184"/>
      <c r="AG24" s="184"/>
      <c r="AH24" s="184">
        <v>-8.7147893379191738E-2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-24.003614365144131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9.048846725801786</v>
      </c>
      <c r="I25" s="172">
        <v>9.048846725801786</v>
      </c>
      <c r="J25" s="476"/>
      <c r="K25" s="183"/>
      <c r="L25" s="309">
        <f>SUM(O25:Z25)</f>
        <v>93.567081565085488</v>
      </c>
      <c r="M25" s="183"/>
      <c r="N25" s="183"/>
      <c r="O25" s="183">
        <v>88.228997027992975</v>
      </c>
      <c r="P25" s="183"/>
      <c r="Q25" s="183"/>
      <c r="R25" s="183"/>
      <c r="S25" s="183">
        <v>0</v>
      </c>
      <c r="T25" s="183">
        <v>4.1693256233877908E-3</v>
      </c>
      <c r="U25" s="183">
        <v>5.3339152114691144</v>
      </c>
      <c r="V25" s="183"/>
      <c r="W25" s="172"/>
      <c r="X25" s="172"/>
      <c r="Y25" s="172"/>
      <c r="Z25" s="183"/>
      <c r="AA25" s="309">
        <v>60.977986365212473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280.25436883388471</v>
      </c>
      <c r="AP25" s="217"/>
      <c r="AQ25" s="226">
        <f>C25+H25+L25+AA25+AB25+AN25+AO25+AP25</f>
        <v>443.84828348998445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1">C7-C9+C15+C21-C25</f>
        <v>267.72363728183552</v>
      </c>
      <c r="D26" s="276">
        <f t="shared" si="11"/>
        <v>173.98598749448166</v>
      </c>
      <c r="E26" s="177">
        <f t="shared" si="11"/>
        <v>87.735916701981552</v>
      </c>
      <c r="F26" s="177">
        <f t="shared" si="11"/>
        <v>0</v>
      </c>
      <c r="G26" s="177">
        <f t="shared" si="11"/>
        <v>6.0017330853722983</v>
      </c>
      <c r="H26" s="305">
        <f t="shared" si="11"/>
        <v>191.40970513149747</v>
      </c>
      <c r="I26" s="276">
        <f t="shared" si="11"/>
        <v>0.3616933114974703</v>
      </c>
      <c r="J26" s="477">
        <f t="shared" si="11"/>
        <v>127.70399999999999</v>
      </c>
      <c r="K26" s="177">
        <f t="shared" si="11"/>
        <v>63.344011820000006</v>
      </c>
      <c r="L26" s="305">
        <f t="shared" si="11"/>
        <v>6015.8450198401561</v>
      </c>
      <c r="M26" s="177">
        <f t="shared" si="11"/>
        <v>0</v>
      </c>
      <c r="N26" s="177">
        <f t="shared" si="11"/>
        <v>-3.1559218407004153E-2</v>
      </c>
      <c r="O26" s="177">
        <f t="shared" si="11"/>
        <v>-3.355672788399005</v>
      </c>
      <c r="P26" s="177">
        <f t="shared" si="11"/>
        <v>559.45899267777781</v>
      </c>
      <c r="Q26" s="177">
        <f t="shared" si="11"/>
        <v>1067.7666311020801</v>
      </c>
      <c r="R26" s="177">
        <f t="shared" si="11"/>
        <v>398.83043808552003</v>
      </c>
      <c r="S26" s="177">
        <f t="shared" si="11"/>
        <v>32.275594949917746</v>
      </c>
      <c r="T26" s="177">
        <f t="shared" si="11"/>
        <v>186.36830382647125</v>
      </c>
      <c r="U26" s="177">
        <f t="shared" si="11"/>
        <v>3409.6480111908481</v>
      </c>
      <c r="V26" s="177">
        <f t="shared" si="11"/>
        <v>133.90144874716825</v>
      </c>
      <c r="W26" s="177">
        <f t="shared" si="11"/>
        <v>1.1380994475151951E-3</v>
      </c>
      <c r="X26" s="177">
        <f t="shared" si="11"/>
        <v>188.89674501262598</v>
      </c>
      <c r="Y26" s="177">
        <f t="shared" si="11"/>
        <v>1.5117896406910485</v>
      </c>
      <c r="Z26" s="177">
        <f t="shared" si="11"/>
        <v>40.573158514415368</v>
      </c>
      <c r="AA26" s="305">
        <f t="shared" si="11"/>
        <v>1899.7353178686085</v>
      </c>
      <c r="AB26" s="255">
        <f t="shared" si="11"/>
        <v>482.19828796239426</v>
      </c>
      <c r="AC26" s="325">
        <f t="shared" si="11"/>
        <v>0</v>
      </c>
      <c r="AD26" s="178">
        <f t="shared" si="11"/>
        <v>0</v>
      </c>
      <c r="AE26" s="178">
        <f t="shared" si="11"/>
        <v>183.98621948288547</v>
      </c>
      <c r="AF26" s="178">
        <f t="shared" si="11"/>
        <v>43.365220901148462</v>
      </c>
      <c r="AG26" s="178">
        <f t="shared" si="11"/>
        <v>0</v>
      </c>
      <c r="AH26" s="178">
        <f t="shared" si="11"/>
        <v>12.145676686942778</v>
      </c>
      <c r="AI26" s="178">
        <f t="shared" si="11"/>
        <v>158.57553550258089</v>
      </c>
      <c r="AJ26" s="178">
        <f t="shared" si="11"/>
        <v>20.482286487648</v>
      </c>
      <c r="AK26" s="257">
        <f t="shared" si="11"/>
        <v>0</v>
      </c>
      <c r="AL26" s="257">
        <f t="shared" si="11"/>
        <v>14.067809847697948</v>
      </c>
      <c r="AM26" s="295">
        <f t="shared" si="11"/>
        <v>49.575539053490672</v>
      </c>
      <c r="AN26" s="305">
        <f t="shared" si="11"/>
        <v>53.605435249959285</v>
      </c>
      <c r="AO26" s="305">
        <f t="shared" si="11"/>
        <v>2439.9409828119074</v>
      </c>
      <c r="AP26" s="255">
        <f t="shared" si="11"/>
        <v>0</v>
      </c>
      <c r="AQ26" s="205">
        <f>C26+H26+L26+AA26+AB26+AN26+AO26+AP26</f>
        <v>11350.458386146358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12">C28</f>
        <v>0</v>
      </c>
      <c r="D27" s="257">
        <f t="shared" si="12"/>
        <v>0</v>
      </c>
      <c r="E27" s="178">
        <f t="shared" si="12"/>
        <v>0</v>
      </c>
      <c r="F27" s="258">
        <f t="shared" si="12"/>
        <v>0</v>
      </c>
      <c r="G27" s="258">
        <f t="shared" si="12"/>
        <v>0</v>
      </c>
      <c r="H27" s="306">
        <f t="shared" si="12"/>
        <v>0</v>
      </c>
      <c r="I27" s="257">
        <f t="shared" si="12"/>
        <v>0</v>
      </c>
      <c r="J27" s="468">
        <f t="shared" si="12"/>
        <v>0</v>
      </c>
      <c r="K27" s="178">
        <f t="shared" si="12"/>
        <v>0</v>
      </c>
      <c r="L27" s="306">
        <f t="shared" si="12"/>
        <v>230.98169316773237</v>
      </c>
      <c r="M27" s="178">
        <f t="shared" si="12"/>
        <v>0</v>
      </c>
      <c r="N27" s="178">
        <f t="shared" si="12"/>
        <v>0</v>
      </c>
      <c r="O27" s="178">
        <f t="shared" si="12"/>
        <v>0</v>
      </c>
      <c r="P27" s="178">
        <f t="shared" si="12"/>
        <v>0</v>
      </c>
      <c r="Q27" s="178">
        <f t="shared" si="12"/>
        <v>0</v>
      </c>
      <c r="R27" s="178">
        <f t="shared" si="12"/>
        <v>0</v>
      </c>
      <c r="S27" s="178">
        <f t="shared" si="12"/>
        <v>0</v>
      </c>
      <c r="T27" s="178">
        <f t="shared" si="12"/>
        <v>0</v>
      </c>
      <c r="U27" s="178">
        <f t="shared" si="12"/>
        <v>0</v>
      </c>
      <c r="V27" s="178">
        <f t="shared" si="12"/>
        <v>0</v>
      </c>
      <c r="W27" s="258"/>
      <c r="X27" s="258">
        <f t="shared" ref="X27:AQ27" si="13">X28</f>
        <v>188.89674501262598</v>
      </c>
      <c r="Y27" s="258">
        <f t="shared" si="13"/>
        <v>1.5117896406910485</v>
      </c>
      <c r="Z27" s="178">
        <f t="shared" si="13"/>
        <v>40.573158514415368</v>
      </c>
      <c r="AA27" s="306">
        <f t="shared" si="13"/>
        <v>0</v>
      </c>
      <c r="AB27" s="324">
        <f t="shared" si="13"/>
        <v>0</v>
      </c>
      <c r="AC27" s="325">
        <f t="shared" si="13"/>
        <v>0</v>
      </c>
      <c r="AD27" s="178">
        <f t="shared" si="13"/>
        <v>0</v>
      </c>
      <c r="AE27" s="178">
        <f t="shared" si="13"/>
        <v>0</v>
      </c>
      <c r="AF27" s="178">
        <f t="shared" si="13"/>
        <v>0</v>
      </c>
      <c r="AG27" s="178">
        <f t="shared" si="13"/>
        <v>0</v>
      </c>
      <c r="AH27" s="178">
        <f t="shared" si="13"/>
        <v>0</v>
      </c>
      <c r="AI27" s="178">
        <f t="shared" si="13"/>
        <v>0</v>
      </c>
      <c r="AJ27" s="178">
        <f t="shared" si="13"/>
        <v>0</v>
      </c>
      <c r="AK27" s="257">
        <f t="shared" si="13"/>
        <v>0</v>
      </c>
      <c r="AL27" s="257">
        <f t="shared" si="13"/>
        <v>0</v>
      </c>
      <c r="AM27" s="258">
        <f t="shared" si="13"/>
        <v>0</v>
      </c>
      <c r="AN27" s="306">
        <f t="shared" si="13"/>
        <v>0</v>
      </c>
      <c r="AO27" s="306">
        <f t="shared" si="13"/>
        <v>0</v>
      </c>
      <c r="AP27" s="324">
        <f t="shared" si="13"/>
        <v>0</v>
      </c>
      <c r="AQ27" s="227">
        <f t="shared" si="13"/>
        <v>230.98169316773237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230.98169316773237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188.89674501262598</v>
      </c>
      <c r="Y28" s="270">
        <f>Y26</f>
        <v>1.5117896406910485</v>
      </c>
      <c r="Z28" s="182">
        <f>Z26</f>
        <v>40.573158514415368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230.98169316773237</v>
      </c>
    </row>
    <row r="29" spans="1:44" s="206" customFormat="1" ht="12.75" customHeight="1" thickBot="1">
      <c r="A29" s="207" t="s">
        <v>12</v>
      </c>
      <c r="B29" s="208"/>
      <c r="C29" s="256">
        <f t="shared" ref="C29:AQ29" si="14">C30+C45+C56+C58+C65+C70+C71</f>
        <v>262.81330194695568</v>
      </c>
      <c r="D29" s="257">
        <f t="shared" si="14"/>
        <v>167.06274339126929</v>
      </c>
      <c r="E29" s="178">
        <f t="shared" si="14"/>
        <v>88.555978011324342</v>
      </c>
      <c r="F29" s="258">
        <f t="shared" si="14"/>
        <v>0</v>
      </c>
      <c r="G29" s="258">
        <f t="shared" si="14"/>
        <v>7.1945805443620676</v>
      </c>
      <c r="H29" s="306">
        <f t="shared" si="14"/>
        <v>189.34577988999999</v>
      </c>
      <c r="I29" s="257">
        <f t="shared" si="14"/>
        <v>0</v>
      </c>
      <c r="J29" s="469">
        <f t="shared" si="14"/>
        <v>127.70399999999999</v>
      </c>
      <c r="K29" s="257">
        <f t="shared" si="14"/>
        <v>61.641779890000002</v>
      </c>
      <c r="L29" s="306">
        <f t="shared" si="14"/>
        <v>5825.4294096963558</v>
      </c>
      <c r="M29" s="178">
        <f t="shared" si="14"/>
        <v>0</v>
      </c>
      <c r="N29" s="178">
        <f t="shared" si="14"/>
        <v>0</v>
      </c>
      <c r="O29" s="178">
        <f t="shared" si="14"/>
        <v>0</v>
      </c>
      <c r="P29" s="178">
        <f t="shared" si="14"/>
        <v>578.42748284444428</v>
      </c>
      <c r="Q29" s="178">
        <f t="shared" si="14"/>
        <v>1070.01152241984</v>
      </c>
      <c r="R29" s="178">
        <f t="shared" si="14"/>
        <v>397.88853593616</v>
      </c>
      <c r="S29" s="178">
        <f t="shared" si="14"/>
        <v>29.445261144829878</v>
      </c>
      <c r="T29" s="178">
        <f t="shared" si="14"/>
        <v>173.91856847315921</v>
      </c>
      <c r="U29" s="178">
        <f t="shared" si="14"/>
        <v>3442.9262047751167</v>
      </c>
      <c r="V29" s="178">
        <f t="shared" si="14"/>
        <v>132.81183410280588</v>
      </c>
      <c r="W29" s="258">
        <f t="shared" si="14"/>
        <v>0</v>
      </c>
      <c r="X29" s="258">
        <f t="shared" si="14"/>
        <v>0</v>
      </c>
      <c r="Y29" s="258">
        <f t="shared" si="14"/>
        <v>0</v>
      </c>
      <c r="Z29" s="257">
        <f t="shared" si="14"/>
        <v>0</v>
      </c>
      <c r="AA29" s="305">
        <f t="shared" si="14"/>
        <v>1956.2945892907751</v>
      </c>
      <c r="AB29" s="324">
        <f t="shared" si="14"/>
        <v>482.76164877497098</v>
      </c>
      <c r="AC29" s="325">
        <f t="shared" si="14"/>
        <v>0</v>
      </c>
      <c r="AD29" s="178">
        <f t="shared" si="14"/>
        <v>0</v>
      </c>
      <c r="AE29" s="178">
        <f t="shared" si="14"/>
        <v>187.4573256006897</v>
      </c>
      <c r="AF29" s="178">
        <f t="shared" si="14"/>
        <v>43.365220901148462</v>
      </c>
      <c r="AG29" s="178">
        <f t="shared" si="14"/>
        <v>0</v>
      </c>
      <c r="AH29" s="178">
        <f t="shared" si="14"/>
        <v>12.145676686942776</v>
      </c>
      <c r="AI29" s="178">
        <f t="shared" si="14"/>
        <v>156.71474734933739</v>
      </c>
      <c r="AJ29" s="178">
        <f t="shared" si="14"/>
        <v>19.435329335664001</v>
      </c>
      <c r="AK29" s="324">
        <f t="shared" si="14"/>
        <v>0</v>
      </c>
      <c r="AL29" s="324">
        <f t="shared" si="14"/>
        <v>14.067809847697946</v>
      </c>
      <c r="AM29" s="324">
        <f t="shared" si="14"/>
        <v>49.575539053490672</v>
      </c>
      <c r="AN29" s="324">
        <f t="shared" si="14"/>
        <v>53.605435249959264</v>
      </c>
      <c r="AO29" s="306">
        <f t="shared" si="14"/>
        <v>2460.9718944151728</v>
      </c>
      <c r="AP29" s="324">
        <f t="shared" si="14"/>
        <v>0</v>
      </c>
      <c r="AQ29" s="205">
        <f t="shared" si="14"/>
        <v>11231.22205926419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67.291244246712438</v>
      </c>
      <c r="D30" s="185">
        <v>67.291244246712438</v>
      </c>
      <c r="E30" s="185">
        <v>0</v>
      </c>
      <c r="F30" s="280"/>
      <c r="G30" s="280"/>
      <c r="H30" s="314">
        <f>SUM(H31:H44)</f>
        <v>0</v>
      </c>
      <c r="I30" s="279">
        <f t="shared" ref="I30:K30" si="15">SUM(I31:I44)</f>
        <v>0</v>
      </c>
      <c r="J30" s="185">
        <f t="shared" si="15"/>
        <v>0</v>
      </c>
      <c r="K30" s="185">
        <f t="shared" si="15"/>
        <v>0</v>
      </c>
      <c r="L30" s="314">
        <f>SUM(L31:L44)</f>
        <v>370.50999755446628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6.4615621245691264</v>
      </c>
      <c r="R30" s="185">
        <f>SUM(R31:R44)</f>
        <v>0</v>
      </c>
      <c r="S30" s="185">
        <v>29.235958021872012</v>
      </c>
      <c r="T30" s="185">
        <v>62.06054159902493</v>
      </c>
      <c r="U30" s="185">
        <v>147.3171731467678</v>
      </c>
      <c r="V30" s="185">
        <v>125.43476266223239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1035.7592242367164</v>
      </c>
      <c r="AB30" s="336">
        <f t="shared" ref="AB30:AN30" si="16">SUM(AB31:AB44)</f>
        <v>191.88427703046329</v>
      </c>
      <c r="AC30" s="337">
        <f t="shared" si="16"/>
        <v>0</v>
      </c>
      <c r="AD30" s="185">
        <f t="shared" si="16"/>
        <v>0</v>
      </c>
      <c r="AE30" s="185">
        <f t="shared" si="16"/>
        <v>142.59043326373001</v>
      </c>
      <c r="AF30" s="185">
        <f t="shared" ref="AF30" si="17">SUM(AF31:AF44)</f>
        <v>43.365220901148462</v>
      </c>
      <c r="AG30" s="185">
        <f t="shared" si="16"/>
        <v>0</v>
      </c>
      <c r="AH30" s="185">
        <f t="shared" si="16"/>
        <v>5.928622865584817</v>
      </c>
      <c r="AI30" s="185">
        <f t="shared" si="16"/>
        <v>0</v>
      </c>
      <c r="AJ30" s="185">
        <f t="shared" ref="AJ30" si="18">SUM(AJ31:AJ44)</f>
        <v>0</v>
      </c>
      <c r="AK30" s="185">
        <f t="shared" si="16"/>
        <v>0</v>
      </c>
      <c r="AL30" s="185">
        <f t="shared" ref="AL30" si="19">SUM(AL31:AL44)</f>
        <v>0</v>
      </c>
      <c r="AM30" s="439">
        <f t="shared" si="16"/>
        <v>0</v>
      </c>
      <c r="AN30" s="279">
        <f t="shared" si="16"/>
        <v>53.605435249959264</v>
      </c>
      <c r="AO30" s="314">
        <v>562.07219902996849</v>
      </c>
      <c r="AP30" s="336">
        <f>SUM(AP31:AP44)</f>
        <v>0</v>
      </c>
      <c r="AQ30" s="209">
        <f t="shared" ref="AQ30:AQ72" si="20">C30+H30+L30+AA30+AB30+AN30+AO30+AP30</f>
        <v>2281.1223773482861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21">SUM(D31:G31)</f>
        <v>0</v>
      </c>
      <c r="D31" s="327">
        <v>0</v>
      </c>
      <c r="E31" s="434"/>
      <c r="F31" s="434"/>
      <c r="G31" s="583"/>
      <c r="H31" s="315">
        <f t="shared" ref="H31:H43" si="22">SUM(I31:K31)</f>
        <v>0</v>
      </c>
      <c r="I31" s="282"/>
      <c r="J31" s="472"/>
      <c r="K31" s="186"/>
      <c r="L31" s="315">
        <f t="shared" ref="L31:L43" si="23">SUM(M31:Z31)</f>
        <v>11.035575157436217</v>
      </c>
      <c r="M31" s="186"/>
      <c r="N31" s="186"/>
      <c r="O31" s="186"/>
      <c r="P31" s="283"/>
      <c r="Q31" s="311">
        <v>0.113</v>
      </c>
      <c r="R31" s="434"/>
      <c r="S31" s="311">
        <v>0</v>
      </c>
      <c r="T31" s="311">
        <v>1.5335751574362171</v>
      </c>
      <c r="U31" s="311">
        <v>9.3889999999999993</v>
      </c>
      <c r="V31" s="311">
        <v>0</v>
      </c>
      <c r="W31" s="434"/>
      <c r="X31" s="282"/>
      <c r="Y31" s="283"/>
      <c r="Z31" s="186"/>
      <c r="AA31" s="352">
        <v>5.9904255538480333</v>
      </c>
      <c r="AB31" s="338">
        <f t="shared" ref="AB31:AB43" si="24">SUM(AC31:AM31)</f>
        <v>4.3994177512166013E-2</v>
      </c>
      <c r="AC31" s="339"/>
      <c r="AD31" s="186"/>
      <c r="AE31" s="186">
        <v>4.3994177512166013E-2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19.217265136944711</v>
      </c>
      <c r="AP31" s="338"/>
      <c r="AQ31" s="212">
        <f t="shared" si="20"/>
        <v>36.287260025741126</v>
      </c>
    </row>
    <row r="32" spans="1:44" ht="12.75" customHeight="1">
      <c r="A32" s="235" t="s">
        <v>110</v>
      </c>
      <c r="B32" s="402" t="s">
        <v>122</v>
      </c>
      <c r="C32" s="249">
        <f t="shared" si="21"/>
        <v>0</v>
      </c>
      <c r="D32" s="321">
        <v>0</v>
      </c>
      <c r="E32" s="413"/>
      <c r="F32" s="413"/>
      <c r="G32" s="582"/>
      <c r="H32" s="302">
        <f t="shared" si="22"/>
        <v>0</v>
      </c>
      <c r="I32" s="28">
        <v>0</v>
      </c>
      <c r="J32" s="467"/>
      <c r="K32" s="173"/>
      <c r="L32" s="302">
        <f t="shared" si="23"/>
        <v>68.848127107816225</v>
      </c>
      <c r="M32" s="173"/>
      <c r="N32" s="173"/>
      <c r="O32" s="173"/>
      <c r="P32" s="283"/>
      <c r="Q32" s="413">
        <v>1.2709999999999999</v>
      </c>
      <c r="R32" s="413"/>
      <c r="S32" s="413">
        <v>19.717286489081996</v>
      </c>
      <c r="T32" s="413">
        <v>34.676840618734225</v>
      </c>
      <c r="U32" s="413">
        <v>13.183</v>
      </c>
      <c r="V32" s="413">
        <v>0</v>
      </c>
      <c r="W32" s="413"/>
      <c r="X32" s="28"/>
      <c r="Y32" s="188"/>
      <c r="Z32" s="173"/>
      <c r="AA32" s="350">
        <v>319.39583620376146</v>
      </c>
      <c r="AB32" s="320">
        <f t="shared" si="24"/>
        <v>44.601871154411143</v>
      </c>
      <c r="AC32" s="321"/>
      <c r="AD32" s="173"/>
      <c r="AE32" s="173">
        <v>38.673248288826322</v>
      </c>
      <c r="AF32" s="173"/>
      <c r="AG32" s="186"/>
      <c r="AH32" s="186">
        <v>5.928622865584817</v>
      </c>
      <c r="AI32" s="186">
        <v>0</v>
      </c>
      <c r="AJ32" s="186"/>
      <c r="AK32" s="28"/>
      <c r="AL32" s="188"/>
      <c r="AM32" s="173"/>
      <c r="AN32" s="350"/>
      <c r="AO32" s="350">
        <v>86.348941177793179</v>
      </c>
      <c r="AP32" s="320"/>
      <c r="AQ32" s="199">
        <f t="shared" si="20"/>
        <v>519.19477564378201</v>
      </c>
    </row>
    <row r="33" spans="1:44" ht="12.75" customHeight="1">
      <c r="A33" s="235" t="s">
        <v>16</v>
      </c>
      <c r="B33" s="138" t="s">
        <v>14</v>
      </c>
      <c r="C33" s="249">
        <f t="shared" si="21"/>
        <v>0</v>
      </c>
      <c r="D33" s="321">
        <v>0</v>
      </c>
      <c r="E33" s="413"/>
      <c r="F33" s="413"/>
      <c r="G33" s="582"/>
      <c r="H33" s="302">
        <f t="shared" si="22"/>
        <v>0</v>
      </c>
      <c r="I33" s="28"/>
      <c r="J33" s="467"/>
      <c r="K33" s="173"/>
      <c r="L33" s="302">
        <f t="shared" si="23"/>
        <v>4.8854228144136584</v>
      </c>
      <c r="M33" s="173"/>
      <c r="N33" s="173"/>
      <c r="O33" s="173"/>
      <c r="P33" s="283"/>
      <c r="Q33" s="413">
        <v>0.15</v>
      </c>
      <c r="R33" s="413"/>
      <c r="S33" s="413">
        <v>0</v>
      </c>
      <c r="T33" s="413">
        <v>4.256422814413658</v>
      </c>
      <c r="U33" s="413">
        <v>0.47899999999999993</v>
      </c>
      <c r="V33" s="413">
        <v>0</v>
      </c>
      <c r="W33" s="413"/>
      <c r="X33" s="28"/>
      <c r="Y33" s="188"/>
      <c r="Z33" s="173"/>
      <c r="AA33" s="350">
        <v>2.7565851862436475</v>
      </c>
      <c r="AB33" s="320">
        <f t="shared" si="24"/>
        <v>0.12210540836955096</v>
      </c>
      <c r="AC33" s="321"/>
      <c r="AD33" s="173"/>
      <c r="AE33" s="173">
        <v>0.12210540836955096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2.6570662138232937</v>
      </c>
      <c r="AP33" s="320"/>
      <c r="AQ33" s="199">
        <f t="shared" si="20"/>
        <v>10.421179622850151</v>
      </c>
    </row>
    <row r="34" spans="1:44" ht="12.75" customHeight="1">
      <c r="A34" s="235" t="s">
        <v>18</v>
      </c>
      <c r="B34" s="138" t="s">
        <v>123</v>
      </c>
      <c r="C34" s="249">
        <f t="shared" si="21"/>
        <v>0</v>
      </c>
      <c r="D34" s="321">
        <v>0</v>
      </c>
      <c r="E34" s="413"/>
      <c r="F34" s="413"/>
      <c r="G34" s="582"/>
      <c r="H34" s="302">
        <f t="shared" si="22"/>
        <v>0</v>
      </c>
      <c r="I34" s="28"/>
      <c r="J34" s="467"/>
      <c r="K34" s="173"/>
      <c r="L34" s="302">
        <f t="shared" si="23"/>
        <v>3.1653051039996587</v>
      </c>
      <c r="M34" s="173"/>
      <c r="N34" s="173"/>
      <c r="O34" s="173"/>
      <c r="P34" s="283"/>
      <c r="Q34" s="413">
        <v>9.0999999999999998E-2</v>
      </c>
      <c r="R34" s="413"/>
      <c r="S34" s="413">
        <v>0</v>
      </c>
      <c r="T34" s="413">
        <v>0.77430510399965879</v>
      </c>
      <c r="U34" s="413">
        <v>2.2999999999999998</v>
      </c>
      <c r="V34" s="413">
        <v>0</v>
      </c>
      <c r="W34" s="413"/>
      <c r="X34" s="28"/>
      <c r="Y34" s="188"/>
      <c r="Z34" s="173"/>
      <c r="AA34" s="350">
        <v>6.4022036524001313</v>
      </c>
      <c r="AB34" s="320">
        <f t="shared" si="24"/>
        <v>101.99464759456761</v>
      </c>
      <c r="AC34" s="321"/>
      <c r="AD34" s="173"/>
      <c r="AE34" s="173">
        <v>101.99464759456761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26.073305859834598</v>
      </c>
      <c r="AP34" s="320"/>
      <c r="AQ34" s="199">
        <f t="shared" si="20"/>
        <v>137.63546221080199</v>
      </c>
    </row>
    <row r="35" spans="1:44" ht="12.75" customHeight="1">
      <c r="A35" s="235" t="s">
        <v>20</v>
      </c>
      <c r="B35" s="138" t="s">
        <v>124</v>
      </c>
      <c r="C35" s="249">
        <f t="shared" si="21"/>
        <v>0</v>
      </c>
      <c r="D35" s="321">
        <v>0</v>
      </c>
      <c r="E35" s="413"/>
      <c r="F35" s="413"/>
      <c r="G35" s="582"/>
      <c r="H35" s="302">
        <f t="shared" si="22"/>
        <v>0</v>
      </c>
      <c r="I35" s="28"/>
      <c r="J35" s="467"/>
      <c r="K35" s="173"/>
      <c r="L35" s="302">
        <f t="shared" si="23"/>
        <v>2.1550948006210575</v>
      </c>
      <c r="M35" s="173"/>
      <c r="N35" s="173"/>
      <c r="O35" s="173"/>
      <c r="P35" s="283"/>
      <c r="Q35" s="413">
        <v>8.5999999999999979E-2</v>
      </c>
      <c r="R35" s="413"/>
      <c r="S35" s="413">
        <v>0</v>
      </c>
      <c r="T35" s="413">
        <v>0.68409480062105754</v>
      </c>
      <c r="U35" s="413">
        <v>1.385</v>
      </c>
      <c r="V35" s="413">
        <v>0</v>
      </c>
      <c r="W35" s="413"/>
      <c r="X35" s="28"/>
      <c r="Y35" s="188"/>
      <c r="Z35" s="173"/>
      <c r="AA35" s="350">
        <v>8.8103052534733628</v>
      </c>
      <c r="AB35" s="320">
        <f t="shared" si="24"/>
        <v>1.9624853694152487E-2</v>
      </c>
      <c r="AC35" s="321"/>
      <c r="AD35" s="173"/>
      <c r="AE35" s="173">
        <v>1.9624853694152487E-2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9.0894715263028978</v>
      </c>
      <c r="AP35" s="320"/>
      <c r="AQ35" s="199">
        <f t="shared" si="20"/>
        <v>20.074496434091472</v>
      </c>
    </row>
    <row r="36" spans="1:44" ht="12.75" customHeight="1">
      <c r="A36" s="235" t="s">
        <v>22</v>
      </c>
      <c r="B36" s="138" t="s">
        <v>125</v>
      </c>
      <c r="C36" s="249">
        <f t="shared" si="21"/>
        <v>0</v>
      </c>
      <c r="D36" s="339">
        <v>0</v>
      </c>
      <c r="E36" s="413"/>
      <c r="F36" s="413"/>
      <c r="G36" s="582"/>
      <c r="H36" s="302">
        <f t="shared" si="22"/>
        <v>0</v>
      </c>
      <c r="I36" s="28"/>
      <c r="J36" s="467"/>
      <c r="K36" s="173"/>
      <c r="L36" s="302">
        <f t="shared" si="23"/>
        <v>17.05417728644461</v>
      </c>
      <c r="M36" s="173"/>
      <c r="N36" s="173"/>
      <c r="O36" s="173"/>
      <c r="P36" s="283"/>
      <c r="Q36" s="434">
        <v>0.193</v>
      </c>
      <c r="R36" s="413"/>
      <c r="S36" s="434">
        <v>2.9766947868000004</v>
      </c>
      <c r="T36" s="434">
        <v>3.1453325778005552</v>
      </c>
      <c r="U36" s="434">
        <v>6.0549999999999997</v>
      </c>
      <c r="V36" s="434">
        <v>4.6841499218440523</v>
      </c>
      <c r="W36" s="413"/>
      <c r="X36" s="28"/>
      <c r="Y36" s="188"/>
      <c r="Z36" s="173"/>
      <c r="AA36" s="347">
        <v>125.95244401383781</v>
      </c>
      <c r="AB36" s="320">
        <f t="shared" si="24"/>
        <v>9.0231195446520904E-2</v>
      </c>
      <c r="AC36" s="321"/>
      <c r="AD36" s="173"/>
      <c r="AE36" s="173">
        <v>9.0231195446520904E-2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82.861217296498751</v>
      </c>
      <c r="AP36" s="320"/>
      <c r="AQ36" s="199">
        <f t="shared" si="20"/>
        <v>225.95806979222769</v>
      </c>
    </row>
    <row r="37" spans="1:44" ht="12.75" customHeight="1">
      <c r="A37" s="235" t="s">
        <v>24</v>
      </c>
      <c r="B37" s="138" t="s">
        <v>126</v>
      </c>
      <c r="C37" s="249">
        <f t="shared" si="21"/>
        <v>0</v>
      </c>
      <c r="D37" s="321">
        <v>0</v>
      </c>
      <c r="E37" s="413"/>
      <c r="F37" s="413"/>
      <c r="G37" s="582"/>
      <c r="H37" s="302">
        <f t="shared" si="22"/>
        <v>0</v>
      </c>
      <c r="I37" s="28"/>
      <c r="J37" s="467"/>
      <c r="K37" s="173"/>
      <c r="L37" s="302">
        <f t="shared" si="23"/>
        <v>3.3394642186866292</v>
      </c>
      <c r="M37" s="173"/>
      <c r="N37" s="173"/>
      <c r="O37" s="173"/>
      <c r="P37" s="283"/>
      <c r="Q37" s="413">
        <v>0.379</v>
      </c>
      <c r="R37" s="413"/>
      <c r="S37" s="413">
        <v>0</v>
      </c>
      <c r="T37" s="413">
        <v>1.7004642186866292</v>
      </c>
      <c r="U37" s="413">
        <v>1.26</v>
      </c>
      <c r="V37" s="413">
        <v>0</v>
      </c>
      <c r="W37" s="413"/>
      <c r="X37" s="28"/>
      <c r="Y37" s="188"/>
      <c r="Z37" s="173"/>
      <c r="AA37" s="350">
        <v>9.0554805524345952</v>
      </c>
      <c r="AB37" s="320">
        <f t="shared" si="24"/>
        <v>4.8781779182607607E-2</v>
      </c>
      <c r="AC37" s="321"/>
      <c r="AD37" s="173"/>
      <c r="AE37" s="173">
        <v>4.8781779182607607E-2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17.500918731532479</v>
      </c>
      <c r="AP37" s="320"/>
      <c r="AQ37" s="199">
        <f t="shared" si="20"/>
        <v>29.944645281836312</v>
      </c>
    </row>
    <row r="38" spans="1:44" ht="12.75" customHeight="1">
      <c r="A38" s="235" t="s">
        <v>26</v>
      </c>
      <c r="B38" s="138" t="s">
        <v>127</v>
      </c>
      <c r="C38" s="249">
        <f t="shared" si="21"/>
        <v>67.291244246712438</v>
      </c>
      <c r="D38" s="321">
        <v>67.291244246712438</v>
      </c>
      <c r="E38" s="413"/>
      <c r="F38" s="413"/>
      <c r="G38" s="582"/>
      <c r="H38" s="302">
        <f t="shared" si="22"/>
        <v>0</v>
      </c>
      <c r="I38" s="28"/>
      <c r="J38" s="467"/>
      <c r="K38" s="173"/>
      <c r="L38" s="302">
        <f t="shared" si="23"/>
        <v>146.70909587150953</v>
      </c>
      <c r="M38" s="173"/>
      <c r="N38" s="173"/>
      <c r="O38" s="173"/>
      <c r="P38" s="283"/>
      <c r="Q38" s="413">
        <v>1.44</v>
      </c>
      <c r="R38" s="413"/>
      <c r="S38" s="413">
        <v>0</v>
      </c>
      <c r="T38" s="413">
        <v>2.5664831311211991</v>
      </c>
      <c r="U38" s="413">
        <v>21.952000000000002</v>
      </c>
      <c r="V38" s="413">
        <v>120.75061274038832</v>
      </c>
      <c r="W38" s="413"/>
      <c r="X38" s="28"/>
      <c r="Y38" s="188"/>
      <c r="Z38" s="173"/>
      <c r="AA38" s="350">
        <v>32.796743255704314</v>
      </c>
      <c r="AB38" s="320">
        <f t="shared" si="24"/>
        <v>44.598031295433941</v>
      </c>
      <c r="AC38" s="321"/>
      <c r="AD38" s="173"/>
      <c r="AE38" s="173">
        <v>1.2328103942854827</v>
      </c>
      <c r="AF38" s="173">
        <v>43.365220901148462</v>
      </c>
      <c r="AG38" s="186"/>
      <c r="AH38" s="186"/>
      <c r="AI38" s="186">
        <v>0</v>
      </c>
      <c r="AJ38" s="186"/>
      <c r="AK38" s="28"/>
      <c r="AL38" s="188"/>
      <c r="AM38" s="173"/>
      <c r="AN38" s="350">
        <v>53.605435249959264</v>
      </c>
      <c r="AO38" s="350">
        <v>61.602610941743727</v>
      </c>
      <c r="AP38" s="320"/>
      <c r="AQ38" s="199">
        <f t="shared" si="20"/>
        <v>406.6031608610632</v>
      </c>
    </row>
    <row r="39" spans="1:44" ht="12.75" customHeight="1">
      <c r="A39" s="235" t="s">
        <v>28</v>
      </c>
      <c r="B39" s="138" t="s">
        <v>128</v>
      </c>
      <c r="C39" s="249">
        <f t="shared" si="21"/>
        <v>0</v>
      </c>
      <c r="D39" s="321">
        <v>0</v>
      </c>
      <c r="E39" s="413"/>
      <c r="F39" s="413"/>
      <c r="G39" s="582"/>
      <c r="H39" s="302">
        <f t="shared" si="22"/>
        <v>0</v>
      </c>
      <c r="I39" s="28"/>
      <c r="J39" s="467"/>
      <c r="K39" s="173"/>
      <c r="L39" s="302">
        <f t="shared" si="23"/>
        <v>6.6300634956127054</v>
      </c>
      <c r="M39" s="173"/>
      <c r="N39" s="173"/>
      <c r="O39" s="173"/>
      <c r="P39" s="283"/>
      <c r="Q39" s="413">
        <v>0.30199999999999999</v>
      </c>
      <c r="R39" s="413"/>
      <c r="S39" s="413">
        <v>2.01041244999</v>
      </c>
      <c r="T39" s="413">
        <v>1.3516510456227051</v>
      </c>
      <c r="U39" s="413">
        <v>2.9660000000000002</v>
      </c>
      <c r="V39" s="413">
        <v>0</v>
      </c>
      <c r="W39" s="413"/>
      <c r="X39" s="28"/>
      <c r="Y39" s="188"/>
      <c r="Z39" s="173"/>
      <c r="AA39" s="350">
        <v>438.01331058723588</v>
      </c>
      <c r="AB39" s="320">
        <f t="shared" si="24"/>
        <v>3.8775260375918864E-2</v>
      </c>
      <c r="AC39" s="321"/>
      <c r="AD39" s="173"/>
      <c r="AE39" s="173">
        <v>3.8775260375918864E-2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58.977732712534944</v>
      </c>
      <c r="AP39" s="320"/>
      <c r="AQ39" s="199">
        <f t="shared" si="20"/>
        <v>503.65988205575945</v>
      </c>
    </row>
    <row r="40" spans="1:44" ht="12.75" customHeight="1">
      <c r="A40" s="235" t="s">
        <v>30</v>
      </c>
      <c r="B40" s="138" t="s">
        <v>129</v>
      </c>
      <c r="C40" s="249">
        <f t="shared" si="21"/>
        <v>0</v>
      </c>
      <c r="D40" s="321">
        <v>0</v>
      </c>
      <c r="E40" s="413"/>
      <c r="F40" s="413"/>
      <c r="G40" s="582"/>
      <c r="H40" s="302">
        <f t="shared" si="22"/>
        <v>0</v>
      </c>
      <c r="I40" s="28"/>
      <c r="J40" s="467"/>
      <c r="K40" s="173"/>
      <c r="L40" s="302">
        <f t="shared" si="23"/>
        <v>4.2656151002086471</v>
      </c>
      <c r="M40" s="173"/>
      <c r="N40" s="173"/>
      <c r="O40" s="173"/>
      <c r="P40" s="283"/>
      <c r="Q40" s="413">
        <v>0.33100000000000002</v>
      </c>
      <c r="R40" s="413"/>
      <c r="S40" s="413">
        <v>0</v>
      </c>
      <c r="T40" s="413">
        <v>2.4086151002086469</v>
      </c>
      <c r="U40" s="413">
        <v>1.526</v>
      </c>
      <c r="V40" s="413">
        <v>0</v>
      </c>
      <c r="W40" s="413"/>
      <c r="X40" s="28"/>
      <c r="Y40" s="188"/>
      <c r="Z40" s="173"/>
      <c r="AA40" s="350">
        <v>16.763588245295889</v>
      </c>
      <c r="AB40" s="320">
        <f t="shared" si="24"/>
        <v>6.9096737622048973E-2</v>
      </c>
      <c r="AC40" s="321"/>
      <c r="AD40" s="173"/>
      <c r="AE40" s="173">
        <v>6.9096737622048973E-2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19.546413237680149</v>
      </c>
      <c r="AP40" s="320"/>
      <c r="AQ40" s="199">
        <f t="shared" si="20"/>
        <v>40.64471332080673</v>
      </c>
    </row>
    <row r="41" spans="1:44" ht="12.75" customHeight="1">
      <c r="A41" s="235" t="s">
        <v>32</v>
      </c>
      <c r="B41" s="138" t="s">
        <v>130</v>
      </c>
      <c r="C41" s="249">
        <f t="shared" si="21"/>
        <v>0</v>
      </c>
      <c r="D41" s="339">
        <v>0</v>
      </c>
      <c r="E41" s="413"/>
      <c r="F41" s="413"/>
      <c r="G41" s="582"/>
      <c r="H41" s="302">
        <f t="shared" si="22"/>
        <v>0</v>
      </c>
      <c r="I41" s="28"/>
      <c r="J41" s="467"/>
      <c r="K41" s="173"/>
      <c r="L41" s="302">
        <f t="shared" si="23"/>
        <v>3.3295776035408822</v>
      </c>
      <c r="M41" s="173"/>
      <c r="N41" s="173"/>
      <c r="O41" s="173"/>
      <c r="P41" s="283"/>
      <c r="Q41" s="434">
        <v>0.50600000000000001</v>
      </c>
      <c r="R41" s="413"/>
      <c r="S41" s="434">
        <v>0</v>
      </c>
      <c r="T41" s="434">
        <v>1.9635776035408823</v>
      </c>
      <c r="U41" s="434">
        <v>0.86</v>
      </c>
      <c r="V41" s="434">
        <v>0</v>
      </c>
      <c r="W41" s="413"/>
      <c r="X41" s="28"/>
      <c r="Y41" s="188"/>
      <c r="Z41" s="173"/>
      <c r="AA41" s="347">
        <v>20.441217729714374</v>
      </c>
      <c r="AB41" s="320">
        <f t="shared" si="24"/>
        <v>5.6329799834204726E-2</v>
      </c>
      <c r="AC41" s="321"/>
      <c r="AD41" s="173"/>
      <c r="AE41" s="173">
        <v>5.6329799834204726E-2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102.35259946370894</v>
      </c>
      <c r="AP41" s="320"/>
      <c r="AQ41" s="199">
        <f t="shared" si="20"/>
        <v>126.17972459679841</v>
      </c>
    </row>
    <row r="42" spans="1:44" ht="12.75" customHeight="1">
      <c r="A42" s="235" t="s">
        <v>34</v>
      </c>
      <c r="B42" s="138" t="s">
        <v>131</v>
      </c>
      <c r="C42" s="249">
        <f t="shared" si="21"/>
        <v>0</v>
      </c>
      <c r="D42" s="321">
        <v>0</v>
      </c>
      <c r="E42" s="413"/>
      <c r="F42" s="413"/>
      <c r="G42" s="582"/>
      <c r="H42" s="302">
        <f t="shared" si="22"/>
        <v>0</v>
      </c>
      <c r="I42" s="28"/>
      <c r="J42" s="467"/>
      <c r="K42" s="173"/>
      <c r="L42" s="302">
        <f t="shared" si="23"/>
        <v>1.524751305102676</v>
      </c>
      <c r="M42" s="173"/>
      <c r="N42" s="173"/>
      <c r="O42" s="173"/>
      <c r="P42" s="283"/>
      <c r="Q42" s="413">
        <v>0.107</v>
      </c>
      <c r="R42" s="413"/>
      <c r="S42" s="413">
        <v>0</v>
      </c>
      <c r="T42" s="413">
        <v>0.53675130510267599</v>
      </c>
      <c r="U42" s="413">
        <v>0.88100000000000001</v>
      </c>
      <c r="V42" s="413">
        <v>0</v>
      </c>
      <c r="W42" s="413"/>
      <c r="X42" s="28"/>
      <c r="Y42" s="188"/>
      <c r="Z42" s="173"/>
      <c r="AA42" s="350">
        <v>5.4913446782177484</v>
      </c>
      <c r="AB42" s="320">
        <f t="shared" si="24"/>
        <v>1.5397962129258104E-2</v>
      </c>
      <c r="AC42" s="321"/>
      <c r="AD42" s="173"/>
      <c r="AE42" s="173">
        <v>1.5397962129258104E-2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4.7835498425493999</v>
      </c>
      <c r="AP42" s="320"/>
      <c r="AQ42" s="199">
        <f t="shared" si="20"/>
        <v>11.815043787999082</v>
      </c>
    </row>
    <row r="43" spans="1:44" ht="12.75" customHeight="1">
      <c r="A43" s="235" t="s">
        <v>36</v>
      </c>
      <c r="B43" s="138" t="s">
        <v>142</v>
      </c>
      <c r="C43" s="249">
        <f t="shared" si="21"/>
        <v>0</v>
      </c>
      <c r="D43" s="321">
        <v>0</v>
      </c>
      <c r="E43" s="413"/>
      <c r="F43" s="413"/>
      <c r="G43" s="582"/>
      <c r="H43" s="302">
        <f t="shared" si="22"/>
        <v>0</v>
      </c>
      <c r="I43" s="28"/>
      <c r="J43" s="467"/>
      <c r="K43" s="173">
        <v>0</v>
      </c>
      <c r="L43" s="302">
        <f t="shared" si="23"/>
        <v>13.826535450451727</v>
      </c>
      <c r="M43" s="173"/>
      <c r="N43" s="173"/>
      <c r="O43" s="173"/>
      <c r="P43" s="188"/>
      <c r="Q43" s="413">
        <v>0.45</v>
      </c>
      <c r="R43" s="413"/>
      <c r="S43" s="413">
        <v>4.531564296</v>
      </c>
      <c r="T43" s="413">
        <v>5.9929711544517268</v>
      </c>
      <c r="U43" s="413">
        <v>2.8519999999999999</v>
      </c>
      <c r="V43" s="413">
        <v>0</v>
      </c>
      <c r="W43" s="413"/>
      <c r="X43" s="28"/>
      <c r="Y43" s="188"/>
      <c r="Z43" s="173"/>
      <c r="AA43" s="350">
        <v>40.189105904799511</v>
      </c>
      <c r="AB43" s="320">
        <f t="shared" si="24"/>
        <v>0.17192234467009188</v>
      </c>
      <c r="AC43" s="321"/>
      <c r="AD43" s="173"/>
      <c r="AE43" s="173">
        <v>0.17192234467009188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50.311896596642313</v>
      </c>
      <c r="AP43" s="320"/>
      <c r="AQ43" s="199">
        <f t="shared" si="20"/>
        <v>104.49946029656365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83.741192238622006</v>
      </c>
      <c r="M44" s="180"/>
      <c r="N44" s="180"/>
      <c r="O44" s="180"/>
      <c r="P44" s="264"/>
      <c r="Q44" s="414">
        <v>1.0425621245691281</v>
      </c>
      <c r="R44" s="414"/>
      <c r="S44" s="414">
        <v>0</v>
      </c>
      <c r="T44" s="414">
        <v>0.46945696728508657</v>
      </c>
      <c r="U44" s="414">
        <v>82.229173146767792</v>
      </c>
      <c r="V44" s="414">
        <v>0</v>
      </c>
      <c r="W44" s="414"/>
      <c r="X44" s="263"/>
      <c r="Y44" s="264"/>
      <c r="Z44" s="180"/>
      <c r="AA44" s="353">
        <v>3.7006334197496149</v>
      </c>
      <c r="AB44" s="328">
        <f>SUM(AC44:AM44)</f>
        <v>1.3467467214056124E-2</v>
      </c>
      <c r="AC44" s="329"/>
      <c r="AD44" s="180"/>
      <c r="AE44" s="180">
        <v>1.3467467214056124E-2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20.749210292379178</v>
      </c>
      <c r="AP44" s="328"/>
      <c r="AQ44" s="215">
        <f>C44+H44+L44+AA44+AB44+AN44+AO44+AP44</f>
        <v>108.20450341796486</v>
      </c>
    </row>
    <row r="45" spans="1:44" s="206" customFormat="1" ht="12.75" customHeight="1">
      <c r="A45" s="216" t="s">
        <v>37</v>
      </c>
      <c r="B45" s="191"/>
      <c r="C45" s="528">
        <f t="shared" ref="C45:AP45" si="25">SUM(C46:C55)</f>
        <v>0</v>
      </c>
      <c r="D45" s="529">
        <f t="shared" si="25"/>
        <v>0</v>
      </c>
      <c r="E45" s="529">
        <f t="shared" si="25"/>
        <v>0</v>
      </c>
      <c r="F45" s="530">
        <f t="shared" si="25"/>
        <v>0</v>
      </c>
      <c r="G45" s="530">
        <f t="shared" si="25"/>
        <v>0</v>
      </c>
      <c r="H45" s="531">
        <f t="shared" si="25"/>
        <v>0</v>
      </c>
      <c r="I45" s="532">
        <f t="shared" si="25"/>
        <v>0</v>
      </c>
      <c r="J45" s="546">
        <f t="shared" si="25"/>
        <v>0</v>
      </c>
      <c r="K45" s="529">
        <f t="shared" si="25"/>
        <v>0</v>
      </c>
      <c r="L45" s="531">
        <f t="shared" si="25"/>
        <v>3714.726583330098</v>
      </c>
      <c r="M45" s="529">
        <f t="shared" si="25"/>
        <v>0</v>
      </c>
      <c r="N45" s="529">
        <f t="shared" ref="N45" si="26">SUM(N46:N55)</f>
        <v>0</v>
      </c>
      <c r="O45" s="529">
        <f t="shared" si="25"/>
        <v>0</v>
      </c>
      <c r="P45" s="529">
        <f t="shared" si="25"/>
        <v>578.42748284444428</v>
      </c>
      <c r="Q45" s="529">
        <f t="shared" si="25"/>
        <v>0</v>
      </c>
      <c r="R45" s="529">
        <f t="shared" si="25"/>
        <v>397.88853593616</v>
      </c>
      <c r="S45" s="529">
        <f t="shared" si="25"/>
        <v>0</v>
      </c>
      <c r="T45" s="529">
        <f t="shared" si="25"/>
        <v>1.149825848563969</v>
      </c>
      <c r="U45" s="529">
        <f>SUM(U46:U55)</f>
        <v>2737.2607387009298</v>
      </c>
      <c r="V45" s="529">
        <f t="shared" si="25"/>
        <v>0</v>
      </c>
      <c r="W45" s="530">
        <f t="shared" si="25"/>
        <v>0</v>
      </c>
      <c r="X45" s="530">
        <f t="shared" si="25"/>
        <v>0</v>
      </c>
      <c r="Y45" s="530">
        <f t="shared" si="25"/>
        <v>0</v>
      </c>
      <c r="Z45" s="529">
        <f t="shared" si="25"/>
        <v>0</v>
      </c>
      <c r="AA45" s="531">
        <f t="shared" si="25"/>
        <v>15.763724579927343</v>
      </c>
      <c r="AB45" s="533">
        <f t="shared" si="25"/>
        <v>176.15007668500135</v>
      </c>
      <c r="AC45" s="534">
        <f t="shared" si="25"/>
        <v>0</v>
      </c>
      <c r="AD45" s="529">
        <f t="shared" si="25"/>
        <v>0</v>
      </c>
      <c r="AE45" s="529">
        <f t="shared" si="25"/>
        <v>0</v>
      </c>
      <c r="AF45" s="529">
        <f t="shared" ref="AF45" si="27">SUM(AF46:AF55)</f>
        <v>0</v>
      </c>
      <c r="AG45" s="529">
        <f t="shared" si="25"/>
        <v>0</v>
      </c>
      <c r="AH45" s="529">
        <f t="shared" si="25"/>
        <v>0</v>
      </c>
      <c r="AI45" s="529">
        <f t="shared" si="25"/>
        <v>156.71474734933739</v>
      </c>
      <c r="AJ45" s="529">
        <f t="shared" ref="AJ45" si="28">SUM(AJ46:AJ55)</f>
        <v>19.435329335664001</v>
      </c>
      <c r="AK45" s="532">
        <f t="shared" si="25"/>
        <v>0</v>
      </c>
      <c r="AL45" s="530">
        <f t="shared" ref="AL45" si="29">SUM(AL46:AL55)</f>
        <v>0</v>
      </c>
      <c r="AM45" s="529">
        <f t="shared" si="25"/>
        <v>0</v>
      </c>
      <c r="AN45" s="531">
        <f t="shared" si="25"/>
        <v>0</v>
      </c>
      <c r="AO45" s="531">
        <f t="shared" si="25"/>
        <v>8.2451163016727413</v>
      </c>
      <c r="AP45" s="533">
        <f t="shared" si="25"/>
        <v>0</v>
      </c>
      <c r="AQ45" s="536">
        <f t="shared" si="20"/>
        <v>3914.8855008966993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30">SUM(D46:G46)</f>
        <v>0</v>
      </c>
      <c r="D46" s="289"/>
      <c r="E46" s="272"/>
      <c r="F46" s="261"/>
      <c r="G46" s="261"/>
      <c r="H46" s="307">
        <f t="shared" ref="H46:H64" si="31">SUM(I46:K46)</f>
        <v>0</v>
      </c>
      <c r="I46" s="260"/>
      <c r="J46" s="470"/>
      <c r="K46" s="179"/>
      <c r="L46" s="307">
        <f t="shared" ref="L46:L64" si="32">SUM(M46:Z46)</f>
        <v>683.16231979328325</v>
      </c>
      <c r="M46" s="179"/>
      <c r="N46" s="179"/>
      <c r="O46" s="179"/>
      <c r="P46" s="179"/>
      <c r="Q46" s="179"/>
      <c r="R46" s="179"/>
      <c r="S46" s="179"/>
      <c r="T46" s="179"/>
      <c r="U46" s="179">
        <v>683.16231979328325</v>
      </c>
      <c r="V46" s="179"/>
      <c r="W46" s="261"/>
      <c r="X46" s="261"/>
      <c r="Y46" s="261"/>
      <c r="Z46" s="179"/>
      <c r="AA46" s="352">
        <v>0.58847294359415303</v>
      </c>
      <c r="AB46" s="326">
        <f t="shared" ref="AB46:AB56" si="33">SUM(AC46:AM46)</f>
        <v>40.804321165071684</v>
      </c>
      <c r="AC46" s="327"/>
      <c r="AD46" s="179"/>
      <c r="AE46" s="179"/>
      <c r="AF46" s="179"/>
      <c r="AG46" s="179"/>
      <c r="AH46" s="179">
        <v>0</v>
      </c>
      <c r="AI46" s="179">
        <v>40.804321165071684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0"/>
        <v>724.55511390194908</v>
      </c>
    </row>
    <row r="47" spans="1:44" s="196" customFormat="1" ht="12.75" customHeight="1">
      <c r="A47" s="233" t="s">
        <v>150</v>
      </c>
      <c r="B47" s="507"/>
      <c r="C47" s="249">
        <f t="shared" si="30"/>
        <v>0</v>
      </c>
      <c r="D47" s="511"/>
      <c r="E47" s="512"/>
      <c r="F47" s="283"/>
      <c r="G47" s="283"/>
      <c r="H47" s="302">
        <f t="shared" si="31"/>
        <v>0</v>
      </c>
      <c r="I47" s="282"/>
      <c r="J47" s="472"/>
      <c r="K47" s="186"/>
      <c r="L47" s="315">
        <f t="shared" si="32"/>
        <v>279.82280328068742</v>
      </c>
      <c r="M47" s="186"/>
      <c r="N47" s="186"/>
      <c r="O47" s="186"/>
      <c r="P47" s="186">
        <v>0.34987511079778832</v>
      </c>
      <c r="Q47" s="186"/>
      <c r="R47" s="186"/>
      <c r="S47" s="186"/>
      <c r="T47" s="186"/>
      <c r="U47" s="186">
        <v>279.47292816988966</v>
      </c>
      <c r="V47" s="186"/>
      <c r="W47" s="283"/>
      <c r="X47" s="283"/>
      <c r="Y47" s="283"/>
      <c r="Z47" s="186"/>
      <c r="AA47" s="517"/>
      <c r="AB47" s="338">
        <f t="shared" si="33"/>
        <v>16.69252355931722</v>
      </c>
      <c r="AC47" s="339"/>
      <c r="AD47" s="186"/>
      <c r="AE47" s="186"/>
      <c r="AF47" s="186"/>
      <c r="AG47" s="186"/>
      <c r="AH47" s="186"/>
      <c r="AI47" s="186">
        <v>16.69252355931722</v>
      </c>
      <c r="AJ47" s="186">
        <v>0</v>
      </c>
      <c r="AK47" s="282"/>
      <c r="AL47" s="283"/>
      <c r="AM47" s="186"/>
      <c r="AN47" s="315"/>
      <c r="AO47" s="347">
        <v>0.11887197692538849</v>
      </c>
      <c r="AP47" s="338"/>
      <c r="AQ47" s="212">
        <f t="shared" si="20"/>
        <v>296.63419881693005</v>
      </c>
    </row>
    <row r="48" spans="1:44" s="196" customFormat="1" ht="12.75" customHeight="1">
      <c r="A48" s="235" t="s">
        <v>71</v>
      </c>
      <c r="B48" s="198"/>
      <c r="C48" s="249">
        <f t="shared" si="30"/>
        <v>0</v>
      </c>
      <c r="D48" s="250"/>
      <c r="E48" s="251"/>
      <c r="F48" s="188"/>
      <c r="G48" s="188"/>
      <c r="H48" s="302">
        <f t="shared" si="31"/>
        <v>0</v>
      </c>
      <c r="I48" s="28"/>
      <c r="J48" s="467"/>
      <c r="K48" s="173"/>
      <c r="L48" s="302">
        <f t="shared" si="32"/>
        <v>1642.3556345776344</v>
      </c>
      <c r="M48" s="173"/>
      <c r="N48" s="173"/>
      <c r="O48" s="173"/>
      <c r="P48" s="173">
        <v>488.59486759220385</v>
      </c>
      <c r="Q48" s="173"/>
      <c r="R48" s="173"/>
      <c r="S48" s="173"/>
      <c r="T48" s="173">
        <v>1.149825848563969</v>
      </c>
      <c r="U48" s="173">
        <v>1152.6109411368666</v>
      </c>
      <c r="V48" s="173"/>
      <c r="W48" s="188"/>
      <c r="X48" s="188"/>
      <c r="Y48" s="188"/>
      <c r="Z48" s="173"/>
      <c r="AA48" s="350"/>
      <c r="AB48" s="320">
        <f t="shared" si="33"/>
        <v>86.936767374598105</v>
      </c>
      <c r="AC48" s="321"/>
      <c r="AD48" s="173"/>
      <c r="AE48" s="173"/>
      <c r="AF48" s="173"/>
      <c r="AG48" s="173"/>
      <c r="AH48" s="173"/>
      <c r="AI48" s="173">
        <v>70.488332146472217</v>
      </c>
      <c r="AJ48" s="173">
        <v>16.448435228125891</v>
      </c>
      <c r="AK48" s="28"/>
      <c r="AL48" s="188"/>
      <c r="AM48" s="173"/>
      <c r="AN48" s="302"/>
      <c r="AO48" s="350">
        <v>3.9525837165985411</v>
      </c>
      <c r="AP48" s="320"/>
      <c r="AQ48" s="199">
        <f t="shared" si="20"/>
        <v>1733.2449856688311</v>
      </c>
    </row>
    <row r="49" spans="1:44" s="196" customFormat="1" ht="12.75" customHeight="1">
      <c r="A49" s="235" t="s">
        <v>72</v>
      </c>
      <c r="B49" s="198"/>
      <c r="C49" s="249">
        <f t="shared" si="30"/>
        <v>0</v>
      </c>
      <c r="D49" s="250"/>
      <c r="E49" s="251"/>
      <c r="F49" s="188"/>
      <c r="G49" s="188"/>
      <c r="H49" s="302">
        <f t="shared" si="31"/>
        <v>0</v>
      </c>
      <c r="I49" s="28"/>
      <c r="J49" s="467"/>
      <c r="K49" s="173"/>
      <c r="L49" s="302">
        <f t="shared" si="32"/>
        <v>112.27665496352002</v>
      </c>
      <c r="M49" s="173"/>
      <c r="N49" s="173"/>
      <c r="O49" s="173"/>
      <c r="P49" s="173">
        <v>5.9185161845192331</v>
      </c>
      <c r="Q49" s="173"/>
      <c r="R49" s="173"/>
      <c r="S49" s="173"/>
      <c r="T49" s="173"/>
      <c r="U49" s="173">
        <v>106.35813877900078</v>
      </c>
      <c r="V49" s="173"/>
      <c r="W49" s="188"/>
      <c r="X49" s="188"/>
      <c r="Y49" s="188"/>
      <c r="Z49" s="173"/>
      <c r="AA49" s="350"/>
      <c r="AB49" s="320">
        <f t="shared" si="33"/>
        <v>6.5518670212686985</v>
      </c>
      <c r="AC49" s="321"/>
      <c r="AD49" s="173"/>
      <c r="AE49" s="173"/>
      <c r="AF49" s="173"/>
      <c r="AG49" s="173"/>
      <c r="AH49" s="173"/>
      <c r="AI49" s="173">
        <v>6.3526215183688786</v>
      </c>
      <c r="AJ49" s="173">
        <v>0.19924550289981954</v>
      </c>
      <c r="AK49" s="28"/>
      <c r="AL49" s="188"/>
      <c r="AM49" s="173"/>
      <c r="AN49" s="302"/>
      <c r="AO49" s="350">
        <v>2.7111510986299932E-2</v>
      </c>
      <c r="AP49" s="320"/>
      <c r="AQ49" s="199">
        <f t="shared" si="20"/>
        <v>118.85563349577502</v>
      </c>
    </row>
    <row r="50" spans="1:44" s="196" customFormat="1" ht="12.75" customHeight="1">
      <c r="A50" s="235" t="s">
        <v>38</v>
      </c>
      <c r="B50" s="198"/>
      <c r="C50" s="249">
        <f t="shared" si="30"/>
        <v>0</v>
      </c>
      <c r="D50" s="250"/>
      <c r="E50" s="251"/>
      <c r="F50" s="188"/>
      <c r="G50" s="188"/>
      <c r="H50" s="302">
        <f t="shared" si="31"/>
        <v>0</v>
      </c>
      <c r="I50" s="28"/>
      <c r="J50" s="467"/>
      <c r="K50" s="173"/>
      <c r="L50" s="302">
        <f t="shared" si="32"/>
        <v>31.717130424344884</v>
      </c>
      <c r="M50" s="173"/>
      <c r="N50" s="173"/>
      <c r="O50" s="173"/>
      <c r="P50" s="173"/>
      <c r="Q50" s="173"/>
      <c r="R50" s="285"/>
      <c r="S50" s="173"/>
      <c r="T50" s="173"/>
      <c r="U50" s="173">
        <v>31.717130424344884</v>
      </c>
      <c r="V50" s="173"/>
      <c r="W50" s="188"/>
      <c r="X50" s="188"/>
      <c r="Y50" s="188"/>
      <c r="Z50" s="173"/>
      <c r="AA50" s="350"/>
      <c r="AB50" s="320">
        <f t="shared" si="33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4.1465490971625112</v>
      </c>
      <c r="AP50" s="320"/>
      <c r="AQ50" s="199">
        <f t="shared" si="20"/>
        <v>35.863679521507393</v>
      </c>
    </row>
    <row r="51" spans="1:44" s="196" customFormat="1" ht="12.75" customHeight="1">
      <c r="A51" s="235" t="s">
        <v>39</v>
      </c>
      <c r="B51" s="198"/>
      <c r="C51" s="249">
        <f t="shared" si="30"/>
        <v>0</v>
      </c>
      <c r="D51" s="250"/>
      <c r="E51" s="251"/>
      <c r="F51" s="188"/>
      <c r="G51" s="188"/>
      <c r="H51" s="302">
        <f t="shared" si="31"/>
        <v>0</v>
      </c>
      <c r="I51" s="28"/>
      <c r="J51" s="467"/>
      <c r="K51" s="173"/>
      <c r="L51" s="302">
        <f t="shared" si="32"/>
        <v>4.5274578031156878</v>
      </c>
      <c r="M51" s="173"/>
      <c r="N51" s="173"/>
      <c r="O51" s="173"/>
      <c r="P51" s="173">
        <v>0.75812222222222214</v>
      </c>
      <c r="Q51" s="173"/>
      <c r="R51" s="173">
        <v>3.7693355808934657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33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0"/>
        <v>4.5274578031156878</v>
      </c>
    </row>
    <row r="52" spans="1:44" s="196" customFormat="1" ht="12.75" customHeight="1">
      <c r="A52" s="235" t="s">
        <v>75</v>
      </c>
      <c r="B52" s="236"/>
      <c r="C52" s="284">
        <f t="shared" si="30"/>
        <v>0</v>
      </c>
      <c r="D52" s="285"/>
      <c r="E52" s="285"/>
      <c r="F52" s="286"/>
      <c r="G52" s="286"/>
      <c r="H52" s="316">
        <f t="shared" si="31"/>
        <v>0</v>
      </c>
      <c r="I52" s="317"/>
      <c r="J52" s="478"/>
      <c r="K52" s="285"/>
      <c r="L52" s="316">
        <f t="shared" si="32"/>
        <v>394.11920035526651</v>
      </c>
      <c r="M52" s="285"/>
      <c r="N52" s="285"/>
      <c r="O52" s="285"/>
      <c r="P52" s="186"/>
      <c r="Q52" s="285"/>
      <c r="R52" s="285">
        <v>394.11920035526651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33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0"/>
        <v>394.11920035526651</v>
      </c>
    </row>
    <row r="53" spans="1:44" s="196" customFormat="1" ht="12.75" customHeight="1">
      <c r="A53" s="235" t="s">
        <v>73</v>
      </c>
      <c r="B53" s="236"/>
      <c r="C53" s="284">
        <f t="shared" si="30"/>
        <v>0</v>
      </c>
      <c r="D53" s="317"/>
      <c r="E53" s="285"/>
      <c r="F53" s="286"/>
      <c r="G53" s="286"/>
      <c r="H53" s="316">
        <f t="shared" si="31"/>
        <v>0</v>
      </c>
      <c r="I53" s="317"/>
      <c r="J53" s="478"/>
      <c r="K53" s="285"/>
      <c r="L53" s="316">
        <f t="shared" si="32"/>
        <v>75.968580979238141</v>
      </c>
      <c r="M53" s="285"/>
      <c r="N53" s="285"/>
      <c r="O53" s="285"/>
      <c r="P53" s="285">
        <v>0</v>
      </c>
      <c r="Q53" s="285"/>
      <c r="R53" s="285"/>
      <c r="S53" s="285"/>
      <c r="T53" s="285"/>
      <c r="U53" s="285">
        <v>75.968580979238141</v>
      </c>
      <c r="V53" s="285"/>
      <c r="W53" s="286"/>
      <c r="X53" s="286"/>
      <c r="Y53" s="286"/>
      <c r="Z53" s="285"/>
      <c r="AA53" s="347"/>
      <c r="AB53" s="340">
        <f t="shared" si="33"/>
        <v>4.5374961219605394</v>
      </c>
      <c r="AC53" s="341"/>
      <c r="AD53" s="285"/>
      <c r="AE53" s="285"/>
      <c r="AF53" s="285"/>
      <c r="AG53" s="285"/>
      <c r="AH53" s="285"/>
      <c r="AI53" s="173">
        <v>4.5374961219605394</v>
      </c>
      <c r="AJ53" s="173">
        <v>0</v>
      </c>
      <c r="AK53" s="285"/>
      <c r="AL53" s="285"/>
      <c r="AM53" s="285"/>
      <c r="AN53" s="347"/>
      <c r="AO53" s="350"/>
      <c r="AP53" s="340"/>
      <c r="AQ53" s="237">
        <f t="shared" si="20"/>
        <v>80.506077101198684</v>
      </c>
    </row>
    <row r="54" spans="1:44" s="196" customFormat="1" ht="12.75" customHeight="1">
      <c r="A54" s="197" t="s">
        <v>134</v>
      </c>
      <c r="B54" s="198"/>
      <c r="C54" s="284">
        <f t="shared" si="30"/>
        <v>0</v>
      </c>
      <c r="D54" s="317"/>
      <c r="E54" s="285"/>
      <c r="F54" s="286"/>
      <c r="G54" s="286"/>
      <c r="H54" s="316">
        <f t="shared" si="31"/>
        <v>0</v>
      </c>
      <c r="I54" s="317"/>
      <c r="J54" s="478"/>
      <c r="K54" s="285"/>
      <c r="L54" s="316">
        <f t="shared" si="32"/>
        <v>109.29542099746408</v>
      </c>
      <c r="M54" s="285"/>
      <c r="N54" s="285"/>
      <c r="O54" s="285"/>
      <c r="P54" s="285"/>
      <c r="Q54" s="285"/>
      <c r="R54" s="285"/>
      <c r="S54" s="285"/>
      <c r="T54" s="285"/>
      <c r="U54" s="285">
        <v>109.29542099746408</v>
      </c>
      <c r="V54" s="285"/>
      <c r="W54" s="286"/>
      <c r="X54" s="286"/>
      <c r="Y54" s="286"/>
      <c r="Z54" s="285"/>
      <c r="AA54" s="382"/>
      <c r="AB54" s="340">
        <f t="shared" si="33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0"/>
        <v>109.29542099746408</v>
      </c>
    </row>
    <row r="55" spans="1:44" s="196" customFormat="1" ht="12.75" customHeight="1">
      <c r="A55" s="213" t="s">
        <v>239</v>
      </c>
      <c r="B55" s="214"/>
      <c r="C55" s="262">
        <f t="shared" si="30"/>
        <v>0</v>
      </c>
      <c r="D55" s="290"/>
      <c r="E55" s="291"/>
      <c r="F55" s="264"/>
      <c r="G55" s="264"/>
      <c r="H55" s="308">
        <f t="shared" si="31"/>
        <v>0</v>
      </c>
      <c r="I55" s="263"/>
      <c r="J55" s="473"/>
      <c r="K55" s="180"/>
      <c r="L55" s="308">
        <f t="shared" si="32"/>
        <v>381.48138015554366</v>
      </c>
      <c r="M55" s="180"/>
      <c r="N55" s="180"/>
      <c r="O55" s="180"/>
      <c r="P55" s="180">
        <v>82.806101734701286</v>
      </c>
      <c r="Q55" s="180"/>
      <c r="R55" s="180"/>
      <c r="S55" s="180">
        <v>0</v>
      </c>
      <c r="T55" s="180"/>
      <c r="U55" s="180">
        <v>298.6752784208424</v>
      </c>
      <c r="V55" s="180"/>
      <c r="W55" s="264"/>
      <c r="X55" s="264"/>
      <c r="Y55" s="264"/>
      <c r="Z55" s="180"/>
      <c r="AA55" s="515">
        <v>15.17525163633319</v>
      </c>
      <c r="AB55" s="328">
        <f t="shared" si="33"/>
        <v>20.627101442785118</v>
      </c>
      <c r="AC55" s="329"/>
      <c r="AD55" s="180"/>
      <c r="AE55" s="180"/>
      <c r="AF55" s="180"/>
      <c r="AG55" s="180"/>
      <c r="AH55" s="180"/>
      <c r="AI55" s="180">
        <v>17.83945283814683</v>
      </c>
      <c r="AJ55" s="180">
        <v>2.78764860463829</v>
      </c>
      <c r="AK55" s="263"/>
      <c r="AL55" s="264"/>
      <c r="AM55" s="180"/>
      <c r="AN55" s="308"/>
      <c r="AO55" s="353"/>
      <c r="AP55" s="328"/>
      <c r="AQ55" s="215">
        <f t="shared" si="20"/>
        <v>417.28373323466201</v>
      </c>
    </row>
    <row r="56" spans="1:44" s="206" customFormat="1" ht="12.75" customHeight="1">
      <c r="A56" s="240" t="s">
        <v>40</v>
      </c>
      <c r="B56" s="241"/>
      <c r="C56" s="287">
        <f t="shared" si="30"/>
        <v>195.34108491828835</v>
      </c>
      <c r="D56" s="292">
        <v>99.590526362601963</v>
      </c>
      <c r="E56" s="383">
        <v>88.555978011324342</v>
      </c>
      <c r="F56" s="288"/>
      <c r="G56" s="288">
        <v>7.1945805443620676</v>
      </c>
      <c r="H56" s="174">
        <f t="shared" si="31"/>
        <v>189.34577988999999</v>
      </c>
      <c r="I56" s="292"/>
      <c r="J56" s="475">
        <v>127.70399999999999</v>
      </c>
      <c r="K56" s="187">
        <v>61.641779890000002</v>
      </c>
      <c r="L56" s="174">
        <f t="shared" si="32"/>
        <v>1342.5936578906571</v>
      </c>
      <c r="M56" s="187"/>
      <c r="N56" s="187"/>
      <c r="O56" s="187"/>
      <c r="P56" s="187">
        <v>0</v>
      </c>
      <c r="Q56" s="187">
        <v>1017.2429602952709</v>
      </c>
      <c r="R56" s="187"/>
      <c r="S56" s="187">
        <v>0</v>
      </c>
      <c r="T56" s="187">
        <v>55.28599763987048</v>
      </c>
      <c r="U56" s="187">
        <v>262.68762851494239</v>
      </c>
      <c r="V56" s="187">
        <v>7.3770714405734896</v>
      </c>
      <c r="W56" s="288"/>
      <c r="X56" s="288"/>
      <c r="Y56" s="288"/>
      <c r="Z56" s="187"/>
      <c r="AA56" s="174">
        <v>589.87197859940761</v>
      </c>
      <c r="AB56" s="342">
        <f t="shared" si="33"/>
        <v>70.459728476366763</v>
      </c>
      <c r="AC56" s="343"/>
      <c r="AD56" s="187"/>
      <c r="AE56" s="187">
        <v>27.586316896166306</v>
      </c>
      <c r="AF56" s="187"/>
      <c r="AG56" s="187"/>
      <c r="AH56" s="187"/>
      <c r="AI56" s="187"/>
      <c r="AJ56" s="187"/>
      <c r="AK56" s="292"/>
      <c r="AL56" s="288">
        <v>13.901283186277482</v>
      </c>
      <c r="AM56" s="187">
        <v>28.972128393922965</v>
      </c>
      <c r="AN56" s="174"/>
      <c r="AO56" s="174">
        <v>746.59136512723489</v>
      </c>
      <c r="AP56" s="342"/>
      <c r="AQ56" s="218">
        <f t="shared" si="20"/>
        <v>3134.2035949019546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0.18097278195488722</v>
      </c>
      <c r="D57" s="187">
        <f t="shared" ref="D57:AP57" si="34">D58+D65</f>
        <v>0.18097278195488722</v>
      </c>
      <c r="E57" s="187">
        <f t="shared" si="34"/>
        <v>0</v>
      </c>
      <c r="F57" s="288">
        <f t="shared" si="34"/>
        <v>0</v>
      </c>
      <c r="G57" s="288">
        <f t="shared" si="34"/>
        <v>0</v>
      </c>
      <c r="H57" s="174">
        <f t="shared" si="34"/>
        <v>0</v>
      </c>
      <c r="I57" s="292">
        <f t="shared" si="34"/>
        <v>0</v>
      </c>
      <c r="J57" s="292">
        <f t="shared" si="34"/>
        <v>0</v>
      </c>
      <c r="K57" s="292">
        <f t="shared" si="34"/>
        <v>0</v>
      </c>
      <c r="L57" s="174">
        <f t="shared" si="34"/>
        <v>184.91950650865772</v>
      </c>
      <c r="M57" s="187">
        <f t="shared" si="34"/>
        <v>0</v>
      </c>
      <c r="N57" s="187">
        <f t="shared" si="34"/>
        <v>0</v>
      </c>
      <c r="O57" s="187">
        <f t="shared" si="34"/>
        <v>0</v>
      </c>
      <c r="P57" s="187">
        <f t="shared" si="34"/>
        <v>0</v>
      </c>
      <c r="Q57" s="187">
        <f t="shared" si="34"/>
        <v>46.307000000000002</v>
      </c>
      <c r="R57" s="187">
        <f t="shared" si="34"/>
        <v>0</v>
      </c>
      <c r="S57" s="187">
        <f t="shared" si="34"/>
        <v>0.2093031229578676</v>
      </c>
      <c r="T57" s="187">
        <f t="shared" si="34"/>
        <v>55.422203385699838</v>
      </c>
      <c r="U57" s="187">
        <f t="shared" si="34"/>
        <v>82.980999999999995</v>
      </c>
      <c r="V57" s="187">
        <f t="shared" si="34"/>
        <v>0</v>
      </c>
      <c r="W57" s="288">
        <f t="shared" si="34"/>
        <v>0</v>
      </c>
      <c r="X57" s="288">
        <f t="shared" si="34"/>
        <v>0</v>
      </c>
      <c r="Y57" s="288">
        <f t="shared" si="34"/>
        <v>0</v>
      </c>
      <c r="Z57" s="292">
        <f t="shared" si="34"/>
        <v>0</v>
      </c>
      <c r="AA57" s="174">
        <f t="shared" si="34"/>
        <v>314.89966187472362</v>
      </c>
      <c r="AB57" s="342">
        <f t="shared" si="34"/>
        <v>44.267566583139534</v>
      </c>
      <c r="AC57" s="343">
        <f t="shared" si="34"/>
        <v>0</v>
      </c>
      <c r="AD57" s="187">
        <f t="shared" si="34"/>
        <v>0</v>
      </c>
      <c r="AE57" s="187">
        <f t="shared" si="34"/>
        <v>17.280575440793406</v>
      </c>
      <c r="AF57" s="187">
        <f t="shared" si="34"/>
        <v>0</v>
      </c>
      <c r="AG57" s="187">
        <f t="shared" si="34"/>
        <v>0</v>
      </c>
      <c r="AH57" s="187">
        <f t="shared" si="34"/>
        <v>6.2170538213579603</v>
      </c>
      <c r="AI57" s="187">
        <f t="shared" si="34"/>
        <v>0</v>
      </c>
      <c r="AJ57" s="187">
        <f t="shared" si="34"/>
        <v>0</v>
      </c>
      <c r="AK57" s="187">
        <f t="shared" si="34"/>
        <v>0</v>
      </c>
      <c r="AL57" s="187">
        <f t="shared" si="34"/>
        <v>0.16652666142046427</v>
      </c>
      <c r="AM57" s="292">
        <f t="shared" si="34"/>
        <v>20.603410659567704</v>
      </c>
      <c r="AN57" s="174">
        <f t="shared" si="34"/>
        <v>0</v>
      </c>
      <c r="AO57" s="174">
        <f t="shared" si="34"/>
        <v>1094.7943458619441</v>
      </c>
      <c r="AP57" s="342">
        <f t="shared" si="34"/>
        <v>0</v>
      </c>
      <c r="AQ57" s="238">
        <f t="shared" si="20"/>
        <v>1639.0620536104198</v>
      </c>
      <c r="AR57" s="196"/>
    </row>
    <row r="58" spans="1:44" s="206" customFormat="1" ht="12.75" customHeight="1">
      <c r="A58" s="240" t="s">
        <v>194</v>
      </c>
      <c r="B58" s="241"/>
      <c r="C58" s="287">
        <f t="shared" si="30"/>
        <v>0.17997293233082706</v>
      </c>
      <c r="D58" s="343">
        <v>0.17997293233082706</v>
      </c>
      <c r="E58" s="342">
        <v>0</v>
      </c>
      <c r="F58" s="342">
        <f>SUM(F59:F64)</f>
        <v>0</v>
      </c>
      <c r="G58" s="577">
        <v>0</v>
      </c>
      <c r="H58" s="174">
        <f t="shared" si="31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32"/>
        <v>84.727667483822017</v>
      </c>
      <c r="M58" s="187">
        <f t="shared" ref="M58:AJ58" si="35">SUM(M59:M64)</f>
        <v>0</v>
      </c>
      <c r="N58" s="288">
        <f t="shared" si="35"/>
        <v>0</v>
      </c>
      <c r="O58" s="288">
        <f t="shared" si="35"/>
        <v>0</v>
      </c>
      <c r="P58" s="342">
        <f t="shared" si="35"/>
        <v>0</v>
      </c>
      <c r="Q58" s="342">
        <v>13.776</v>
      </c>
      <c r="R58" s="342">
        <f t="shared" si="35"/>
        <v>0</v>
      </c>
      <c r="S58" s="342">
        <v>0</v>
      </c>
      <c r="T58" s="342">
        <v>33.744667483822013</v>
      </c>
      <c r="U58" s="342">
        <v>37.207000000000001</v>
      </c>
      <c r="V58" s="342">
        <f t="shared" si="35"/>
        <v>0</v>
      </c>
      <c r="W58" s="342">
        <f t="shared" si="35"/>
        <v>0</v>
      </c>
      <c r="X58" s="342">
        <f t="shared" si="35"/>
        <v>0</v>
      </c>
      <c r="Y58" s="288">
        <f t="shared" si="35"/>
        <v>0</v>
      </c>
      <c r="Z58" s="292">
        <f t="shared" si="35"/>
        <v>0</v>
      </c>
      <c r="AA58" s="174">
        <v>161.56324678402891</v>
      </c>
      <c r="AB58" s="342">
        <f t="shared" ref="AB58:AB71" si="36">SUM(AC58:AM58)</f>
        <v>30.303700559703692</v>
      </c>
      <c r="AC58" s="343">
        <f t="shared" si="35"/>
        <v>0</v>
      </c>
      <c r="AD58" s="187">
        <f t="shared" si="35"/>
        <v>0</v>
      </c>
      <c r="AE58" s="187">
        <f>SUM(AE59:AE64)</f>
        <v>7.3868639361455442</v>
      </c>
      <c r="AF58" s="187"/>
      <c r="AG58" s="187">
        <f t="shared" si="35"/>
        <v>0</v>
      </c>
      <c r="AH58" s="187">
        <f t="shared" si="35"/>
        <v>2.1468993025699818</v>
      </c>
      <c r="AI58" s="187">
        <f t="shared" si="35"/>
        <v>0</v>
      </c>
      <c r="AJ58" s="187">
        <f t="shared" si="35"/>
        <v>0</v>
      </c>
      <c r="AK58" s="187"/>
      <c r="AL58" s="187">
        <v>0.16652666142046427</v>
      </c>
      <c r="AM58" s="288">
        <v>20.603410659567704</v>
      </c>
      <c r="AN58" s="174">
        <f t="shared" ref="AN58" si="37">SUM(AN59:AN64)</f>
        <v>0</v>
      </c>
      <c r="AO58" s="174">
        <v>819.36695312603376</v>
      </c>
      <c r="AP58" s="342">
        <f t="shared" ref="AP58" si="38">SUM(AP59:AP64)</f>
        <v>0</v>
      </c>
      <c r="AQ58" s="238">
        <f t="shared" si="20"/>
        <v>1096.1415408859193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30"/>
        <v>1.9996992481203005E-3</v>
      </c>
      <c r="D59" s="930">
        <v>1.9996992481203005E-3</v>
      </c>
      <c r="E59" s="326"/>
      <c r="F59" s="326"/>
      <c r="G59" s="271"/>
      <c r="H59" s="307">
        <f t="shared" si="31"/>
        <v>0</v>
      </c>
      <c r="I59" s="289"/>
      <c r="J59" s="492"/>
      <c r="K59" s="289"/>
      <c r="L59" s="307">
        <f t="shared" si="32"/>
        <v>26.306328193298931</v>
      </c>
      <c r="M59" s="272"/>
      <c r="N59" s="558"/>
      <c r="O59" s="558"/>
      <c r="P59" s="326"/>
      <c r="Q59" s="613">
        <v>4.7240000000000002</v>
      </c>
      <c r="R59" s="326"/>
      <c r="S59" s="613">
        <v>0</v>
      </c>
      <c r="T59" s="613">
        <v>13.438328193298931</v>
      </c>
      <c r="U59" s="613">
        <v>8.1440000000000001</v>
      </c>
      <c r="V59" s="613">
        <v>0</v>
      </c>
      <c r="W59" s="326"/>
      <c r="X59" s="326"/>
      <c r="Y59" s="558"/>
      <c r="Z59" s="289"/>
      <c r="AA59" s="920">
        <v>39.409201096234398</v>
      </c>
      <c r="AB59" s="326">
        <f t="shared" si="36"/>
        <v>2.5581637949549023</v>
      </c>
      <c r="AC59" s="559"/>
      <c r="AD59" s="272"/>
      <c r="AE59" s="574">
        <v>2.5581637949549023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193.44355760067796</v>
      </c>
      <c r="AP59" s="326"/>
      <c r="AQ59" s="565">
        <f t="shared" si="20"/>
        <v>261.71925038441429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30"/>
        <v>3.9993984962406011E-3</v>
      </c>
      <c r="D60" s="930">
        <v>3.9993984962406011E-3</v>
      </c>
      <c r="E60" s="320"/>
      <c r="F60" s="320"/>
      <c r="G60" s="578"/>
      <c r="H60" s="302">
        <f t="shared" si="31"/>
        <v>0</v>
      </c>
      <c r="I60" s="250"/>
      <c r="J60" s="498"/>
      <c r="K60" s="250"/>
      <c r="L60" s="302">
        <f t="shared" si="32"/>
        <v>19.941996420596169</v>
      </c>
      <c r="M60" s="251"/>
      <c r="N60" s="383"/>
      <c r="O60" s="383"/>
      <c r="P60" s="320"/>
      <c r="Q60" s="613">
        <v>1.01</v>
      </c>
      <c r="R60" s="320"/>
      <c r="S60" s="613">
        <v>0</v>
      </c>
      <c r="T60" s="613">
        <v>4.2879964205961683</v>
      </c>
      <c r="U60" s="613">
        <v>14.644</v>
      </c>
      <c r="V60" s="613">
        <v>0</v>
      </c>
      <c r="W60" s="320"/>
      <c r="X60" s="320"/>
      <c r="Y60" s="383"/>
      <c r="Z60" s="250"/>
      <c r="AA60" s="920">
        <v>14.249268265444201</v>
      </c>
      <c r="AB60" s="320">
        <f t="shared" si="36"/>
        <v>0.1516225420378812</v>
      </c>
      <c r="AC60" s="560"/>
      <c r="AD60" s="251"/>
      <c r="AE60" s="575">
        <v>0.1516225420378812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49.954713799629737</v>
      </c>
      <c r="AP60" s="320"/>
      <c r="AQ60" s="566">
        <f t="shared" si="20"/>
        <v>84.301600426204232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30"/>
        <v>0.15197714285714287</v>
      </c>
      <c r="D61" s="930">
        <v>0.15197714285714287</v>
      </c>
      <c r="E61" s="320"/>
      <c r="F61" s="320"/>
      <c r="G61" s="578"/>
      <c r="H61" s="302">
        <f t="shared" si="31"/>
        <v>0</v>
      </c>
      <c r="I61" s="250"/>
      <c r="J61" s="498"/>
      <c r="K61" s="250"/>
      <c r="L61" s="302">
        <f t="shared" si="32"/>
        <v>15.843922173416553</v>
      </c>
      <c r="M61" s="251"/>
      <c r="N61" s="383"/>
      <c r="O61" s="383"/>
      <c r="P61" s="320"/>
      <c r="Q61" s="613">
        <v>2.6059999999999999</v>
      </c>
      <c r="R61" s="320"/>
      <c r="S61" s="613">
        <v>0</v>
      </c>
      <c r="T61" s="613">
        <v>10.904922173416553</v>
      </c>
      <c r="U61" s="613">
        <v>2.3330000000000002</v>
      </c>
      <c r="V61" s="613">
        <v>0</v>
      </c>
      <c r="W61" s="320"/>
      <c r="X61" s="320"/>
      <c r="Y61" s="383"/>
      <c r="Z61" s="250"/>
      <c r="AA61" s="920">
        <v>27.920155632745441</v>
      </c>
      <c r="AB61" s="320">
        <f t="shared" si="36"/>
        <v>2.231892829164082</v>
      </c>
      <c r="AC61" s="560"/>
      <c r="AD61" s="251"/>
      <c r="AE61" s="575">
        <v>2.231892829164082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85.074919980309318</v>
      </c>
      <c r="AP61" s="320"/>
      <c r="AQ61" s="566">
        <f t="shared" si="20"/>
        <v>131.22286775849255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30"/>
        <v>1.1998195488721806E-2</v>
      </c>
      <c r="D62" s="930">
        <v>1.1998195488721806E-2</v>
      </c>
      <c r="E62" s="320"/>
      <c r="F62" s="320"/>
      <c r="G62" s="578"/>
      <c r="H62" s="302">
        <f t="shared" si="31"/>
        <v>0</v>
      </c>
      <c r="I62" s="250"/>
      <c r="J62" s="498"/>
      <c r="K62" s="250"/>
      <c r="L62" s="302">
        <f t="shared" si="32"/>
        <v>4.2341673478519226</v>
      </c>
      <c r="M62" s="251"/>
      <c r="N62" s="383"/>
      <c r="O62" s="383"/>
      <c r="P62" s="320"/>
      <c r="Q62" s="613">
        <v>0.84899999999999998</v>
      </c>
      <c r="R62" s="320"/>
      <c r="S62" s="613">
        <v>0</v>
      </c>
      <c r="T62" s="613">
        <v>1.144167347851923</v>
      </c>
      <c r="U62" s="613">
        <v>2.2410000000000001</v>
      </c>
      <c r="V62" s="613">
        <v>0</v>
      </c>
      <c r="W62" s="320"/>
      <c r="X62" s="320"/>
      <c r="Y62" s="383"/>
      <c r="Z62" s="250"/>
      <c r="AA62" s="920">
        <v>19.348477969952445</v>
      </c>
      <c r="AB62" s="320">
        <f t="shared" si="36"/>
        <v>0.29609952207713969</v>
      </c>
      <c r="AC62" s="560"/>
      <c r="AD62" s="251"/>
      <c r="AE62" s="575">
        <v>0.29609952207713969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356.11124862155037</v>
      </c>
      <c r="AP62" s="320"/>
      <c r="AQ62" s="566">
        <f t="shared" si="20"/>
        <v>380.00199165692061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30"/>
        <v>6.9989473684210534E-3</v>
      </c>
      <c r="D63" s="931">
        <v>6.9989473684210534E-3</v>
      </c>
      <c r="E63" s="320"/>
      <c r="F63" s="320"/>
      <c r="G63" s="578"/>
      <c r="H63" s="302">
        <f t="shared" si="31"/>
        <v>0</v>
      </c>
      <c r="I63" s="250"/>
      <c r="J63" s="498"/>
      <c r="K63" s="250"/>
      <c r="L63" s="302">
        <f t="shared" si="32"/>
        <v>3.0307290517124832</v>
      </c>
      <c r="M63" s="251"/>
      <c r="N63" s="383"/>
      <c r="O63" s="383"/>
      <c r="P63" s="320"/>
      <c r="Q63" s="614">
        <v>1.681</v>
      </c>
      <c r="R63" s="320"/>
      <c r="S63" s="614">
        <v>0</v>
      </c>
      <c r="T63" s="614">
        <v>0.3127290517124835</v>
      </c>
      <c r="U63" s="614">
        <v>1.0369999999999999</v>
      </c>
      <c r="V63" s="614">
        <v>0</v>
      </c>
      <c r="W63" s="320"/>
      <c r="X63" s="320"/>
      <c r="Y63" s="383"/>
      <c r="Z63" s="250"/>
      <c r="AA63" s="921">
        <v>8.6786235647137691</v>
      </c>
      <c r="AB63" s="320">
        <f t="shared" si="36"/>
        <v>2.2628805028357783E-2</v>
      </c>
      <c r="AC63" s="560"/>
      <c r="AD63" s="251"/>
      <c r="AE63" s="575">
        <v>2.2628805028357783E-2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42.737336991389903</v>
      </c>
      <c r="AP63" s="320"/>
      <c r="AQ63" s="566">
        <f t="shared" si="20"/>
        <v>54.476317360212931</v>
      </c>
      <c r="AR63" s="196"/>
    </row>
    <row r="64" spans="1:44" s="196" customFormat="1" ht="12.75" customHeight="1">
      <c r="A64" s="914" t="s">
        <v>184</v>
      </c>
      <c r="B64" s="915"/>
      <c r="C64" s="262">
        <f t="shared" si="30"/>
        <v>2.9995488721804514E-3</v>
      </c>
      <c r="D64" s="931">
        <v>2.9995488721804514E-3</v>
      </c>
      <c r="E64" s="328"/>
      <c r="F64" s="328"/>
      <c r="G64" s="579"/>
      <c r="H64" s="308">
        <f t="shared" si="31"/>
        <v>0</v>
      </c>
      <c r="I64" s="290"/>
      <c r="J64" s="501"/>
      <c r="K64" s="290"/>
      <c r="L64" s="308">
        <f t="shared" si="32"/>
        <v>15.370524296945961</v>
      </c>
      <c r="M64" s="291"/>
      <c r="N64" s="562"/>
      <c r="O64" s="562"/>
      <c r="P64" s="328"/>
      <c r="Q64" s="614">
        <v>2.9060000000000001</v>
      </c>
      <c r="R64" s="328"/>
      <c r="S64" s="614">
        <v>0</v>
      </c>
      <c r="T64" s="614">
        <v>3.6565242969459608</v>
      </c>
      <c r="U64" s="614">
        <v>8.8079999999999998</v>
      </c>
      <c r="V64" s="614">
        <v>0</v>
      </c>
      <c r="W64" s="328"/>
      <c r="X64" s="328"/>
      <c r="Y64" s="562"/>
      <c r="Z64" s="290"/>
      <c r="AA64" s="921">
        <v>51.957520254938665</v>
      </c>
      <c r="AB64" s="328">
        <f t="shared" si="36"/>
        <v>25.043293066441329</v>
      </c>
      <c r="AC64" s="563"/>
      <c r="AD64" s="291"/>
      <c r="AE64" s="576">
        <v>2.1264564428831809</v>
      </c>
      <c r="AF64" s="576"/>
      <c r="AG64" s="576"/>
      <c r="AH64" s="576">
        <v>2.1468993025699818</v>
      </c>
      <c r="AI64" s="576">
        <v>0</v>
      </c>
      <c r="AJ64" s="576"/>
      <c r="AK64" s="576"/>
      <c r="AL64" s="576">
        <v>0.16652666142046427</v>
      </c>
      <c r="AM64" s="620">
        <v>20.603410659567704</v>
      </c>
      <c r="AN64" s="308"/>
      <c r="AO64" s="921">
        <v>92.045176132476485</v>
      </c>
      <c r="AP64" s="328"/>
      <c r="AQ64" s="567">
        <f t="shared" si="20"/>
        <v>184.41951329967461</v>
      </c>
    </row>
    <row r="65" spans="1:44" s="196" customFormat="1" ht="12.75" customHeight="1">
      <c r="A65" s="240" t="s">
        <v>195</v>
      </c>
      <c r="B65" s="241"/>
      <c r="C65" s="262">
        <f>SUM(D65:G65)</f>
        <v>9.9984962406015026E-4</v>
      </c>
      <c r="D65" s="343">
        <f>SUM(D66:D69)</f>
        <v>9.9984962406015026E-4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100.1918390248357</v>
      </c>
      <c r="M65" s="180"/>
      <c r="N65" s="264"/>
      <c r="O65" s="264"/>
      <c r="P65" s="414"/>
      <c r="Q65" s="342">
        <v>32.530999999999999</v>
      </c>
      <c r="R65" s="414"/>
      <c r="S65" s="342">
        <v>0.2093031229578676</v>
      </c>
      <c r="T65" s="342">
        <v>21.677535901877825</v>
      </c>
      <c r="U65" s="342">
        <v>45.774000000000001</v>
      </c>
      <c r="V65" s="342">
        <f>SUM(V66:V69)</f>
        <v>0</v>
      </c>
      <c r="W65" s="414"/>
      <c r="X65" s="414"/>
      <c r="Y65" s="264"/>
      <c r="Z65" s="180"/>
      <c r="AA65" s="174">
        <v>153.33641509069474</v>
      </c>
      <c r="AB65" s="328">
        <f t="shared" si="36"/>
        <v>13.963866023435841</v>
      </c>
      <c r="AC65" s="329"/>
      <c r="AD65" s="180"/>
      <c r="AE65" s="180">
        <f>SUM(AE66:AE69)</f>
        <v>9.8937115046478628</v>
      </c>
      <c r="AF65" s="180"/>
      <c r="AG65" s="180"/>
      <c r="AH65" s="180">
        <v>4.0701545187879784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275.42739273591036</v>
      </c>
      <c r="AP65" s="328"/>
      <c r="AQ65" s="571">
        <f t="shared" si="20"/>
        <v>542.92051272450067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39">SUM(D66:G66)</f>
        <v>0</v>
      </c>
      <c r="D66" s="932">
        <v>0</v>
      </c>
      <c r="E66" s="311"/>
      <c r="F66" s="311"/>
      <c r="G66" s="581"/>
      <c r="H66" s="307">
        <f t="shared" ref="H66:H69" si="40">SUM(I66:K66)</f>
        <v>0</v>
      </c>
      <c r="I66" s="549"/>
      <c r="J66" s="470"/>
      <c r="K66" s="420"/>
      <c r="L66" s="307">
        <f t="shared" ref="L66:L69" si="41">SUM(M66:Z66)</f>
        <v>7.5614438095193623</v>
      </c>
      <c r="M66" s="549"/>
      <c r="N66" s="311"/>
      <c r="O66" s="261"/>
      <c r="P66" s="311"/>
      <c r="Q66" s="615">
        <v>0.34899999999999998</v>
      </c>
      <c r="R66" s="311"/>
      <c r="S66" s="615">
        <v>4.3215488557149004E-2</v>
      </c>
      <c r="T66" s="615">
        <v>2.0282283209622127</v>
      </c>
      <c r="U66" s="615">
        <v>5.141</v>
      </c>
      <c r="V66" s="615">
        <v>0</v>
      </c>
      <c r="W66" s="311"/>
      <c r="X66" s="311"/>
      <c r="Y66" s="261"/>
      <c r="Z66" s="179"/>
      <c r="AA66" s="922">
        <v>13.854223199165419</v>
      </c>
      <c r="AB66" s="326">
        <f t="shared" si="36"/>
        <v>4.1283389751251471</v>
      </c>
      <c r="AC66" s="327"/>
      <c r="AD66" s="179"/>
      <c r="AE66" s="179">
        <v>5.8184456337168573E-2</v>
      </c>
      <c r="AF66" s="179"/>
      <c r="AG66" s="179"/>
      <c r="AH66" s="179">
        <v>4.0701545187879784</v>
      </c>
      <c r="AI66" s="179">
        <v>0</v>
      </c>
      <c r="AJ66" s="179"/>
      <c r="AK66" s="179"/>
      <c r="AL66" s="179"/>
      <c r="AM66" s="261"/>
      <c r="AN66" s="307"/>
      <c r="AO66" s="922">
        <v>103.83532340014493</v>
      </c>
      <c r="AP66" s="326"/>
      <c r="AQ66" s="219">
        <f t="shared" si="20"/>
        <v>129.37932938395485</v>
      </c>
    </row>
    <row r="67" spans="1:44" s="196" customFormat="1" ht="12.75" customHeight="1">
      <c r="A67" s="918" t="s">
        <v>187</v>
      </c>
      <c r="B67" s="919">
        <v>84</v>
      </c>
      <c r="C67" s="249">
        <f t="shared" si="39"/>
        <v>9.9984962406015026E-4</v>
      </c>
      <c r="D67" s="933">
        <v>9.9984962406015026E-4</v>
      </c>
      <c r="E67" s="413"/>
      <c r="F67" s="413"/>
      <c r="G67" s="582"/>
      <c r="H67" s="302">
        <f t="shared" si="40"/>
        <v>0</v>
      </c>
      <c r="I67" s="550"/>
      <c r="J67" s="467"/>
      <c r="K67" s="416"/>
      <c r="L67" s="302">
        <f t="shared" si="41"/>
        <v>36.116343346296908</v>
      </c>
      <c r="M67" s="550"/>
      <c r="N67" s="413"/>
      <c r="O67" s="188"/>
      <c r="P67" s="413"/>
      <c r="Q67" s="616">
        <v>6.7160000000000002</v>
      </c>
      <c r="R67" s="413"/>
      <c r="S67" s="616">
        <v>4.4850669205257342E-2</v>
      </c>
      <c r="T67" s="616">
        <v>7.9324926770916502</v>
      </c>
      <c r="U67" s="616">
        <v>21.422999999999998</v>
      </c>
      <c r="V67" s="616">
        <v>0</v>
      </c>
      <c r="W67" s="413"/>
      <c r="X67" s="413"/>
      <c r="Y67" s="188"/>
      <c r="Z67" s="173"/>
      <c r="AA67" s="923">
        <v>52.547541523358717</v>
      </c>
      <c r="AB67" s="320">
        <f t="shared" si="36"/>
        <v>6.8486131643332122</v>
      </c>
      <c r="AC67" s="321"/>
      <c r="AD67" s="173"/>
      <c r="AE67" s="173">
        <v>6.8486131643332122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85.685453365900614</v>
      </c>
      <c r="AP67" s="320"/>
      <c r="AQ67" s="199">
        <f t="shared" si="20"/>
        <v>181.19895124951353</v>
      </c>
    </row>
    <row r="68" spans="1:44" s="196" customFormat="1" ht="12.75" customHeight="1">
      <c r="A68" s="912" t="s">
        <v>188</v>
      </c>
      <c r="B68" s="913">
        <v>85</v>
      </c>
      <c r="C68" s="249">
        <f t="shared" si="39"/>
        <v>0</v>
      </c>
      <c r="D68" s="933">
        <v>0</v>
      </c>
      <c r="E68" s="413"/>
      <c r="F68" s="413"/>
      <c r="G68" s="582"/>
      <c r="H68" s="302">
        <f t="shared" si="40"/>
        <v>0</v>
      </c>
      <c r="I68" s="550"/>
      <c r="J68" s="467"/>
      <c r="K68" s="416"/>
      <c r="L68" s="302">
        <f t="shared" si="41"/>
        <v>43.444926330898959</v>
      </c>
      <c r="M68" s="550"/>
      <c r="N68" s="413"/>
      <c r="O68" s="188"/>
      <c r="P68" s="413"/>
      <c r="Q68" s="616">
        <v>20.463000000000001</v>
      </c>
      <c r="R68" s="413"/>
      <c r="S68" s="616">
        <v>2.8498862724173939E-2</v>
      </c>
      <c r="T68" s="616">
        <v>8.7624274681747796</v>
      </c>
      <c r="U68" s="616">
        <v>14.191000000000001</v>
      </c>
      <c r="V68" s="616">
        <v>0</v>
      </c>
      <c r="W68" s="413"/>
      <c r="X68" s="413"/>
      <c r="Y68" s="188"/>
      <c r="Z68" s="173"/>
      <c r="AA68" s="923">
        <v>31.099431764675959</v>
      </c>
      <c r="AB68" s="320">
        <f t="shared" si="36"/>
        <v>1.8138543250891623</v>
      </c>
      <c r="AC68" s="321"/>
      <c r="AD68" s="173"/>
      <c r="AE68" s="173">
        <v>1.8138543250891623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47.640293873638285</v>
      </c>
      <c r="AP68" s="320"/>
      <c r="AQ68" s="199">
        <f t="shared" si="20"/>
        <v>123.99850629430237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39"/>
        <v>0</v>
      </c>
      <c r="D69" s="934">
        <v>0</v>
      </c>
      <c r="E69" s="414"/>
      <c r="F69" s="414"/>
      <c r="G69" s="580"/>
      <c r="H69" s="316">
        <f t="shared" si="40"/>
        <v>0</v>
      </c>
      <c r="I69" s="551"/>
      <c r="J69" s="473"/>
      <c r="K69" s="421"/>
      <c r="L69" s="316">
        <f t="shared" si="41"/>
        <v>13.069125538120471</v>
      </c>
      <c r="M69" s="551"/>
      <c r="N69" s="414"/>
      <c r="O69" s="264"/>
      <c r="P69" s="414"/>
      <c r="Q69" s="617">
        <v>5.0030000000000001</v>
      </c>
      <c r="R69" s="414"/>
      <c r="S69" s="617">
        <v>9.2738102471287331E-2</v>
      </c>
      <c r="T69" s="617">
        <v>2.954387435649183</v>
      </c>
      <c r="U69" s="617">
        <v>5.0190000000000001</v>
      </c>
      <c r="V69" s="617">
        <v>0</v>
      </c>
      <c r="W69" s="414"/>
      <c r="X69" s="414"/>
      <c r="Y69" s="264"/>
      <c r="Z69" s="180"/>
      <c r="AA69" s="924">
        <v>55.835218603494653</v>
      </c>
      <c r="AB69" s="340">
        <f t="shared" si="36"/>
        <v>1.173059558888319</v>
      </c>
      <c r="AC69" s="341"/>
      <c r="AD69" s="285"/>
      <c r="AE69" s="285">
        <v>1.173059558888319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38.266322096226524</v>
      </c>
      <c r="AP69" s="340"/>
      <c r="AQ69" s="237">
        <f t="shared" si="20"/>
        <v>108.34372579672998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193.50131131695707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193.50131131695707</v>
      </c>
      <c r="V70" s="179"/>
      <c r="W70" s="294"/>
      <c r="X70" s="294"/>
      <c r="Y70" s="294"/>
      <c r="Z70" s="189"/>
      <c r="AA70" s="310">
        <v>0</v>
      </c>
      <c r="AB70" s="331">
        <f t="shared" si="36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49.268868094352293</v>
      </c>
      <c r="AP70" s="331"/>
      <c r="AQ70" s="218">
        <f t="shared" si="20"/>
        <v>242.77017941130936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19.178353095519864</v>
      </c>
      <c r="M71" s="180"/>
      <c r="N71" s="180"/>
      <c r="O71" s="180"/>
      <c r="P71" s="180"/>
      <c r="Q71" s="180"/>
      <c r="R71" s="180"/>
      <c r="S71" s="180"/>
      <c r="T71" s="180"/>
      <c r="U71" s="291">
        <v>19.178353095519864</v>
      </c>
      <c r="V71" s="180"/>
      <c r="W71" s="264"/>
      <c r="X71" s="264"/>
      <c r="Y71" s="264"/>
      <c r="Z71" s="180"/>
      <c r="AA71" s="308"/>
      <c r="AB71" s="328">
        <f t="shared" si="36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0"/>
        <v>19.178353095519864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42">C26-C27-C29</f>
        <v>4.9103353348798464</v>
      </c>
      <c r="D72" s="276">
        <f t="shared" si="42"/>
        <v>6.9232441032123688</v>
      </c>
      <c r="E72" s="177">
        <f t="shared" si="42"/>
        <v>-0.82006130934279042</v>
      </c>
      <c r="F72" s="295">
        <f t="shared" si="42"/>
        <v>0</v>
      </c>
      <c r="G72" s="295">
        <f t="shared" si="42"/>
        <v>-1.1928474589897693</v>
      </c>
      <c r="H72" s="305">
        <f t="shared" si="42"/>
        <v>2.0639252414974862</v>
      </c>
      <c r="I72" s="276">
        <f t="shared" si="42"/>
        <v>0.3616933114974703</v>
      </c>
      <c r="J72" s="477">
        <f t="shared" si="42"/>
        <v>0</v>
      </c>
      <c r="K72" s="177">
        <f t="shared" si="42"/>
        <v>1.7022319300000035</v>
      </c>
      <c r="L72" s="305">
        <f t="shared" si="42"/>
        <v>-40.566083023932151</v>
      </c>
      <c r="M72" s="177">
        <f t="shared" si="42"/>
        <v>0</v>
      </c>
      <c r="N72" s="177">
        <f t="shared" si="42"/>
        <v>-3.1559218407004153E-2</v>
      </c>
      <c r="O72" s="177">
        <f t="shared" si="42"/>
        <v>-3.355672788399005</v>
      </c>
      <c r="P72" s="177">
        <f t="shared" si="42"/>
        <v>-18.96849016666647</v>
      </c>
      <c r="Q72" s="177">
        <f t="shared" si="42"/>
        <v>-2.2448913177599934</v>
      </c>
      <c r="R72" s="177">
        <f t="shared" si="42"/>
        <v>0.94190214936003258</v>
      </c>
      <c r="S72" s="177">
        <f t="shared" si="42"/>
        <v>2.8303338050878679</v>
      </c>
      <c r="T72" s="177">
        <f t="shared" si="42"/>
        <v>12.449735353312036</v>
      </c>
      <c r="U72" s="177">
        <f t="shared" si="42"/>
        <v>-33.278193584268593</v>
      </c>
      <c r="V72" s="177">
        <f t="shared" si="42"/>
        <v>1.0896146443623707</v>
      </c>
      <c r="W72" s="295">
        <f t="shared" si="42"/>
        <v>1.1380994475151951E-3</v>
      </c>
      <c r="X72" s="295">
        <f t="shared" si="42"/>
        <v>0</v>
      </c>
      <c r="Y72" s="295">
        <f t="shared" si="42"/>
        <v>0</v>
      </c>
      <c r="Z72" s="177">
        <f t="shared" si="42"/>
        <v>0</v>
      </c>
      <c r="AA72" s="305">
        <f t="shared" si="42"/>
        <v>-56.559271422166603</v>
      </c>
      <c r="AB72" s="255">
        <f t="shared" si="42"/>
        <v>-0.56336081257671822</v>
      </c>
      <c r="AC72" s="334">
        <f t="shared" si="42"/>
        <v>0</v>
      </c>
      <c r="AD72" s="177">
        <f t="shared" si="42"/>
        <v>0</v>
      </c>
      <c r="AE72" s="177">
        <f t="shared" si="42"/>
        <v>-3.4711061178042257</v>
      </c>
      <c r="AF72" s="177">
        <f t="shared" si="42"/>
        <v>0</v>
      </c>
      <c r="AG72" s="177">
        <f t="shared" si="42"/>
        <v>0</v>
      </c>
      <c r="AH72" s="177">
        <f t="shared" si="42"/>
        <v>0</v>
      </c>
      <c r="AI72" s="177">
        <f t="shared" si="42"/>
        <v>1.8607881532435044</v>
      </c>
      <c r="AJ72" s="177">
        <f t="shared" si="42"/>
        <v>1.0469571519839995</v>
      </c>
      <c r="AK72" s="276">
        <f t="shared" si="42"/>
        <v>0</v>
      </c>
      <c r="AL72" s="295">
        <f t="shared" si="42"/>
        <v>0</v>
      </c>
      <c r="AM72" s="177">
        <f t="shared" si="42"/>
        <v>0</v>
      </c>
      <c r="AN72" s="305">
        <f t="shared" si="42"/>
        <v>0</v>
      </c>
      <c r="AO72" s="305">
        <f t="shared" si="42"/>
        <v>-21.030911603265395</v>
      </c>
      <c r="AP72" s="255">
        <f t="shared" si="42"/>
        <v>0</v>
      </c>
      <c r="AQ72" s="205">
        <f t="shared" si="20"/>
        <v>-111.74536628556353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246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215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247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216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265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463" t="s">
        <v>266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E7FB-5CC4-4E62-83D1-D5942D492930}">
  <sheetPr codeName="Sheet35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5" width="7" style="211" customWidth="1"/>
    <col min="36" max="36" width="7.42578125" style="211" bestFit="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191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390.56915758919979</v>
      </c>
      <c r="I2" s="12">
        <v>262.86515758919978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2146.9500460596769</v>
      </c>
      <c r="AB2" s="318">
        <f>SUM(AC2:AM2)</f>
        <v>1481.9779162021782</v>
      </c>
      <c r="AC2" s="319">
        <v>76.246216633583984</v>
      </c>
      <c r="AD2" s="301">
        <v>875.90522118315425</v>
      </c>
      <c r="AE2" s="301">
        <v>237.30386325323539</v>
      </c>
      <c r="AF2" s="301">
        <v>136.80850613103891</v>
      </c>
      <c r="AG2" s="301">
        <v>31.773825593517778</v>
      </c>
      <c r="AH2" s="301">
        <v>18.863525723801075</v>
      </c>
      <c r="AI2" s="301">
        <v>41.448696761249622</v>
      </c>
      <c r="AJ2" s="301">
        <v>4.2536494817759998</v>
      </c>
      <c r="AK2" s="12">
        <v>2.9072165963387184</v>
      </c>
      <c r="AL2" s="12">
        <v>13.693209171744657</v>
      </c>
      <c r="AM2" s="248">
        <v>42.773985672737659</v>
      </c>
      <c r="AN2" s="349">
        <v>145.31908090539065</v>
      </c>
      <c r="AO2" s="349"/>
      <c r="AP2" s="318"/>
      <c r="AQ2" s="195">
        <f t="shared" ref="AQ2:AQ20" si="0">C2+H2+L2+AA2+AB2+AN2+AO2+AP2</f>
        <v>4164.8162007564451</v>
      </c>
    </row>
    <row r="3" spans="1:44" s="196" customFormat="1" ht="12.75" customHeight="1">
      <c r="A3" s="197" t="s">
        <v>1</v>
      </c>
      <c r="B3" s="198"/>
      <c r="C3" s="249">
        <f>SUM(D3:G3)</f>
        <v>260.65321068596774</v>
      </c>
      <c r="D3" s="250">
        <v>191.54588709730169</v>
      </c>
      <c r="E3" s="383">
        <v>59.028748725677048</v>
      </c>
      <c r="F3" s="188"/>
      <c r="G3" s="188">
        <v>10.078574862989026</v>
      </c>
      <c r="H3" s="302">
        <f>SUM(I3:K3)</f>
        <v>0</v>
      </c>
      <c r="I3" s="28"/>
      <c r="J3" s="467"/>
      <c r="K3" s="173"/>
      <c r="L3" s="302">
        <f>SUM(M3:Z3)</f>
        <v>9048.5517138087871</v>
      </c>
      <c r="M3" s="28">
        <v>2653.5268465452</v>
      </c>
      <c r="N3" s="28">
        <v>157.3369951368</v>
      </c>
      <c r="O3" s="173">
        <v>0</v>
      </c>
      <c r="P3" s="173">
        <v>542.64897193333343</v>
      </c>
      <c r="Q3" s="173">
        <v>348.38683425727999</v>
      </c>
      <c r="R3" s="173">
        <v>1570.8211576005599</v>
      </c>
      <c r="S3" s="173">
        <v>110.02380592316383</v>
      </c>
      <c r="T3" s="173">
        <v>156.63083509070498</v>
      </c>
      <c r="U3" s="173">
        <v>3092.3130134485209</v>
      </c>
      <c r="V3" s="173">
        <v>161.03086494863203</v>
      </c>
      <c r="W3" s="188">
        <v>0</v>
      </c>
      <c r="X3" s="188">
        <v>207.73661690779878</v>
      </c>
      <c r="Y3" s="188">
        <v>2.1978003534318131</v>
      </c>
      <c r="Z3" s="173">
        <v>45.897971663359961</v>
      </c>
      <c r="AA3" s="302">
        <v>2424.3477436077169</v>
      </c>
      <c r="AB3" s="320">
        <f>SUM(AC3:AM3)</f>
        <v>184.89241414437532</v>
      </c>
      <c r="AC3" s="321"/>
      <c r="AD3" s="173"/>
      <c r="AE3" s="173">
        <v>32.276634122344682</v>
      </c>
      <c r="AF3" s="173"/>
      <c r="AG3" s="173"/>
      <c r="AH3" s="173"/>
      <c r="AI3" s="173">
        <v>127.46985111223866</v>
      </c>
      <c r="AJ3" s="173">
        <v>25.145928909791998</v>
      </c>
      <c r="AK3" s="28"/>
      <c r="AL3" s="28"/>
      <c r="AM3" s="188"/>
      <c r="AN3" s="350"/>
      <c r="AO3" s="350">
        <v>187.41005503009455</v>
      </c>
      <c r="AP3" s="320"/>
      <c r="AQ3" s="199">
        <f t="shared" si="0"/>
        <v>12105.855137276943</v>
      </c>
    </row>
    <row r="4" spans="1:44" s="196" customFormat="1" ht="12.75" customHeight="1">
      <c r="A4" s="197" t="s">
        <v>2</v>
      </c>
      <c r="B4" s="198"/>
      <c r="C4" s="249">
        <f>SUM(D4:G4)</f>
        <v>8.1980002577136002</v>
      </c>
      <c r="D4" s="250">
        <v>0</v>
      </c>
      <c r="E4" s="251">
        <v>7.9590085080000001</v>
      </c>
      <c r="F4" s="188"/>
      <c r="G4" s="188">
        <v>0.23899174971359999</v>
      </c>
      <c r="H4" s="302">
        <f>SUM(I4:K4)</f>
        <v>5.8493720000000007</v>
      </c>
      <c r="I4" s="28"/>
      <c r="J4" s="467"/>
      <c r="K4" s="173">
        <v>5.8493720000000007</v>
      </c>
      <c r="L4" s="302">
        <f>SUM(M4:Z4)</f>
        <v>1567.5630290434847</v>
      </c>
      <c r="M4" s="28">
        <v>43.019193902199994</v>
      </c>
      <c r="N4" s="28">
        <v>7.8404003039999992</v>
      </c>
      <c r="O4" s="173"/>
      <c r="P4" s="173">
        <v>432.94982474444441</v>
      </c>
      <c r="Q4" s="173">
        <v>74.101066224640022</v>
      </c>
      <c r="R4" s="173">
        <v>63.608879690399995</v>
      </c>
      <c r="S4" s="173">
        <v>712.70293289209042</v>
      </c>
      <c r="T4" s="173">
        <v>23.602785146527417</v>
      </c>
      <c r="U4" s="173">
        <v>164.05672925173289</v>
      </c>
      <c r="V4" s="173">
        <v>2.9787871963443114E-2</v>
      </c>
      <c r="W4" s="188">
        <v>28.749403849447511</v>
      </c>
      <c r="X4" s="188">
        <v>9.4628384376000003</v>
      </c>
      <c r="Y4" s="188">
        <v>1.9112571484317421E-2</v>
      </c>
      <c r="Z4" s="173">
        <v>7.4200741569540316</v>
      </c>
      <c r="AA4" s="302">
        <v>0</v>
      </c>
      <c r="AB4" s="320">
        <f>SUM(AC4:AM4)</f>
        <v>6.7023550396484168</v>
      </c>
      <c r="AC4" s="321"/>
      <c r="AD4" s="173"/>
      <c r="AE4" s="173">
        <v>0</v>
      </c>
      <c r="AF4" s="173"/>
      <c r="AG4" s="173"/>
      <c r="AH4" s="173"/>
      <c r="AI4" s="173">
        <v>6.7023550396484168</v>
      </c>
      <c r="AJ4" s="173">
        <v>0</v>
      </c>
      <c r="AK4" s="28"/>
      <c r="AL4" s="28"/>
      <c r="AM4" s="188"/>
      <c r="AN4" s="350"/>
      <c r="AO4" s="350">
        <v>131.9895563198624</v>
      </c>
      <c r="AP4" s="320"/>
      <c r="AQ4" s="199">
        <f t="shared" si="0"/>
        <v>1720.302312660709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142.2025213725301</v>
      </c>
      <c r="M5" s="28"/>
      <c r="N5" s="28"/>
      <c r="O5" s="173"/>
      <c r="P5" s="173"/>
      <c r="Q5" s="173"/>
      <c r="R5" s="173"/>
      <c r="S5" s="173">
        <v>10.240727745480227</v>
      </c>
      <c r="T5" s="173"/>
      <c r="U5" s="173">
        <v>131.96179362704987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142.2025213725301</v>
      </c>
    </row>
    <row r="6" spans="1:44" s="196" customFormat="1" ht="12.75" customHeight="1" thickBot="1">
      <c r="A6" s="200" t="s">
        <v>4</v>
      </c>
      <c r="B6" s="201"/>
      <c r="C6" s="249">
        <f>SUM(D6:G6)</f>
        <v>124.36366286038916</v>
      </c>
      <c r="D6" s="252">
        <v>123.51081447568099</v>
      </c>
      <c r="E6" s="188">
        <v>1.0966176076410472</v>
      </c>
      <c r="F6" s="253"/>
      <c r="G6" s="253">
        <v>-0.24376922293288805</v>
      </c>
      <c r="H6" s="303">
        <f>SUM(I6:K6)</f>
        <v>244.39862473091318</v>
      </c>
      <c r="I6" s="304">
        <v>237.15180923091319</v>
      </c>
      <c r="J6" s="521">
        <v>0</v>
      </c>
      <c r="K6" s="304">
        <v>7.2468155000000012</v>
      </c>
      <c r="L6" s="303">
        <f>SUM(M6:Z6)</f>
        <v>78.387630648727523</v>
      </c>
      <c r="M6" s="28">
        <v>-22.361378267999989</v>
      </c>
      <c r="N6" s="28">
        <v>6.6791466600000033</v>
      </c>
      <c r="O6" s="173"/>
      <c r="P6" s="173">
        <v>135.33215412222225</v>
      </c>
      <c r="Q6" s="173">
        <v>2.5411914819200034</v>
      </c>
      <c r="R6" s="173">
        <v>-80.382526302000002</v>
      </c>
      <c r="S6" s="173">
        <v>-0.94198822231638402</v>
      </c>
      <c r="T6" s="173">
        <v>3.4576857142558772</v>
      </c>
      <c r="U6" s="173">
        <v>39.480528890617038</v>
      </c>
      <c r="V6" s="173">
        <v>-2.7286637325293053</v>
      </c>
      <c r="W6" s="253">
        <v>-2.6885196954419883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-4.9037208242226553</v>
      </c>
      <c r="AC6" s="323"/>
      <c r="AD6" s="184"/>
      <c r="AE6" s="184">
        <v>-2.9300420814407842</v>
      </c>
      <c r="AF6" s="184"/>
      <c r="AG6" s="184"/>
      <c r="AH6" s="184"/>
      <c r="AI6" s="184">
        <v>0.51408602273812876</v>
      </c>
      <c r="AJ6" s="184">
        <v>-2.4877647655199997</v>
      </c>
      <c r="AK6" s="304"/>
      <c r="AL6" s="304"/>
      <c r="AM6" s="253"/>
      <c r="AN6" s="351"/>
      <c r="AO6" s="351"/>
      <c r="AP6" s="322"/>
      <c r="AQ6" s="202">
        <f t="shared" si="0"/>
        <v>442.24619741580716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376.81887328864332</v>
      </c>
      <c r="D7" s="324">
        <f t="shared" si="1"/>
        <v>315.05670157298266</v>
      </c>
      <c r="E7" s="178">
        <f t="shared" si="1"/>
        <v>52.166357825318102</v>
      </c>
      <c r="F7" s="178">
        <f t="shared" si="1"/>
        <v>0</v>
      </c>
      <c r="G7" s="178">
        <f t="shared" si="1"/>
        <v>9.5958138903425372</v>
      </c>
      <c r="H7" s="306">
        <f t="shared" si="1"/>
        <v>629.11841032011296</v>
      </c>
      <c r="I7" s="324">
        <f t="shared" si="1"/>
        <v>500.016966820113</v>
      </c>
      <c r="J7" s="468">
        <f t="shared" si="1"/>
        <v>127.70399999999999</v>
      </c>
      <c r="K7" s="178">
        <f t="shared" si="1"/>
        <v>1.3974435000000005</v>
      </c>
      <c r="L7" s="306">
        <f t="shared" si="1"/>
        <v>7417.1737940414996</v>
      </c>
      <c r="M7" s="324">
        <f t="shared" si="1"/>
        <v>2588.1462743749998</v>
      </c>
      <c r="N7" s="324">
        <f t="shared" ref="N7" si="2">N2+N3-N4-N5+N6</f>
        <v>156.1757414928</v>
      </c>
      <c r="O7" s="178">
        <f t="shared" si="1"/>
        <v>0</v>
      </c>
      <c r="P7" s="178">
        <f t="shared" si="1"/>
        <v>245.03130131111126</v>
      </c>
      <c r="Q7" s="178">
        <f t="shared" si="1"/>
        <v>276.82695951455997</v>
      </c>
      <c r="R7" s="178">
        <f t="shared" si="1"/>
        <v>1426.8297516081598</v>
      </c>
      <c r="S7" s="178">
        <f t="shared" si="1"/>
        <v>-613.86184293672306</v>
      </c>
      <c r="T7" s="178">
        <f t="shared" si="1"/>
        <v>136.48573565843344</v>
      </c>
      <c r="U7" s="178">
        <f t="shared" si="1"/>
        <v>2835.775019460355</v>
      </c>
      <c r="V7" s="178">
        <f t="shared" si="1"/>
        <v>158.2724133441393</v>
      </c>
      <c r="W7" s="178">
        <f t="shared" si="1"/>
        <v>-31.4379235448895</v>
      </c>
      <c r="X7" s="178">
        <f t="shared" si="1"/>
        <v>198.27377847019878</v>
      </c>
      <c r="Y7" s="178">
        <f t="shared" si="1"/>
        <v>2.1786877819474957</v>
      </c>
      <c r="Z7" s="178">
        <f t="shared" si="1"/>
        <v>38.477897506405931</v>
      </c>
      <c r="AA7" s="306">
        <f t="shared" si="1"/>
        <v>4571.2977896673938</v>
      </c>
      <c r="AB7" s="306">
        <f t="shared" si="1"/>
        <v>1655.2642544826826</v>
      </c>
      <c r="AC7" s="324">
        <f t="shared" si="1"/>
        <v>76.246216633583984</v>
      </c>
      <c r="AD7" s="178">
        <f t="shared" si="1"/>
        <v>875.90522118315425</v>
      </c>
      <c r="AE7" s="178">
        <f t="shared" si="1"/>
        <v>266.65045529413931</v>
      </c>
      <c r="AF7" s="178">
        <f t="shared" ref="AF7" si="3">AF2+AF3-AF4-AF5+AF6</f>
        <v>136.80850613103891</v>
      </c>
      <c r="AG7" s="178">
        <f t="shared" si="1"/>
        <v>31.773825593517778</v>
      </c>
      <c r="AH7" s="178">
        <f t="shared" si="1"/>
        <v>18.863525723801075</v>
      </c>
      <c r="AI7" s="178">
        <f t="shared" si="1"/>
        <v>162.730278856578</v>
      </c>
      <c r="AJ7" s="178">
        <f t="shared" ref="AJ7" si="4">AJ2+AJ3-AJ4-AJ5+AJ6</f>
        <v>26.911813626048001</v>
      </c>
      <c r="AK7" s="257">
        <f t="shared" si="1"/>
        <v>2.9072165963387184</v>
      </c>
      <c r="AL7" s="257">
        <f t="shared" ref="AL7" si="5">AL2+AL3-AL4-AL5+AL6</f>
        <v>13.693209171744657</v>
      </c>
      <c r="AM7" s="324">
        <f t="shared" si="1"/>
        <v>42.773985672737659</v>
      </c>
      <c r="AN7" s="306">
        <f t="shared" si="1"/>
        <v>145.31908090539065</v>
      </c>
      <c r="AO7" s="306">
        <f t="shared" si="1"/>
        <v>55.420498710232152</v>
      </c>
      <c r="AP7" s="360">
        <f t="shared" si="1"/>
        <v>0</v>
      </c>
      <c r="AQ7" s="227">
        <f t="shared" si="0"/>
        <v>14850.412701415955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376.81887328864332</v>
      </c>
      <c r="D8" s="372">
        <f t="shared" si="6"/>
        <v>315.05670157298266</v>
      </c>
      <c r="E8" s="373">
        <f t="shared" si="6"/>
        <v>52.166357825318102</v>
      </c>
      <c r="F8" s="374">
        <f t="shared" si="6"/>
        <v>0</v>
      </c>
      <c r="G8" s="374">
        <f t="shared" si="6"/>
        <v>9.5958138903425372</v>
      </c>
      <c r="H8" s="375">
        <f t="shared" si="6"/>
        <v>629.11841032011296</v>
      </c>
      <c r="I8" s="372">
        <f t="shared" si="6"/>
        <v>500.016966820113</v>
      </c>
      <c r="J8" s="522">
        <f t="shared" si="6"/>
        <v>127.70399999999999</v>
      </c>
      <c r="K8" s="373">
        <f t="shared" si="6"/>
        <v>1.3974435000000005</v>
      </c>
      <c r="L8" s="375">
        <f t="shared" si="6"/>
        <v>7178.243430282947</v>
      </c>
      <c r="M8" s="372">
        <f t="shared" si="6"/>
        <v>2588.1462743749998</v>
      </c>
      <c r="N8" s="372">
        <f t="shared" si="6"/>
        <v>156.1757414928</v>
      </c>
      <c r="O8" s="373">
        <f t="shared" si="6"/>
        <v>0</v>
      </c>
      <c r="P8" s="373">
        <f t="shared" si="6"/>
        <v>245.03130131111126</v>
      </c>
      <c r="Q8" s="373">
        <f t="shared" si="6"/>
        <v>276.82695951455997</v>
      </c>
      <c r="R8" s="373">
        <f t="shared" si="6"/>
        <v>1426.8297516081598</v>
      </c>
      <c r="S8" s="373">
        <f t="shared" si="6"/>
        <v>-613.86184293672306</v>
      </c>
      <c r="T8" s="373">
        <f t="shared" si="6"/>
        <v>136.48573565843344</v>
      </c>
      <c r="U8" s="373">
        <f t="shared" si="6"/>
        <v>2835.775019460355</v>
      </c>
      <c r="V8" s="373">
        <f t="shared" si="6"/>
        <v>158.2724133441393</v>
      </c>
      <c r="W8" s="374">
        <f t="shared" si="6"/>
        <v>-31.4379235448895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4571.2977896673938</v>
      </c>
      <c r="AB8" s="384">
        <f t="shared" si="6"/>
        <v>1655.2642544826826</v>
      </c>
      <c r="AC8" s="372">
        <f t="shared" si="6"/>
        <v>76.246216633583984</v>
      </c>
      <c r="AD8" s="373">
        <f t="shared" si="6"/>
        <v>875.90522118315425</v>
      </c>
      <c r="AE8" s="373">
        <f t="shared" si="6"/>
        <v>266.65045529413931</v>
      </c>
      <c r="AF8" s="373">
        <f t="shared" si="6"/>
        <v>136.80850613103891</v>
      </c>
      <c r="AG8" s="373">
        <f t="shared" si="6"/>
        <v>31.773825593517778</v>
      </c>
      <c r="AH8" s="373">
        <f t="shared" si="6"/>
        <v>18.863525723801075</v>
      </c>
      <c r="AI8" s="373">
        <f t="shared" si="6"/>
        <v>162.730278856578</v>
      </c>
      <c r="AJ8" s="373">
        <f t="shared" ref="AJ8" si="7">AJ7-AJ27</f>
        <v>26.911813626048001</v>
      </c>
      <c r="AK8" s="408">
        <f t="shared" si="6"/>
        <v>2.9072165963387184</v>
      </c>
      <c r="AL8" s="408">
        <f t="shared" si="6"/>
        <v>13.693209171744657</v>
      </c>
      <c r="AM8" s="372">
        <f t="shared" si="6"/>
        <v>42.773985672737659</v>
      </c>
      <c r="AN8" s="375">
        <f t="shared" si="6"/>
        <v>145.31908090539065</v>
      </c>
      <c r="AO8" s="375">
        <f t="shared" si="6"/>
        <v>55.420498710232152</v>
      </c>
      <c r="AP8" s="372">
        <f t="shared" si="6"/>
        <v>0</v>
      </c>
      <c r="AQ8" s="376">
        <f t="shared" si="0"/>
        <v>14611.482337657404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147.86636165032934</v>
      </c>
      <c r="D9" s="257">
        <f t="shared" si="8"/>
        <v>147.86636165032934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491.61136902488784</v>
      </c>
      <c r="I9" s="257">
        <f t="shared" si="8"/>
        <v>491.61136902488784</v>
      </c>
      <c r="J9" s="468">
        <f t="shared" si="8"/>
        <v>0</v>
      </c>
      <c r="K9" s="178">
        <f t="shared" si="8"/>
        <v>0</v>
      </c>
      <c r="L9" s="306">
        <f t="shared" si="8"/>
        <v>2921.2278969394324</v>
      </c>
      <c r="M9" s="178">
        <f t="shared" si="8"/>
        <v>2588.1462743749998</v>
      </c>
      <c r="N9" s="178">
        <f t="shared" ref="N9" si="9">SUM(N10:N14)</f>
        <v>254.61995890956686</v>
      </c>
      <c r="O9" s="178">
        <f t="shared" si="8"/>
        <v>0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65.449797530529409</v>
      </c>
      <c r="T9" s="178">
        <f t="shared" si="8"/>
        <v>0.63864536543422179</v>
      </c>
      <c r="U9" s="178">
        <f t="shared" si="8"/>
        <v>12.373220758902022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2570.4105640457615</v>
      </c>
      <c r="AB9" s="324">
        <f t="shared" si="8"/>
        <v>213.83705063188626</v>
      </c>
      <c r="AC9" s="325">
        <f t="shared" si="8"/>
        <v>0</v>
      </c>
      <c r="AD9" s="178">
        <f t="shared" si="8"/>
        <v>0</v>
      </c>
      <c r="AE9" s="178">
        <f t="shared" si="8"/>
        <v>76.981118613212274</v>
      </c>
      <c r="AF9" s="178">
        <f t="shared" ref="AF9" si="10">SUM(AF10:AF14)</f>
        <v>96.405637291214859</v>
      </c>
      <c r="AG9" s="178">
        <f t="shared" si="8"/>
        <v>31.773825593517778</v>
      </c>
      <c r="AH9" s="178">
        <f t="shared" si="8"/>
        <v>8.6764691339413318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88.64647840573744</v>
      </c>
      <c r="AO9" s="306">
        <f t="shared" si="8"/>
        <v>52.829736027515047</v>
      </c>
      <c r="AP9" s="324">
        <f t="shared" si="8"/>
        <v>0</v>
      </c>
      <c r="AQ9" s="209">
        <f t="shared" si="0"/>
        <v>6486.4294567255483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147.86636165032934</v>
      </c>
      <c r="D10" s="260">
        <v>147.86636165032934</v>
      </c>
      <c r="E10" s="179"/>
      <c r="F10" s="261"/>
      <c r="G10" s="261"/>
      <c r="H10" s="307">
        <f>SUM(I10:K10)</f>
        <v>429.59646406852596</v>
      </c>
      <c r="I10" s="260">
        <v>429.59646406852596</v>
      </c>
      <c r="J10" s="470">
        <v>0</v>
      </c>
      <c r="K10" s="179"/>
      <c r="L10" s="307">
        <f>SUM(M10:Z10)</f>
        <v>77.823018289431431</v>
      </c>
      <c r="M10" s="179"/>
      <c r="N10" s="179"/>
      <c r="O10" s="179"/>
      <c r="P10" s="179"/>
      <c r="Q10" s="179"/>
      <c r="R10" s="179"/>
      <c r="S10" s="179">
        <v>65.449797530529409</v>
      </c>
      <c r="T10" s="179"/>
      <c r="U10" s="179">
        <v>12.373220758902022</v>
      </c>
      <c r="V10" s="179"/>
      <c r="W10" s="261"/>
      <c r="X10" s="261"/>
      <c r="Y10" s="261"/>
      <c r="Z10" s="179"/>
      <c r="AA10" s="307">
        <v>2262.9232004782652</v>
      </c>
      <c r="AB10" s="326">
        <f>SUM(AC10:AM10)</f>
        <v>202.10970322746218</v>
      </c>
      <c r="AC10" s="327"/>
      <c r="AD10" s="179"/>
      <c r="AE10" s="179">
        <v>73.930240342729533</v>
      </c>
      <c r="AF10" s="179">
        <v>96.405637291214859</v>
      </c>
      <c r="AG10" s="179">
        <v>31.773825593517778</v>
      </c>
      <c r="AH10" s="179"/>
      <c r="AI10" s="179">
        <v>0</v>
      </c>
      <c r="AJ10" s="179"/>
      <c r="AK10" s="260"/>
      <c r="AL10" s="260"/>
      <c r="AM10" s="261"/>
      <c r="AN10" s="352">
        <v>88.64647840573744</v>
      </c>
      <c r="AO10" s="307"/>
      <c r="AP10" s="326"/>
      <c r="AQ10" s="212">
        <f t="shared" si="0"/>
        <v>3208.9652261197516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4.7597803142566182</v>
      </c>
      <c r="I11" s="28">
        <v>4.7597803142566182</v>
      </c>
      <c r="J11" s="467"/>
      <c r="K11" s="173"/>
      <c r="L11" s="302">
        <f>SUM(M11:Z11)</f>
        <v>0.63864536543422179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0.63864536543422179</v>
      </c>
      <c r="U11" s="173">
        <v>0</v>
      </c>
      <c r="V11" s="173"/>
      <c r="W11" s="188"/>
      <c r="X11" s="188"/>
      <c r="Y11" s="188"/>
      <c r="Z11" s="173"/>
      <c r="AA11" s="302">
        <v>263.66090359934896</v>
      </c>
      <c r="AB11" s="320">
        <f>SUM(AC11:AM11)</f>
        <v>11.727347404424073</v>
      </c>
      <c r="AC11" s="321"/>
      <c r="AD11" s="173"/>
      <c r="AE11" s="173">
        <v>3.050878270482742</v>
      </c>
      <c r="AF11" s="173"/>
      <c r="AG11" s="173"/>
      <c r="AH11" s="173">
        <v>8.6764691339413318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280.78667668346384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41.127758383490971</v>
      </c>
      <c r="AP12" s="320"/>
      <c r="AQ12" s="199">
        <f t="shared" si="0"/>
        <v>41.127758383490971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57.255124642105272</v>
      </c>
      <c r="I13" s="28">
        <v>57.255124642105272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57.255124642105272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2842.7662332845666</v>
      </c>
      <c r="M14" s="180">
        <v>2588.1462743749998</v>
      </c>
      <c r="N14" s="180">
        <v>254.61995890956686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43.826459968147248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11.701977644024074</v>
      </c>
      <c r="AP14" s="328"/>
      <c r="AQ14" s="215">
        <f t="shared" si="0"/>
        <v>2898.2946708967384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54.392368410000003</v>
      </c>
      <c r="I15" s="266">
        <f t="shared" si="13"/>
        <v>0</v>
      </c>
      <c r="J15" s="523">
        <f t="shared" si="13"/>
        <v>0</v>
      </c>
      <c r="K15" s="181">
        <f t="shared" si="13"/>
        <v>54.392368410000003</v>
      </c>
      <c r="L15" s="309">
        <f t="shared" si="13"/>
        <v>2857.1589555141918</v>
      </c>
      <c r="M15" s="181">
        <f t="shared" si="13"/>
        <v>0</v>
      </c>
      <c r="N15" s="181">
        <f t="shared" si="13"/>
        <v>0</v>
      </c>
      <c r="O15" s="181">
        <f t="shared" si="13"/>
        <v>75.391323197283143</v>
      </c>
      <c r="P15" s="181">
        <f t="shared" si="13"/>
        <v>552.13663251111109</v>
      </c>
      <c r="Q15" s="181">
        <f t="shared" si="13"/>
        <v>323.67830540864009</v>
      </c>
      <c r="R15" s="181">
        <f t="shared" si="13"/>
        <v>0</v>
      </c>
      <c r="S15" s="181">
        <f t="shared" si="13"/>
        <v>713.77717964435033</v>
      </c>
      <c r="T15" s="181">
        <f t="shared" si="13"/>
        <v>50.547599406892957</v>
      </c>
      <c r="U15" s="181">
        <f t="shared" si="13"/>
        <v>1097.9678707029586</v>
      </c>
      <c r="V15" s="181">
        <f t="shared" si="13"/>
        <v>0</v>
      </c>
      <c r="W15" s="267">
        <f t="shared" si="13"/>
        <v>43.660044642955796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1721.0329156886016</v>
      </c>
      <c r="AP15" s="217">
        <f t="shared" si="13"/>
        <v>0</v>
      </c>
      <c r="AQ15" s="218">
        <f t="shared" si="0"/>
        <v>4632.5842396127937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1520.7803373413969</v>
      </c>
      <c r="AP16" s="326"/>
      <c r="AQ16" s="219">
        <f>C16+H16+L16+AA16+AO16+AP16</f>
        <v>1520.7803373413969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179.15896112828824</v>
      </c>
      <c r="AP17" s="320"/>
      <c r="AQ17" s="199">
        <f>C17+H17+L17+AA17+AO17+AP17</f>
        <v>179.15896112828824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21.093617218916595</v>
      </c>
      <c r="AP18" s="320"/>
      <c r="AQ18" s="199">
        <f t="shared" si="0"/>
        <v>21.093617218916595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54.392368410000003</v>
      </c>
      <c r="I19" s="28"/>
      <c r="J19" s="173"/>
      <c r="K19" s="173">
        <v>54.392368410000003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54.392368410000003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2857.1589555141918</v>
      </c>
      <c r="M20" s="180"/>
      <c r="N20" s="180"/>
      <c r="O20" s="180">
        <v>75.391323197283143</v>
      </c>
      <c r="P20" s="180">
        <v>552.13663251111109</v>
      </c>
      <c r="Q20" s="180">
        <v>323.67830540864009</v>
      </c>
      <c r="R20" s="180">
        <v>0</v>
      </c>
      <c r="S20" s="180">
        <v>713.77717964435033</v>
      </c>
      <c r="T20" s="180">
        <v>50.547599406892957</v>
      </c>
      <c r="U20" s="180">
        <v>1097.9678707029586</v>
      </c>
      <c r="V20" s="180"/>
      <c r="W20" s="264">
        <v>43.660044642955796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2857.1589555141918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17.334133906438232</v>
      </c>
      <c r="D21" s="269">
        <f>SUM(D22:D24)</f>
        <v>-16.109346637649999</v>
      </c>
      <c r="E21" s="182">
        <f>SUM(E22:E24)</f>
        <v>33.443480544088231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-50.752198076975397</v>
      </c>
      <c r="M21" s="182">
        <f t="shared" ref="M21:AA21" si="15">SUM(M22:M24)</f>
        <v>0</v>
      </c>
      <c r="N21" s="182">
        <f t="shared" ref="N21" si="16">SUM(N22:N24)</f>
        <v>97.460756038998369</v>
      </c>
      <c r="O21" s="182">
        <f t="shared" si="15"/>
        <v>0</v>
      </c>
      <c r="P21" s="182">
        <f t="shared" si="15"/>
        <v>-49.151990444444422</v>
      </c>
      <c r="Q21" s="182">
        <f t="shared" si="15"/>
        <v>307.59405473888006</v>
      </c>
      <c r="R21" s="182">
        <f t="shared" si="15"/>
        <v>-306.92385170184002</v>
      </c>
      <c r="S21" s="182">
        <f t="shared" si="15"/>
        <v>-4.3509951412429373E-2</v>
      </c>
      <c r="T21" s="182">
        <f t="shared" si="15"/>
        <v>0</v>
      </c>
      <c r="U21" s="182">
        <f t="shared" si="15"/>
        <v>-70.130392850718735</v>
      </c>
      <c r="V21" s="182">
        <f t="shared" si="15"/>
        <v>-17.334133906438232</v>
      </c>
      <c r="W21" s="270">
        <f t="shared" si="15"/>
        <v>-12.223129999999999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-955.05865441307697</v>
      </c>
      <c r="AC21" s="332">
        <f t="shared" si="17"/>
        <v>-76.246216633583984</v>
      </c>
      <c r="AD21" s="182">
        <f t="shared" si="17"/>
        <v>-875.90522118315425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L21" si="18">SUM(AJ22:AJ24)</f>
        <v>0</v>
      </c>
      <c r="AK21" s="269">
        <f t="shared" si="18"/>
        <v>-2.9072165963387184</v>
      </c>
      <c r="AL21" s="333">
        <f t="shared" si="18"/>
        <v>0</v>
      </c>
      <c r="AM21" s="270">
        <f t="shared" si="17"/>
        <v>0</v>
      </c>
      <c r="AN21" s="313">
        <f t="shared" si="17"/>
        <v>0</v>
      </c>
      <c r="AO21" s="310">
        <f t="shared" si="17"/>
        <v>955.05865441307697</v>
      </c>
      <c r="AP21" s="331">
        <f t="shared" si="17"/>
        <v>0</v>
      </c>
      <c r="AQ21" s="223">
        <f t="shared" si="17"/>
        <v>-33.418064170537164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-955.05865441307697</v>
      </c>
      <c r="AC22" s="327">
        <f>-AC2</f>
        <v>-76.246216633583984</v>
      </c>
      <c r="AD22" s="179">
        <f>-AD2</f>
        <v>-875.90522118315425</v>
      </c>
      <c r="AE22" s="179"/>
      <c r="AF22" s="179"/>
      <c r="AG22" s="186"/>
      <c r="AH22" s="186"/>
      <c r="AI22" s="186"/>
      <c r="AJ22" s="186"/>
      <c r="AK22" s="260">
        <v>-2.9072165963387184</v>
      </c>
      <c r="AL22" s="186"/>
      <c r="AM22" s="261"/>
      <c r="AN22" s="352"/>
      <c r="AO22" s="307">
        <f>-(C22+H22+L22+AA22+AB22)</f>
        <v>955.05865441307697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17.334133906438232</v>
      </c>
      <c r="D24" s="403">
        <v>-16.109346637649999</v>
      </c>
      <c r="E24" s="184">
        <f>-D24-V24</f>
        <v>33.443480544088231</v>
      </c>
      <c r="F24" s="253"/>
      <c r="G24" s="253">
        <v>0</v>
      </c>
      <c r="H24" s="303"/>
      <c r="I24" s="312"/>
      <c r="J24" s="184"/>
      <c r="K24" s="184"/>
      <c r="L24" s="303">
        <f>SUM(N24:Z24)</f>
        <v>-50.752198076975397</v>
      </c>
      <c r="M24" s="184"/>
      <c r="N24" s="184">
        <v>97.460756038998369</v>
      </c>
      <c r="O24" s="184"/>
      <c r="P24" s="184">
        <v>-49.151990444444422</v>
      </c>
      <c r="Q24" s="184">
        <v>307.59405473888006</v>
      </c>
      <c r="R24" s="184">
        <v>-306.92385170184002</v>
      </c>
      <c r="S24" s="184">
        <v>-4.3509951412429373E-2</v>
      </c>
      <c r="T24" s="184"/>
      <c r="U24" s="184">
        <v>-70.130392850718735</v>
      </c>
      <c r="V24" s="253">
        <v>-17.334133906438232</v>
      </c>
      <c r="W24" s="253">
        <v>-12.223129999999999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-33.418064170537164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8.4053952768869742</v>
      </c>
      <c r="I25" s="172">
        <v>8.4053952768869742</v>
      </c>
      <c r="J25" s="476"/>
      <c r="K25" s="183"/>
      <c r="L25" s="309">
        <f>SUM(O25:Z25)</f>
        <v>80.472443177128525</v>
      </c>
      <c r="M25" s="183"/>
      <c r="N25" s="183"/>
      <c r="O25" s="183">
        <v>78.350007757078615</v>
      </c>
      <c r="P25" s="183"/>
      <c r="Q25" s="183"/>
      <c r="R25" s="183"/>
      <c r="S25" s="183">
        <v>0</v>
      </c>
      <c r="T25" s="183">
        <v>4.1693256233877908E-3</v>
      </c>
      <c r="U25" s="183">
        <v>2.1182660944265104</v>
      </c>
      <c r="V25" s="183"/>
      <c r="W25" s="172"/>
      <c r="X25" s="172"/>
      <c r="Y25" s="172"/>
      <c r="Z25" s="183"/>
      <c r="AA25" s="309">
        <v>65.873591094873248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268.73103534828977</v>
      </c>
      <c r="AP25" s="217"/>
      <c r="AQ25" s="226">
        <f>C25+H25+L25+AA25+AB25+AN25+AO25+AP25</f>
        <v>423.48246489717849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19">C7-C9+C15+C21-C25</f>
        <v>246.28664554475222</v>
      </c>
      <c r="D26" s="276">
        <f t="shared" si="19"/>
        <v>151.08099328500333</v>
      </c>
      <c r="E26" s="177">
        <f t="shared" si="19"/>
        <v>85.609838369406333</v>
      </c>
      <c r="F26" s="177">
        <f t="shared" si="19"/>
        <v>0</v>
      </c>
      <c r="G26" s="177">
        <f t="shared" si="19"/>
        <v>9.5958138903425372</v>
      </c>
      <c r="H26" s="305">
        <f t="shared" si="19"/>
        <v>183.49401442833818</v>
      </c>
      <c r="I26" s="276">
        <f t="shared" si="19"/>
        <v>2.0251833818818454E-4</v>
      </c>
      <c r="J26" s="477">
        <f t="shared" si="19"/>
        <v>127.70399999999999</v>
      </c>
      <c r="K26" s="177">
        <f t="shared" si="19"/>
        <v>55.789811910000005</v>
      </c>
      <c r="L26" s="305">
        <f t="shared" si="19"/>
        <v>7221.880211362155</v>
      </c>
      <c r="M26" s="177">
        <f t="shared" si="19"/>
        <v>0</v>
      </c>
      <c r="N26" s="177">
        <f t="shared" si="19"/>
        <v>-0.98346137776849218</v>
      </c>
      <c r="O26" s="177">
        <f t="shared" si="19"/>
        <v>-2.9586845597954721</v>
      </c>
      <c r="P26" s="177">
        <f t="shared" si="19"/>
        <v>748.01594337777794</v>
      </c>
      <c r="Q26" s="177">
        <f t="shared" si="19"/>
        <v>908.09931966208001</v>
      </c>
      <c r="R26" s="177">
        <f t="shared" si="19"/>
        <v>1119.9058999063197</v>
      </c>
      <c r="S26" s="177">
        <f t="shared" si="19"/>
        <v>34.422029225685435</v>
      </c>
      <c r="T26" s="177">
        <f t="shared" si="19"/>
        <v>186.39052037426879</v>
      </c>
      <c r="U26" s="177">
        <f t="shared" si="19"/>
        <v>3849.1210104592669</v>
      </c>
      <c r="V26" s="177">
        <f t="shared" si="19"/>
        <v>140.93827943770106</v>
      </c>
      <c r="W26" s="177">
        <f t="shared" si="19"/>
        <v>-1.0089019337033989E-3</v>
      </c>
      <c r="X26" s="177">
        <f t="shared" si="19"/>
        <v>198.27377847019878</v>
      </c>
      <c r="Y26" s="177">
        <f t="shared" si="19"/>
        <v>2.1786877819474957</v>
      </c>
      <c r="Z26" s="177">
        <f t="shared" si="19"/>
        <v>38.477897506405931</v>
      </c>
      <c r="AA26" s="305">
        <f t="shared" si="19"/>
        <v>1935.013634526759</v>
      </c>
      <c r="AB26" s="255">
        <f t="shared" si="19"/>
        <v>486.36854943771937</v>
      </c>
      <c r="AC26" s="325">
        <f t="shared" si="19"/>
        <v>0</v>
      </c>
      <c r="AD26" s="178">
        <f t="shared" si="19"/>
        <v>0</v>
      </c>
      <c r="AE26" s="178">
        <f t="shared" si="19"/>
        <v>189.66933668092702</v>
      </c>
      <c r="AF26" s="178">
        <f t="shared" si="19"/>
        <v>40.402868839824052</v>
      </c>
      <c r="AG26" s="178">
        <f t="shared" si="19"/>
        <v>0</v>
      </c>
      <c r="AH26" s="178">
        <f t="shared" si="19"/>
        <v>10.187056589859743</v>
      </c>
      <c r="AI26" s="178">
        <f t="shared" si="19"/>
        <v>162.730278856578</v>
      </c>
      <c r="AJ26" s="178">
        <f t="shared" ref="AJ26" si="20">AJ7-AJ9+AJ15+AJ21-AJ25</f>
        <v>26.911813626048001</v>
      </c>
      <c r="AK26" s="257">
        <f t="shared" si="19"/>
        <v>0</v>
      </c>
      <c r="AL26" s="257">
        <f t="shared" si="19"/>
        <v>13.693209171744657</v>
      </c>
      <c r="AM26" s="295">
        <f t="shared" si="19"/>
        <v>42.773985672737659</v>
      </c>
      <c r="AN26" s="305">
        <f t="shared" si="19"/>
        <v>56.672602499653209</v>
      </c>
      <c r="AO26" s="305">
        <f t="shared" si="19"/>
        <v>2409.951297436106</v>
      </c>
      <c r="AP26" s="255">
        <f t="shared" si="19"/>
        <v>0</v>
      </c>
      <c r="AQ26" s="205">
        <f>C26+H26+L26+AA26+AB26+AN26+AO26+AP26</f>
        <v>12539.666955235482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1">C28</f>
        <v>0</v>
      </c>
      <c r="D27" s="257">
        <f t="shared" si="21"/>
        <v>0</v>
      </c>
      <c r="E27" s="178">
        <f t="shared" si="21"/>
        <v>0</v>
      </c>
      <c r="F27" s="258">
        <f t="shared" si="21"/>
        <v>0</v>
      </c>
      <c r="G27" s="258">
        <f t="shared" si="21"/>
        <v>0</v>
      </c>
      <c r="H27" s="306">
        <f t="shared" si="21"/>
        <v>0</v>
      </c>
      <c r="I27" s="257">
        <f t="shared" si="21"/>
        <v>0</v>
      </c>
      <c r="J27" s="468">
        <f t="shared" si="21"/>
        <v>0</v>
      </c>
      <c r="K27" s="178">
        <f t="shared" si="21"/>
        <v>0</v>
      </c>
      <c r="L27" s="306">
        <f t="shared" si="21"/>
        <v>238.9303637585522</v>
      </c>
      <c r="M27" s="178">
        <f t="shared" si="21"/>
        <v>0</v>
      </c>
      <c r="N27" s="178">
        <f t="shared" si="21"/>
        <v>0</v>
      </c>
      <c r="O27" s="178">
        <f t="shared" si="21"/>
        <v>0</v>
      </c>
      <c r="P27" s="178">
        <f t="shared" si="21"/>
        <v>0</v>
      </c>
      <c r="Q27" s="178">
        <f t="shared" si="21"/>
        <v>0</v>
      </c>
      <c r="R27" s="178">
        <f t="shared" si="21"/>
        <v>0</v>
      </c>
      <c r="S27" s="178">
        <f t="shared" si="21"/>
        <v>0</v>
      </c>
      <c r="T27" s="178">
        <f t="shared" si="21"/>
        <v>0</v>
      </c>
      <c r="U27" s="178">
        <f t="shared" si="21"/>
        <v>0</v>
      </c>
      <c r="V27" s="178">
        <f t="shared" si="21"/>
        <v>0</v>
      </c>
      <c r="W27" s="258"/>
      <c r="X27" s="258">
        <f t="shared" ref="X27:AQ27" si="22">X28</f>
        <v>198.27377847019878</v>
      </c>
      <c r="Y27" s="258">
        <f t="shared" si="22"/>
        <v>2.1786877819474957</v>
      </c>
      <c r="Z27" s="178">
        <f t="shared" si="22"/>
        <v>38.477897506405931</v>
      </c>
      <c r="AA27" s="306">
        <f t="shared" si="22"/>
        <v>0</v>
      </c>
      <c r="AB27" s="324">
        <f t="shared" si="22"/>
        <v>0</v>
      </c>
      <c r="AC27" s="325">
        <f t="shared" si="22"/>
        <v>0</v>
      </c>
      <c r="AD27" s="178">
        <f t="shared" si="22"/>
        <v>0</v>
      </c>
      <c r="AE27" s="178">
        <f t="shared" si="22"/>
        <v>0</v>
      </c>
      <c r="AF27" s="178">
        <f t="shared" si="22"/>
        <v>0</v>
      </c>
      <c r="AG27" s="178">
        <f t="shared" si="22"/>
        <v>0</v>
      </c>
      <c r="AH27" s="178">
        <f t="shared" si="22"/>
        <v>0</v>
      </c>
      <c r="AI27" s="178">
        <f t="shared" si="22"/>
        <v>0</v>
      </c>
      <c r="AJ27" s="178">
        <f t="shared" si="22"/>
        <v>0</v>
      </c>
      <c r="AK27" s="257">
        <f t="shared" si="22"/>
        <v>0</v>
      </c>
      <c r="AL27" s="257">
        <f t="shared" si="22"/>
        <v>0</v>
      </c>
      <c r="AM27" s="258">
        <f t="shared" si="22"/>
        <v>0</v>
      </c>
      <c r="AN27" s="306">
        <f t="shared" si="22"/>
        <v>0</v>
      </c>
      <c r="AO27" s="306">
        <f t="shared" si="22"/>
        <v>0</v>
      </c>
      <c r="AP27" s="324">
        <f t="shared" si="22"/>
        <v>0</v>
      </c>
      <c r="AQ27" s="227">
        <f t="shared" si="22"/>
        <v>238.9303637585522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238.9303637585522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198.27377847019878</v>
      </c>
      <c r="Y28" s="270">
        <f>Y26</f>
        <v>2.1786877819474957</v>
      </c>
      <c r="Z28" s="182">
        <f>Z26</f>
        <v>38.477897506405931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>C28+H28+L28+AA28+AB28+AN28+AO28+AP28</f>
        <v>238.9303637585522</v>
      </c>
    </row>
    <row r="29" spans="1:44" s="206" customFormat="1" ht="12.75" customHeight="1" thickBot="1">
      <c r="A29" s="207" t="s">
        <v>12</v>
      </c>
      <c r="B29" s="208"/>
      <c r="C29" s="256">
        <f t="shared" ref="C29:AQ29" si="23">C30+C45+C56+C58+C65+C70+C71</f>
        <v>255.34477081087016</v>
      </c>
      <c r="D29" s="257">
        <f t="shared" si="23"/>
        <v>158.0164676061994</v>
      </c>
      <c r="E29" s="178">
        <f t="shared" si="23"/>
        <v>88.25682664721495</v>
      </c>
      <c r="F29" s="258">
        <f t="shared" si="23"/>
        <v>0</v>
      </c>
      <c r="G29" s="258">
        <f t="shared" si="23"/>
        <v>9.0714765574558189</v>
      </c>
      <c r="H29" s="306">
        <f t="shared" si="23"/>
        <v>183.49320499999999</v>
      </c>
      <c r="I29" s="257">
        <f t="shared" si="23"/>
        <v>0</v>
      </c>
      <c r="J29" s="469">
        <f t="shared" si="23"/>
        <v>127.70399999999999</v>
      </c>
      <c r="K29" s="257">
        <f t="shared" si="23"/>
        <v>55.789205000000003</v>
      </c>
      <c r="L29" s="306">
        <f t="shared" si="23"/>
        <v>7022.3077142984303</v>
      </c>
      <c r="M29" s="178">
        <f t="shared" si="23"/>
        <v>0</v>
      </c>
      <c r="N29" s="178">
        <f t="shared" ref="N29" si="24">N30+N45+N56+N58+N65+N70+N71</f>
        <v>0</v>
      </c>
      <c r="O29" s="178">
        <f t="shared" si="23"/>
        <v>0</v>
      </c>
      <c r="P29" s="178">
        <f t="shared" si="23"/>
        <v>780.92608129041673</v>
      </c>
      <c r="Q29" s="178">
        <f t="shared" si="23"/>
        <v>910.51333330047999</v>
      </c>
      <c r="R29" s="178">
        <f t="shared" si="23"/>
        <v>1115.6537766794399</v>
      </c>
      <c r="S29" s="178">
        <f t="shared" si="23"/>
        <v>29.695189152151887</v>
      </c>
      <c r="T29" s="178">
        <f t="shared" si="23"/>
        <v>180.27421114819848</v>
      </c>
      <c r="U29" s="178">
        <f t="shared" si="23"/>
        <v>3864.7831126557121</v>
      </c>
      <c r="V29" s="178">
        <f t="shared" si="23"/>
        <v>140.46201007203084</v>
      </c>
      <c r="W29" s="258">
        <f t="shared" si="23"/>
        <v>0</v>
      </c>
      <c r="X29" s="258">
        <f t="shared" si="23"/>
        <v>0</v>
      </c>
      <c r="Y29" s="258">
        <f t="shared" si="23"/>
        <v>0</v>
      </c>
      <c r="Z29" s="257">
        <f t="shared" si="23"/>
        <v>0</v>
      </c>
      <c r="AA29" s="305">
        <f t="shared" si="23"/>
        <v>1968.7619530168281</v>
      </c>
      <c r="AB29" s="324">
        <f t="shared" si="23"/>
        <v>485.74613001484374</v>
      </c>
      <c r="AC29" s="325">
        <f t="shared" si="23"/>
        <v>0</v>
      </c>
      <c r="AD29" s="178">
        <f t="shared" si="23"/>
        <v>0</v>
      </c>
      <c r="AE29" s="178">
        <f t="shared" si="23"/>
        <v>189.37257306160413</v>
      </c>
      <c r="AF29" s="178">
        <f t="shared" ref="AF29" si="25">AF30+AF45+AF56+AF58+AF65+AF70+AF71</f>
        <v>40.402868839824038</v>
      </c>
      <c r="AG29" s="178">
        <f t="shared" si="23"/>
        <v>0</v>
      </c>
      <c r="AH29" s="178">
        <f t="shared" si="23"/>
        <v>10.187056589859742</v>
      </c>
      <c r="AI29" s="178">
        <f t="shared" si="23"/>
        <v>163.12748726395355</v>
      </c>
      <c r="AJ29" s="178">
        <f t="shared" ref="AJ29" si="26">AJ30+AJ45+AJ56+AJ58+AJ65+AJ70+AJ71</f>
        <v>26.188949415119996</v>
      </c>
      <c r="AK29" s="324">
        <f t="shared" si="23"/>
        <v>0</v>
      </c>
      <c r="AL29" s="324">
        <f t="shared" ref="AL29" si="27">AL30+AL45+AL56+AL58+AL65+AL70+AL71</f>
        <v>13.693209171744657</v>
      </c>
      <c r="AM29" s="324">
        <f t="shared" si="23"/>
        <v>42.773985672737666</v>
      </c>
      <c r="AN29" s="324">
        <f t="shared" si="23"/>
        <v>56.672602499653223</v>
      </c>
      <c r="AO29" s="306">
        <f t="shared" si="23"/>
        <v>2442.2999126905729</v>
      </c>
      <c r="AP29" s="324">
        <f t="shared" si="23"/>
        <v>0</v>
      </c>
      <c r="AQ29" s="205">
        <f t="shared" si="23"/>
        <v>12414.626288331197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68.839405584671127</v>
      </c>
      <c r="D30" s="185">
        <v>68.839405584671127</v>
      </c>
      <c r="E30" s="185">
        <v>0</v>
      </c>
      <c r="F30" s="280"/>
      <c r="G30" s="280"/>
      <c r="H30" s="314">
        <f>SUM(H31:H44)</f>
        <v>0</v>
      </c>
      <c r="I30" s="279">
        <f t="shared" ref="I30:K30" si="28">SUM(I31:I44)</f>
        <v>0</v>
      </c>
      <c r="J30" s="185">
        <f t="shared" si="28"/>
        <v>0</v>
      </c>
      <c r="K30" s="185">
        <f t="shared" si="28"/>
        <v>0</v>
      </c>
      <c r="L30" s="314">
        <f>SUM(L31:L44)</f>
        <v>394.75216520048622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6.3323882707917436</v>
      </c>
      <c r="R30" s="185">
        <f>SUM(R31:R44)</f>
        <v>0</v>
      </c>
      <c r="S30" s="185">
        <v>29.48588602919402</v>
      </c>
      <c r="T30" s="185">
        <v>62.661194505149815</v>
      </c>
      <c r="U30" s="185">
        <v>159.29424288251556</v>
      </c>
      <c r="V30" s="185">
        <v>136.9784535128351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997.43667798825015</v>
      </c>
      <c r="AB30" s="336">
        <f t="shared" ref="AB30:AN30" si="29">SUM(AB31:AB44)</f>
        <v>191.59736882909439</v>
      </c>
      <c r="AC30" s="337">
        <f t="shared" si="29"/>
        <v>0</v>
      </c>
      <c r="AD30" s="185">
        <f t="shared" si="29"/>
        <v>0</v>
      </c>
      <c r="AE30" s="185">
        <f t="shared" si="29"/>
        <v>147.318983911446</v>
      </c>
      <c r="AF30" s="185">
        <f t="shared" ref="AF30" si="30">SUM(AF31:AF44)</f>
        <v>40.402868839824038</v>
      </c>
      <c r="AG30" s="185">
        <f t="shared" si="29"/>
        <v>0</v>
      </c>
      <c r="AH30" s="185">
        <f t="shared" si="29"/>
        <v>3.8755160778243574</v>
      </c>
      <c r="AI30" s="185">
        <f t="shared" si="29"/>
        <v>0</v>
      </c>
      <c r="AJ30" s="185">
        <f t="shared" ref="AJ30" si="31">SUM(AJ31:AJ44)</f>
        <v>0</v>
      </c>
      <c r="AK30" s="185">
        <f t="shared" si="29"/>
        <v>0</v>
      </c>
      <c r="AL30" s="185">
        <f t="shared" ref="AL30" si="32">SUM(AL31:AL44)</f>
        <v>0</v>
      </c>
      <c r="AM30" s="439">
        <f t="shared" si="29"/>
        <v>0</v>
      </c>
      <c r="AN30" s="279">
        <f t="shared" si="29"/>
        <v>56.672602499653223</v>
      </c>
      <c r="AO30" s="314">
        <v>563.96408847402756</v>
      </c>
      <c r="AP30" s="336">
        <f>SUM(AP31:AP44)</f>
        <v>0</v>
      </c>
      <c r="AQ30" s="209">
        <f t="shared" ref="AQ30:AQ72" si="33">C30+H30+L30+AA30+AB30+AN30+AO30+AP30</f>
        <v>2273.2623085761829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4">SUM(D31:G31)</f>
        <v>0</v>
      </c>
      <c r="D31" s="327">
        <v>0</v>
      </c>
      <c r="E31" s="434"/>
      <c r="F31" s="434"/>
      <c r="G31" s="583"/>
      <c r="H31" s="315">
        <f t="shared" ref="H31:H43" si="35">SUM(I31:K31)</f>
        <v>0</v>
      </c>
      <c r="I31" s="282"/>
      <c r="J31" s="472"/>
      <c r="K31" s="186"/>
      <c r="L31" s="315">
        <f t="shared" ref="L31:L43" si="36">SUM(M31:Z31)</f>
        <v>16.584168563043598</v>
      </c>
      <c r="M31" s="186"/>
      <c r="N31" s="186"/>
      <c r="O31" s="186"/>
      <c r="P31" s="283"/>
      <c r="Q31" s="311">
        <v>0.17499999999999999</v>
      </c>
      <c r="R31" s="434"/>
      <c r="S31" s="311">
        <v>0</v>
      </c>
      <c r="T31" s="311">
        <v>1.526168563043597</v>
      </c>
      <c r="U31" s="311">
        <v>14.882999999999999</v>
      </c>
      <c r="V31" s="311">
        <v>0</v>
      </c>
      <c r="W31" s="434"/>
      <c r="X31" s="282"/>
      <c r="Y31" s="283"/>
      <c r="Z31" s="186"/>
      <c r="AA31" s="352">
        <v>13.039794208431157</v>
      </c>
      <c r="AB31" s="338">
        <f t="shared" ref="AB31:AB43" si="37">SUM(AC31:AM31)</f>
        <v>3.3998404996728751E-2</v>
      </c>
      <c r="AC31" s="339"/>
      <c r="AD31" s="186"/>
      <c r="AE31" s="186">
        <v>3.3998404996728751E-2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21.201557771098344</v>
      </c>
      <c r="AP31" s="338"/>
      <c r="AQ31" s="212">
        <f t="shared" si="33"/>
        <v>50.859518947569825</v>
      </c>
    </row>
    <row r="32" spans="1:44" ht="12.75" customHeight="1">
      <c r="A32" s="235" t="s">
        <v>110</v>
      </c>
      <c r="B32" s="402" t="s">
        <v>122</v>
      </c>
      <c r="C32" s="249">
        <f t="shared" si="34"/>
        <v>0</v>
      </c>
      <c r="D32" s="321">
        <v>0</v>
      </c>
      <c r="E32" s="413"/>
      <c r="F32" s="413"/>
      <c r="G32" s="582"/>
      <c r="H32" s="302">
        <f t="shared" si="35"/>
        <v>0</v>
      </c>
      <c r="I32" s="28">
        <v>0</v>
      </c>
      <c r="J32" s="467"/>
      <c r="K32" s="173"/>
      <c r="L32" s="302">
        <f t="shared" si="36"/>
        <v>67.123884048020017</v>
      </c>
      <c r="M32" s="173"/>
      <c r="N32" s="173"/>
      <c r="O32" s="173"/>
      <c r="P32" s="283"/>
      <c r="Q32" s="413">
        <v>1.508</v>
      </c>
      <c r="R32" s="413"/>
      <c r="S32" s="413">
        <v>19.314129079223996</v>
      </c>
      <c r="T32" s="413">
        <v>35.993754968796011</v>
      </c>
      <c r="U32" s="413">
        <v>10.308</v>
      </c>
      <c r="V32" s="413">
        <v>0</v>
      </c>
      <c r="W32" s="413"/>
      <c r="X32" s="28"/>
      <c r="Y32" s="188"/>
      <c r="Z32" s="173"/>
      <c r="AA32" s="350">
        <v>298.05055044089863</v>
      </c>
      <c r="AB32" s="320">
        <f t="shared" si="37"/>
        <v>33.904713455562941</v>
      </c>
      <c r="AC32" s="321"/>
      <c r="AD32" s="173"/>
      <c r="AE32" s="173">
        <v>30.029197377738587</v>
      </c>
      <c r="AF32" s="173"/>
      <c r="AG32" s="186"/>
      <c r="AH32" s="186">
        <v>3.8755160778243574</v>
      </c>
      <c r="AI32" s="186">
        <v>0</v>
      </c>
      <c r="AJ32" s="186"/>
      <c r="AK32" s="28"/>
      <c r="AL32" s="188"/>
      <c r="AM32" s="173"/>
      <c r="AN32" s="350"/>
      <c r="AO32" s="350">
        <v>93.158913758007131</v>
      </c>
      <c r="AP32" s="320"/>
      <c r="AQ32" s="199">
        <f t="shared" si="33"/>
        <v>492.23806170248878</v>
      </c>
    </row>
    <row r="33" spans="1:44" ht="12.75" customHeight="1">
      <c r="A33" s="235" t="s">
        <v>16</v>
      </c>
      <c r="B33" s="138" t="s">
        <v>14</v>
      </c>
      <c r="C33" s="249">
        <f t="shared" si="34"/>
        <v>0</v>
      </c>
      <c r="D33" s="321">
        <v>0</v>
      </c>
      <c r="E33" s="413"/>
      <c r="F33" s="413"/>
      <c r="G33" s="582"/>
      <c r="H33" s="302">
        <f t="shared" si="35"/>
        <v>0</v>
      </c>
      <c r="I33" s="28"/>
      <c r="J33" s="467"/>
      <c r="K33" s="173"/>
      <c r="L33" s="302">
        <f t="shared" si="36"/>
        <v>5.6408726528636288</v>
      </c>
      <c r="M33" s="173"/>
      <c r="N33" s="173"/>
      <c r="O33" s="173"/>
      <c r="P33" s="283"/>
      <c r="Q33" s="413">
        <v>8.9999999999999993E-3</v>
      </c>
      <c r="R33" s="413"/>
      <c r="S33" s="413">
        <v>0</v>
      </c>
      <c r="T33" s="413">
        <v>5.4718726528636283</v>
      </c>
      <c r="U33" s="413">
        <v>0.16</v>
      </c>
      <c r="V33" s="413">
        <v>0</v>
      </c>
      <c r="W33" s="413"/>
      <c r="X33" s="28"/>
      <c r="Y33" s="188"/>
      <c r="Z33" s="173"/>
      <c r="AA33" s="350">
        <v>2.4502481477805826</v>
      </c>
      <c r="AB33" s="320">
        <f t="shared" si="37"/>
        <v>0.12189672035412503</v>
      </c>
      <c r="AC33" s="321"/>
      <c r="AD33" s="173"/>
      <c r="AE33" s="173">
        <v>0.12189672035412503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2.3059740276898633</v>
      </c>
      <c r="AP33" s="320"/>
      <c r="AQ33" s="199">
        <f t="shared" si="33"/>
        <v>10.5189915486882</v>
      </c>
    </row>
    <row r="34" spans="1:44" ht="12.75" customHeight="1">
      <c r="A34" s="235" t="s">
        <v>18</v>
      </c>
      <c r="B34" s="138" t="s">
        <v>123</v>
      </c>
      <c r="C34" s="249">
        <f t="shared" si="34"/>
        <v>0</v>
      </c>
      <c r="D34" s="321">
        <v>0</v>
      </c>
      <c r="E34" s="413"/>
      <c r="F34" s="413"/>
      <c r="G34" s="582"/>
      <c r="H34" s="302">
        <f t="shared" si="35"/>
        <v>0</v>
      </c>
      <c r="I34" s="28"/>
      <c r="J34" s="467"/>
      <c r="K34" s="173"/>
      <c r="L34" s="302">
        <f t="shared" si="36"/>
        <v>2.1906860041463814</v>
      </c>
      <c r="M34" s="173"/>
      <c r="N34" s="173"/>
      <c r="O34" s="173"/>
      <c r="P34" s="283"/>
      <c r="Q34" s="413">
        <v>8.1000000000000003E-2</v>
      </c>
      <c r="R34" s="413"/>
      <c r="S34" s="413">
        <v>0</v>
      </c>
      <c r="T34" s="413">
        <v>0.51368600414638133</v>
      </c>
      <c r="U34" s="413">
        <v>1.5960000000000001</v>
      </c>
      <c r="V34" s="413">
        <v>0</v>
      </c>
      <c r="W34" s="413"/>
      <c r="X34" s="28"/>
      <c r="Y34" s="188"/>
      <c r="Z34" s="173"/>
      <c r="AA34" s="350">
        <v>5.9232389603837028</v>
      </c>
      <c r="AB34" s="320">
        <f t="shared" si="37"/>
        <v>115.59832287738325</v>
      </c>
      <c r="AC34" s="321"/>
      <c r="AD34" s="173"/>
      <c r="AE34" s="173">
        <v>115.59832287738325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23.289220739363582</v>
      </c>
      <c r="AP34" s="320"/>
      <c r="AQ34" s="199">
        <f t="shared" si="33"/>
        <v>147.00146858127692</v>
      </c>
    </row>
    <row r="35" spans="1:44" ht="12.75" customHeight="1">
      <c r="A35" s="235" t="s">
        <v>20</v>
      </c>
      <c r="B35" s="138" t="s">
        <v>124</v>
      </c>
      <c r="C35" s="249">
        <f t="shared" si="34"/>
        <v>0</v>
      </c>
      <c r="D35" s="321">
        <v>0</v>
      </c>
      <c r="E35" s="413"/>
      <c r="F35" s="413"/>
      <c r="G35" s="582"/>
      <c r="H35" s="302">
        <f t="shared" si="35"/>
        <v>0</v>
      </c>
      <c r="I35" s="28"/>
      <c r="J35" s="467"/>
      <c r="K35" s="173"/>
      <c r="L35" s="302">
        <f t="shared" si="36"/>
        <v>0.70068095958645582</v>
      </c>
      <c r="M35" s="173"/>
      <c r="N35" s="173"/>
      <c r="O35" s="173"/>
      <c r="P35" s="283"/>
      <c r="Q35" s="413">
        <v>3.5000000000000003E-2</v>
      </c>
      <c r="R35" s="413"/>
      <c r="S35" s="413">
        <v>0</v>
      </c>
      <c r="T35" s="413">
        <v>0.37968095958645581</v>
      </c>
      <c r="U35" s="413">
        <v>0.28599999999999998</v>
      </c>
      <c r="V35" s="413">
        <v>0</v>
      </c>
      <c r="W35" s="413"/>
      <c r="X35" s="28"/>
      <c r="Y35" s="188"/>
      <c r="Z35" s="173"/>
      <c r="AA35" s="350">
        <v>7.0445508088972701</v>
      </c>
      <c r="AB35" s="320">
        <f t="shared" si="37"/>
        <v>8.4581397796739816E-3</v>
      </c>
      <c r="AC35" s="321"/>
      <c r="AD35" s="173"/>
      <c r="AE35" s="173">
        <v>8.4581397796739816E-3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6.513792773064937</v>
      </c>
      <c r="AP35" s="320"/>
      <c r="AQ35" s="199">
        <f t="shared" si="33"/>
        <v>14.267482681328337</v>
      </c>
    </row>
    <row r="36" spans="1:44" ht="12.75" customHeight="1">
      <c r="A36" s="235" t="s">
        <v>22</v>
      </c>
      <c r="B36" s="138" t="s">
        <v>125</v>
      </c>
      <c r="C36" s="249">
        <f t="shared" si="34"/>
        <v>0</v>
      </c>
      <c r="D36" s="339">
        <v>0</v>
      </c>
      <c r="E36" s="413"/>
      <c r="F36" s="413"/>
      <c r="G36" s="582"/>
      <c r="H36" s="302">
        <f t="shared" si="35"/>
        <v>0</v>
      </c>
      <c r="I36" s="28"/>
      <c r="J36" s="467"/>
      <c r="K36" s="173"/>
      <c r="L36" s="302">
        <f t="shared" si="36"/>
        <v>19.466180382392864</v>
      </c>
      <c r="M36" s="173"/>
      <c r="N36" s="173"/>
      <c r="O36" s="173"/>
      <c r="P36" s="283"/>
      <c r="Q36" s="434">
        <v>0.26700000000000002</v>
      </c>
      <c r="R36" s="413"/>
      <c r="S36" s="434">
        <v>3.4063190006999995</v>
      </c>
      <c r="T36" s="434">
        <v>3.1089170337902736</v>
      </c>
      <c r="U36" s="434">
        <v>3.5880000000000001</v>
      </c>
      <c r="V36" s="434">
        <v>9.0959443479025932</v>
      </c>
      <c r="W36" s="413"/>
      <c r="X36" s="28"/>
      <c r="Y36" s="188"/>
      <c r="Z36" s="173"/>
      <c r="AA36" s="347">
        <v>121.23100800104577</v>
      </c>
      <c r="AB36" s="320">
        <f t="shared" si="37"/>
        <v>6.9257238666506959E-2</v>
      </c>
      <c r="AC36" s="321"/>
      <c r="AD36" s="173"/>
      <c r="AE36" s="173">
        <v>6.9257238666506959E-2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86.273484483782127</v>
      </c>
      <c r="AP36" s="320"/>
      <c r="AQ36" s="199">
        <f t="shared" si="33"/>
        <v>227.03993010588727</v>
      </c>
    </row>
    <row r="37" spans="1:44" ht="12.75" customHeight="1">
      <c r="A37" s="235" t="s">
        <v>24</v>
      </c>
      <c r="B37" s="138" t="s">
        <v>126</v>
      </c>
      <c r="C37" s="249">
        <f t="shared" si="34"/>
        <v>0</v>
      </c>
      <c r="D37" s="321">
        <v>0</v>
      </c>
      <c r="E37" s="413"/>
      <c r="F37" s="413"/>
      <c r="G37" s="582"/>
      <c r="H37" s="302">
        <f t="shared" si="35"/>
        <v>0</v>
      </c>
      <c r="I37" s="28"/>
      <c r="J37" s="467"/>
      <c r="K37" s="173"/>
      <c r="L37" s="302">
        <f t="shared" si="36"/>
        <v>3.5619897501952842</v>
      </c>
      <c r="M37" s="173"/>
      <c r="N37" s="173"/>
      <c r="O37" s="173"/>
      <c r="P37" s="283"/>
      <c r="Q37" s="413">
        <v>0.64</v>
      </c>
      <c r="R37" s="413"/>
      <c r="S37" s="413">
        <v>0</v>
      </c>
      <c r="T37" s="413">
        <v>2.0889897501952843</v>
      </c>
      <c r="U37" s="413">
        <v>0.83299999999999996</v>
      </c>
      <c r="V37" s="413">
        <v>0</v>
      </c>
      <c r="W37" s="413"/>
      <c r="X37" s="28"/>
      <c r="Y37" s="188"/>
      <c r="Z37" s="173"/>
      <c r="AA37" s="350">
        <v>10.91321650071403</v>
      </c>
      <c r="AB37" s="320">
        <f t="shared" si="37"/>
        <v>4.6536353376010184E-2</v>
      </c>
      <c r="AC37" s="321"/>
      <c r="AD37" s="173"/>
      <c r="AE37" s="173">
        <v>4.6536353376010184E-2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20.928415096748466</v>
      </c>
      <c r="AP37" s="320"/>
      <c r="AQ37" s="199">
        <f t="shared" si="33"/>
        <v>35.450157701033788</v>
      </c>
    </row>
    <row r="38" spans="1:44" ht="12.75" customHeight="1">
      <c r="A38" s="235" t="s">
        <v>26</v>
      </c>
      <c r="B38" s="138" t="s">
        <v>127</v>
      </c>
      <c r="C38" s="249">
        <f t="shared" si="34"/>
        <v>68.839405584671127</v>
      </c>
      <c r="D38" s="321">
        <v>68.839405584671127</v>
      </c>
      <c r="E38" s="413"/>
      <c r="F38" s="413"/>
      <c r="G38" s="582"/>
      <c r="H38" s="302">
        <f t="shared" si="35"/>
        <v>0</v>
      </c>
      <c r="I38" s="28"/>
      <c r="J38" s="467"/>
      <c r="K38" s="173"/>
      <c r="L38" s="302">
        <f t="shared" si="36"/>
        <v>157.30446478400586</v>
      </c>
      <c r="M38" s="173"/>
      <c r="N38" s="173"/>
      <c r="O38" s="173"/>
      <c r="P38" s="283"/>
      <c r="Q38" s="413">
        <v>0.92600000000000005</v>
      </c>
      <c r="R38" s="413"/>
      <c r="S38" s="413">
        <v>0</v>
      </c>
      <c r="T38" s="413">
        <v>2.3629556190733547</v>
      </c>
      <c r="U38" s="413">
        <v>26.132999999999999</v>
      </c>
      <c r="V38" s="413">
        <v>127.8825091649325</v>
      </c>
      <c r="W38" s="413"/>
      <c r="X38" s="28"/>
      <c r="Y38" s="188"/>
      <c r="Z38" s="173"/>
      <c r="AA38" s="350">
        <v>35.713502746267224</v>
      </c>
      <c r="AB38" s="320">
        <f t="shared" si="37"/>
        <v>41.564345702924669</v>
      </c>
      <c r="AC38" s="321"/>
      <c r="AD38" s="173"/>
      <c r="AE38" s="173">
        <v>1.1614768631006305</v>
      </c>
      <c r="AF38" s="173">
        <v>40.402868839824038</v>
      </c>
      <c r="AG38" s="186"/>
      <c r="AH38" s="186"/>
      <c r="AI38" s="186">
        <v>0</v>
      </c>
      <c r="AJ38" s="186"/>
      <c r="AK38" s="28"/>
      <c r="AL38" s="188"/>
      <c r="AM38" s="173"/>
      <c r="AN38" s="350">
        <v>56.672602499653223</v>
      </c>
      <c r="AO38" s="350">
        <v>65.698428683218623</v>
      </c>
      <c r="AP38" s="320"/>
      <c r="AQ38" s="199">
        <f t="shared" si="33"/>
        <v>425.79275000074074</v>
      </c>
    </row>
    <row r="39" spans="1:44" ht="12.75" customHeight="1">
      <c r="A39" s="235" t="s">
        <v>28</v>
      </c>
      <c r="B39" s="138" t="s">
        <v>128</v>
      </c>
      <c r="C39" s="249">
        <f t="shared" si="34"/>
        <v>0</v>
      </c>
      <c r="D39" s="321">
        <v>0</v>
      </c>
      <c r="E39" s="413"/>
      <c r="F39" s="413"/>
      <c r="G39" s="582"/>
      <c r="H39" s="302">
        <f t="shared" si="35"/>
        <v>0</v>
      </c>
      <c r="I39" s="28"/>
      <c r="J39" s="467"/>
      <c r="K39" s="173"/>
      <c r="L39" s="302">
        <f t="shared" si="36"/>
        <v>6.5266395638915196</v>
      </c>
      <c r="M39" s="173"/>
      <c r="N39" s="173"/>
      <c r="O39" s="173"/>
      <c r="P39" s="283"/>
      <c r="Q39" s="413">
        <v>0.39100000000000001</v>
      </c>
      <c r="R39" s="413"/>
      <c r="S39" s="413">
        <v>3.2590363652700001</v>
      </c>
      <c r="T39" s="413">
        <v>1.2656031986215195</v>
      </c>
      <c r="U39" s="413">
        <v>1.611</v>
      </c>
      <c r="V39" s="413">
        <v>0</v>
      </c>
      <c r="W39" s="413"/>
      <c r="X39" s="28"/>
      <c r="Y39" s="188"/>
      <c r="Z39" s="173"/>
      <c r="AA39" s="350">
        <v>419.59852888934574</v>
      </c>
      <c r="AB39" s="320">
        <f t="shared" si="37"/>
        <v>2.8193799265579939E-2</v>
      </c>
      <c r="AC39" s="321"/>
      <c r="AD39" s="173"/>
      <c r="AE39" s="173">
        <v>2.8193799265579939E-2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60.36859263242863</v>
      </c>
      <c r="AP39" s="320"/>
      <c r="AQ39" s="199">
        <f t="shared" si="33"/>
        <v>486.52195488493146</v>
      </c>
    </row>
    <row r="40" spans="1:44" ht="12.75" customHeight="1">
      <c r="A40" s="235" t="s">
        <v>30</v>
      </c>
      <c r="B40" s="138" t="s">
        <v>129</v>
      </c>
      <c r="C40" s="249">
        <f t="shared" si="34"/>
        <v>0</v>
      </c>
      <c r="D40" s="321">
        <v>0</v>
      </c>
      <c r="E40" s="413"/>
      <c r="F40" s="413"/>
      <c r="G40" s="582"/>
      <c r="H40" s="302">
        <f t="shared" si="35"/>
        <v>0</v>
      </c>
      <c r="I40" s="28"/>
      <c r="J40" s="467"/>
      <c r="K40" s="173"/>
      <c r="L40" s="302">
        <f t="shared" si="36"/>
        <v>3.280090211679886</v>
      </c>
      <c r="M40" s="173"/>
      <c r="N40" s="173"/>
      <c r="O40" s="173"/>
      <c r="P40" s="283"/>
      <c r="Q40" s="413">
        <v>0.27</v>
      </c>
      <c r="R40" s="413"/>
      <c r="S40" s="413">
        <v>0</v>
      </c>
      <c r="T40" s="413">
        <v>1.8060902116798858</v>
      </c>
      <c r="U40" s="413">
        <v>1.2040000000000002</v>
      </c>
      <c r="V40" s="413">
        <v>0</v>
      </c>
      <c r="W40" s="413"/>
      <c r="X40" s="28"/>
      <c r="Y40" s="188"/>
      <c r="Z40" s="173"/>
      <c r="AA40" s="350">
        <v>16.314248509202702</v>
      </c>
      <c r="AB40" s="320">
        <f t="shared" si="37"/>
        <v>4.0234210010762904E-2</v>
      </c>
      <c r="AC40" s="321"/>
      <c r="AD40" s="173"/>
      <c r="AE40" s="173">
        <v>4.0234210010762904E-2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17.96649249050834</v>
      </c>
      <c r="AP40" s="320"/>
      <c r="AQ40" s="199">
        <f t="shared" si="33"/>
        <v>37.601065421401692</v>
      </c>
    </row>
    <row r="41" spans="1:44" ht="12.75" customHeight="1">
      <c r="A41" s="235" t="s">
        <v>32</v>
      </c>
      <c r="B41" s="138" t="s">
        <v>130</v>
      </c>
      <c r="C41" s="249">
        <f t="shared" si="34"/>
        <v>0</v>
      </c>
      <c r="D41" s="339">
        <v>0</v>
      </c>
      <c r="E41" s="413"/>
      <c r="F41" s="413"/>
      <c r="G41" s="582"/>
      <c r="H41" s="302">
        <f t="shared" si="35"/>
        <v>0</v>
      </c>
      <c r="I41" s="28"/>
      <c r="J41" s="467"/>
      <c r="K41" s="173"/>
      <c r="L41" s="302">
        <f t="shared" si="36"/>
        <v>2.5700876893999229</v>
      </c>
      <c r="M41" s="173"/>
      <c r="N41" s="173"/>
      <c r="O41" s="173"/>
      <c r="P41" s="283"/>
      <c r="Q41" s="434">
        <v>0.25700000000000001</v>
      </c>
      <c r="R41" s="413"/>
      <c r="S41" s="434">
        <v>0</v>
      </c>
      <c r="T41" s="434">
        <v>1.7390876893999232</v>
      </c>
      <c r="U41" s="434">
        <v>0.57399999999999995</v>
      </c>
      <c r="V41" s="434">
        <v>0</v>
      </c>
      <c r="W41" s="413"/>
      <c r="X41" s="28"/>
      <c r="Y41" s="188"/>
      <c r="Z41" s="173"/>
      <c r="AA41" s="347">
        <v>21.535618955928282</v>
      </c>
      <c r="AB41" s="320">
        <f t="shared" si="37"/>
        <v>3.8741597108467495E-2</v>
      </c>
      <c r="AC41" s="321"/>
      <c r="AD41" s="173"/>
      <c r="AE41" s="173">
        <v>3.8741597108467495E-2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94.027080994323654</v>
      </c>
      <c r="AP41" s="320"/>
      <c r="AQ41" s="199">
        <f t="shared" si="33"/>
        <v>118.17152923676034</v>
      </c>
    </row>
    <row r="42" spans="1:44" ht="12.75" customHeight="1">
      <c r="A42" s="235" t="s">
        <v>34</v>
      </c>
      <c r="B42" s="138" t="s">
        <v>131</v>
      </c>
      <c r="C42" s="249">
        <f t="shared" si="34"/>
        <v>0</v>
      </c>
      <c r="D42" s="321">
        <v>0</v>
      </c>
      <c r="E42" s="413"/>
      <c r="F42" s="413"/>
      <c r="G42" s="582"/>
      <c r="H42" s="302">
        <f t="shared" si="35"/>
        <v>0</v>
      </c>
      <c r="I42" s="28"/>
      <c r="J42" s="467"/>
      <c r="K42" s="173"/>
      <c r="L42" s="302">
        <f t="shared" si="36"/>
        <v>1.3589936139576611</v>
      </c>
      <c r="M42" s="173"/>
      <c r="N42" s="173"/>
      <c r="O42" s="173"/>
      <c r="P42" s="283"/>
      <c r="Q42" s="413">
        <v>7.9000000000000001E-2</v>
      </c>
      <c r="R42" s="413"/>
      <c r="S42" s="413">
        <v>0</v>
      </c>
      <c r="T42" s="413">
        <v>1.010993613957661</v>
      </c>
      <c r="U42" s="413">
        <v>0.26900000000000002</v>
      </c>
      <c r="V42" s="413">
        <v>0</v>
      </c>
      <c r="W42" s="413"/>
      <c r="X42" s="28"/>
      <c r="Y42" s="188"/>
      <c r="Z42" s="173"/>
      <c r="AA42" s="350">
        <v>1.3967463050686459</v>
      </c>
      <c r="AB42" s="320">
        <f t="shared" si="37"/>
        <v>2.2521870236857391E-2</v>
      </c>
      <c r="AC42" s="321"/>
      <c r="AD42" s="173"/>
      <c r="AE42" s="173">
        <v>2.2521870236857391E-2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3.6848876030323705</v>
      </c>
      <c r="AP42" s="320"/>
      <c r="AQ42" s="199">
        <f t="shared" si="33"/>
        <v>6.4631493922955343</v>
      </c>
    </row>
    <row r="43" spans="1:44" ht="12.75" customHeight="1">
      <c r="A43" s="235" t="s">
        <v>36</v>
      </c>
      <c r="B43" s="138" t="s">
        <v>142</v>
      </c>
      <c r="C43" s="249">
        <f t="shared" si="34"/>
        <v>0</v>
      </c>
      <c r="D43" s="321">
        <v>0</v>
      </c>
      <c r="E43" s="413"/>
      <c r="F43" s="413"/>
      <c r="G43" s="582"/>
      <c r="H43" s="302">
        <f t="shared" si="35"/>
        <v>0</v>
      </c>
      <c r="I43" s="28"/>
      <c r="J43" s="467"/>
      <c r="K43" s="173">
        <v>0</v>
      </c>
      <c r="L43" s="302">
        <f t="shared" si="36"/>
        <v>10.295533923355613</v>
      </c>
      <c r="M43" s="173"/>
      <c r="N43" s="173"/>
      <c r="O43" s="173"/>
      <c r="P43" s="188"/>
      <c r="Q43" s="413">
        <v>0.371</v>
      </c>
      <c r="R43" s="413"/>
      <c r="S43" s="413">
        <v>3.5064015839999998</v>
      </c>
      <c r="T43" s="413">
        <v>4.6961323393556142</v>
      </c>
      <c r="U43" s="413">
        <v>1.722</v>
      </c>
      <c r="V43" s="413">
        <v>0</v>
      </c>
      <c r="W43" s="413"/>
      <c r="X43" s="28"/>
      <c r="Y43" s="188"/>
      <c r="Z43" s="173"/>
      <c r="AA43" s="350">
        <v>39.919820322642622</v>
      </c>
      <c r="AB43" s="320">
        <f t="shared" si="37"/>
        <v>0.10461557986310487</v>
      </c>
      <c r="AC43" s="321"/>
      <c r="AD43" s="173"/>
      <c r="AE43" s="173">
        <v>0.10461557986310487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45.029956057226933</v>
      </c>
      <c r="AP43" s="320"/>
      <c r="AQ43" s="199">
        <f t="shared" si="33"/>
        <v>95.349925883088275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98.147893053947556</v>
      </c>
      <c r="M44" s="180"/>
      <c r="N44" s="180"/>
      <c r="O44" s="180"/>
      <c r="P44" s="264"/>
      <c r="Q44" s="414">
        <v>1.3233882707917439</v>
      </c>
      <c r="R44" s="414"/>
      <c r="S44" s="414">
        <v>0</v>
      </c>
      <c r="T44" s="414">
        <v>0.69726190064023263</v>
      </c>
      <c r="U44" s="414">
        <v>96.127242882515574</v>
      </c>
      <c r="V44" s="414">
        <v>0</v>
      </c>
      <c r="W44" s="414"/>
      <c r="X44" s="263"/>
      <c r="Y44" s="264"/>
      <c r="Z44" s="180"/>
      <c r="AA44" s="353">
        <v>4.3056051916437372</v>
      </c>
      <c r="AB44" s="328">
        <f>SUM(AC44:AM44)</f>
        <v>1.5532879565727424E-2</v>
      </c>
      <c r="AC44" s="329"/>
      <c r="AD44" s="180"/>
      <c r="AE44" s="180">
        <v>1.5532879565727424E-2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23.517291363534515</v>
      </c>
      <c r="AP44" s="328"/>
      <c r="AQ44" s="215">
        <f>C44+H44+L44+AA44+AB44+AN44+AO44+AP44</f>
        <v>125.98632248869153</v>
      </c>
    </row>
    <row r="45" spans="1:44" s="206" customFormat="1" ht="12.75" customHeight="1">
      <c r="A45" s="216" t="s">
        <v>37</v>
      </c>
      <c r="B45" s="191"/>
      <c r="C45" s="528">
        <f t="shared" ref="C45:AP45" si="38">SUM(C46:C55)</f>
        <v>0</v>
      </c>
      <c r="D45" s="529">
        <f t="shared" si="38"/>
        <v>0</v>
      </c>
      <c r="E45" s="529">
        <f t="shared" si="38"/>
        <v>0</v>
      </c>
      <c r="F45" s="530">
        <f t="shared" si="38"/>
        <v>0</v>
      </c>
      <c r="G45" s="530">
        <f t="shared" si="38"/>
        <v>0</v>
      </c>
      <c r="H45" s="531">
        <f t="shared" si="38"/>
        <v>0</v>
      </c>
      <c r="I45" s="532">
        <f t="shared" si="38"/>
        <v>0</v>
      </c>
      <c r="J45" s="546">
        <f t="shared" si="38"/>
        <v>0</v>
      </c>
      <c r="K45" s="529">
        <f t="shared" si="38"/>
        <v>0</v>
      </c>
      <c r="L45" s="531">
        <f t="shared" si="38"/>
        <v>5062.2170979361181</v>
      </c>
      <c r="M45" s="529">
        <f t="shared" si="38"/>
        <v>0</v>
      </c>
      <c r="N45" s="529">
        <f t="shared" ref="N45" si="39">SUM(N46:N55)</f>
        <v>0</v>
      </c>
      <c r="O45" s="529">
        <f t="shared" si="38"/>
        <v>0</v>
      </c>
      <c r="P45" s="529">
        <f t="shared" si="38"/>
        <v>780.92608129041673</v>
      </c>
      <c r="Q45" s="529">
        <f t="shared" si="38"/>
        <v>0</v>
      </c>
      <c r="R45" s="529">
        <f t="shared" si="38"/>
        <v>1115.6537766794399</v>
      </c>
      <c r="S45" s="529">
        <f t="shared" si="38"/>
        <v>0</v>
      </c>
      <c r="T45" s="529">
        <f t="shared" si="38"/>
        <v>1.6291650130548303</v>
      </c>
      <c r="U45" s="529">
        <f>SUM(U46:U55)</f>
        <v>3164.0080749532076</v>
      </c>
      <c r="V45" s="529">
        <f t="shared" si="38"/>
        <v>0</v>
      </c>
      <c r="W45" s="530">
        <f t="shared" si="38"/>
        <v>0</v>
      </c>
      <c r="X45" s="530">
        <f t="shared" si="38"/>
        <v>0</v>
      </c>
      <c r="Y45" s="530">
        <f t="shared" si="38"/>
        <v>0</v>
      </c>
      <c r="Z45" s="529">
        <f t="shared" si="38"/>
        <v>0</v>
      </c>
      <c r="AA45" s="531">
        <f t="shared" si="38"/>
        <v>17.419223807825386</v>
      </c>
      <c r="AB45" s="533">
        <f t="shared" si="38"/>
        <v>189.31643667907355</v>
      </c>
      <c r="AC45" s="534">
        <f t="shared" si="38"/>
        <v>0</v>
      </c>
      <c r="AD45" s="529">
        <f t="shared" si="38"/>
        <v>0</v>
      </c>
      <c r="AE45" s="529">
        <f t="shared" si="38"/>
        <v>0</v>
      </c>
      <c r="AF45" s="529">
        <f t="shared" ref="AF45" si="40">SUM(AF46:AF55)</f>
        <v>0</v>
      </c>
      <c r="AG45" s="529">
        <f t="shared" si="38"/>
        <v>0</v>
      </c>
      <c r="AH45" s="529">
        <f t="shared" si="38"/>
        <v>0</v>
      </c>
      <c r="AI45" s="529">
        <f t="shared" si="38"/>
        <v>163.12748726395355</v>
      </c>
      <c r="AJ45" s="529">
        <f t="shared" ref="AJ45" si="41">SUM(AJ46:AJ55)</f>
        <v>26.188949415119996</v>
      </c>
      <c r="AK45" s="532">
        <f t="shared" si="38"/>
        <v>0</v>
      </c>
      <c r="AL45" s="530">
        <f t="shared" ref="AL45" si="42">SUM(AL46:AL55)</f>
        <v>0</v>
      </c>
      <c r="AM45" s="529">
        <f t="shared" si="38"/>
        <v>0</v>
      </c>
      <c r="AN45" s="531">
        <f t="shared" si="38"/>
        <v>0</v>
      </c>
      <c r="AO45" s="531">
        <f t="shared" si="38"/>
        <v>7.4258747747169753</v>
      </c>
      <c r="AP45" s="533">
        <f t="shared" si="38"/>
        <v>0</v>
      </c>
      <c r="AQ45" s="536">
        <f t="shared" si="33"/>
        <v>5276.3786331977344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3">SUM(D46:G46)</f>
        <v>0</v>
      </c>
      <c r="D46" s="289"/>
      <c r="E46" s="272"/>
      <c r="F46" s="261"/>
      <c r="G46" s="261"/>
      <c r="H46" s="307">
        <f t="shared" ref="H46:H64" si="44">SUM(I46:K46)</f>
        <v>0</v>
      </c>
      <c r="I46" s="260"/>
      <c r="J46" s="470"/>
      <c r="K46" s="179"/>
      <c r="L46" s="307">
        <f t="shared" ref="L46:L64" si="45">SUM(M46:Z46)</f>
        <v>748.88083382744833</v>
      </c>
      <c r="M46" s="179"/>
      <c r="N46" s="179"/>
      <c r="O46" s="179"/>
      <c r="P46" s="179"/>
      <c r="Q46" s="179"/>
      <c r="R46" s="179"/>
      <c r="S46" s="179"/>
      <c r="T46" s="179"/>
      <c r="U46" s="179">
        <v>748.88083382744833</v>
      </c>
      <c r="V46" s="179"/>
      <c r="W46" s="261"/>
      <c r="X46" s="261"/>
      <c r="Y46" s="261"/>
      <c r="Z46" s="179"/>
      <c r="AA46" s="352">
        <v>0.40475004694754946</v>
      </c>
      <c r="AB46" s="326">
        <f t="shared" ref="AB46:AB56" si="46">SUM(AC46:AM46)</f>
        <v>39.957644433505862</v>
      </c>
      <c r="AC46" s="327"/>
      <c r="AD46" s="179"/>
      <c r="AE46" s="179"/>
      <c r="AF46" s="179"/>
      <c r="AG46" s="179"/>
      <c r="AH46" s="179">
        <v>0</v>
      </c>
      <c r="AI46" s="179">
        <v>39.957644433505862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33"/>
        <v>789.24322830790175</v>
      </c>
    </row>
    <row r="47" spans="1:44" s="196" customFormat="1" ht="12.75" customHeight="1">
      <c r="A47" s="233" t="s">
        <v>150</v>
      </c>
      <c r="B47" s="507"/>
      <c r="C47" s="249">
        <f t="shared" si="43"/>
        <v>0</v>
      </c>
      <c r="D47" s="511"/>
      <c r="E47" s="512"/>
      <c r="F47" s="283"/>
      <c r="G47" s="283"/>
      <c r="H47" s="302">
        <f t="shared" si="44"/>
        <v>0</v>
      </c>
      <c r="I47" s="282"/>
      <c r="J47" s="472"/>
      <c r="K47" s="186"/>
      <c r="L47" s="315">
        <f t="shared" si="45"/>
        <v>311.66883131836522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311.66883131836522</v>
      </c>
      <c r="V47" s="186"/>
      <c r="W47" s="283"/>
      <c r="X47" s="283"/>
      <c r="Y47" s="283"/>
      <c r="Z47" s="186"/>
      <c r="AA47" s="517"/>
      <c r="AB47" s="338">
        <f t="shared" si="46"/>
        <v>16.629551432337784</v>
      </c>
      <c r="AC47" s="339"/>
      <c r="AD47" s="186"/>
      <c r="AE47" s="186"/>
      <c r="AF47" s="186"/>
      <c r="AG47" s="186"/>
      <c r="AH47" s="186"/>
      <c r="AI47" s="186">
        <v>16.629551432337784</v>
      </c>
      <c r="AJ47" s="186">
        <v>0</v>
      </c>
      <c r="AK47" s="282"/>
      <c r="AL47" s="283"/>
      <c r="AM47" s="186"/>
      <c r="AN47" s="315"/>
      <c r="AO47" s="347">
        <v>5.9917730901201151E-2</v>
      </c>
      <c r="AP47" s="338"/>
      <c r="AQ47" s="212">
        <f t="shared" si="33"/>
        <v>328.3583004816042</v>
      </c>
    </row>
    <row r="48" spans="1:44" s="196" customFormat="1" ht="12.75" customHeight="1">
      <c r="A48" s="235" t="s">
        <v>71</v>
      </c>
      <c r="B48" s="198"/>
      <c r="C48" s="249">
        <f t="shared" si="43"/>
        <v>0</v>
      </c>
      <c r="D48" s="250"/>
      <c r="E48" s="251"/>
      <c r="F48" s="188"/>
      <c r="G48" s="188"/>
      <c r="H48" s="302">
        <f t="shared" si="44"/>
        <v>0</v>
      </c>
      <c r="I48" s="28"/>
      <c r="J48" s="467"/>
      <c r="K48" s="173"/>
      <c r="L48" s="302">
        <f t="shared" si="45"/>
        <v>2019.5084707070507</v>
      </c>
      <c r="M48" s="173"/>
      <c r="N48" s="173"/>
      <c r="O48" s="173"/>
      <c r="P48" s="173">
        <v>657.24966568904267</v>
      </c>
      <c r="Q48" s="173"/>
      <c r="R48" s="173"/>
      <c r="S48" s="173"/>
      <c r="T48" s="173">
        <v>1.6291650130548303</v>
      </c>
      <c r="U48" s="173">
        <v>1360.6296400049532</v>
      </c>
      <c r="V48" s="173"/>
      <c r="W48" s="188"/>
      <c r="X48" s="188"/>
      <c r="Y48" s="188"/>
      <c r="Z48" s="173"/>
      <c r="AA48" s="350"/>
      <c r="AB48" s="320">
        <f t="shared" si="46"/>
        <v>95.860765615868175</v>
      </c>
      <c r="AC48" s="321"/>
      <c r="AD48" s="173"/>
      <c r="AE48" s="173"/>
      <c r="AF48" s="173"/>
      <c r="AG48" s="173"/>
      <c r="AH48" s="173"/>
      <c r="AI48" s="173">
        <v>73.798247937120962</v>
      </c>
      <c r="AJ48" s="173">
        <v>22.062517678747216</v>
      </c>
      <c r="AK48" s="28"/>
      <c r="AL48" s="188"/>
      <c r="AM48" s="173"/>
      <c r="AN48" s="302"/>
      <c r="AO48" s="350">
        <v>2.8725088810130739</v>
      </c>
      <c r="AP48" s="320"/>
      <c r="AQ48" s="199">
        <f t="shared" si="33"/>
        <v>2118.2417452039317</v>
      </c>
    </row>
    <row r="49" spans="1:44" s="196" customFormat="1" ht="12.75" customHeight="1">
      <c r="A49" s="235" t="s">
        <v>72</v>
      </c>
      <c r="B49" s="198"/>
      <c r="C49" s="249">
        <f t="shared" si="43"/>
        <v>0</v>
      </c>
      <c r="D49" s="250"/>
      <c r="E49" s="251"/>
      <c r="F49" s="188"/>
      <c r="G49" s="188"/>
      <c r="H49" s="302">
        <f t="shared" si="44"/>
        <v>0</v>
      </c>
      <c r="I49" s="28"/>
      <c r="J49" s="467"/>
      <c r="K49" s="173"/>
      <c r="L49" s="302">
        <f t="shared" si="45"/>
        <v>129.76144634665545</v>
      </c>
      <c r="M49" s="173"/>
      <c r="N49" s="173"/>
      <c r="O49" s="173"/>
      <c r="P49" s="173">
        <v>7.3983748680264032</v>
      </c>
      <c r="Q49" s="173"/>
      <c r="R49" s="173"/>
      <c r="S49" s="173"/>
      <c r="T49" s="173"/>
      <c r="U49" s="173">
        <v>122.36307147862905</v>
      </c>
      <c r="V49" s="173"/>
      <c r="W49" s="188"/>
      <c r="X49" s="188"/>
      <c r="Y49" s="188"/>
      <c r="Z49" s="173"/>
      <c r="AA49" s="350"/>
      <c r="AB49" s="320">
        <f t="shared" si="46"/>
        <v>6.7772108529853696</v>
      </c>
      <c r="AC49" s="321"/>
      <c r="AD49" s="173"/>
      <c r="AE49" s="173"/>
      <c r="AF49" s="173"/>
      <c r="AG49" s="173"/>
      <c r="AH49" s="173"/>
      <c r="AI49" s="173">
        <v>6.5288626455371253</v>
      </c>
      <c r="AJ49" s="173">
        <v>0.24834820744824429</v>
      </c>
      <c r="AK49" s="28"/>
      <c r="AL49" s="188"/>
      <c r="AM49" s="173"/>
      <c r="AN49" s="302"/>
      <c r="AO49" s="350">
        <v>3.6368627119123004E-2</v>
      </c>
      <c r="AP49" s="320"/>
      <c r="AQ49" s="199">
        <f t="shared" si="33"/>
        <v>136.57502582675994</v>
      </c>
    </row>
    <row r="50" spans="1:44" s="196" customFormat="1" ht="12.75" customHeight="1">
      <c r="A50" s="235" t="s">
        <v>38</v>
      </c>
      <c r="B50" s="198"/>
      <c r="C50" s="249">
        <f t="shared" si="43"/>
        <v>0</v>
      </c>
      <c r="D50" s="250"/>
      <c r="E50" s="251"/>
      <c r="F50" s="188"/>
      <c r="G50" s="188"/>
      <c r="H50" s="302">
        <f t="shared" si="44"/>
        <v>0</v>
      </c>
      <c r="I50" s="28"/>
      <c r="J50" s="467"/>
      <c r="K50" s="173"/>
      <c r="L50" s="302">
        <f t="shared" si="45"/>
        <v>39.810128252916314</v>
      </c>
      <c r="M50" s="173"/>
      <c r="N50" s="173"/>
      <c r="O50" s="173"/>
      <c r="P50" s="173"/>
      <c r="Q50" s="173"/>
      <c r="R50" s="285"/>
      <c r="S50" s="173"/>
      <c r="T50" s="173"/>
      <c r="U50" s="173">
        <v>39.810128252916314</v>
      </c>
      <c r="V50" s="173"/>
      <c r="W50" s="188"/>
      <c r="X50" s="188"/>
      <c r="Y50" s="188"/>
      <c r="Z50" s="173"/>
      <c r="AA50" s="350"/>
      <c r="AB50" s="320">
        <f t="shared" si="46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4.4570795356835768</v>
      </c>
      <c r="AP50" s="320"/>
      <c r="AQ50" s="199">
        <f t="shared" si="33"/>
        <v>44.26720778859989</v>
      </c>
    </row>
    <row r="51" spans="1:44" s="196" customFormat="1" ht="12.75" customHeight="1">
      <c r="A51" s="235" t="s">
        <v>39</v>
      </c>
      <c r="B51" s="198"/>
      <c r="C51" s="249">
        <f t="shared" si="43"/>
        <v>0</v>
      </c>
      <c r="D51" s="250"/>
      <c r="E51" s="251"/>
      <c r="F51" s="188"/>
      <c r="G51" s="188"/>
      <c r="H51" s="302">
        <f t="shared" si="44"/>
        <v>0</v>
      </c>
      <c r="I51" s="28"/>
      <c r="J51" s="467"/>
      <c r="K51" s="173"/>
      <c r="L51" s="302">
        <f t="shared" si="45"/>
        <v>5.9575215534131685</v>
      </c>
      <c r="M51" s="173"/>
      <c r="N51" s="173"/>
      <c r="O51" s="173"/>
      <c r="P51" s="173">
        <v>0.74865555555555552</v>
      </c>
      <c r="Q51" s="173"/>
      <c r="R51" s="173">
        <v>5.2088659978576128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6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33"/>
        <v>5.9575215534131685</v>
      </c>
    </row>
    <row r="52" spans="1:44" s="196" customFormat="1" ht="12.75" customHeight="1">
      <c r="A52" s="235" t="s">
        <v>75</v>
      </c>
      <c r="B52" s="236"/>
      <c r="C52" s="284">
        <f t="shared" si="43"/>
        <v>0</v>
      </c>
      <c r="D52" s="285"/>
      <c r="E52" s="285"/>
      <c r="F52" s="286"/>
      <c r="G52" s="286"/>
      <c r="H52" s="316">
        <f t="shared" si="44"/>
        <v>0</v>
      </c>
      <c r="I52" s="317"/>
      <c r="J52" s="478"/>
      <c r="K52" s="285"/>
      <c r="L52" s="316">
        <f t="shared" si="45"/>
        <v>1110.4449106815823</v>
      </c>
      <c r="M52" s="285"/>
      <c r="N52" s="285"/>
      <c r="O52" s="285"/>
      <c r="P52" s="186"/>
      <c r="Q52" s="285"/>
      <c r="R52" s="285">
        <v>1110.4449106815823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6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33"/>
        <v>1110.4449106815823</v>
      </c>
    </row>
    <row r="53" spans="1:44" s="196" customFormat="1" ht="12.75" customHeight="1">
      <c r="A53" s="235" t="s">
        <v>73</v>
      </c>
      <c r="B53" s="236"/>
      <c r="C53" s="284">
        <f t="shared" si="43"/>
        <v>0</v>
      </c>
      <c r="D53" s="317"/>
      <c r="E53" s="285"/>
      <c r="F53" s="286"/>
      <c r="G53" s="286"/>
      <c r="H53" s="316">
        <f t="shared" si="44"/>
        <v>0</v>
      </c>
      <c r="I53" s="317"/>
      <c r="J53" s="478"/>
      <c r="K53" s="285"/>
      <c r="L53" s="316">
        <f t="shared" si="45"/>
        <v>236.14884214225046</v>
      </c>
      <c r="M53" s="285"/>
      <c r="N53" s="285"/>
      <c r="O53" s="285"/>
      <c r="P53" s="285">
        <v>3.0020492303501403</v>
      </c>
      <c r="Q53" s="285"/>
      <c r="R53" s="285"/>
      <c r="S53" s="285"/>
      <c r="T53" s="285"/>
      <c r="U53" s="285">
        <v>233.14679291190032</v>
      </c>
      <c r="V53" s="285"/>
      <c r="W53" s="286"/>
      <c r="X53" s="286"/>
      <c r="Y53" s="286"/>
      <c r="Z53" s="285"/>
      <c r="AA53" s="347"/>
      <c r="AB53" s="340">
        <f t="shared" si="46"/>
        <v>12.540664554295883</v>
      </c>
      <c r="AC53" s="341"/>
      <c r="AD53" s="285"/>
      <c r="AE53" s="285"/>
      <c r="AF53" s="285"/>
      <c r="AG53" s="285"/>
      <c r="AH53" s="285"/>
      <c r="AI53" s="173">
        <v>12.439891944320292</v>
      </c>
      <c r="AJ53" s="173">
        <v>0.10077260997559095</v>
      </c>
      <c r="AK53" s="285"/>
      <c r="AL53" s="285"/>
      <c r="AM53" s="285"/>
      <c r="AN53" s="347"/>
      <c r="AO53" s="350"/>
      <c r="AP53" s="340"/>
      <c r="AQ53" s="237">
        <f t="shared" si="33"/>
        <v>248.68950669654635</v>
      </c>
    </row>
    <row r="54" spans="1:44" s="196" customFormat="1" ht="12.75" customHeight="1">
      <c r="A54" s="197" t="s">
        <v>134</v>
      </c>
      <c r="B54" s="198"/>
      <c r="C54" s="284">
        <f t="shared" si="43"/>
        <v>0</v>
      </c>
      <c r="D54" s="317"/>
      <c r="E54" s="285"/>
      <c r="F54" s="286"/>
      <c r="G54" s="286"/>
      <c r="H54" s="316">
        <f t="shared" si="44"/>
        <v>0</v>
      </c>
      <c r="I54" s="317"/>
      <c r="J54" s="478"/>
      <c r="K54" s="285"/>
      <c r="L54" s="316">
        <f t="shared" si="45"/>
        <v>89.371637180087745</v>
      </c>
      <c r="M54" s="285"/>
      <c r="N54" s="285"/>
      <c r="O54" s="285"/>
      <c r="P54" s="285"/>
      <c r="Q54" s="285"/>
      <c r="R54" s="285"/>
      <c r="S54" s="285"/>
      <c r="T54" s="285"/>
      <c r="U54" s="285">
        <v>89.371637180087745</v>
      </c>
      <c r="V54" s="285"/>
      <c r="W54" s="286"/>
      <c r="X54" s="286"/>
      <c r="Y54" s="286"/>
      <c r="Z54" s="285"/>
      <c r="AA54" s="382"/>
      <c r="AB54" s="340">
        <f t="shared" si="46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33"/>
        <v>89.371637180087745</v>
      </c>
    </row>
    <row r="55" spans="1:44" s="196" customFormat="1" ht="12.75" customHeight="1">
      <c r="A55" s="213" t="s">
        <v>239</v>
      </c>
      <c r="B55" s="214"/>
      <c r="C55" s="262">
        <f t="shared" si="43"/>
        <v>0</v>
      </c>
      <c r="D55" s="290"/>
      <c r="E55" s="291"/>
      <c r="F55" s="264"/>
      <c r="G55" s="264"/>
      <c r="H55" s="308">
        <f t="shared" si="44"/>
        <v>0</v>
      </c>
      <c r="I55" s="263"/>
      <c r="J55" s="473"/>
      <c r="K55" s="180"/>
      <c r="L55" s="308">
        <f t="shared" si="45"/>
        <v>370.66447592634904</v>
      </c>
      <c r="M55" s="180"/>
      <c r="N55" s="180"/>
      <c r="O55" s="180"/>
      <c r="P55" s="180">
        <v>112.52733594744195</v>
      </c>
      <c r="Q55" s="180"/>
      <c r="R55" s="180"/>
      <c r="S55" s="180">
        <v>0</v>
      </c>
      <c r="T55" s="180"/>
      <c r="U55" s="180">
        <v>258.1371399789071</v>
      </c>
      <c r="V55" s="180"/>
      <c r="W55" s="264"/>
      <c r="X55" s="264"/>
      <c r="Y55" s="264"/>
      <c r="Z55" s="180"/>
      <c r="AA55" s="515">
        <v>17.014473760877838</v>
      </c>
      <c r="AB55" s="328">
        <f t="shared" si="46"/>
        <v>17.550599790080483</v>
      </c>
      <c r="AC55" s="329"/>
      <c r="AD55" s="180"/>
      <c r="AE55" s="180"/>
      <c r="AF55" s="180"/>
      <c r="AG55" s="180"/>
      <c r="AH55" s="180"/>
      <c r="AI55" s="180">
        <v>13.773288871131538</v>
      </c>
      <c r="AJ55" s="180">
        <v>3.7773109189489458</v>
      </c>
      <c r="AK55" s="263"/>
      <c r="AL55" s="264"/>
      <c r="AM55" s="180"/>
      <c r="AN55" s="308"/>
      <c r="AO55" s="353"/>
      <c r="AP55" s="328"/>
      <c r="AQ55" s="215">
        <f t="shared" si="33"/>
        <v>405.22954947730733</v>
      </c>
    </row>
    <row r="56" spans="1:44" s="206" customFormat="1" ht="12.75" customHeight="1">
      <c r="A56" s="240" t="s">
        <v>40</v>
      </c>
      <c r="B56" s="241"/>
      <c r="C56" s="287">
        <f t="shared" si="43"/>
        <v>186.05143349687572</v>
      </c>
      <c r="D56" s="292">
        <v>88.723130292204957</v>
      </c>
      <c r="E56" s="383">
        <v>88.25682664721495</v>
      </c>
      <c r="F56" s="288"/>
      <c r="G56" s="288">
        <v>9.0714765574558189</v>
      </c>
      <c r="H56" s="174">
        <f t="shared" si="44"/>
        <v>183.49320499999999</v>
      </c>
      <c r="I56" s="292"/>
      <c r="J56" s="475">
        <v>127.70399999999999</v>
      </c>
      <c r="K56" s="187">
        <v>55.789205000000003</v>
      </c>
      <c r="L56" s="174">
        <f t="shared" si="45"/>
        <v>1151.0281508281573</v>
      </c>
      <c r="M56" s="187"/>
      <c r="N56" s="187"/>
      <c r="O56" s="187"/>
      <c r="P56" s="187">
        <v>0</v>
      </c>
      <c r="Q56" s="187">
        <v>851.16694502968824</v>
      </c>
      <c r="R56" s="187"/>
      <c r="S56" s="187">
        <v>0</v>
      </c>
      <c r="T56" s="187">
        <v>50.020612917840218</v>
      </c>
      <c r="U56" s="187">
        <v>246.35703632143318</v>
      </c>
      <c r="V56" s="187">
        <v>3.48355655919572</v>
      </c>
      <c r="W56" s="288"/>
      <c r="X56" s="288"/>
      <c r="Y56" s="288"/>
      <c r="Z56" s="187"/>
      <c r="AA56" s="174">
        <v>591.47065814995699</v>
      </c>
      <c r="AB56" s="342">
        <f t="shared" si="46"/>
        <v>64.846278408715193</v>
      </c>
      <c r="AC56" s="343"/>
      <c r="AD56" s="187"/>
      <c r="AE56" s="187">
        <v>26.574372944072671</v>
      </c>
      <c r="AF56" s="187"/>
      <c r="AG56" s="187"/>
      <c r="AH56" s="187"/>
      <c r="AI56" s="187"/>
      <c r="AJ56" s="187"/>
      <c r="AK56" s="292"/>
      <c r="AL56" s="288">
        <v>13.526682510324193</v>
      </c>
      <c r="AM56" s="187">
        <v>24.745222954318333</v>
      </c>
      <c r="AN56" s="174"/>
      <c r="AO56" s="174">
        <v>696.99094837317045</v>
      </c>
      <c r="AP56" s="342"/>
      <c r="AQ56" s="218">
        <f t="shared" si="33"/>
        <v>2873.8806742568754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0.45393172932330828</v>
      </c>
      <c r="D57" s="187">
        <f t="shared" ref="D57:AP57" si="47">D58+D65</f>
        <v>0.45393172932330828</v>
      </c>
      <c r="E57" s="187">
        <f t="shared" si="47"/>
        <v>0</v>
      </c>
      <c r="F57" s="288">
        <f t="shared" si="47"/>
        <v>0</v>
      </c>
      <c r="G57" s="288">
        <f t="shared" si="47"/>
        <v>0</v>
      </c>
      <c r="H57" s="174">
        <f t="shared" si="47"/>
        <v>0</v>
      </c>
      <c r="I57" s="292">
        <f t="shared" si="47"/>
        <v>0</v>
      </c>
      <c r="J57" s="292">
        <f t="shared" si="47"/>
        <v>0</v>
      </c>
      <c r="K57" s="292">
        <f t="shared" si="47"/>
        <v>0</v>
      </c>
      <c r="L57" s="174">
        <f t="shared" si="47"/>
        <v>209.31054183511148</v>
      </c>
      <c r="M57" s="187">
        <f t="shared" si="47"/>
        <v>0</v>
      </c>
      <c r="N57" s="187">
        <f t="shared" ref="N57" si="48">N58+N65</f>
        <v>0</v>
      </c>
      <c r="O57" s="187">
        <f t="shared" si="47"/>
        <v>0</v>
      </c>
      <c r="P57" s="187">
        <f t="shared" si="47"/>
        <v>0</v>
      </c>
      <c r="Q57" s="187">
        <f t="shared" si="47"/>
        <v>53.013999999999996</v>
      </c>
      <c r="R57" s="187">
        <f t="shared" si="47"/>
        <v>0</v>
      </c>
      <c r="S57" s="187">
        <f t="shared" si="47"/>
        <v>0.2093031229578676</v>
      </c>
      <c r="T57" s="187">
        <f t="shared" si="47"/>
        <v>65.963238712153597</v>
      </c>
      <c r="U57" s="187">
        <f t="shared" si="47"/>
        <v>90.124000000000009</v>
      </c>
      <c r="V57" s="187">
        <f t="shared" si="47"/>
        <v>0</v>
      </c>
      <c r="W57" s="288">
        <f t="shared" si="47"/>
        <v>0</v>
      </c>
      <c r="X57" s="288">
        <f t="shared" si="47"/>
        <v>0</v>
      </c>
      <c r="Y57" s="288">
        <f t="shared" si="47"/>
        <v>0</v>
      </c>
      <c r="Z57" s="292">
        <f t="shared" si="47"/>
        <v>0</v>
      </c>
      <c r="AA57" s="174">
        <f t="shared" si="47"/>
        <v>362.43539307079561</v>
      </c>
      <c r="AB57" s="342">
        <f t="shared" si="47"/>
        <v>39.986046097960639</v>
      </c>
      <c r="AC57" s="343">
        <f t="shared" si="47"/>
        <v>0</v>
      </c>
      <c r="AD57" s="187">
        <f t="shared" si="47"/>
        <v>0</v>
      </c>
      <c r="AE57" s="187">
        <f t="shared" si="47"/>
        <v>15.47921620608545</v>
      </c>
      <c r="AF57" s="187">
        <f t="shared" ref="AF57" si="49">AF58+AF65</f>
        <v>0</v>
      </c>
      <c r="AG57" s="187">
        <f t="shared" si="47"/>
        <v>0</v>
      </c>
      <c r="AH57" s="187">
        <f t="shared" si="47"/>
        <v>6.3115405120353847</v>
      </c>
      <c r="AI57" s="187">
        <f t="shared" si="47"/>
        <v>0</v>
      </c>
      <c r="AJ57" s="187">
        <f t="shared" ref="AJ57" si="50">AJ58+AJ65</f>
        <v>0</v>
      </c>
      <c r="AK57" s="187">
        <f t="shared" si="47"/>
        <v>0</v>
      </c>
      <c r="AL57" s="187">
        <f t="shared" ref="AL57" si="51">AL58+AL65</f>
        <v>0.16652666142046427</v>
      </c>
      <c r="AM57" s="292">
        <f t="shared" si="47"/>
        <v>18.028762718419333</v>
      </c>
      <c r="AN57" s="174">
        <f t="shared" si="47"/>
        <v>0</v>
      </c>
      <c r="AO57" s="174">
        <f t="shared" si="47"/>
        <v>1126.6851004855082</v>
      </c>
      <c r="AP57" s="342">
        <f t="shared" si="47"/>
        <v>0</v>
      </c>
      <c r="AQ57" s="238">
        <f t="shared" si="33"/>
        <v>1738.8710132186993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3"/>
        <v>0.45093218045112782</v>
      </c>
      <c r="D58" s="343">
        <v>0.45093218045112782</v>
      </c>
      <c r="E58" s="342">
        <v>0</v>
      </c>
      <c r="F58" s="342">
        <f>SUM(F59:F64)</f>
        <v>0</v>
      </c>
      <c r="G58" s="577">
        <v>0</v>
      </c>
      <c r="H58" s="174">
        <f t="shared" si="44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45"/>
        <v>104.03858812460805</v>
      </c>
      <c r="M58" s="187">
        <f t="shared" ref="M58:AI58" si="52">SUM(M59:M64)</f>
        <v>0</v>
      </c>
      <c r="N58" s="288">
        <f t="shared" ref="N58" si="53">SUM(N59:N64)</f>
        <v>0</v>
      </c>
      <c r="O58" s="288">
        <f t="shared" si="52"/>
        <v>0</v>
      </c>
      <c r="P58" s="342">
        <f t="shared" si="52"/>
        <v>0</v>
      </c>
      <c r="Q58" s="342">
        <v>15.784999999999998</v>
      </c>
      <c r="R58" s="342">
        <f t="shared" si="52"/>
        <v>0</v>
      </c>
      <c r="S58" s="342">
        <v>0</v>
      </c>
      <c r="T58" s="342">
        <v>46.319588124608053</v>
      </c>
      <c r="U58" s="342">
        <v>41.934000000000005</v>
      </c>
      <c r="V58" s="342">
        <f t="shared" si="52"/>
        <v>0</v>
      </c>
      <c r="W58" s="342">
        <f t="shared" si="52"/>
        <v>0</v>
      </c>
      <c r="X58" s="342">
        <f t="shared" si="52"/>
        <v>0</v>
      </c>
      <c r="Y58" s="288">
        <f t="shared" si="52"/>
        <v>0</v>
      </c>
      <c r="Z58" s="292">
        <f t="shared" si="52"/>
        <v>0</v>
      </c>
      <c r="AA58" s="174">
        <v>197.92412456269034</v>
      </c>
      <c r="AB58" s="342">
        <f t="shared" ref="AB58:AB71" si="54">SUM(AC58:AM58)</f>
        <v>25.870623671679191</v>
      </c>
      <c r="AC58" s="343">
        <f t="shared" si="52"/>
        <v>0</v>
      </c>
      <c r="AD58" s="187">
        <f t="shared" si="52"/>
        <v>0</v>
      </c>
      <c r="AE58" s="187">
        <f>SUM(AE59:AE64)</f>
        <v>6.8026778477771002</v>
      </c>
      <c r="AF58" s="187"/>
      <c r="AG58" s="187">
        <f t="shared" si="52"/>
        <v>0</v>
      </c>
      <c r="AH58" s="187">
        <f t="shared" si="52"/>
        <v>0.87265644406229104</v>
      </c>
      <c r="AI58" s="187">
        <f t="shared" si="52"/>
        <v>0</v>
      </c>
      <c r="AJ58" s="187">
        <f t="shared" ref="AJ58" si="55">SUM(AJ59:AJ64)</f>
        <v>0</v>
      </c>
      <c r="AK58" s="187"/>
      <c r="AL58" s="187">
        <v>0.16652666142046427</v>
      </c>
      <c r="AM58" s="288">
        <v>18.028762718419333</v>
      </c>
      <c r="AN58" s="174">
        <f t="shared" ref="AN58" si="56">SUM(AN59:AN64)</f>
        <v>0</v>
      </c>
      <c r="AO58" s="174">
        <v>825.53667111241828</v>
      </c>
      <c r="AP58" s="342">
        <f t="shared" ref="AP58" si="57">SUM(AP59:AP64)</f>
        <v>0</v>
      </c>
      <c r="AQ58" s="238">
        <f t="shared" si="33"/>
        <v>1153.8209396518471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3"/>
        <v>0</v>
      </c>
      <c r="D59" s="930">
        <v>0</v>
      </c>
      <c r="E59" s="326"/>
      <c r="F59" s="326"/>
      <c r="G59" s="271"/>
      <c r="H59" s="307">
        <f t="shared" si="44"/>
        <v>0</v>
      </c>
      <c r="I59" s="289"/>
      <c r="J59" s="492"/>
      <c r="K59" s="289"/>
      <c r="L59" s="307">
        <f t="shared" si="45"/>
        <v>28.217154557820688</v>
      </c>
      <c r="M59" s="272"/>
      <c r="N59" s="558"/>
      <c r="O59" s="558"/>
      <c r="P59" s="326"/>
      <c r="Q59" s="613">
        <v>6.05</v>
      </c>
      <c r="R59" s="326"/>
      <c r="S59" s="613">
        <v>0</v>
      </c>
      <c r="T59" s="613">
        <v>12.370154557820687</v>
      </c>
      <c r="U59" s="613">
        <v>9.7970000000000006</v>
      </c>
      <c r="V59" s="613">
        <v>0</v>
      </c>
      <c r="W59" s="326"/>
      <c r="X59" s="326"/>
      <c r="Y59" s="558"/>
      <c r="Z59" s="289"/>
      <c r="AA59" s="920">
        <v>44.767187129122107</v>
      </c>
      <c r="AB59" s="326">
        <f t="shared" si="54"/>
        <v>2.2200294839561772</v>
      </c>
      <c r="AC59" s="559"/>
      <c r="AD59" s="272"/>
      <c r="AE59" s="574">
        <v>2.2200294839561772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224.92740762560445</v>
      </c>
      <c r="AP59" s="326"/>
      <c r="AQ59" s="565">
        <f t="shared" si="33"/>
        <v>300.13177879650345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3"/>
        <v>5.9990977443609029E-3</v>
      </c>
      <c r="D60" s="930">
        <v>5.9990977443609029E-3</v>
      </c>
      <c r="E60" s="320"/>
      <c r="F60" s="320"/>
      <c r="G60" s="578"/>
      <c r="H60" s="302">
        <f t="shared" si="44"/>
        <v>0</v>
      </c>
      <c r="I60" s="250"/>
      <c r="J60" s="498"/>
      <c r="K60" s="250"/>
      <c r="L60" s="302">
        <f t="shared" si="45"/>
        <v>19.983747719663036</v>
      </c>
      <c r="M60" s="251"/>
      <c r="N60" s="383"/>
      <c r="O60" s="383"/>
      <c r="P60" s="320"/>
      <c r="Q60" s="613">
        <v>1.38</v>
      </c>
      <c r="R60" s="320"/>
      <c r="S60" s="613">
        <v>0</v>
      </c>
      <c r="T60" s="613">
        <v>3.3337477196630378</v>
      </c>
      <c r="U60" s="613">
        <v>15.27</v>
      </c>
      <c r="V60" s="613">
        <v>0</v>
      </c>
      <c r="W60" s="320"/>
      <c r="X60" s="320"/>
      <c r="Y60" s="383"/>
      <c r="Z60" s="250"/>
      <c r="AA60" s="920">
        <v>19.626452710111227</v>
      </c>
      <c r="AB60" s="320">
        <f t="shared" si="54"/>
        <v>0.16453682079385096</v>
      </c>
      <c r="AC60" s="560"/>
      <c r="AD60" s="251"/>
      <c r="AE60" s="575">
        <v>0.16453682079385096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64.466748147953197</v>
      </c>
      <c r="AP60" s="320"/>
      <c r="AQ60" s="566">
        <f t="shared" si="33"/>
        <v>104.24748449626567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3"/>
        <v>0.4279356390977444</v>
      </c>
      <c r="D61" s="930">
        <v>0.4279356390977444</v>
      </c>
      <c r="E61" s="320"/>
      <c r="F61" s="320"/>
      <c r="G61" s="578"/>
      <c r="H61" s="302">
        <f t="shared" si="44"/>
        <v>0</v>
      </c>
      <c r="I61" s="250"/>
      <c r="J61" s="498"/>
      <c r="K61" s="250"/>
      <c r="L61" s="302">
        <f t="shared" si="45"/>
        <v>31.461759635982709</v>
      </c>
      <c r="M61" s="251"/>
      <c r="N61" s="383"/>
      <c r="O61" s="383"/>
      <c r="P61" s="320"/>
      <c r="Q61" s="613">
        <v>4.0309999999999997</v>
      </c>
      <c r="R61" s="320"/>
      <c r="S61" s="613">
        <v>0</v>
      </c>
      <c r="T61" s="613">
        <v>23.130759635982709</v>
      </c>
      <c r="U61" s="613">
        <v>4.3</v>
      </c>
      <c r="V61" s="613">
        <v>0</v>
      </c>
      <c r="W61" s="320"/>
      <c r="X61" s="320"/>
      <c r="Y61" s="383"/>
      <c r="Z61" s="250"/>
      <c r="AA61" s="920">
        <v>37.036846467736169</v>
      </c>
      <c r="AB61" s="320">
        <f t="shared" si="54"/>
        <v>2.4053962924829642</v>
      </c>
      <c r="AC61" s="560"/>
      <c r="AD61" s="251"/>
      <c r="AE61" s="575">
        <v>2.4053962924829642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109.57590542673883</v>
      </c>
      <c r="AP61" s="320"/>
      <c r="AQ61" s="566">
        <f t="shared" si="33"/>
        <v>180.90784346203841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3"/>
        <v>1.2998045112781954E-2</v>
      </c>
      <c r="D62" s="930">
        <v>1.2998045112781954E-2</v>
      </c>
      <c r="E62" s="320"/>
      <c r="F62" s="320"/>
      <c r="G62" s="578"/>
      <c r="H62" s="302">
        <f t="shared" si="44"/>
        <v>0</v>
      </c>
      <c r="I62" s="250"/>
      <c r="J62" s="498"/>
      <c r="K62" s="250"/>
      <c r="L62" s="302">
        <f t="shared" si="45"/>
        <v>3.8840649888802581</v>
      </c>
      <c r="M62" s="251"/>
      <c r="N62" s="383"/>
      <c r="O62" s="383"/>
      <c r="P62" s="320"/>
      <c r="Q62" s="613">
        <v>0.57999999999999996</v>
      </c>
      <c r="R62" s="320"/>
      <c r="S62" s="613">
        <v>0</v>
      </c>
      <c r="T62" s="613">
        <v>1.1360649888802579</v>
      </c>
      <c r="U62" s="613">
        <v>2.1680000000000001</v>
      </c>
      <c r="V62" s="613">
        <v>0</v>
      </c>
      <c r="W62" s="320"/>
      <c r="X62" s="320"/>
      <c r="Y62" s="383"/>
      <c r="Z62" s="250"/>
      <c r="AA62" s="920">
        <v>17.784397397871047</v>
      </c>
      <c r="AB62" s="320">
        <f t="shared" si="54"/>
        <v>0.21459468380369434</v>
      </c>
      <c r="AC62" s="560"/>
      <c r="AD62" s="251"/>
      <c r="AE62" s="575">
        <v>0.21459468380369434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287.24759958926154</v>
      </c>
      <c r="AP62" s="320"/>
      <c r="AQ62" s="566">
        <f t="shared" si="33"/>
        <v>309.1436547049293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3"/>
        <v>3.9993984962406011E-3</v>
      </c>
      <c r="D63" s="931">
        <v>3.9993984962406011E-3</v>
      </c>
      <c r="E63" s="320"/>
      <c r="F63" s="320"/>
      <c r="G63" s="578"/>
      <c r="H63" s="302">
        <f t="shared" si="44"/>
        <v>0</v>
      </c>
      <c r="I63" s="250"/>
      <c r="J63" s="498"/>
      <c r="K63" s="250"/>
      <c r="L63" s="302">
        <f t="shared" si="45"/>
        <v>1.5296487603457141</v>
      </c>
      <c r="M63" s="251"/>
      <c r="N63" s="383"/>
      <c r="O63" s="383"/>
      <c r="P63" s="320"/>
      <c r="Q63" s="614">
        <v>0.95499999999999996</v>
      </c>
      <c r="R63" s="320"/>
      <c r="S63" s="614">
        <v>0</v>
      </c>
      <c r="T63" s="614">
        <v>0.1146487603457141</v>
      </c>
      <c r="U63" s="614">
        <v>0.46</v>
      </c>
      <c r="V63" s="614">
        <v>0</v>
      </c>
      <c r="W63" s="320"/>
      <c r="X63" s="320"/>
      <c r="Y63" s="383"/>
      <c r="Z63" s="250"/>
      <c r="AA63" s="921">
        <v>6.9571667808023854</v>
      </c>
      <c r="AB63" s="320">
        <f t="shared" si="54"/>
        <v>4.6014795980120638E-3</v>
      </c>
      <c r="AC63" s="560"/>
      <c r="AD63" s="251"/>
      <c r="AE63" s="575">
        <v>4.6014795980120638E-3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35.149095967640818</v>
      </c>
      <c r="AP63" s="320"/>
      <c r="AQ63" s="566">
        <f t="shared" si="33"/>
        <v>43.644512386883171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3"/>
        <v>0</v>
      </c>
      <c r="D64" s="931">
        <v>0</v>
      </c>
      <c r="E64" s="328"/>
      <c r="F64" s="328"/>
      <c r="G64" s="579"/>
      <c r="H64" s="308">
        <f t="shared" si="44"/>
        <v>0</v>
      </c>
      <c r="I64" s="290"/>
      <c r="J64" s="501"/>
      <c r="K64" s="290"/>
      <c r="L64" s="308">
        <f t="shared" si="45"/>
        <v>18.962212461915648</v>
      </c>
      <c r="M64" s="291"/>
      <c r="N64" s="562"/>
      <c r="O64" s="562"/>
      <c r="P64" s="328"/>
      <c r="Q64" s="614">
        <v>2.7890000000000001</v>
      </c>
      <c r="R64" s="328"/>
      <c r="S64" s="614">
        <v>0</v>
      </c>
      <c r="T64" s="614">
        <v>6.2342124619156492</v>
      </c>
      <c r="U64" s="614">
        <v>9.9390000000000001</v>
      </c>
      <c r="V64" s="614">
        <v>0</v>
      </c>
      <c r="W64" s="328"/>
      <c r="X64" s="328"/>
      <c r="Y64" s="562"/>
      <c r="Z64" s="290"/>
      <c r="AA64" s="921">
        <v>71.752074077047425</v>
      </c>
      <c r="AB64" s="328">
        <f t="shared" si="54"/>
        <v>20.861464911044489</v>
      </c>
      <c r="AC64" s="563"/>
      <c r="AD64" s="291"/>
      <c r="AE64" s="576">
        <v>1.7935190871424007</v>
      </c>
      <c r="AF64" s="576"/>
      <c r="AG64" s="576"/>
      <c r="AH64" s="576">
        <v>0.87265644406229104</v>
      </c>
      <c r="AI64" s="576">
        <v>0</v>
      </c>
      <c r="AJ64" s="576"/>
      <c r="AK64" s="576"/>
      <c r="AL64" s="576">
        <v>0.16652666142046427</v>
      </c>
      <c r="AM64" s="620">
        <v>18.028762718419333</v>
      </c>
      <c r="AN64" s="308"/>
      <c r="AO64" s="921">
        <v>104.16991435521932</v>
      </c>
      <c r="AP64" s="328"/>
      <c r="AQ64" s="567">
        <f t="shared" si="33"/>
        <v>215.74566580522691</v>
      </c>
    </row>
    <row r="65" spans="1:44" s="196" customFormat="1" ht="12.75" customHeight="1">
      <c r="A65" s="240" t="s">
        <v>195</v>
      </c>
      <c r="B65" s="241"/>
      <c r="C65" s="262">
        <f>SUM(D65:G65)</f>
        <v>2.9995488721804506E-3</v>
      </c>
      <c r="D65" s="343">
        <f>SUM(D66:D69)</f>
        <v>2.9995488721804506E-3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105.27195371050342</v>
      </c>
      <c r="M65" s="180"/>
      <c r="N65" s="264"/>
      <c r="O65" s="264"/>
      <c r="P65" s="414"/>
      <c r="Q65" s="342">
        <v>37.228999999999999</v>
      </c>
      <c r="R65" s="414"/>
      <c r="S65" s="342">
        <v>0.2093031229578676</v>
      </c>
      <c r="T65" s="342">
        <v>19.64365058754554</v>
      </c>
      <c r="U65" s="342">
        <v>48.190000000000005</v>
      </c>
      <c r="V65" s="342">
        <f>SUM(V66:V69)</f>
        <v>0</v>
      </c>
      <c r="W65" s="414"/>
      <c r="X65" s="414"/>
      <c r="Y65" s="264"/>
      <c r="Z65" s="180"/>
      <c r="AA65" s="174">
        <v>164.51126850810527</v>
      </c>
      <c r="AB65" s="328">
        <f t="shared" si="54"/>
        <v>14.115422426281445</v>
      </c>
      <c r="AC65" s="329"/>
      <c r="AD65" s="180"/>
      <c r="AE65" s="180">
        <f>SUM(AE66:AE69)</f>
        <v>8.6765383583083509</v>
      </c>
      <c r="AF65" s="180"/>
      <c r="AG65" s="180"/>
      <c r="AH65" s="180">
        <v>5.4388840679730937</v>
      </c>
      <c r="AI65" s="180">
        <f>SUM(AI66:AI69)</f>
        <v>0</v>
      </c>
      <c r="AJ65" s="180"/>
      <c r="AK65" s="180"/>
      <c r="AL65" s="180"/>
      <c r="AM65" s="264"/>
      <c r="AN65" s="308"/>
      <c r="AO65" s="174">
        <v>301.14842937308993</v>
      </c>
      <c r="AP65" s="328"/>
      <c r="AQ65" s="571">
        <f t="shared" si="33"/>
        <v>585.05007356685223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470"/>
      <c r="K66" s="420"/>
      <c r="L66" s="307">
        <f t="shared" ref="L66:L69" si="60">SUM(M66:Z66)</f>
        <v>6.4118307699045332</v>
      </c>
      <c r="M66" s="549"/>
      <c r="N66" s="311"/>
      <c r="O66" s="261"/>
      <c r="P66" s="311"/>
      <c r="Q66" s="615">
        <v>0.224</v>
      </c>
      <c r="R66" s="311"/>
      <c r="S66" s="615">
        <v>1.561963604163191E-4</v>
      </c>
      <c r="T66" s="615">
        <v>1.3906745735441166</v>
      </c>
      <c r="U66" s="615">
        <v>4.7969999999999997</v>
      </c>
      <c r="V66" s="615">
        <v>0</v>
      </c>
      <c r="W66" s="311"/>
      <c r="X66" s="311"/>
      <c r="Y66" s="261"/>
      <c r="Z66" s="179"/>
      <c r="AA66" s="922">
        <v>23.460164790690037</v>
      </c>
      <c r="AB66" s="326">
        <f t="shared" si="54"/>
        <v>5.4698640779896248</v>
      </c>
      <c r="AC66" s="327"/>
      <c r="AD66" s="179"/>
      <c r="AE66" s="179">
        <v>3.0980010016531369E-2</v>
      </c>
      <c r="AF66" s="179"/>
      <c r="AG66" s="179"/>
      <c r="AH66" s="179">
        <v>5.4388840679730937</v>
      </c>
      <c r="AI66" s="179">
        <v>0</v>
      </c>
      <c r="AJ66" s="179"/>
      <c r="AK66" s="179"/>
      <c r="AL66" s="179"/>
      <c r="AM66" s="261"/>
      <c r="AN66" s="307"/>
      <c r="AO66" s="922">
        <v>111.94686507211787</v>
      </c>
      <c r="AP66" s="326"/>
      <c r="AQ66" s="219">
        <f t="shared" si="33"/>
        <v>147.28872471070207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1.9996992481203005E-3</v>
      </c>
      <c r="D67" s="933">
        <v>1.9996992481203005E-3</v>
      </c>
      <c r="E67" s="413"/>
      <c r="F67" s="413"/>
      <c r="G67" s="582"/>
      <c r="H67" s="302">
        <f t="shared" si="59"/>
        <v>0</v>
      </c>
      <c r="I67" s="550"/>
      <c r="J67" s="467"/>
      <c r="K67" s="416"/>
      <c r="L67" s="302">
        <f t="shared" si="60"/>
        <v>35.730592272479015</v>
      </c>
      <c r="M67" s="550"/>
      <c r="N67" s="413"/>
      <c r="O67" s="188"/>
      <c r="P67" s="413"/>
      <c r="Q67" s="616">
        <v>6.8959999999999999</v>
      </c>
      <c r="R67" s="413"/>
      <c r="S67" s="616">
        <v>0.1063697214435133</v>
      </c>
      <c r="T67" s="616">
        <v>6.5022225510355005</v>
      </c>
      <c r="U67" s="616">
        <v>22.225999999999999</v>
      </c>
      <c r="V67" s="616">
        <v>0</v>
      </c>
      <c r="W67" s="413"/>
      <c r="X67" s="413"/>
      <c r="Y67" s="188"/>
      <c r="Z67" s="173"/>
      <c r="AA67" s="923">
        <v>56.928946623255847</v>
      </c>
      <c r="AB67" s="320">
        <f t="shared" si="54"/>
        <v>6.2638540947315082</v>
      </c>
      <c r="AC67" s="321"/>
      <c r="AD67" s="173"/>
      <c r="AE67" s="173">
        <v>6.2638540947315082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96.062958548492816</v>
      </c>
      <c r="AP67" s="320"/>
      <c r="AQ67" s="199">
        <f t="shared" si="33"/>
        <v>194.98835123820731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9.9984962406015026E-4</v>
      </c>
      <c r="D68" s="933">
        <v>9.9984962406015026E-4</v>
      </c>
      <c r="E68" s="413"/>
      <c r="F68" s="413"/>
      <c r="G68" s="582"/>
      <c r="H68" s="302">
        <f t="shared" si="59"/>
        <v>0</v>
      </c>
      <c r="I68" s="550"/>
      <c r="J68" s="467"/>
      <c r="K68" s="416"/>
      <c r="L68" s="302">
        <f t="shared" si="60"/>
        <v>49.708046062040211</v>
      </c>
      <c r="M68" s="550"/>
      <c r="N68" s="413"/>
      <c r="O68" s="188"/>
      <c r="P68" s="413"/>
      <c r="Q68" s="616">
        <v>24.622</v>
      </c>
      <c r="R68" s="413"/>
      <c r="S68" s="616">
        <v>1.5619636041631909E-2</v>
      </c>
      <c r="T68" s="616">
        <v>8.9664264259985771</v>
      </c>
      <c r="U68" s="616">
        <v>16.103999999999999</v>
      </c>
      <c r="V68" s="616">
        <v>0</v>
      </c>
      <c r="W68" s="413"/>
      <c r="X68" s="413"/>
      <c r="Y68" s="188"/>
      <c r="Z68" s="173"/>
      <c r="AA68" s="923">
        <v>32.510353812421116</v>
      </c>
      <c r="AB68" s="320">
        <f t="shared" si="54"/>
        <v>1.4360316375935556</v>
      </c>
      <c r="AC68" s="321"/>
      <c r="AD68" s="173"/>
      <c r="AE68" s="173">
        <v>1.4360316375935556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56.548656792635917</v>
      </c>
      <c r="AP68" s="320"/>
      <c r="AQ68" s="199">
        <f t="shared" si="33"/>
        <v>140.20408815431486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473"/>
      <c r="K69" s="421"/>
      <c r="L69" s="316">
        <f t="shared" si="60"/>
        <v>13.421484606079648</v>
      </c>
      <c r="M69" s="551"/>
      <c r="N69" s="414"/>
      <c r="O69" s="264"/>
      <c r="P69" s="414"/>
      <c r="Q69" s="617">
        <v>5.4870000000000001</v>
      </c>
      <c r="R69" s="414"/>
      <c r="S69" s="617">
        <v>8.7157569112306058E-2</v>
      </c>
      <c r="T69" s="617">
        <v>2.7843270369673432</v>
      </c>
      <c r="U69" s="617">
        <v>5.0629999999999997</v>
      </c>
      <c r="V69" s="617">
        <v>0</v>
      </c>
      <c r="W69" s="414"/>
      <c r="X69" s="414"/>
      <c r="Y69" s="264"/>
      <c r="Z69" s="180"/>
      <c r="AA69" s="924">
        <v>51.611803281738268</v>
      </c>
      <c r="AB69" s="340">
        <f t="shared" si="54"/>
        <v>0.94567261596675634</v>
      </c>
      <c r="AC69" s="341"/>
      <c r="AD69" s="285"/>
      <c r="AE69" s="285">
        <v>0.94567261596675634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36.589948959843333</v>
      </c>
      <c r="AP69" s="340"/>
      <c r="AQ69" s="237">
        <f t="shared" si="33"/>
        <v>102.56890946362802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181.47184871191948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181.47184871191948</v>
      </c>
      <c r="V70" s="179"/>
      <c r="W70" s="294"/>
      <c r="X70" s="294"/>
      <c r="Y70" s="294"/>
      <c r="Z70" s="189"/>
      <c r="AA70" s="310">
        <v>0</v>
      </c>
      <c r="AB70" s="331">
        <f t="shared" si="54"/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47.233900583149328</v>
      </c>
      <c r="AP70" s="331"/>
      <c r="AQ70" s="218">
        <f t="shared" si="33"/>
        <v>228.70574929506881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23.527909786636457</v>
      </c>
      <c r="M71" s="180"/>
      <c r="N71" s="180"/>
      <c r="O71" s="180"/>
      <c r="P71" s="180"/>
      <c r="Q71" s="180"/>
      <c r="R71" s="180"/>
      <c r="S71" s="180"/>
      <c r="T71" s="180"/>
      <c r="U71" s="291">
        <v>23.527909786636457</v>
      </c>
      <c r="V71" s="180"/>
      <c r="W71" s="264"/>
      <c r="X71" s="264"/>
      <c r="Y71" s="264"/>
      <c r="Z71" s="180"/>
      <c r="AA71" s="308"/>
      <c r="AB71" s="328">
        <f t="shared" si="54"/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33"/>
        <v>23.527909786636457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1">C26-C27-C29</f>
        <v>-9.0581252661179406</v>
      </c>
      <c r="D72" s="276">
        <f t="shared" si="61"/>
        <v>-6.9354743211960681</v>
      </c>
      <c r="E72" s="177">
        <f t="shared" si="61"/>
        <v>-2.6469882778086173</v>
      </c>
      <c r="F72" s="295">
        <f t="shared" si="61"/>
        <v>0</v>
      </c>
      <c r="G72" s="295">
        <f t="shared" si="61"/>
        <v>0.52433733288671824</v>
      </c>
      <c r="H72" s="305">
        <f t="shared" si="61"/>
        <v>8.0942833818653526E-4</v>
      </c>
      <c r="I72" s="276">
        <f t="shared" si="61"/>
        <v>2.0251833818818454E-4</v>
      </c>
      <c r="J72" s="477">
        <f t="shared" si="61"/>
        <v>0</v>
      </c>
      <c r="K72" s="177">
        <f t="shared" si="61"/>
        <v>6.0691000000190343E-4</v>
      </c>
      <c r="L72" s="305">
        <f t="shared" si="61"/>
        <v>-39.357866694827862</v>
      </c>
      <c r="M72" s="177">
        <f t="shared" si="61"/>
        <v>0</v>
      </c>
      <c r="N72" s="177">
        <f t="shared" ref="N72" si="62">N26-N27-N29</f>
        <v>-0.98346137776849218</v>
      </c>
      <c r="O72" s="177">
        <f t="shared" si="61"/>
        <v>-2.9586845597954721</v>
      </c>
      <c r="P72" s="177">
        <f t="shared" si="61"/>
        <v>-32.910137912638788</v>
      </c>
      <c r="Q72" s="177">
        <f t="shared" si="61"/>
        <v>-2.4140136383999788</v>
      </c>
      <c r="R72" s="177">
        <f t="shared" si="61"/>
        <v>4.252123226879803</v>
      </c>
      <c r="S72" s="177">
        <f t="shared" si="61"/>
        <v>4.7268400735335483</v>
      </c>
      <c r="T72" s="177">
        <f t="shared" si="61"/>
        <v>6.1163092260703138</v>
      </c>
      <c r="U72" s="177">
        <f t="shared" si="61"/>
        <v>-15.662102196445176</v>
      </c>
      <c r="V72" s="177">
        <f t="shared" si="61"/>
        <v>0.47626936567021971</v>
      </c>
      <c r="W72" s="295">
        <f t="shared" si="61"/>
        <v>-1.0089019337033989E-3</v>
      </c>
      <c r="X72" s="295">
        <f t="shared" si="61"/>
        <v>0</v>
      </c>
      <c r="Y72" s="295">
        <f t="shared" si="61"/>
        <v>0</v>
      </c>
      <c r="Z72" s="177">
        <f t="shared" si="61"/>
        <v>0</v>
      </c>
      <c r="AA72" s="305">
        <f t="shared" si="61"/>
        <v>-33.748318490069096</v>
      </c>
      <c r="AB72" s="255">
        <f t="shared" si="61"/>
        <v>0.62241942287562324</v>
      </c>
      <c r="AC72" s="334">
        <f t="shared" si="61"/>
        <v>0</v>
      </c>
      <c r="AD72" s="177">
        <f t="shared" si="61"/>
        <v>0</v>
      </c>
      <c r="AE72" s="177">
        <f t="shared" si="61"/>
        <v>0.29676361932288842</v>
      </c>
      <c r="AF72" s="177">
        <f t="shared" ref="AF72" si="63">AF26-AF27-AF29</f>
        <v>0</v>
      </c>
      <c r="AG72" s="177">
        <f t="shared" si="61"/>
        <v>0</v>
      </c>
      <c r="AH72" s="177">
        <f t="shared" si="61"/>
        <v>0</v>
      </c>
      <c r="AI72" s="177">
        <f t="shared" si="61"/>
        <v>-0.39720840737555818</v>
      </c>
      <c r="AJ72" s="177">
        <f t="shared" ref="AJ72" si="64">AJ26-AJ27-AJ29</f>
        <v>0.72286421092800524</v>
      </c>
      <c r="AK72" s="276">
        <f t="shared" si="61"/>
        <v>0</v>
      </c>
      <c r="AL72" s="295">
        <f t="shared" ref="AL72" si="65">AL26-AL27-AL29</f>
        <v>0</v>
      </c>
      <c r="AM72" s="177">
        <f t="shared" si="61"/>
        <v>0</v>
      </c>
      <c r="AN72" s="305">
        <f t="shared" si="61"/>
        <v>0</v>
      </c>
      <c r="AO72" s="305">
        <f t="shared" si="61"/>
        <v>-32.348615254466949</v>
      </c>
      <c r="AP72" s="255">
        <f t="shared" si="61"/>
        <v>0</v>
      </c>
      <c r="AQ72" s="205">
        <f t="shared" si="33"/>
        <v>-113.88969685426804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248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203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584" t="s">
        <v>205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204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265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463" t="s">
        <v>266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6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6" width="7" style="21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170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815.92434898628403</v>
      </c>
      <c r="I2" s="12">
        <v>688.22034898628408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2751.9191872187112</v>
      </c>
      <c r="AB2" s="318">
        <f>SUM(AC2:AM2)</f>
        <v>1340.384085946396</v>
      </c>
      <c r="AC2" s="319">
        <v>59.691708987970003</v>
      </c>
      <c r="AD2" s="301">
        <v>755.29728281532618</v>
      </c>
      <c r="AE2" s="301">
        <v>248.95536812127202</v>
      </c>
      <c r="AF2" s="301">
        <v>140.0268349518123</v>
      </c>
      <c r="AG2" s="301">
        <v>33.53826358078512</v>
      </c>
      <c r="AH2" s="301">
        <v>16.816364009042843</v>
      </c>
      <c r="AI2" s="301">
        <v>31.070438482850857</v>
      </c>
      <c r="AJ2" s="301">
        <v>2.6691993220799999</v>
      </c>
      <c r="AK2" s="12">
        <v>1.5606793597625446</v>
      </c>
      <c r="AL2" s="12">
        <v>13.548689119766873</v>
      </c>
      <c r="AM2" s="248">
        <v>37.209257195727318</v>
      </c>
      <c r="AN2" s="349">
        <v>145.46505554457175</v>
      </c>
      <c r="AO2" s="349"/>
      <c r="AP2" s="318"/>
      <c r="AQ2" s="195">
        <f>C2+H2+L2+AA2+AB2+AN2+AO2+AP2</f>
        <v>5053.6926776959626</v>
      </c>
    </row>
    <row r="3" spans="1:44" s="196" customFormat="1" ht="12.75" customHeight="1">
      <c r="A3" s="197" t="s">
        <v>1</v>
      </c>
      <c r="B3" s="198"/>
      <c r="C3" s="249">
        <f>SUM(D3:G3)</f>
        <v>889.5323665358153</v>
      </c>
      <c r="D3" s="250">
        <v>815.61230505588742</v>
      </c>
      <c r="E3" s="383">
        <v>61.722867734674637</v>
      </c>
      <c r="F3" s="188"/>
      <c r="G3" s="188">
        <v>12.197193745253209</v>
      </c>
      <c r="H3" s="302">
        <f>SUM(I3:K3)</f>
        <v>0</v>
      </c>
      <c r="I3" s="28"/>
      <c r="J3" s="467"/>
      <c r="K3" s="173"/>
      <c r="L3" s="302">
        <f>SUM(M3:Z3)</f>
        <v>9137.0235074800275</v>
      </c>
      <c r="M3" s="28">
        <v>3053.4742963851995</v>
      </c>
      <c r="N3" s="28">
        <v>16.633377499200002</v>
      </c>
      <c r="O3" s="173">
        <v>0</v>
      </c>
      <c r="P3" s="173">
        <v>564.2364083333332</v>
      </c>
      <c r="Q3" s="173">
        <v>369.14638715136005</v>
      </c>
      <c r="R3" s="173">
        <v>1542.2444022448799</v>
      </c>
      <c r="S3" s="173">
        <v>81.293656201412418</v>
      </c>
      <c r="T3" s="173">
        <v>157.5463640726893</v>
      </c>
      <c r="U3" s="173">
        <v>2932.6955801163149</v>
      </c>
      <c r="V3" s="173">
        <v>166.37647928144219</v>
      </c>
      <c r="W3" s="188">
        <v>7.5616539426795564</v>
      </c>
      <c r="X3" s="188">
        <v>200.83222211696253</v>
      </c>
      <c r="Y3" s="188">
        <v>1.2281470084248403</v>
      </c>
      <c r="Z3" s="173">
        <v>43.754533126130625</v>
      </c>
      <c r="AA3" s="302">
        <v>1728.338063506957</v>
      </c>
      <c r="AB3" s="320">
        <f>SUM(AC3:AM3)</f>
        <v>153.44030069492115</v>
      </c>
      <c r="AC3" s="321"/>
      <c r="AD3" s="173"/>
      <c r="AE3" s="173">
        <v>25.461784698464655</v>
      </c>
      <c r="AF3" s="173"/>
      <c r="AG3" s="173"/>
      <c r="AH3" s="173"/>
      <c r="AI3" s="173">
        <v>105.1414855323125</v>
      </c>
      <c r="AJ3" s="173">
        <v>22.837030464144</v>
      </c>
      <c r="AK3" s="28"/>
      <c r="AL3" s="28"/>
      <c r="AM3" s="188"/>
      <c r="AN3" s="350"/>
      <c r="AO3" s="350">
        <v>139.42552020636288</v>
      </c>
      <c r="AP3" s="320"/>
      <c r="AQ3" s="199">
        <f t="shared" ref="AQ3:AQ20" si="0">C3+H3+L3+AA3+AB3+AN3+AO3+AP3</f>
        <v>12047.759758424085</v>
      </c>
    </row>
    <row r="4" spans="1:44" s="196" customFormat="1" ht="12.75" customHeight="1">
      <c r="A4" s="197" t="s">
        <v>2</v>
      </c>
      <c r="B4" s="198"/>
      <c r="C4" s="249">
        <f>SUM(D4:G4)</f>
        <v>15.186580890895996</v>
      </c>
      <c r="D4" s="250">
        <v>0</v>
      </c>
      <c r="E4" s="251">
        <v>14.097722161999997</v>
      </c>
      <c r="F4" s="188"/>
      <c r="G4" s="188">
        <v>1.0888587288959999</v>
      </c>
      <c r="H4" s="302">
        <f>SUM(I4:K4)</f>
        <v>7.0330680000000001</v>
      </c>
      <c r="I4" s="28"/>
      <c r="J4" s="467"/>
      <c r="K4" s="173">
        <v>7.0330680000000001</v>
      </c>
      <c r="L4" s="302">
        <f>SUM(M4:Z4)</f>
        <v>1717.0624747879344</v>
      </c>
      <c r="M4" s="28">
        <v>0</v>
      </c>
      <c r="N4" s="28">
        <v>0</v>
      </c>
      <c r="O4" s="173"/>
      <c r="P4" s="173">
        <v>364.52221864444448</v>
      </c>
      <c r="Q4" s="173">
        <v>21.672508399360005</v>
      </c>
      <c r="R4" s="173">
        <v>156.29379915984001</v>
      </c>
      <c r="S4" s="173">
        <v>986.60611760112999</v>
      </c>
      <c r="T4" s="173">
        <v>35.289733288720633</v>
      </c>
      <c r="U4" s="173">
        <v>102.14625414775992</v>
      </c>
      <c r="V4" s="173">
        <v>2.9088437938490893E-3</v>
      </c>
      <c r="W4" s="188">
        <v>36.297317128453038</v>
      </c>
      <c r="X4" s="188">
        <v>5.4694689952000006</v>
      </c>
      <c r="Y4" s="188">
        <v>1.8500297569930473E-2</v>
      </c>
      <c r="Z4" s="173">
        <v>8.7436482816626366</v>
      </c>
      <c r="AA4" s="302">
        <v>0</v>
      </c>
      <c r="AB4" s="320">
        <f>SUM(AC4:AM4)</f>
        <v>9.4494743288430278</v>
      </c>
      <c r="AC4" s="321"/>
      <c r="AD4" s="173"/>
      <c r="AE4" s="173">
        <v>0.4127257093723129</v>
      </c>
      <c r="AF4" s="173"/>
      <c r="AG4" s="173"/>
      <c r="AH4" s="173"/>
      <c r="AI4" s="173">
        <v>9.0367486194707158</v>
      </c>
      <c r="AJ4" s="173">
        <v>0</v>
      </c>
      <c r="AK4" s="28"/>
      <c r="AL4" s="28"/>
      <c r="AM4" s="188"/>
      <c r="AN4" s="350"/>
      <c r="AO4" s="350">
        <v>141.80986500429921</v>
      </c>
      <c r="AP4" s="320"/>
      <c r="AQ4" s="199">
        <f t="shared" si="0"/>
        <v>1890.5414630119726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172.71258946798309</v>
      </c>
      <c r="M5" s="28"/>
      <c r="N5" s="28"/>
      <c r="O5" s="173"/>
      <c r="P5" s="173"/>
      <c r="Q5" s="173"/>
      <c r="R5" s="173"/>
      <c r="S5" s="173">
        <v>15.730078096892656</v>
      </c>
      <c r="T5" s="173"/>
      <c r="U5" s="173">
        <v>156.98251137109042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172.71258946798309</v>
      </c>
    </row>
    <row r="6" spans="1:44" s="196" customFormat="1" ht="12.75" customHeight="1" thickBot="1">
      <c r="A6" s="200" t="s">
        <v>4</v>
      </c>
      <c r="B6" s="201"/>
      <c r="C6" s="249">
        <f>SUM(D6:G6)</f>
        <v>-100.97274298371129</v>
      </c>
      <c r="D6" s="252">
        <v>-101.58628232666096</v>
      </c>
      <c r="E6" s="188">
        <v>-0.80797667272355533</v>
      </c>
      <c r="F6" s="253"/>
      <c r="G6" s="253">
        <v>1.4215160156732278</v>
      </c>
      <c r="H6" s="303">
        <f>SUM(I6:K6)</f>
        <v>-122.93905189963694</v>
      </c>
      <c r="I6" s="304">
        <v>-136.53826589963694</v>
      </c>
      <c r="J6" s="521">
        <v>0</v>
      </c>
      <c r="K6" s="304">
        <v>13.599214000000003</v>
      </c>
      <c r="L6" s="303">
        <f>SUM(M6:Z6)</f>
        <v>137.25717980152902</v>
      </c>
      <c r="M6" s="28">
        <v>38.730964773999993</v>
      </c>
      <c r="N6" s="28">
        <v>-8.8751519999999999</v>
      </c>
      <c r="O6" s="173"/>
      <c r="P6" s="173">
        <v>-9.6980083333333713</v>
      </c>
      <c r="Q6" s="173">
        <v>-1.1994301446400024</v>
      </c>
      <c r="R6" s="173">
        <v>82.12024884504001</v>
      </c>
      <c r="S6" s="173">
        <v>23.637599999999999</v>
      </c>
      <c r="T6" s="173">
        <v>1.4659197380156652</v>
      </c>
      <c r="U6" s="173">
        <v>8.3874136006762399</v>
      </c>
      <c r="V6" s="173">
        <v>3.2040911090632966</v>
      </c>
      <c r="W6" s="253">
        <v>-0.51646778729281662</v>
      </c>
      <c r="X6" s="253">
        <v>0</v>
      </c>
      <c r="Y6" s="253">
        <v>0</v>
      </c>
      <c r="Z6" s="304">
        <v>0</v>
      </c>
      <c r="AA6" s="303">
        <v>0</v>
      </c>
      <c r="AB6" s="322">
        <f>SUM(AC6:AM6)</f>
        <v>4.3104699149564842</v>
      </c>
      <c r="AC6" s="323"/>
      <c r="AD6" s="184"/>
      <c r="AE6" s="184">
        <v>0.11710009647217967</v>
      </c>
      <c r="AF6" s="184"/>
      <c r="AG6" s="184"/>
      <c r="AH6" s="184"/>
      <c r="AI6" s="184">
        <v>1.7831948600363048</v>
      </c>
      <c r="AJ6" s="184">
        <v>2.4101749584479997</v>
      </c>
      <c r="AK6" s="304"/>
      <c r="AL6" s="304"/>
      <c r="AM6" s="253"/>
      <c r="AN6" s="351"/>
      <c r="AO6" s="351"/>
      <c r="AP6" s="322"/>
      <c r="AQ6" s="202">
        <f t="shared" si="0"/>
        <v>-82.344145166862717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773.37304266120793</v>
      </c>
      <c r="D7" s="324">
        <f t="shared" si="1"/>
        <v>714.0260227292265</v>
      </c>
      <c r="E7" s="178">
        <f t="shared" si="1"/>
        <v>46.817168899951085</v>
      </c>
      <c r="F7" s="178">
        <f t="shared" si="1"/>
        <v>0</v>
      </c>
      <c r="G7" s="178">
        <f t="shared" si="1"/>
        <v>12.529851032030438</v>
      </c>
      <c r="H7" s="306">
        <f t="shared" si="1"/>
        <v>685.95222908664709</v>
      </c>
      <c r="I7" s="324">
        <f t="shared" si="1"/>
        <v>551.68208308664714</v>
      </c>
      <c r="J7" s="468">
        <f t="shared" si="1"/>
        <v>127.70399999999999</v>
      </c>
      <c r="K7" s="178">
        <f t="shared" si="1"/>
        <v>6.5661460000000034</v>
      </c>
      <c r="L7" s="306">
        <f t="shared" si="1"/>
        <v>7384.5056230256387</v>
      </c>
      <c r="M7" s="324">
        <f t="shared" si="1"/>
        <v>3092.2052611591994</v>
      </c>
      <c r="N7" s="324">
        <f t="shared" ref="N7" si="2">N2+N3-N4-N5+N6</f>
        <v>7.7582254992000017</v>
      </c>
      <c r="O7" s="178">
        <f t="shared" si="1"/>
        <v>0</v>
      </c>
      <c r="P7" s="178">
        <f t="shared" si="1"/>
        <v>190.01618135555535</v>
      </c>
      <c r="Q7" s="178">
        <f t="shared" si="1"/>
        <v>346.27444860736</v>
      </c>
      <c r="R7" s="178">
        <f t="shared" si="1"/>
        <v>1468.0708519300797</v>
      </c>
      <c r="S7" s="178">
        <f t="shared" si="1"/>
        <v>-897.40493949661015</v>
      </c>
      <c r="T7" s="178">
        <f t="shared" si="1"/>
        <v>123.72255052198433</v>
      </c>
      <c r="U7" s="178">
        <f t="shared" si="1"/>
        <v>2681.9542281981408</v>
      </c>
      <c r="V7" s="178">
        <f t="shared" si="1"/>
        <v>169.57766154671162</v>
      </c>
      <c r="W7" s="178">
        <f t="shared" si="1"/>
        <v>-29.252130973066301</v>
      </c>
      <c r="X7" s="178">
        <f t="shared" si="1"/>
        <v>195.36275312176252</v>
      </c>
      <c r="Y7" s="178">
        <f t="shared" si="1"/>
        <v>1.2096467108549098</v>
      </c>
      <c r="Z7" s="178">
        <f t="shared" si="1"/>
        <v>35.010884844467988</v>
      </c>
      <c r="AA7" s="306">
        <f t="shared" si="1"/>
        <v>4480.2572507256682</v>
      </c>
      <c r="AB7" s="306">
        <f t="shared" si="1"/>
        <v>1488.6853822274306</v>
      </c>
      <c r="AC7" s="324">
        <f t="shared" si="1"/>
        <v>59.691708987970003</v>
      </c>
      <c r="AD7" s="178">
        <f t="shared" si="1"/>
        <v>755.29728281532618</v>
      </c>
      <c r="AE7" s="178">
        <f t="shared" si="1"/>
        <v>274.12152720683656</v>
      </c>
      <c r="AF7" s="178">
        <f t="shared" ref="AF7" si="3">AF2+AF3-AF4-AF5+AF6</f>
        <v>140.0268349518123</v>
      </c>
      <c r="AG7" s="178">
        <f t="shared" si="1"/>
        <v>33.53826358078512</v>
      </c>
      <c r="AH7" s="178">
        <f t="shared" si="1"/>
        <v>16.816364009042843</v>
      </c>
      <c r="AI7" s="178">
        <f t="shared" si="1"/>
        <v>128.95837025572897</v>
      </c>
      <c r="AJ7" s="178">
        <f t="shared" ref="AJ7" si="4">AJ2+AJ3-AJ4-AJ5+AJ6</f>
        <v>27.916404744672001</v>
      </c>
      <c r="AK7" s="257">
        <f t="shared" si="1"/>
        <v>1.5606793597625446</v>
      </c>
      <c r="AL7" s="257">
        <f t="shared" ref="AL7" si="5">AL2+AL3-AL4-AL5+AL6</f>
        <v>13.548689119766873</v>
      </c>
      <c r="AM7" s="324">
        <f t="shared" si="1"/>
        <v>37.209257195727318</v>
      </c>
      <c r="AN7" s="306">
        <f t="shared" si="1"/>
        <v>145.46505554457175</v>
      </c>
      <c r="AO7" s="306">
        <f t="shared" si="1"/>
        <v>-2.3843447979363361</v>
      </c>
      <c r="AP7" s="360">
        <f t="shared" si="1"/>
        <v>0</v>
      </c>
      <c r="AQ7" s="227">
        <f t="shared" si="0"/>
        <v>14955.854238473228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773.37304266120793</v>
      </c>
      <c r="D8" s="372">
        <f t="shared" si="6"/>
        <v>714.0260227292265</v>
      </c>
      <c r="E8" s="373">
        <f t="shared" si="6"/>
        <v>46.817168899951085</v>
      </c>
      <c r="F8" s="374">
        <f t="shared" si="6"/>
        <v>0</v>
      </c>
      <c r="G8" s="374">
        <f t="shared" si="6"/>
        <v>12.529851032030438</v>
      </c>
      <c r="H8" s="375">
        <f t="shared" si="6"/>
        <v>685.95222908664709</v>
      </c>
      <c r="I8" s="372">
        <f t="shared" si="6"/>
        <v>551.68208308664714</v>
      </c>
      <c r="J8" s="522">
        <f t="shared" si="6"/>
        <v>127.70399999999999</v>
      </c>
      <c r="K8" s="373">
        <f t="shared" si="6"/>
        <v>6.5661460000000034</v>
      </c>
      <c r="L8" s="375">
        <f t="shared" si="6"/>
        <v>7152.9223383485532</v>
      </c>
      <c r="M8" s="372">
        <f t="shared" si="6"/>
        <v>3092.2052611591994</v>
      </c>
      <c r="N8" s="372">
        <f t="shared" si="6"/>
        <v>7.7582254992000017</v>
      </c>
      <c r="O8" s="373">
        <f t="shared" si="6"/>
        <v>0</v>
      </c>
      <c r="P8" s="373">
        <f t="shared" si="6"/>
        <v>190.01618135555535</v>
      </c>
      <c r="Q8" s="373">
        <f t="shared" si="6"/>
        <v>346.27444860736</v>
      </c>
      <c r="R8" s="373">
        <f t="shared" si="6"/>
        <v>1468.0708519300797</v>
      </c>
      <c r="S8" s="373">
        <f t="shared" si="6"/>
        <v>-897.40493949661015</v>
      </c>
      <c r="T8" s="373">
        <f t="shared" si="6"/>
        <v>123.72255052198433</v>
      </c>
      <c r="U8" s="373">
        <f t="shared" si="6"/>
        <v>2681.9542281981408</v>
      </c>
      <c r="V8" s="373">
        <f t="shared" si="6"/>
        <v>169.57766154671162</v>
      </c>
      <c r="W8" s="374">
        <f t="shared" si="6"/>
        <v>-29.252130973066301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4480.2572507256682</v>
      </c>
      <c r="AB8" s="384">
        <f t="shared" si="6"/>
        <v>1488.6853822274306</v>
      </c>
      <c r="AC8" s="372">
        <f t="shared" si="6"/>
        <v>59.691708987970003</v>
      </c>
      <c r="AD8" s="373">
        <f t="shared" si="6"/>
        <v>755.29728281532618</v>
      </c>
      <c r="AE8" s="373">
        <f t="shared" si="6"/>
        <v>274.12152720683656</v>
      </c>
      <c r="AF8" s="373">
        <f t="shared" si="6"/>
        <v>140.0268349518123</v>
      </c>
      <c r="AG8" s="373">
        <f t="shared" si="6"/>
        <v>33.53826358078512</v>
      </c>
      <c r="AH8" s="373">
        <f t="shared" si="6"/>
        <v>16.816364009042843</v>
      </c>
      <c r="AI8" s="373">
        <f t="shared" si="6"/>
        <v>128.95837025572897</v>
      </c>
      <c r="AJ8" s="373">
        <f t="shared" ref="AJ8" si="7">AJ7-AJ27</f>
        <v>27.916404744672001</v>
      </c>
      <c r="AK8" s="408">
        <f t="shared" si="6"/>
        <v>1.5606793597625446</v>
      </c>
      <c r="AL8" s="408">
        <f t="shared" si="6"/>
        <v>13.548689119766873</v>
      </c>
      <c r="AM8" s="372">
        <f t="shared" si="6"/>
        <v>37.209257195727318</v>
      </c>
      <c r="AN8" s="375">
        <f t="shared" si="6"/>
        <v>145.46505554457175</v>
      </c>
      <c r="AO8" s="375">
        <f t="shared" si="6"/>
        <v>-2.3843447979363361</v>
      </c>
      <c r="AP8" s="372">
        <f t="shared" si="6"/>
        <v>0</v>
      </c>
      <c r="AQ8" s="376">
        <f t="shared" si="0"/>
        <v>14724.270953796142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489.13419536754503</v>
      </c>
      <c r="D9" s="257">
        <f t="shared" si="8"/>
        <v>489.13419536754503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541.02658367795425</v>
      </c>
      <c r="I9" s="257">
        <f t="shared" si="8"/>
        <v>541.02658367795425</v>
      </c>
      <c r="J9" s="468">
        <f t="shared" si="8"/>
        <v>0</v>
      </c>
      <c r="K9" s="178">
        <f t="shared" si="8"/>
        <v>0</v>
      </c>
      <c r="L9" s="306">
        <f t="shared" si="8"/>
        <v>3173.2316939251045</v>
      </c>
      <c r="M9" s="178">
        <f t="shared" si="8"/>
        <v>3092.2052611591994</v>
      </c>
      <c r="N9" s="178">
        <f t="shared" ref="N9" si="9">SUM(N10:N14)</f>
        <v>46.296526594448423</v>
      </c>
      <c r="O9" s="178">
        <f t="shared" si="8"/>
        <v>0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25.868327226603597</v>
      </c>
      <c r="T9" s="178">
        <f t="shared" si="8"/>
        <v>0.63511676698194319</v>
      </c>
      <c r="U9" s="178">
        <f t="shared" si="8"/>
        <v>8.2264621778709284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2506.6968161035315</v>
      </c>
      <c r="AB9" s="324">
        <f t="shared" si="8"/>
        <v>215.94502517321376</v>
      </c>
      <c r="AC9" s="325">
        <f t="shared" si="8"/>
        <v>0</v>
      </c>
      <c r="AD9" s="178">
        <f t="shared" si="8"/>
        <v>0</v>
      </c>
      <c r="AE9" s="178">
        <f t="shared" si="8"/>
        <v>76.043228151638147</v>
      </c>
      <c r="AF9" s="178">
        <f t="shared" ref="AF9" si="10">SUM(AF10:AF14)</f>
        <v>99.326109676311177</v>
      </c>
      <c r="AG9" s="178">
        <f t="shared" si="8"/>
        <v>33.53826358078512</v>
      </c>
      <c r="AH9" s="178">
        <f t="shared" si="8"/>
        <v>7.0374237644792998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90.73159835846478</v>
      </c>
      <c r="AO9" s="306">
        <f t="shared" si="8"/>
        <v>54.374744625967324</v>
      </c>
      <c r="AP9" s="324">
        <f t="shared" si="8"/>
        <v>0</v>
      </c>
      <c r="AQ9" s="209">
        <f t="shared" si="0"/>
        <v>7071.1406572317828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489.13419536754503</v>
      </c>
      <c r="D10" s="260">
        <v>489.13419536754503</v>
      </c>
      <c r="E10" s="179"/>
      <c r="F10" s="261"/>
      <c r="G10" s="261"/>
      <c r="H10" s="307">
        <f>SUM(I10:K10)</f>
        <v>467.10845991760607</v>
      </c>
      <c r="I10" s="260">
        <v>467.10845991760607</v>
      </c>
      <c r="J10" s="470">
        <v>0</v>
      </c>
      <c r="K10" s="179"/>
      <c r="L10" s="307">
        <f>SUM(M10:Z10)</f>
        <v>34.094789404474525</v>
      </c>
      <c r="M10" s="179"/>
      <c r="N10" s="179"/>
      <c r="O10" s="179"/>
      <c r="P10" s="179"/>
      <c r="Q10" s="179"/>
      <c r="R10" s="179"/>
      <c r="S10" s="179">
        <v>25.868327226603597</v>
      </c>
      <c r="T10" s="179"/>
      <c r="U10" s="179">
        <v>8.2264621778709284</v>
      </c>
      <c r="V10" s="179"/>
      <c r="W10" s="261"/>
      <c r="X10" s="261"/>
      <c r="Y10" s="261"/>
      <c r="Z10" s="179"/>
      <c r="AA10" s="307">
        <v>2188.0238389819688</v>
      </c>
      <c r="AB10" s="326">
        <f>SUM(AC10:AM10)</f>
        <v>205.34536089774073</v>
      </c>
      <c r="AC10" s="327"/>
      <c r="AD10" s="179"/>
      <c r="AE10" s="179">
        <v>72.480987640644415</v>
      </c>
      <c r="AF10" s="179">
        <v>99.326109676311177</v>
      </c>
      <c r="AG10" s="179">
        <v>33.53826358078512</v>
      </c>
      <c r="AH10" s="179"/>
      <c r="AI10" s="179">
        <v>0</v>
      </c>
      <c r="AJ10" s="179"/>
      <c r="AK10" s="260"/>
      <c r="AL10" s="260"/>
      <c r="AM10" s="261"/>
      <c r="AN10" s="352">
        <v>90.73159835846478</v>
      </c>
      <c r="AO10" s="307"/>
      <c r="AP10" s="326"/>
      <c r="AQ10" s="212">
        <f t="shared" si="0"/>
        <v>3474.4382429278003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5.8425469182429177</v>
      </c>
      <c r="I11" s="28">
        <v>5.8425469182429177</v>
      </c>
      <c r="J11" s="467"/>
      <c r="K11" s="173"/>
      <c r="L11" s="302">
        <f>SUM(M11:Z11)</f>
        <v>0.63511676698194319</v>
      </c>
      <c r="M11" s="173"/>
      <c r="N11" s="186"/>
      <c r="O11" s="186">
        <v>0</v>
      </c>
      <c r="P11" s="173"/>
      <c r="Q11" s="173"/>
      <c r="R11" s="173"/>
      <c r="S11" s="173">
        <v>0</v>
      </c>
      <c r="T11" s="173">
        <v>0.63511676698194319</v>
      </c>
      <c r="U11" s="173">
        <v>0</v>
      </c>
      <c r="V11" s="173"/>
      <c r="W11" s="188"/>
      <c r="X11" s="188"/>
      <c r="Y11" s="188"/>
      <c r="Z11" s="173"/>
      <c r="AA11" s="302">
        <v>277.93056315169986</v>
      </c>
      <c r="AB11" s="320">
        <f>SUM(AC11:AM11)</f>
        <v>10.599664275473035</v>
      </c>
      <c r="AC11" s="321"/>
      <c r="AD11" s="173"/>
      <c r="AE11" s="173">
        <v>3.5622405109937354</v>
      </c>
      <c r="AF11" s="173"/>
      <c r="AG11" s="173"/>
      <c r="AH11" s="173">
        <v>7.0374237644792998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295.00789111239777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42.934331900257952</v>
      </c>
      <c r="AP12" s="320"/>
      <c r="AQ12" s="199">
        <f t="shared" si="0"/>
        <v>42.934331900257952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68.075576842105264</v>
      </c>
      <c r="I13" s="28">
        <v>68.075576842105264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68.075576842105264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3138.5017877536479</v>
      </c>
      <c r="M14" s="180">
        <v>3092.2052611591994</v>
      </c>
      <c r="N14" s="180">
        <v>46.296526594448423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40.74241396986266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11.440412725709372</v>
      </c>
      <c r="AP14" s="328"/>
      <c r="AQ14" s="215">
        <f t="shared" si="0"/>
        <v>3190.6846144492201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64.671797999999995</v>
      </c>
      <c r="I15" s="266">
        <f t="shared" si="13"/>
        <v>0</v>
      </c>
      <c r="J15" s="523">
        <f t="shared" si="13"/>
        <v>0</v>
      </c>
      <c r="K15" s="181">
        <f t="shared" si="13"/>
        <v>64.671797999999995</v>
      </c>
      <c r="L15" s="309">
        <f t="shared" si="13"/>
        <v>3166.7858692089685</v>
      </c>
      <c r="M15" s="181">
        <f t="shared" si="13"/>
        <v>0</v>
      </c>
      <c r="N15" s="181">
        <f t="shared" si="13"/>
        <v>0</v>
      </c>
      <c r="O15" s="181">
        <f t="shared" si="13"/>
        <v>90.017983923640699</v>
      </c>
      <c r="P15" s="181">
        <f t="shared" si="13"/>
        <v>640.53679657777786</v>
      </c>
      <c r="Q15" s="181">
        <f t="shared" si="13"/>
        <v>226.77459106847999</v>
      </c>
      <c r="R15" s="181">
        <f t="shared" si="13"/>
        <v>0</v>
      </c>
      <c r="S15" s="181">
        <f t="shared" si="13"/>
        <v>960.95017928079096</v>
      </c>
      <c r="T15" s="181">
        <f t="shared" si="13"/>
        <v>64.797462901984332</v>
      </c>
      <c r="U15" s="181">
        <f t="shared" si="13"/>
        <v>1146.9502117491124</v>
      </c>
      <c r="V15" s="181">
        <f t="shared" si="13"/>
        <v>0</v>
      </c>
      <c r="W15" s="267">
        <f t="shared" si="13"/>
        <v>36.758643707182323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1873.0243461417865</v>
      </c>
      <c r="AP15" s="217">
        <f t="shared" si="13"/>
        <v>0</v>
      </c>
      <c r="AQ15" s="218">
        <f t="shared" si="0"/>
        <v>5104.4820133507546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1667.4864448173494</v>
      </c>
      <c r="AP16" s="326"/>
      <c r="AQ16" s="219">
        <f>C16+H16+L16+AA16+AO16+AP16</f>
        <v>1667.4864448173494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185.11063882125563</v>
      </c>
      <c r="AP17" s="320"/>
      <c r="AQ17" s="199">
        <f>C17+H17+L17+AA17+AO17+AP17</f>
        <v>185.11063882125563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20.427262503181428</v>
      </c>
      <c r="AP18" s="320"/>
      <c r="AQ18" s="199">
        <f t="shared" si="0"/>
        <v>20.427262503181428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64.671797999999995</v>
      </c>
      <c r="I19" s="28"/>
      <c r="J19" s="173"/>
      <c r="K19" s="173">
        <v>64.671797999999995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64.671797999999995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3166.7858692089685</v>
      </c>
      <c r="M20" s="180"/>
      <c r="N20" s="180"/>
      <c r="O20" s="180">
        <v>90.017983923640699</v>
      </c>
      <c r="P20" s="180">
        <v>640.53679657777786</v>
      </c>
      <c r="Q20" s="180">
        <v>226.77459106847999</v>
      </c>
      <c r="R20" s="180">
        <v>0</v>
      </c>
      <c r="S20" s="180">
        <v>960.95017928079096</v>
      </c>
      <c r="T20" s="180">
        <v>64.797462901984332</v>
      </c>
      <c r="U20" s="180">
        <v>1146.9502117491124</v>
      </c>
      <c r="V20" s="180"/>
      <c r="W20" s="264">
        <v>36.758643707182323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3166.7858692089685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22.240061570656767</v>
      </c>
      <c r="D21" s="269">
        <f>SUM(D22:D24)</f>
        <v>-17.14136118835</v>
      </c>
      <c r="E21" s="182">
        <f>SUM(E22:E24)</f>
        <v>39.381422759006767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-24.677115455722429</v>
      </c>
      <c r="M21" s="182">
        <f t="shared" ref="M21:AA21" si="15">SUM(M22:M24)</f>
        <v>0</v>
      </c>
      <c r="N21" s="182">
        <f t="shared" ref="N21" si="16">SUM(N22:N24)</f>
        <v>38.393577999711461</v>
      </c>
      <c r="O21" s="182">
        <f t="shared" si="15"/>
        <v>0</v>
      </c>
      <c r="P21" s="182">
        <f t="shared" si="15"/>
        <v>-31.331710700000009</v>
      </c>
      <c r="Q21" s="182">
        <f t="shared" si="15"/>
        <v>361.91080481920005</v>
      </c>
      <c r="R21" s="182">
        <f t="shared" si="15"/>
        <v>-361.12225342559998</v>
      </c>
      <c r="S21" s="182">
        <f t="shared" si="15"/>
        <v>-0.17168420677966101</v>
      </c>
      <c r="T21" s="182">
        <f t="shared" si="15"/>
        <v>0</v>
      </c>
      <c r="U21" s="182">
        <f t="shared" si="15"/>
        <v>-2.6095463715975598</v>
      </c>
      <c r="V21" s="182">
        <f t="shared" si="15"/>
        <v>-22.240061570656763</v>
      </c>
      <c r="W21" s="270">
        <f t="shared" si="15"/>
        <v>-7.5062420000000003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-816.54967116305863</v>
      </c>
      <c r="AC21" s="332">
        <f t="shared" si="17"/>
        <v>-59.691708987970003</v>
      </c>
      <c r="AD21" s="182">
        <f t="shared" si="17"/>
        <v>-755.29728281532618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-1.5606793597625446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816.54967116305863</v>
      </c>
      <c r="AP21" s="331">
        <f t="shared" si="17"/>
        <v>0</v>
      </c>
      <c r="AQ21" s="223">
        <f t="shared" si="17"/>
        <v>-2.4370538850656622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-816.54967116305863</v>
      </c>
      <c r="AC22" s="327">
        <f>-AC2</f>
        <v>-59.691708987970003</v>
      </c>
      <c r="AD22" s="179">
        <f>-AD2</f>
        <v>-755.29728281532618</v>
      </c>
      <c r="AE22" s="179"/>
      <c r="AF22" s="179"/>
      <c r="AG22" s="186"/>
      <c r="AH22" s="186"/>
      <c r="AI22" s="186"/>
      <c r="AJ22" s="186"/>
      <c r="AK22" s="260">
        <v>-1.5606793597625446</v>
      </c>
      <c r="AL22" s="186"/>
      <c r="AM22" s="261"/>
      <c r="AN22" s="352"/>
      <c r="AO22" s="307">
        <f>-(C22+H22+L22+AA22+AB22)</f>
        <v>816.54967116305863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22.240061570656767</v>
      </c>
      <c r="D24" s="403">
        <v>-17.14136118835</v>
      </c>
      <c r="E24" s="184">
        <f>-D24-V24</f>
        <v>39.381422759006767</v>
      </c>
      <c r="F24" s="253"/>
      <c r="G24" s="253">
        <v>0</v>
      </c>
      <c r="H24" s="303"/>
      <c r="I24" s="312"/>
      <c r="J24" s="184"/>
      <c r="K24" s="184"/>
      <c r="L24" s="303">
        <f>SUM(N24:Z24)</f>
        <v>-24.677115455722429</v>
      </c>
      <c r="M24" s="184"/>
      <c r="N24" s="184">
        <v>38.393577999711461</v>
      </c>
      <c r="O24" s="184"/>
      <c r="P24" s="184">
        <v>-31.331710700000009</v>
      </c>
      <c r="Q24" s="184">
        <v>361.91080481920005</v>
      </c>
      <c r="R24" s="184">
        <v>-361.12225342559998</v>
      </c>
      <c r="S24" s="184">
        <v>-0.17168420677966101</v>
      </c>
      <c r="T24" s="184"/>
      <c r="U24" s="184">
        <v>-2.6095463715975598</v>
      </c>
      <c r="V24" s="253">
        <v>-22.240061570656763</v>
      </c>
      <c r="W24" s="253">
        <v>-7.5062420000000003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-2.4370538850656622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10.28324833984202</v>
      </c>
      <c r="I25" s="172">
        <v>10.28324833984202</v>
      </c>
      <c r="J25" s="476"/>
      <c r="K25" s="183"/>
      <c r="L25" s="309">
        <f>SUM(O25:Z25)</f>
        <v>98.284657617035819</v>
      </c>
      <c r="M25" s="183"/>
      <c r="N25" s="183"/>
      <c r="O25" s="183">
        <v>95.274692021714102</v>
      </c>
      <c r="P25" s="183"/>
      <c r="Q25" s="183"/>
      <c r="R25" s="183"/>
      <c r="S25" s="183">
        <v>0</v>
      </c>
      <c r="T25" s="183">
        <v>4.1693256233877908E-3</v>
      </c>
      <c r="U25" s="183">
        <v>3.0057962696983291</v>
      </c>
      <c r="V25" s="183"/>
      <c r="W25" s="172"/>
      <c r="X25" s="172"/>
      <c r="Y25" s="172"/>
      <c r="Z25" s="183"/>
      <c r="AA25" s="309">
        <v>57.539656364133194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271.69526923413844</v>
      </c>
      <c r="AP25" s="217"/>
      <c r="AQ25" s="226">
        <f>C25+H25+L25+AA25+AB25+AN25+AO25+AP25</f>
        <v>437.80283155514945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306.47890886431969</v>
      </c>
      <c r="D26" s="276">
        <f t="shared" si="20"/>
        <v>207.75046617333146</v>
      </c>
      <c r="E26" s="177">
        <f t="shared" si="20"/>
        <v>86.198591658957852</v>
      </c>
      <c r="F26" s="177">
        <f t="shared" si="20"/>
        <v>0</v>
      </c>
      <c r="G26" s="177">
        <f t="shared" si="20"/>
        <v>12.529851032030438</v>
      </c>
      <c r="H26" s="305">
        <f t="shared" si="20"/>
        <v>199.31419506885081</v>
      </c>
      <c r="I26" s="276">
        <f t="shared" si="20"/>
        <v>0.37225106885087023</v>
      </c>
      <c r="J26" s="477">
        <f t="shared" si="20"/>
        <v>127.70399999999999</v>
      </c>
      <c r="K26" s="177">
        <f t="shared" si="20"/>
        <v>71.237943999999999</v>
      </c>
      <c r="L26" s="305">
        <f t="shared" si="20"/>
        <v>7255.0980252367444</v>
      </c>
      <c r="M26" s="177">
        <f t="shared" si="20"/>
        <v>0</v>
      </c>
      <c r="N26" s="177">
        <f t="shared" si="20"/>
        <v>-0.1447230955369605</v>
      </c>
      <c r="O26" s="177">
        <f t="shared" si="20"/>
        <v>-5.2567080980734033</v>
      </c>
      <c r="P26" s="177">
        <f t="shared" si="20"/>
        <v>799.22126723333315</v>
      </c>
      <c r="Q26" s="177">
        <f t="shared" si="20"/>
        <v>934.9598444950401</v>
      </c>
      <c r="R26" s="177">
        <f t="shared" si="20"/>
        <v>1106.9485985044798</v>
      </c>
      <c r="S26" s="177">
        <f t="shared" si="20"/>
        <v>37.505228350797566</v>
      </c>
      <c r="T26" s="177">
        <f t="shared" si="20"/>
        <v>187.88072733136332</v>
      </c>
      <c r="U26" s="177">
        <f t="shared" si="20"/>
        <v>3815.0626351280866</v>
      </c>
      <c r="V26" s="177">
        <f t="shared" si="20"/>
        <v>147.33759997605486</v>
      </c>
      <c r="W26" s="177">
        <f t="shared" si="20"/>
        <v>2.7073411602174247E-4</v>
      </c>
      <c r="X26" s="177">
        <f t="shared" si="20"/>
        <v>195.36275312176252</v>
      </c>
      <c r="Y26" s="177">
        <f t="shared" si="20"/>
        <v>1.2096467108549098</v>
      </c>
      <c r="Z26" s="177">
        <f t="shared" si="20"/>
        <v>35.010884844467988</v>
      </c>
      <c r="AA26" s="305">
        <f t="shared" si="20"/>
        <v>1916.0207782580035</v>
      </c>
      <c r="AB26" s="255">
        <f t="shared" si="20"/>
        <v>456.1906858911583</v>
      </c>
      <c r="AC26" s="325">
        <f t="shared" si="20"/>
        <v>0</v>
      </c>
      <c r="AD26" s="178">
        <f t="shared" si="20"/>
        <v>0</v>
      </c>
      <c r="AE26" s="178">
        <f t="shared" si="20"/>
        <v>198.07829905519841</v>
      </c>
      <c r="AF26" s="178">
        <f t="shared" si="20"/>
        <v>40.700725275501128</v>
      </c>
      <c r="AG26" s="178">
        <f t="shared" si="20"/>
        <v>0</v>
      </c>
      <c r="AH26" s="178">
        <f t="shared" si="20"/>
        <v>9.7789402445635432</v>
      </c>
      <c r="AI26" s="178">
        <f t="shared" si="20"/>
        <v>128.95837025572897</v>
      </c>
      <c r="AJ26" s="178">
        <f t="shared" ref="AJ26" si="21">AJ7-AJ9+AJ15+AJ21-AJ25</f>
        <v>27.916404744672001</v>
      </c>
      <c r="AK26" s="257">
        <f t="shared" si="20"/>
        <v>0</v>
      </c>
      <c r="AL26" s="257">
        <f t="shared" si="20"/>
        <v>13.548689119766873</v>
      </c>
      <c r="AM26" s="295">
        <f t="shared" si="20"/>
        <v>37.209257195727318</v>
      </c>
      <c r="AN26" s="305">
        <f t="shared" si="20"/>
        <v>54.733457186106975</v>
      </c>
      <c r="AO26" s="305">
        <f t="shared" si="20"/>
        <v>2361.1196586468031</v>
      </c>
      <c r="AP26" s="255">
        <f t="shared" si="20"/>
        <v>0</v>
      </c>
      <c r="AQ26" s="205">
        <f>C26+H26+L26+AA26+AB26+AN26+AO26+AP26</f>
        <v>12548.955709151987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468">
        <f t="shared" si="22"/>
        <v>0</v>
      </c>
      <c r="K27" s="178">
        <f t="shared" si="22"/>
        <v>0</v>
      </c>
      <c r="L27" s="306">
        <f t="shared" si="22"/>
        <v>231.58328467708543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195.36275312176252</v>
      </c>
      <c r="Y27" s="258">
        <f t="shared" si="23"/>
        <v>1.2096467108549098</v>
      </c>
      <c r="Z27" s="178">
        <f t="shared" si="23"/>
        <v>35.010884844467988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231.58328467708543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231.58328467708543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195.36275312176252</v>
      </c>
      <c r="Y28" s="270">
        <f>Y26</f>
        <v>1.2096467108549098</v>
      </c>
      <c r="Z28" s="182">
        <f>Z26</f>
        <v>35.010884844467988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231.58328467708543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308.77476845585426</v>
      </c>
      <c r="D29" s="257">
        <f t="shared" si="25"/>
        <v>207.28968778197671</v>
      </c>
      <c r="E29" s="178">
        <f t="shared" si="25"/>
        <v>89.647280058277374</v>
      </c>
      <c r="F29" s="258">
        <f t="shared" si="25"/>
        <v>0</v>
      </c>
      <c r="G29" s="258">
        <f t="shared" si="25"/>
        <v>11.837385289740231</v>
      </c>
      <c r="H29" s="306">
        <f t="shared" si="25"/>
        <v>197.36862951238274</v>
      </c>
      <c r="I29" s="257">
        <f t="shared" si="25"/>
        <v>0.82982318238272668</v>
      </c>
      <c r="J29" s="469">
        <f t="shared" si="25"/>
        <v>127.70399999999999</v>
      </c>
      <c r="K29" s="257">
        <f t="shared" si="25"/>
        <v>68.834806329999992</v>
      </c>
      <c r="L29" s="306">
        <f t="shared" si="25"/>
        <v>7044.2916862331467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824.24502392197098</v>
      </c>
      <c r="Q29" s="178">
        <f t="shared" si="25"/>
        <v>934.3254128499201</v>
      </c>
      <c r="R29" s="178">
        <f t="shared" si="25"/>
        <v>1102.8442060797597</v>
      </c>
      <c r="S29" s="178">
        <f t="shared" si="25"/>
        <v>31.039400915077643</v>
      </c>
      <c r="T29" s="178">
        <f t="shared" si="25"/>
        <v>181.32381570558749</v>
      </c>
      <c r="U29" s="178">
        <f t="shared" si="25"/>
        <v>3824.0015558642881</v>
      </c>
      <c r="V29" s="178">
        <f t="shared" si="25"/>
        <v>146.51227089654276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1957.159979469091</v>
      </c>
      <c r="AB29" s="324">
        <f t="shared" si="25"/>
        <v>459.58451774778041</v>
      </c>
      <c r="AC29" s="325">
        <f t="shared" si="25"/>
        <v>0</v>
      </c>
      <c r="AD29" s="178">
        <f t="shared" si="25"/>
        <v>0</v>
      </c>
      <c r="AE29" s="178">
        <f t="shared" si="25"/>
        <v>203.77597272242778</v>
      </c>
      <c r="AF29" s="178">
        <f t="shared" ref="AF29" si="27">AF30+AF45+AF56+AF58+AF65+AF70+AF71</f>
        <v>40.700725275501135</v>
      </c>
      <c r="AG29" s="178">
        <f t="shared" si="25"/>
        <v>0</v>
      </c>
      <c r="AH29" s="178">
        <f t="shared" si="25"/>
        <v>9.7789402445635449</v>
      </c>
      <c r="AI29" s="178">
        <f t="shared" si="25"/>
        <v>127.29968033502577</v>
      </c>
      <c r="AJ29" s="178">
        <f t="shared" ref="AJ29" si="28">AJ30+AJ45+AJ56+AJ58+AJ65+AJ70+AJ71</f>
        <v>27.271252854767997</v>
      </c>
      <c r="AK29" s="324">
        <f t="shared" si="25"/>
        <v>0</v>
      </c>
      <c r="AL29" s="324">
        <f t="shared" ref="AL29" si="29">AL30+AL45+AL56+AL58+AL65+AL70+AL71</f>
        <v>13.548689119766873</v>
      </c>
      <c r="AM29" s="324">
        <f t="shared" si="25"/>
        <v>37.209257195727325</v>
      </c>
      <c r="AN29" s="324">
        <f t="shared" si="25"/>
        <v>54.733457186106975</v>
      </c>
      <c r="AO29" s="306">
        <f t="shared" si="25"/>
        <v>2396.2154251220736</v>
      </c>
      <c r="AP29" s="324">
        <f t="shared" si="25"/>
        <v>0</v>
      </c>
      <c r="AQ29" s="205">
        <f t="shared" si="25"/>
        <v>12418.128463726436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91.46266861084689</v>
      </c>
      <c r="D30" s="185">
        <v>91.462253284987</v>
      </c>
      <c r="E30" s="185">
        <v>0</v>
      </c>
      <c r="F30" s="280"/>
      <c r="G30" s="280"/>
      <c r="H30" s="314">
        <f>SUM(H31:H44)</f>
        <v>0.82982318238272668</v>
      </c>
      <c r="I30" s="279">
        <f t="shared" ref="I30:K30" si="30">SUM(I31:I44)</f>
        <v>0.82982318238272668</v>
      </c>
      <c r="J30" s="185">
        <f t="shared" si="30"/>
        <v>0</v>
      </c>
      <c r="K30" s="185">
        <f t="shared" si="30"/>
        <v>0</v>
      </c>
      <c r="L30" s="314">
        <f>SUM(L31:L44)</f>
        <v>395.42677556147567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6.2260921946556094</v>
      </c>
      <c r="R30" s="185">
        <f>SUM(R31:R44)</f>
        <v>0</v>
      </c>
      <c r="S30" s="185">
        <v>30.396553446461994</v>
      </c>
      <c r="T30" s="185">
        <v>58.814117997115524</v>
      </c>
      <c r="U30" s="185">
        <v>158.88161274999092</v>
      </c>
      <c r="V30" s="185">
        <v>141.10839917325163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977.53268182157308</v>
      </c>
      <c r="AB30" s="336">
        <f t="shared" ref="AB30:AN30" si="31">SUM(AB31:AB44)</f>
        <v>199.50951535045482</v>
      </c>
      <c r="AC30" s="337">
        <f t="shared" si="31"/>
        <v>0</v>
      </c>
      <c r="AD30" s="185">
        <f t="shared" si="31"/>
        <v>0</v>
      </c>
      <c r="AE30" s="185">
        <f t="shared" si="31"/>
        <v>154.65267504727942</v>
      </c>
      <c r="AF30" s="185">
        <f t="shared" ref="AF30" si="32">SUM(AF31:AF44)</f>
        <v>40.700725275501135</v>
      </c>
      <c r="AG30" s="185">
        <f t="shared" si="31"/>
        <v>0</v>
      </c>
      <c r="AH30" s="185">
        <f t="shared" si="31"/>
        <v>4.1561150276742831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54.733457186106975</v>
      </c>
      <c r="AO30" s="314">
        <v>555.89543697756449</v>
      </c>
      <c r="AP30" s="336">
        <f>SUM(AP31:AP44)</f>
        <v>0</v>
      </c>
      <c r="AQ30" s="209">
        <f t="shared" ref="AQ30" si="35">C30+H30+L30+AA30+AB30+AN30+AO30+AP30</f>
        <v>2275.3903586904044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</v>
      </c>
      <c r="D31" s="327">
        <v>0</v>
      </c>
      <c r="E31" s="434"/>
      <c r="F31" s="434"/>
      <c r="G31" s="583"/>
      <c r="H31" s="315">
        <f t="shared" ref="H31:H43" si="37">SUM(I31:K31)</f>
        <v>0</v>
      </c>
      <c r="I31" s="282"/>
      <c r="J31" s="472"/>
      <c r="K31" s="186"/>
      <c r="L31" s="315">
        <f t="shared" ref="L31:L43" si="38">SUM(M31:Z31)</f>
        <v>15.202340259706975</v>
      </c>
      <c r="M31" s="186"/>
      <c r="N31" s="186"/>
      <c r="O31" s="186"/>
      <c r="P31" s="283"/>
      <c r="Q31" s="311">
        <v>0.254</v>
      </c>
      <c r="R31" s="434"/>
      <c r="S31" s="311">
        <v>0</v>
      </c>
      <c r="T31" s="311">
        <v>9.4340259706975543E-2</v>
      </c>
      <c r="U31" s="311">
        <v>14.853999999999999</v>
      </c>
      <c r="V31" s="311">
        <v>0</v>
      </c>
      <c r="W31" s="434"/>
      <c r="X31" s="282"/>
      <c r="Y31" s="283"/>
      <c r="Z31" s="186"/>
      <c r="AA31" s="352">
        <v>11.457659729017264</v>
      </c>
      <c r="AB31" s="338">
        <f t="shared" ref="AB31:AB43" si="39">SUM(AC31:AM31)</f>
        <v>1.052400259989539E-3</v>
      </c>
      <c r="AC31" s="339"/>
      <c r="AD31" s="186"/>
      <c r="AE31" s="186">
        <v>1.052400259989539E-3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18.285714776674595</v>
      </c>
      <c r="AP31" s="338"/>
      <c r="AQ31" s="212">
        <f t="shared" si="24"/>
        <v>44.946767165658827</v>
      </c>
    </row>
    <row r="32" spans="1:44" ht="12.75" customHeight="1">
      <c r="A32" s="235" t="s">
        <v>110</v>
      </c>
      <c r="B32" s="402" t="s">
        <v>122</v>
      </c>
      <c r="C32" s="249">
        <f t="shared" si="36"/>
        <v>16.054928734204957</v>
      </c>
      <c r="D32" s="321">
        <v>16.054928734204957</v>
      </c>
      <c r="E32" s="413"/>
      <c r="F32" s="413"/>
      <c r="G32" s="582"/>
      <c r="H32" s="302">
        <f t="shared" si="37"/>
        <v>0.82982318238272668</v>
      </c>
      <c r="I32" s="28">
        <v>0.82982318238272668</v>
      </c>
      <c r="J32" s="467"/>
      <c r="K32" s="173"/>
      <c r="L32" s="302">
        <f t="shared" si="38"/>
        <v>67.457041115249169</v>
      </c>
      <c r="M32" s="173"/>
      <c r="N32" s="173"/>
      <c r="O32" s="173"/>
      <c r="P32" s="283"/>
      <c r="Q32" s="413">
        <v>1.5049999999999999</v>
      </c>
      <c r="R32" s="413"/>
      <c r="S32" s="413">
        <v>22.968462416696998</v>
      </c>
      <c r="T32" s="413">
        <v>31.922578698552172</v>
      </c>
      <c r="U32" s="413">
        <v>11.061</v>
      </c>
      <c r="V32" s="413">
        <v>0</v>
      </c>
      <c r="W32" s="413"/>
      <c r="X32" s="28"/>
      <c r="Y32" s="188"/>
      <c r="Z32" s="173"/>
      <c r="AA32" s="350">
        <v>274.25034535899999</v>
      </c>
      <c r="AB32" s="320">
        <f t="shared" si="39"/>
        <v>33.519442024470415</v>
      </c>
      <c r="AC32" s="321"/>
      <c r="AD32" s="173"/>
      <c r="AE32" s="173">
        <v>29.363326996796133</v>
      </c>
      <c r="AF32" s="173"/>
      <c r="AG32" s="186"/>
      <c r="AH32" s="186">
        <v>4.1561150276742831</v>
      </c>
      <c r="AI32" s="186">
        <v>0</v>
      </c>
      <c r="AJ32" s="186"/>
      <c r="AK32" s="28"/>
      <c r="AL32" s="188"/>
      <c r="AM32" s="173"/>
      <c r="AN32" s="350"/>
      <c r="AO32" s="350">
        <v>91.264998771518748</v>
      </c>
      <c r="AP32" s="320"/>
      <c r="AQ32" s="199">
        <f t="shared" si="24"/>
        <v>483.37657918682601</v>
      </c>
    </row>
    <row r="33" spans="1:44" ht="12.75" customHeight="1">
      <c r="A33" s="235" t="s">
        <v>16</v>
      </c>
      <c r="B33" s="138" t="s">
        <v>14</v>
      </c>
      <c r="C33" s="249">
        <f t="shared" si="36"/>
        <v>0</v>
      </c>
      <c r="D33" s="321">
        <v>0</v>
      </c>
      <c r="E33" s="413"/>
      <c r="F33" s="413"/>
      <c r="G33" s="582"/>
      <c r="H33" s="302">
        <f t="shared" si="37"/>
        <v>0</v>
      </c>
      <c r="I33" s="28"/>
      <c r="J33" s="467"/>
      <c r="K33" s="173"/>
      <c r="L33" s="302">
        <f t="shared" si="38"/>
        <v>4.6131376182556849</v>
      </c>
      <c r="M33" s="173"/>
      <c r="N33" s="173"/>
      <c r="O33" s="173"/>
      <c r="P33" s="283"/>
      <c r="Q33" s="413">
        <v>7.6999999999999999E-2</v>
      </c>
      <c r="R33" s="413"/>
      <c r="S33" s="413">
        <v>0</v>
      </c>
      <c r="T33" s="413">
        <v>4.2561376182556847</v>
      </c>
      <c r="U33" s="413">
        <v>0.28000000000000003</v>
      </c>
      <c r="V33" s="413">
        <v>0</v>
      </c>
      <c r="W33" s="413"/>
      <c r="X33" s="28"/>
      <c r="Y33" s="188"/>
      <c r="Z33" s="173"/>
      <c r="AA33" s="350">
        <v>3.551098904108934</v>
      </c>
      <c r="AB33" s="320">
        <f t="shared" si="39"/>
        <v>4.7478778942478879E-2</v>
      </c>
      <c r="AC33" s="321"/>
      <c r="AD33" s="173"/>
      <c r="AE33" s="173">
        <v>4.7478778942478879E-2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2.5894435888682055</v>
      </c>
      <c r="AP33" s="320"/>
      <c r="AQ33" s="199">
        <f t="shared" si="24"/>
        <v>10.801158890175302</v>
      </c>
    </row>
    <row r="34" spans="1:44" ht="12.75" customHeight="1">
      <c r="A34" s="235" t="s">
        <v>18</v>
      </c>
      <c r="B34" s="138" t="s">
        <v>123</v>
      </c>
      <c r="C34" s="249">
        <f t="shared" si="36"/>
        <v>0</v>
      </c>
      <c r="D34" s="321">
        <v>0</v>
      </c>
      <c r="E34" s="413"/>
      <c r="F34" s="413"/>
      <c r="G34" s="582"/>
      <c r="H34" s="302">
        <f t="shared" si="37"/>
        <v>0</v>
      </c>
      <c r="I34" s="28"/>
      <c r="J34" s="467"/>
      <c r="K34" s="173"/>
      <c r="L34" s="302">
        <f t="shared" si="38"/>
        <v>3.2485437085270981</v>
      </c>
      <c r="M34" s="173"/>
      <c r="N34" s="173"/>
      <c r="O34" s="173"/>
      <c r="P34" s="283"/>
      <c r="Q34" s="413">
        <v>0.16300000000000001</v>
      </c>
      <c r="R34" s="413"/>
      <c r="S34" s="413">
        <v>0</v>
      </c>
      <c r="T34" s="413">
        <v>0.6325437085270984</v>
      </c>
      <c r="U34" s="413">
        <v>2.4529999999999994</v>
      </c>
      <c r="V34" s="413">
        <v>0</v>
      </c>
      <c r="W34" s="413"/>
      <c r="X34" s="28"/>
      <c r="Y34" s="188"/>
      <c r="Z34" s="173"/>
      <c r="AA34" s="350">
        <v>9.5821499519459881</v>
      </c>
      <c r="AB34" s="320">
        <f t="shared" si="39"/>
        <v>122.77021743069197</v>
      </c>
      <c r="AC34" s="321"/>
      <c r="AD34" s="173"/>
      <c r="AE34" s="173">
        <v>122.77021743069197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25.990598227166057</v>
      </c>
      <c r="AP34" s="320"/>
      <c r="AQ34" s="199">
        <f t="shared" si="24"/>
        <v>161.59150931833111</v>
      </c>
    </row>
    <row r="35" spans="1:44" ht="12.75" customHeight="1">
      <c r="A35" s="235" t="s">
        <v>20</v>
      </c>
      <c r="B35" s="138" t="s">
        <v>124</v>
      </c>
      <c r="C35" s="249">
        <f t="shared" si="36"/>
        <v>0</v>
      </c>
      <c r="D35" s="321">
        <v>0</v>
      </c>
      <c r="E35" s="413"/>
      <c r="F35" s="413"/>
      <c r="G35" s="582"/>
      <c r="H35" s="302">
        <f t="shared" si="37"/>
        <v>0</v>
      </c>
      <c r="I35" s="28"/>
      <c r="J35" s="467"/>
      <c r="K35" s="173"/>
      <c r="L35" s="302">
        <f t="shared" si="38"/>
        <v>1.6328352563142883</v>
      </c>
      <c r="M35" s="173"/>
      <c r="N35" s="173"/>
      <c r="O35" s="173"/>
      <c r="P35" s="283"/>
      <c r="Q35" s="413">
        <v>9.0999999999999998E-2</v>
      </c>
      <c r="R35" s="413"/>
      <c r="S35" s="413">
        <v>0</v>
      </c>
      <c r="T35" s="413">
        <v>0.6588352563142883</v>
      </c>
      <c r="U35" s="413">
        <v>0.88300000000000001</v>
      </c>
      <c r="V35" s="413">
        <v>0</v>
      </c>
      <c r="W35" s="413"/>
      <c r="X35" s="28"/>
      <c r="Y35" s="188"/>
      <c r="Z35" s="173"/>
      <c r="AA35" s="350">
        <v>13.523729323010226</v>
      </c>
      <c r="AB35" s="320">
        <f t="shared" si="39"/>
        <v>7.3495493566482556E-3</v>
      </c>
      <c r="AC35" s="321"/>
      <c r="AD35" s="173"/>
      <c r="AE35" s="173">
        <v>7.3495493566482556E-3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9.6717502499993149</v>
      </c>
      <c r="AP35" s="320"/>
      <c r="AQ35" s="199">
        <f t="shared" si="24"/>
        <v>24.835664378680477</v>
      </c>
    </row>
    <row r="36" spans="1:44" ht="12.75" customHeight="1">
      <c r="A36" s="235" t="s">
        <v>22</v>
      </c>
      <c r="B36" s="138" t="s">
        <v>125</v>
      </c>
      <c r="C36" s="249">
        <f t="shared" si="36"/>
        <v>0</v>
      </c>
      <c r="D36" s="339">
        <v>0</v>
      </c>
      <c r="E36" s="413"/>
      <c r="F36" s="413"/>
      <c r="G36" s="582"/>
      <c r="H36" s="302">
        <f t="shared" si="37"/>
        <v>0</v>
      </c>
      <c r="I36" s="28"/>
      <c r="J36" s="467"/>
      <c r="K36" s="173"/>
      <c r="L36" s="302">
        <f t="shared" si="38"/>
        <v>21.101900430947644</v>
      </c>
      <c r="M36" s="173"/>
      <c r="N36" s="173"/>
      <c r="O36" s="173"/>
      <c r="P36" s="283"/>
      <c r="Q36" s="434">
        <v>0.24600000000000002</v>
      </c>
      <c r="R36" s="413"/>
      <c r="S36" s="434">
        <v>2.7458233928999998</v>
      </c>
      <c r="T36" s="434">
        <v>4.2112873308540069</v>
      </c>
      <c r="U36" s="434">
        <v>4.0810000000000004</v>
      </c>
      <c r="V36" s="434">
        <v>9.8177897071936346</v>
      </c>
      <c r="W36" s="413"/>
      <c r="X36" s="28"/>
      <c r="Y36" s="188"/>
      <c r="Z36" s="173"/>
      <c r="AA36" s="347">
        <v>119.34059271321466</v>
      </c>
      <c r="AB36" s="320">
        <f t="shared" si="39"/>
        <v>4.6978457507401879E-2</v>
      </c>
      <c r="AC36" s="321"/>
      <c r="AD36" s="173"/>
      <c r="AE36" s="173">
        <v>4.6978457507401879E-2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76.051522004760898</v>
      </c>
      <c r="AP36" s="320"/>
      <c r="AQ36" s="199">
        <f t="shared" si="24"/>
        <v>216.54099360643062</v>
      </c>
    </row>
    <row r="37" spans="1:44" ht="12.75" customHeight="1">
      <c r="A37" s="235" t="s">
        <v>24</v>
      </c>
      <c r="B37" s="138" t="s">
        <v>126</v>
      </c>
      <c r="C37" s="249">
        <f t="shared" si="36"/>
        <v>0</v>
      </c>
      <c r="D37" s="321">
        <v>0</v>
      </c>
      <c r="E37" s="413"/>
      <c r="F37" s="413"/>
      <c r="G37" s="582"/>
      <c r="H37" s="302">
        <f t="shared" si="37"/>
        <v>0</v>
      </c>
      <c r="I37" s="28"/>
      <c r="J37" s="467"/>
      <c r="K37" s="173"/>
      <c r="L37" s="302">
        <f t="shared" si="38"/>
        <v>4.2654943146944433</v>
      </c>
      <c r="M37" s="173"/>
      <c r="N37" s="173"/>
      <c r="O37" s="173"/>
      <c r="P37" s="283"/>
      <c r="Q37" s="413">
        <v>0.52900000000000003</v>
      </c>
      <c r="R37" s="413"/>
      <c r="S37" s="413">
        <v>0</v>
      </c>
      <c r="T37" s="413">
        <v>2.3414943146944429</v>
      </c>
      <c r="U37" s="413">
        <v>1.395</v>
      </c>
      <c r="V37" s="413">
        <v>0</v>
      </c>
      <c r="W37" s="413"/>
      <c r="X37" s="28"/>
      <c r="Y37" s="188"/>
      <c r="Z37" s="173"/>
      <c r="AA37" s="350">
        <v>11.185526937834375</v>
      </c>
      <c r="AB37" s="320">
        <f t="shared" si="39"/>
        <v>2.6120229403674793E-2</v>
      </c>
      <c r="AC37" s="321"/>
      <c r="AD37" s="173"/>
      <c r="AE37" s="173">
        <v>2.6120229403674793E-2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23.57166930035196</v>
      </c>
      <c r="AP37" s="320"/>
      <c r="AQ37" s="199">
        <f t="shared" si="24"/>
        <v>39.048810782284455</v>
      </c>
    </row>
    <row r="38" spans="1:44" ht="12.75" customHeight="1">
      <c r="A38" s="235" t="s">
        <v>26</v>
      </c>
      <c r="B38" s="138" t="s">
        <v>127</v>
      </c>
      <c r="C38" s="249">
        <f t="shared" si="36"/>
        <v>75.407739876641941</v>
      </c>
      <c r="D38" s="321">
        <v>75.407739876641941</v>
      </c>
      <c r="E38" s="413"/>
      <c r="F38" s="413"/>
      <c r="G38" s="582"/>
      <c r="H38" s="302">
        <f t="shared" si="37"/>
        <v>0</v>
      </c>
      <c r="I38" s="28"/>
      <c r="J38" s="467"/>
      <c r="K38" s="173"/>
      <c r="L38" s="302">
        <f t="shared" si="38"/>
        <v>159.31030722957254</v>
      </c>
      <c r="M38" s="173"/>
      <c r="N38" s="173"/>
      <c r="O38" s="173"/>
      <c r="P38" s="283"/>
      <c r="Q38" s="413">
        <v>1.1220000000000001</v>
      </c>
      <c r="R38" s="413"/>
      <c r="S38" s="413">
        <v>0</v>
      </c>
      <c r="T38" s="413">
        <v>2.8796977635145655</v>
      </c>
      <c r="U38" s="413">
        <v>24.018000000000001</v>
      </c>
      <c r="V38" s="413">
        <v>131.29060946605799</v>
      </c>
      <c r="W38" s="413"/>
      <c r="X38" s="28"/>
      <c r="Y38" s="188"/>
      <c r="Z38" s="173"/>
      <c r="AA38" s="350">
        <v>32.817743628596254</v>
      </c>
      <c r="AB38" s="320">
        <f t="shared" si="39"/>
        <v>42.959051237901981</v>
      </c>
      <c r="AC38" s="321"/>
      <c r="AD38" s="173"/>
      <c r="AE38" s="173">
        <v>2.2583259624008476</v>
      </c>
      <c r="AF38" s="173">
        <v>40.700725275501135</v>
      </c>
      <c r="AG38" s="186"/>
      <c r="AH38" s="186"/>
      <c r="AI38" s="186">
        <v>0</v>
      </c>
      <c r="AJ38" s="186"/>
      <c r="AK38" s="28"/>
      <c r="AL38" s="188"/>
      <c r="AM38" s="173"/>
      <c r="AN38" s="350">
        <v>54.733457186106975</v>
      </c>
      <c r="AO38" s="350">
        <v>67.262085994460179</v>
      </c>
      <c r="AP38" s="320"/>
      <c r="AQ38" s="199">
        <f t="shared" si="24"/>
        <v>432.49038515327987</v>
      </c>
    </row>
    <row r="39" spans="1:44" ht="12.75" customHeight="1">
      <c r="A39" s="235" t="s">
        <v>28</v>
      </c>
      <c r="B39" s="138" t="s">
        <v>128</v>
      </c>
      <c r="C39" s="249">
        <f t="shared" si="36"/>
        <v>0</v>
      </c>
      <c r="D39" s="321">
        <v>0</v>
      </c>
      <c r="E39" s="413"/>
      <c r="F39" s="413"/>
      <c r="G39" s="582"/>
      <c r="H39" s="302">
        <f t="shared" si="37"/>
        <v>0</v>
      </c>
      <c r="I39" s="28"/>
      <c r="J39" s="467"/>
      <c r="K39" s="173"/>
      <c r="L39" s="302">
        <f t="shared" si="38"/>
        <v>5.7164893164293424</v>
      </c>
      <c r="M39" s="173"/>
      <c r="N39" s="173"/>
      <c r="O39" s="173"/>
      <c r="P39" s="283"/>
      <c r="Q39" s="413">
        <v>0.33300000000000002</v>
      </c>
      <c r="R39" s="413"/>
      <c r="S39" s="413">
        <v>1.0397614907400001</v>
      </c>
      <c r="T39" s="413">
        <v>1.6517278256893426</v>
      </c>
      <c r="U39" s="413">
        <v>2.6920000000000002</v>
      </c>
      <c r="V39" s="413">
        <v>0</v>
      </c>
      <c r="W39" s="413"/>
      <c r="X39" s="28"/>
      <c r="Y39" s="188"/>
      <c r="Z39" s="173"/>
      <c r="AA39" s="350">
        <v>415.13757000309596</v>
      </c>
      <c r="AB39" s="320">
        <f t="shared" si="39"/>
        <v>1.842563078145619E-2</v>
      </c>
      <c r="AC39" s="321"/>
      <c r="AD39" s="173"/>
      <c r="AE39" s="173">
        <v>1.842563078145619E-2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64.546739137679936</v>
      </c>
      <c r="AP39" s="320"/>
      <c r="AQ39" s="199">
        <f t="shared" si="24"/>
        <v>485.41922408798666</v>
      </c>
    </row>
    <row r="40" spans="1:44" ht="12.75" customHeight="1">
      <c r="A40" s="235" t="s">
        <v>30</v>
      </c>
      <c r="B40" s="138" t="s">
        <v>129</v>
      </c>
      <c r="C40" s="249">
        <f t="shared" si="36"/>
        <v>0</v>
      </c>
      <c r="D40" s="321">
        <v>0</v>
      </c>
      <c r="E40" s="413"/>
      <c r="F40" s="413"/>
      <c r="G40" s="582"/>
      <c r="H40" s="302">
        <f t="shared" si="37"/>
        <v>0</v>
      </c>
      <c r="I40" s="28"/>
      <c r="J40" s="467"/>
      <c r="K40" s="173"/>
      <c r="L40" s="302">
        <f t="shared" si="38"/>
        <v>4.0282837121963873</v>
      </c>
      <c r="M40" s="173"/>
      <c r="N40" s="173"/>
      <c r="O40" s="173"/>
      <c r="P40" s="283"/>
      <c r="Q40" s="413">
        <v>0.13400000000000001</v>
      </c>
      <c r="R40" s="413"/>
      <c r="S40" s="413">
        <v>0</v>
      </c>
      <c r="T40" s="413">
        <v>2.3012837121963874</v>
      </c>
      <c r="U40" s="413">
        <v>1.593</v>
      </c>
      <c r="V40" s="413">
        <v>0</v>
      </c>
      <c r="W40" s="413"/>
      <c r="X40" s="28"/>
      <c r="Y40" s="188"/>
      <c r="Z40" s="173"/>
      <c r="AA40" s="350">
        <v>12.881174992969051</v>
      </c>
      <c r="AB40" s="320">
        <f t="shared" si="39"/>
        <v>2.5671665358433349E-2</v>
      </c>
      <c r="AC40" s="321"/>
      <c r="AD40" s="173"/>
      <c r="AE40" s="173">
        <v>2.5671665358433349E-2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16.908709744156244</v>
      </c>
      <c r="AP40" s="320"/>
      <c r="AQ40" s="199">
        <f t="shared" si="24"/>
        <v>33.84384011468012</v>
      </c>
    </row>
    <row r="41" spans="1:44" ht="12.75" customHeight="1">
      <c r="A41" s="235" t="s">
        <v>32</v>
      </c>
      <c r="B41" s="138" t="s">
        <v>130</v>
      </c>
      <c r="C41" s="249">
        <f t="shared" si="36"/>
        <v>0</v>
      </c>
      <c r="D41" s="339">
        <v>0</v>
      </c>
      <c r="E41" s="413"/>
      <c r="F41" s="413"/>
      <c r="G41" s="582"/>
      <c r="H41" s="302">
        <f t="shared" si="37"/>
        <v>0</v>
      </c>
      <c r="I41" s="28"/>
      <c r="J41" s="467"/>
      <c r="K41" s="173"/>
      <c r="L41" s="302">
        <f t="shared" si="38"/>
        <v>2.5165859905004759</v>
      </c>
      <c r="M41" s="173"/>
      <c r="N41" s="173"/>
      <c r="O41" s="173"/>
      <c r="P41" s="283"/>
      <c r="Q41" s="434">
        <v>0.185</v>
      </c>
      <c r="R41" s="413"/>
      <c r="S41" s="434">
        <v>0</v>
      </c>
      <c r="T41" s="434">
        <v>1.580585990500476</v>
      </c>
      <c r="U41" s="434">
        <v>0.751</v>
      </c>
      <c r="V41" s="434">
        <v>0</v>
      </c>
      <c r="W41" s="413"/>
      <c r="X41" s="28"/>
      <c r="Y41" s="188"/>
      <c r="Z41" s="173"/>
      <c r="AA41" s="347">
        <v>21.767280139948479</v>
      </c>
      <c r="AB41" s="320">
        <f t="shared" si="39"/>
        <v>1.7632017470644412E-2</v>
      </c>
      <c r="AC41" s="321"/>
      <c r="AD41" s="173"/>
      <c r="AE41" s="173">
        <v>1.7632017470644412E-2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84.898457145289186</v>
      </c>
      <c r="AP41" s="320"/>
      <c r="AQ41" s="199">
        <f t="shared" si="24"/>
        <v>109.19995529320879</v>
      </c>
    </row>
    <row r="42" spans="1:44" ht="12.75" customHeight="1">
      <c r="A42" s="235" t="s">
        <v>34</v>
      </c>
      <c r="B42" s="138" t="s">
        <v>131</v>
      </c>
      <c r="C42" s="249">
        <f t="shared" si="36"/>
        <v>0</v>
      </c>
      <c r="D42" s="321">
        <v>0</v>
      </c>
      <c r="E42" s="413"/>
      <c r="F42" s="413"/>
      <c r="G42" s="582"/>
      <c r="H42" s="302">
        <f t="shared" si="37"/>
        <v>0</v>
      </c>
      <c r="I42" s="28"/>
      <c r="J42" s="467"/>
      <c r="K42" s="173"/>
      <c r="L42" s="302">
        <f t="shared" si="38"/>
        <v>1.3049047473550008</v>
      </c>
      <c r="M42" s="173"/>
      <c r="N42" s="173"/>
      <c r="O42" s="173"/>
      <c r="P42" s="283"/>
      <c r="Q42" s="413">
        <v>6.6000000000000003E-2</v>
      </c>
      <c r="R42" s="413"/>
      <c r="S42" s="413">
        <v>0</v>
      </c>
      <c r="T42" s="413">
        <v>1.0099047473550007</v>
      </c>
      <c r="U42" s="413">
        <v>0.22900000000000001</v>
      </c>
      <c r="V42" s="413">
        <v>0</v>
      </c>
      <c r="W42" s="413"/>
      <c r="X42" s="28"/>
      <c r="Y42" s="188"/>
      <c r="Z42" s="173"/>
      <c r="AA42" s="350">
        <v>1.0009405120412493</v>
      </c>
      <c r="AB42" s="320">
        <f t="shared" si="39"/>
        <v>1.1265858520871622E-2</v>
      </c>
      <c r="AC42" s="321"/>
      <c r="AD42" s="173"/>
      <c r="AE42" s="173">
        <v>1.1265858520871622E-2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2.5309530943263892</v>
      </c>
      <c r="AP42" s="320"/>
      <c r="AQ42" s="199">
        <f t="shared" si="24"/>
        <v>4.8480642122435107</v>
      </c>
    </row>
    <row r="43" spans="1:44" ht="12.75" customHeight="1">
      <c r="A43" s="235" t="s">
        <v>36</v>
      </c>
      <c r="B43" s="138" t="s">
        <v>142</v>
      </c>
      <c r="C43" s="249">
        <f t="shared" si="36"/>
        <v>0</v>
      </c>
      <c r="D43" s="321">
        <v>0</v>
      </c>
      <c r="E43" s="413"/>
      <c r="F43" s="413"/>
      <c r="G43" s="582"/>
      <c r="H43" s="302">
        <f t="shared" si="37"/>
        <v>0</v>
      </c>
      <c r="I43" s="28"/>
      <c r="J43" s="467"/>
      <c r="K43" s="173">
        <v>0</v>
      </c>
      <c r="L43" s="302">
        <f t="shared" si="38"/>
        <v>11.68061225474286</v>
      </c>
      <c r="M43" s="173"/>
      <c r="N43" s="173"/>
      <c r="O43" s="173"/>
      <c r="P43" s="188"/>
      <c r="Q43" s="413">
        <v>0.28799999999999998</v>
      </c>
      <c r="R43" s="413"/>
      <c r="S43" s="413">
        <v>3.6425061461249997</v>
      </c>
      <c r="T43" s="413">
        <v>4.72010610861786</v>
      </c>
      <c r="U43" s="413">
        <v>3.03</v>
      </c>
      <c r="V43" s="413">
        <v>0</v>
      </c>
      <c r="W43" s="413"/>
      <c r="X43" s="28"/>
      <c r="Y43" s="188"/>
      <c r="Z43" s="173"/>
      <c r="AA43" s="350">
        <v>46.230480216136307</v>
      </c>
      <c r="AB43" s="320">
        <f t="shared" si="39"/>
        <v>5.265451792603399E-2</v>
      </c>
      <c r="AC43" s="321"/>
      <c r="AD43" s="173"/>
      <c r="AE43" s="173">
        <v>5.265451792603399E-2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46.861791135451782</v>
      </c>
      <c r="AP43" s="320"/>
      <c r="AQ43" s="199">
        <f t="shared" si="24"/>
        <v>104.82553812425698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93.348299606983772</v>
      </c>
      <c r="M44" s="180"/>
      <c r="N44" s="180"/>
      <c r="O44" s="180"/>
      <c r="P44" s="264"/>
      <c r="Q44" s="414">
        <v>1.2330921946556093</v>
      </c>
      <c r="R44" s="414"/>
      <c r="S44" s="414">
        <v>0</v>
      </c>
      <c r="T44" s="414">
        <v>0.55359466233723387</v>
      </c>
      <c r="U44" s="414">
        <v>91.561612749990928</v>
      </c>
      <c r="V44" s="414">
        <v>0</v>
      </c>
      <c r="W44" s="414"/>
      <c r="X44" s="263"/>
      <c r="Y44" s="264"/>
      <c r="Z44" s="180"/>
      <c r="AA44" s="353">
        <v>4.8063894106541873</v>
      </c>
      <c r="AB44" s="328">
        <f>SUM(AC44:AM44)</f>
        <v>6.1755518628220192E-3</v>
      </c>
      <c r="AC44" s="329"/>
      <c r="AD44" s="180"/>
      <c r="AE44" s="180">
        <v>6.1755518628220192E-3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25.461003806861026</v>
      </c>
      <c r="AP44" s="328"/>
      <c r="AQ44" s="215">
        <f>C44+H44+L44+AA44+AB44+AN44+AO44+AP44</f>
        <v>123.62186837636182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46">
        <f t="shared" si="40"/>
        <v>0</v>
      </c>
      <c r="K45" s="529">
        <f t="shared" si="40"/>
        <v>0</v>
      </c>
      <c r="L45" s="531">
        <f t="shared" si="40"/>
        <v>5050.7097796399212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824.24502392197098</v>
      </c>
      <c r="Q45" s="529">
        <f t="shared" si="40"/>
        <v>0</v>
      </c>
      <c r="R45" s="529">
        <f t="shared" si="40"/>
        <v>1102.8442060797597</v>
      </c>
      <c r="S45" s="529">
        <f t="shared" si="40"/>
        <v>0</v>
      </c>
      <c r="T45" s="529">
        <f t="shared" si="40"/>
        <v>1.8520724281984335</v>
      </c>
      <c r="U45" s="529">
        <f>SUM(U46:U55)</f>
        <v>3121.7684772099924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22.560830066373242</v>
      </c>
      <c r="AB45" s="533">
        <f t="shared" si="40"/>
        <v>154.57093318979378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127.29968033502577</v>
      </c>
      <c r="AJ45" s="529">
        <f t="shared" ref="AJ45" si="43">SUM(AJ46:AJ55)</f>
        <v>27.271252854767997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5.6964688053699186</v>
      </c>
      <c r="AP45" s="533">
        <f t="shared" si="40"/>
        <v>0</v>
      </c>
      <c r="AQ45" s="536">
        <f t="shared" si="24"/>
        <v>5233.5380117014583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470"/>
      <c r="K46" s="179"/>
      <c r="L46" s="307">
        <f t="shared" ref="L46:L64" si="47">SUM(M46:Z46)</f>
        <v>703.95787187267433</v>
      </c>
      <c r="M46" s="179"/>
      <c r="N46" s="179"/>
      <c r="O46" s="179"/>
      <c r="P46" s="179"/>
      <c r="Q46" s="179"/>
      <c r="R46" s="179"/>
      <c r="S46" s="179"/>
      <c r="T46" s="179"/>
      <c r="U46" s="179">
        <v>703.95787187267433</v>
      </c>
      <c r="V46" s="179"/>
      <c r="W46" s="261"/>
      <c r="X46" s="261"/>
      <c r="Y46" s="261"/>
      <c r="Z46" s="179"/>
      <c r="AA46" s="352">
        <v>2.9717836457437662E-2</v>
      </c>
      <c r="AB46" s="326">
        <f t="shared" ref="AB46:AB64" si="48">SUM(AC46:AM46)</f>
        <v>29.801054697996435</v>
      </c>
      <c r="AC46" s="327"/>
      <c r="AD46" s="179"/>
      <c r="AE46" s="179"/>
      <c r="AF46" s="179"/>
      <c r="AG46" s="179"/>
      <c r="AH46" s="179">
        <v>0</v>
      </c>
      <c r="AI46" s="179">
        <v>29.801054697996435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733.78864440712812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472"/>
      <c r="K47" s="186"/>
      <c r="L47" s="315">
        <f t="shared" si="47"/>
        <v>327.10487136805148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327.10487136805148</v>
      </c>
      <c r="V47" s="186"/>
      <c r="W47" s="283"/>
      <c r="X47" s="283"/>
      <c r="Y47" s="283"/>
      <c r="Z47" s="186"/>
      <c r="AA47" s="517"/>
      <c r="AB47" s="338">
        <f t="shared" si="48"/>
        <v>13.8475192239679</v>
      </c>
      <c r="AC47" s="339"/>
      <c r="AD47" s="186"/>
      <c r="AE47" s="186"/>
      <c r="AF47" s="186"/>
      <c r="AG47" s="186"/>
      <c r="AH47" s="186"/>
      <c r="AI47" s="186">
        <v>13.8475192239679</v>
      </c>
      <c r="AJ47" s="186">
        <v>0</v>
      </c>
      <c r="AK47" s="282"/>
      <c r="AL47" s="283"/>
      <c r="AM47" s="186"/>
      <c r="AN47" s="315"/>
      <c r="AO47" s="347">
        <v>2.014101445729647E-2</v>
      </c>
      <c r="AP47" s="338"/>
      <c r="AQ47" s="212">
        <f t="shared" si="24"/>
        <v>340.97253160647665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467"/>
      <c r="K48" s="173"/>
      <c r="L48" s="302">
        <f t="shared" si="47"/>
        <v>2013.9043865109265</v>
      </c>
      <c r="M48" s="173"/>
      <c r="N48" s="173"/>
      <c r="O48" s="173"/>
      <c r="P48" s="173">
        <v>698.06334270609159</v>
      </c>
      <c r="Q48" s="173"/>
      <c r="R48" s="173"/>
      <c r="S48" s="173"/>
      <c r="T48" s="173">
        <v>1.8520724281984335</v>
      </c>
      <c r="U48" s="173">
        <v>1313.9889713766365</v>
      </c>
      <c r="V48" s="173"/>
      <c r="W48" s="188"/>
      <c r="X48" s="188"/>
      <c r="Y48" s="188"/>
      <c r="Z48" s="173"/>
      <c r="AA48" s="350"/>
      <c r="AB48" s="320">
        <f t="shared" si="48"/>
        <v>79.047882622856065</v>
      </c>
      <c r="AC48" s="321"/>
      <c r="AD48" s="173"/>
      <c r="AE48" s="173"/>
      <c r="AF48" s="173"/>
      <c r="AG48" s="173"/>
      <c r="AH48" s="173"/>
      <c r="AI48" s="173">
        <v>55.932781374509638</v>
      </c>
      <c r="AJ48" s="173">
        <v>23.115101248346424</v>
      </c>
      <c r="AK48" s="28"/>
      <c r="AL48" s="188"/>
      <c r="AM48" s="173"/>
      <c r="AN48" s="302"/>
      <c r="AO48" s="350">
        <v>1.3517435554403106</v>
      </c>
      <c r="AP48" s="320"/>
      <c r="AQ48" s="199">
        <f t="shared" si="24"/>
        <v>2094.3040126892229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467"/>
      <c r="K49" s="173"/>
      <c r="L49" s="302">
        <f t="shared" si="47"/>
        <v>131.50978864891889</v>
      </c>
      <c r="M49" s="173"/>
      <c r="N49" s="173"/>
      <c r="O49" s="173"/>
      <c r="P49" s="173">
        <v>8.5045685724887861</v>
      </c>
      <c r="Q49" s="173"/>
      <c r="R49" s="173"/>
      <c r="S49" s="173"/>
      <c r="T49" s="173"/>
      <c r="U49" s="173">
        <v>123.00522007643009</v>
      </c>
      <c r="V49" s="173"/>
      <c r="W49" s="188"/>
      <c r="X49" s="188"/>
      <c r="Y49" s="188"/>
      <c r="Z49" s="173"/>
      <c r="AA49" s="350"/>
      <c r="AB49" s="320">
        <f t="shared" si="48"/>
        <v>5.4888643025616997</v>
      </c>
      <c r="AC49" s="321"/>
      <c r="AD49" s="173"/>
      <c r="AE49" s="173"/>
      <c r="AF49" s="173"/>
      <c r="AG49" s="173"/>
      <c r="AH49" s="173"/>
      <c r="AI49" s="173">
        <v>5.2072509422833733</v>
      </c>
      <c r="AJ49" s="173">
        <v>0.28161336027832623</v>
      </c>
      <c r="AK49" s="28"/>
      <c r="AL49" s="188"/>
      <c r="AM49" s="173"/>
      <c r="AN49" s="302"/>
      <c r="AO49" s="350">
        <v>1.7268672273687138E-2</v>
      </c>
      <c r="AP49" s="320"/>
      <c r="AQ49" s="199">
        <f t="shared" si="24"/>
        <v>137.01592162375428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467"/>
      <c r="K50" s="173"/>
      <c r="L50" s="302">
        <f t="shared" si="47"/>
        <v>38.043221783939138</v>
      </c>
      <c r="M50" s="173"/>
      <c r="N50" s="173"/>
      <c r="O50" s="173"/>
      <c r="P50" s="173"/>
      <c r="Q50" s="173"/>
      <c r="R50" s="285"/>
      <c r="S50" s="173"/>
      <c r="T50" s="173"/>
      <c r="U50" s="173">
        <v>38.043221783939138</v>
      </c>
      <c r="V50" s="173"/>
      <c r="W50" s="188"/>
      <c r="X50" s="188"/>
      <c r="Y50" s="188"/>
      <c r="Z50" s="173"/>
      <c r="AA50" s="350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4.3073155631986246</v>
      </c>
      <c r="AP50" s="320"/>
      <c r="AQ50" s="199">
        <f t="shared" si="24"/>
        <v>42.35053734713776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467"/>
      <c r="K51" s="173"/>
      <c r="L51" s="302">
        <f t="shared" si="47"/>
        <v>5.5491365218895332</v>
      </c>
      <c r="M51" s="173"/>
      <c r="N51" s="173"/>
      <c r="O51" s="173"/>
      <c r="P51" s="173">
        <v>0.66818888888888883</v>
      </c>
      <c r="Q51" s="173"/>
      <c r="R51" s="173">
        <v>4.8809476330006447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5.5491365218895332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478"/>
      <c r="K52" s="285"/>
      <c r="L52" s="316">
        <f t="shared" si="47"/>
        <v>1097.963258446759</v>
      </c>
      <c r="M52" s="285"/>
      <c r="N52" s="285"/>
      <c r="O52" s="285"/>
      <c r="P52" s="186"/>
      <c r="Q52" s="285"/>
      <c r="R52" s="285">
        <v>1097.963258446759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1097.963258446759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478"/>
      <c r="K53" s="285"/>
      <c r="L53" s="316">
        <f t="shared" si="47"/>
        <v>178.95510434012749</v>
      </c>
      <c r="M53" s="285"/>
      <c r="N53" s="285"/>
      <c r="O53" s="285"/>
      <c r="P53" s="285">
        <v>0</v>
      </c>
      <c r="Q53" s="285"/>
      <c r="R53" s="285"/>
      <c r="S53" s="285"/>
      <c r="T53" s="285"/>
      <c r="U53" s="285">
        <v>178.95510434012749</v>
      </c>
      <c r="V53" s="285"/>
      <c r="W53" s="286"/>
      <c r="X53" s="286"/>
      <c r="Y53" s="286"/>
      <c r="Z53" s="285"/>
      <c r="AA53" s="347"/>
      <c r="AB53" s="340">
        <f t="shared" si="48"/>
        <v>7.5758096698865991</v>
      </c>
      <c r="AC53" s="341"/>
      <c r="AD53" s="285"/>
      <c r="AE53" s="285"/>
      <c r="AF53" s="285"/>
      <c r="AG53" s="285"/>
      <c r="AH53" s="285"/>
      <c r="AI53" s="173">
        <v>7.5758096698865991</v>
      </c>
      <c r="AJ53" s="173">
        <v>0</v>
      </c>
      <c r="AK53" s="285"/>
      <c r="AL53" s="285"/>
      <c r="AM53" s="285"/>
      <c r="AN53" s="347"/>
      <c r="AO53" s="350"/>
      <c r="AP53" s="340"/>
      <c r="AQ53" s="237">
        <f t="shared" si="24"/>
        <v>186.5309140100141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478"/>
      <c r="K54" s="285"/>
      <c r="L54" s="316">
        <f t="shared" si="47"/>
        <v>83.913724293678101</v>
      </c>
      <c r="M54" s="285"/>
      <c r="N54" s="285"/>
      <c r="O54" s="285"/>
      <c r="P54" s="285"/>
      <c r="Q54" s="285"/>
      <c r="R54" s="285"/>
      <c r="S54" s="285"/>
      <c r="T54" s="285"/>
      <c r="U54" s="285">
        <v>83.913724293678101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83.913724293678101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473"/>
      <c r="K55" s="180"/>
      <c r="L55" s="308">
        <f t="shared" si="47"/>
        <v>469.80841585295639</v>
      </c>
      <c r="M55" s="180"/>
      <c r="N55" s="180"/>
      <c r="O55" s="180"/>
      <c r="P55" s="180">
        <v>117.00892375450175</v>
      </c>
      <c r="Q55" s="180"/>
      <c r="R55" s="180"/>
      <c r="S55" s="180">
        <v>0</v>
      </c>
      <c r="T55" s="180"/>
      <c r="U55" s="180">
        <v>352.79949209845466</v>
      </c>
      <c r="V55" s="180"/>
      <c r="W55" s="264"/>
      <c r="X55" s="264"/>
      <c r="Y55" s="264"/>
      <c r="Z55" s="180"/>
      <c r="AA55" s="515">
        <v>22.531112229915806</v>
      </c>
      <c r="AB55" s="328">
        <f t="shared" si="48"/>
        <v>18.809802672525073</v>
      </c>
      <c r="AC55" s="329"/>
      <c r="AD55" s="180"/>
      <c r="AE55" s="180"/>
      <c r="AF55" s="180"/>
      <c r="AG55" s="180"/>
      <c r="AH55" s="180"/>
      <c r="AI55" s="180">
        <v>14.935264426381822</v>
      </c>
      <c r="AJ55" s="180">
        <v>3.87453824614325</v>
      </c>
      <c r="AK55" s="263"/>
      <c r="AL55" s="264"/>
      <c r="AM55" s="180"/>
      <c r="AN55" s="308"/>
      <c r="AO55" s="353"/>
      <c r="AP55" s="328"/>
      <c r="AQ55" s="215">
        <f t="shared" si="24"/>
        <v>511.14933075539727</v>
      </c>
    </row>
    <row r="56" spans="1:44" s="206" customFormat="1" ht="12.75" customHeight="1">
      <c r="A56" s="240" t="s">
        <v>40</v>
      </c>
      <c r="B56" s="241"/>
      <c r="C56" s="287">
        <f t="shared" si="45"/>
        <v>216.75718330365393</v>
      </c>
      <c r="D56" s="292">
        <v>115.27251795563632</v>
      </c>
      <c r="E56" s="383">
        <v>89.647280058277374</v>
      </c>
      <c r="F56" s="288"/>
      <c r="G56" s="288">
        <v>11.837385289740231</v>
      </c>
      <c r="H56" s="174">
        <f t="shared" si="46"/>
        <v>196.53880633</v>
      </c>
      <c r="I56" s="292"/>
      <c r="J56" s="475">
        <v>127.70399999999999</v>
      </c>
      <c r="K56" s="187">
        <v>68.834806329999992</v>
      </c>
      <c r="L56" s="174">
        <f t="shared" si="47"/>
        <v>1170.7558239464813</v>
      </c>
      <c r="M56" s="187"/>
      <c r="N56" s="187"/>
      <c r="O56" s="187"/>
      <c r="P56" s="187">
        <v>0</v>
      </c>
      <c r="Q56" s="187">
        <v>873.30732065526445</v>
      </c>
      <c r="R56" s="187"/>
      <c r="S56" s="187">
        <v>0</v>
      </c>
      <c r="T56" s="187">
        <v>53.841522983216713</v>
      </c>
      <c r="U56" s="187">
        <v>238.20310858470913</v>
      </c>
      <c r="V56" s="187">
        <v>5.4038717232911377</v>
      </c>
      <c r="W56" s="288"/>
      <c r="X56" s="288"/>
      <c r="Y56" s="288"/>
      <c r="Z56" s="187"/>
      <c r="AA56" s="174">
        <v>604.20986342648314</v>
      </c>
      <c r="AB56" s="342">
        <f t="shared" si="48"/>
        <v>65.317317730504215</v>
      </c>
      <c r="AC56" s="343"/>
      <c r="AD56" s="187"/>
      <c r="AE56" s="187">
        <v>30.381358033791265</v>
      </c>
      <c r="AF56" s="187"/>
      <c r="AG56" s="187"/>
      <c r="AH56" s="187"/>
      <c r="AI56" s="187"/>
      <c r="AJ56" s="187"/>
      <c r="AK56" s="292"/>
      <c r="AL56" s="288">
        <v>13.382162458346409</v>
      </c>
      <c r="AM56" s="187">
        <v>21.553797238366545</v>
      </c>
      <c r="AN56" s="174"/>
      <c r="AO56" s="174">
        <v>701.93793434662507</v>
      </c>
      <c r="AP56" s="342"/>
      <c r="AQ56" s="218">
        <f t="shared" si="24"/>
        <v>2955.5169290837475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0.55491654135338353</v>
      </c>
      <c r="D57" s="187">
        <f t="shared" ref="D57:AP57" si="49">D58+D65</f>
        <v>0.55491654135338353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224.68394976567245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54.792000000000002</v>
      </c>
      <c r="R57" s="187">
        <f t="shared" si="49"/>
        <v>0</v>
      </c>
      <c r="S57" s="187">
        <f t="shared" si="49"/>
        <v>0.64284746861564912</v>
      </c>
      <c r="T57" s="187">
        <f t="shared" si="49"/>
        <v>66.816102297056801</v>
      </c>
      <c r="U57" s="187">
        <f t="shared" si="49"/>
        <v>102.43299999999999</v>
      </c>
      <c r="V57" s="187">
        <f t="shared" si="49"/>
        <v>0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352.85660415466168</v>
      </c>
      <c r="AB57" s="342">
        <f t="shared" si="49"/>
        <v>40.186751477027613</v>
      </c>
      <c r="AC57" s="343">
        <f t="shared" si="49"/>
        <v>0</v>
      </c>
      <c r="AD57" s="187">
        <f t="shared" si="49"/>
        <v>0</v>
      </c>
      <c r="AE57" s="187">
        <f t="shared" si="49"/>
        <v>18.741939641357106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5.622825216889261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0.16652666142046427</v>
      </c>
      <c r="AM57" s="292">
        <f t="shared" si="49"/>
        <v>15.655459957360778</v>
      </c>
      <c r="AN57" s="174">
        <f t="shared" si="49"/>
        <v>0</v>
      </c>
      <c r="AO57" s="174">
        <f t="shared" si="49"/>
        <v>1084.7062212779826</v>
      </c>
      <c r="AP57" s="342">
        <f t="shared" si="49"/>
        <v>0</v>
      </c>
      <c r="AQ57" s="238">
        <f t="shared" si="24"/>
        <v>1702.9884432166978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0.55391669172932334</v>
      </c>
      <c r="D58" s="343">
        <v>0.55391669172932334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47"/>
        <v>113.33399657762124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15.791999999999998</v>
      </c>
      <c r="R58" s="342">
        <f t="shared" si="54"/>
        <v>0</v>
      </c>
      <c r="S58" s="342">
        <v>0</v>
      </c>
      <c r="T58" s="342">
        <v>45.205996577621235</v>
      </c>
      <c r="U58" s="342">
        <v>52.335999999999999</v>
      </c>
      <c r="V58" s="342">
        <f t="shared" si="54"/>
        <v>0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206.80353689464673</v>
      </c>
      <c r="AB58" s="342">
        <f t="shared" si="48"/>
        <v>24.483503553178828</v>
      </c>
      <c r="AC58" s="343">
        <f t="shared" si="54"/>
        <v>0</v>
      </c>
      <c r="AD58" s="187">
        <f t="shared" si="54"/>
        <v>0</v>
      </c>
      <c r="AE58" s="187">
        <f>SUM(AE59:AE64)</f>
        <v>7.8569315708741332</v>
      </c>
      <c r="AF58" s="187"/>
      <c r="AG58" s="187">
        <f t="shared" si="54"/>
        <v>0</v>
      </c>
      <c r="AH58" s="187">
        <f t="shared" si="54"/>
        <v>0.80458536352345478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0.16652666142046427</v>
      </c>
      <c r="AM58" s="288">
        <v>15.655459957360778</v>
      </c>
      <c r="AN58" s="174">
        <f t="shared" si="54"/>
        <v>0</v>
      </c>
      <c r="AO58" s="174">
        <v>840.6174566404693</v>
      </c>
      <c r="AP58" s="342">
        <f t="shared" ref="AP58" si="57">SUM(AP59:AP64)</f>
        <v>0</v>
      </c>
      <c r="AQ58" s="238">
        <f t="shared" si="24"/>
        <v>1185.7924103576454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3.9993984962406011E-3</v>
      </c>
      <c r="D59" s="930">
        <v>3.9993984962406011E-3</v>
      </c>
      <c r="E59" s="326"/>
      <c r="F59" s="326"/>
      <c r="G59" s="271"/>
      <c r="H59" s="307">
        <f t="shared" si="46"/>
        <v>0</v>
      </c>
      <c r="I59" s="289"/>
      <c r="J59" s="492"/>
      <c r="K59" s="289"/>
      <c r="L59" s="307">
        <f t="shared" si="47"/>
        <v>29.11369507768174</v>
      </c>
      <c r="M59" s="272"/>
      <c r="N59" s="558"/>
      <c r="O59" s="558"/>
      <c r="P59" s="326"/>
      <c r="Q59" s="613">
        <v>6.35</v>
      </c>
      <c r="R59" s="326"/>
      <c r="S59" s="613">
        <v>0</v>
      </c>
      <c r="T59" s="613">
        <v>12.14669507768174</v>
      </c>
      <c r="U59" s="613">
        <v>10.617000000000001</v>
      </c>
      <c r="V59" s="613">
        <v>0</v>
      </c>
      <c r="W59" s="326"/>
      <c r="X59" s="326"/>
      <c r="Y59" s="558"/>
      <c r="Z59" s="289"/>
      <c r="AA59" s="920">
        <v>45.754414989300379</v>
      </c>
      <c r="AB59" s="326">
        <f t="shared" si="48"/>
        <v>3.2928575667431574</v>
      </c>
      <c r="AC59" s="559"/>
      <c r="AD59" s="272"/>
      <c r="AE59" s="574">
        <v>3.2928575667431574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225.3390913617614</v>
      </c>
      <c r="AP59" s="326"/>
      <c r="AQ59" s="565">
        <f t="shared" si="24"/>
        <v>303.50405839398292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8.9986466165413535E-3</v>
      </c>
      <c r="D60" s="930">
        <v>8.9986466165413535E-3</v>
      </c>
      <c r="E60" s="320"/>
      <c r="F60" s="320"/>
      <c r="G60" s="578"/>
      <c r="H60" s="302">
        <f t="shared" si="46"/>
        <v>0</v>
      </c>
      <c r="I60" s="250"/>
      <c r="J60" s="498"/>
      <c r="K60" s="250"/>
      <c r="L60" s="302">
        <f t="shared" si="47"/>
        <v>24.423336000955139</v>
      </c>
      <c r="M60" s="251"/>
      <c r="N60" s="383"/>
      <c r="O60" s="383"/>
      <c r="P60" s="320"/>
      <c r="Q60" s="613">
        <v>1.21</v>
      </c>
      <c r="R60" s="320"/>
      <c r="S60" s="613">
        <v>0</v>
      </c>
      <c r="T60" s="613">
        <v>2.1203360009551395</v>
      </c>
      <c r="U60" s="613">
        <v>21.093</v>
      </c>
      <c r="V60" s="613">
        <v>0</v>
      </c>
      <c r="W60" s="320"/>
      <c r="X60" s="320"/>
      <c r="Y60" s="383"/>
      <c r="Z60" s="250"/>
      <c r="AA60" s="920">
        <v>24.538755372019931</v>
      </c>
      <c r="AB60" s="320">
        <f t="shared" si="48"/>
        <v>5.1708928495925392E-2</v>
      </c>
      <c r="AC60" s="560"/>
      <c r="AD60" s="251"/>
      <c r="AE60" s="575">
        <v>5.1708928495925392E-2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86.898038967167892</v>
      </c>
      <c r="AP60" s="320"/>
      <c r="AQ60" s="566">
        <f t="shared" si="24"/>
        <v>135.92083791525545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0.47092917293233083</v>
      </c>
      <c r="D61" s="930">
        <v>0.47092917293233083</v>
      </c>
      <c r="E61" s="320"/>
      <c r="F61" s="320"/>
      <c r="G61" s="578"/>
      <c r="H61" s="302">
        <f t="shared" si="46"/>
        <v>0</v>
      </c>
      <c r="I61" s="250"/>
      <c r="J61" s="498"/>
      <c r="K61" s="250"/>
      <c r="L61" s="302">
        <f t="shared" si="47"/>
        <v>30.116466034531943</v>
      </c>
      <c r="M61" s="251"/>
      <c r="N61" s="383"/>
      <c r="O61" s="383"/>
      <c r="P61" s="320"/>
      <c r="Q61" s="613">
        <v>3.532</v>
      </c>
      <c r="R61" s="320"/>
      <c r="S61" s="613">
        <v>0</v>
      </c>
      <c r="T61" s="613">
        <v>21.605466034531943</v>
      </c>
      <c r="U61" s="613">
        <v>4.9790000000000001</v>
      </c>
      <c r="V61" s="613">
        <v>0</v>
      </c>
      <c r="W61" s="320"/>
      <c r="X61" s="320"/>
      <c r="Y61" s="383"/>
      <c r="Z61" s="250"/>
      <c r="AA61" s="920">
        <v>33.259708677667248</v>
      </c>
      <c r="AB61" s="320">
        <f t="shared" si="48"/>
        <v>2.405629892393327</v>
      </c>
      <c r="AC61" s="560"/>
      <c r="AD61" s="251"/>
      <c r="AE61" s="575">
        <v>2.405629892393327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123.10662918149498</v>
      </c>
      <c r="AP61" s="320"/>
      <c r="AQ61" s="566">
        <f t="shared" si="24"/>
        <v>189.35936295901982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9.9984962406015031E-3</v>
      </c>
      <c r="D62" s="930">
        <v>9.9984962406015031E-3</v>
      </c>
      <c r="E62" s="320"/>
      <c r="F62" s="320"/>
      <c r="G62" s="578"/>
      <c r="H62" s="302">
        <f t="shared" si="46"/>
        <v>0</v>
      </c>
      <c r="I62" s="250"/>
      <c r="J62" s="498"/>
      <c r="K62" s="250"/>
      <c r="L62" s="302">
        <f t="shared" si="47"/>
        <v>3.6624111982107359</v>
      </c>
      <c r="M62" s="251"/>
      <c r="N62" s="383"/>
      <c r="O62" s="383"/>
      <c r="P62" s="320"/>
      <c r="Q62" s="613">
        <v>0.51800000000000002</v>
      </c>
      <c r="R62" s="320"/>
      <c r="S62" s="613">
        <v>0</v>
      </c>
      <c r="T62" s="613">
        <v>1.2094111982107358</v>
      </c>
      <c r="U62" s="613">
        <v>1.9350000000000001</v>
      </c>
      <c r="V62" s="613">
        <v>0</v>
      </c>
      <c r="W62" s="320"/>
      <c r="X62" s="320"/>
      <c r="Y62" s="383"/>
      <c r="Z62" s="250"/>
      <c r="AA62" s="920">
        <v>14.725259116021666</v>
      </c>
      <c r="AB62" s="320">
        <f t="shared" si="48"/>
        <v>0.2120401742360484</v>
      </c>
      <c r="AC62" s="560"/>
      <c r="AD62" s="251"/>
      <c r="AE62" s="575">
        <v>0.2120401742360484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246.2330856492753</v>
      </c>
      <c r="AP62" s="320"/>
      <c r="AQ62" s="566">
        <f t="shared" si="24"/>
        <v>264.84279463398434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5.5991578947368427E-2</v>
      </c>
      <c r="D63" s="931">
        <v>5.5991578947368427E-2</v>
      </c>
      <c r="E63" s="320"/>
      <c r="F63" s="320"/>
      <c r="G63" s="578"/>
      <c r="H63" s="302">
        <f t="shared" si="46"/>
        <v>0</v>
      </c>
      <c r="I63" s="250"/>
      <c r="J63" s="498"/>
      <c r="K63" s="250"/>
      <c r="L63" s="302">
        <f t="shared" si="47"/>
        <v>4.044506450855736</v>
      </c>
      <c r="M63" s="251"/>
      <c r="N63" s="383"/>
      <c r="O63" s="383"/>
      <c r="P63" s="320"/>
      <c r="Q63" s="614">
        <v>0.78200000000000003</v>
      </c>
      <c r="R63" s="320"/>
      <c r="S63" s="614">
        <v>0</v>
      </c>
      <c r="T63" s="614">
        <v>0.19950645085573521</v>
      </c>
      <c r="U63" s="614">
        <v>3.0630000000000006</v>
      </c>
      <c r="V63" s="614">
        <v>0</v>
      </c>
      <c r="W63" s="320"/>
      <c r="X63" s="320"/>
      <c r="Y63" s="383"/>
      <c r="Z63" s="250"/>
      <c r="AA63" s="921">
        <v>7.0567309045312916</v>
      </c>
      <c r="AB63" s="320">
        <f t="shared" si="48"/>
        <v>8.6999834570237432E-3</v>
      </c>
      <c r="AC63" s="560"/>
      <c r="AD63" s="251"/>
      <c r="AE63" s="575">
        <v>8.6999834570237432E-3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37.741239444185517</v>
      </c>
      <c r="AP63" s="320"/>
      <c r="AQ63" s="566">
        <f t="shared" si="24"/>
        <v>48.907168361976936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3.9993984962406011E-3</v>
      </c>
      <c r="D64" s="931">
        <v>3.9993984962406011E-3</v>
      </c>
      <c r="E64" s="328"/>
      <c r="F64" s="328"/>
      <c r="G64" s="579"/>
      <c r="H64" s="308">
        <f t="shared" si="46"/>
        <v>0</v>
      </c>
      <c r="I64" s="290"/>
      <c r="J64" s="501"/>
      <c r="K64" s="290"/>
      <c r="L64" s="308">
        <f t="shared" si="47"/>
        <v>21.973581815385945</v>
      </c>
      <c r="M64" s="291"/>
      <c r="N64" s="562"/>
      <c r="O64" s="562"/>
      <c r="P64" s="328"/>
      <c r="Q64" s="614">
        <v>3.3999999999999995</v>
      </c>
      <c r="R64" s="328"/>
      <c r="S64" s="614">
        <v>0</v>
      </c>
      <c r="T64" s="614">
        <v>7.9245818153859462</v>
      </c>
      <c r="U64" s="614">
        <v>10.648999999999999</v>
      </c>
      <c r="V64" s="614">
        <v>0</v>
      </c>
      <c r="W64" s="328"/>
      <c r="X64" s="328"/>
      <c r="Y64" s="562"/>
      <c r="Z64" s="290"/>
      <c r="AA64" s="921">
        <v>81.468667835106203</v>
      </c>
      <c r="AB64" s="328">
        <f t="shared" si="48"/>
        <v>18.512567007853349</v>
      </c>
      <c r="AC64" s="563"/>
      <c r="AD64" s="291"/>
      <c r="AE64" s="576">
        <v>1.8859950255486511</v>
      </c>
      <c r="AF64" s="576"/>
      <c r="AG64" s="576"/>
      <c r="AH64" s="576">
        <v>0.80458536352345478</v>
      </c>
      <c r="AI64" s="576">
        <v>0</v>
      </c>
      <c r="AJ64" s="576"/>
      <c r="AK64" s="576"/>
      <c r="AL64" s="576">
        <v>0.16652666142046427</v>
      </c>
      <c r="AM64" s="620">
        <v>15.655459957360778</v>
      </c>
      <c r="AN64" s="308"/>
      <c r="AO64" s="921">
        <v>121.29937203658427</v>
      </c>
      <c r="AP64" s="328"/>
      <c r="AQ64" s="567">
        <f t="shared" si="24"/>
        <v>243.25818809342601</v>
      </c>
    </row>
    <row r="65" spans="1:44" s="196" customFormat="1" ht="12.75" customHeight="1">
      <c r="A65" s="240" t="s">
        <v>195</v>
      </c>
      <c r="B65" s="241"/>
      <c r="C65" s="262">
        <f>SUM(D65:G65)</f>
        <v>9.9984962406015026E-4</v>
      </c>
      <c r="D65" s="343">
        <f>SUM(D66:D69)</f>
        <v>9.9984962406015026E-4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111.34995318805122</v>
      </c>
      <c r="M65" s="180"/>
      <c r="N65" s="264"/>
      <c r="O65" s="264"/>
      <c r="P65" s="414"/>
      <c r="Q65" s="342">
        <v>39</v>
      </c>
      <c r="R65" s="414"/>
      <c r="S65" s="342">
        <v>0.64284746861564912</v>
      </c>
      <c r="T65" s="342">
        <v>21.610105719435566</v>
      </c>
      <c r="U65" s="342">
        <v>50.096999999999994</v>
      </c>
      <c r="V65" s="342">
        <f>SUM(V66:V69)</f>
        <v>0</v>
      </c>
      <c r="W65" s="414"/>
      <c r="X65" s="414"/>
      <c r="Y65" s="264"/>
      <c r="Z65" s="180"/>
      <c r="AA65" s="174">
        <v>146.05306726001493</v>
      </c>
      <c r="AB65" s="328">
        <f>SUM(AC65:AM65)</f>
        <v>15.703247923848782</v>
      </c>
      <c r="AC65" s="329"/>
      <c r="AD65" s="180"/>
      <c r="AE65" s="180">
        <f>SUM(AE66:AE69)</f>
        <v>10.885008070482975</v>
      </c>
      <c r="AF65" s="180"/>
      <c r="AG65" s="180"/>
      <c r="AH65" s="180">
        <v>4.8182398533658066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244.08876463751344</v>
      </c>
      <c r="AP65" s="328"/>
      <c r="AQ65" s="571">
        <f t="shared" si="24"/>
        <v>517.19603285905237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470"/>
      <c r="K66" s="420"/>
      <c r="L66" s="307">
        <f t="shared" ref="L66:L69" si="60">SUM(M66:Z66)</f>
        <v>4.8135787663424781</v>
      </c>
      <c r="M66" s="549"/>
      <c r="N66" s="311"/>
      <c r="O66" s="261"/>
      <c r="P66" s="311"/>
      <c r="Q66" s="615">
        <v>0.129</v>
      </c>
      <c r="R66" s="311"/>
      <c r="S66" s="615">
        <v>2.9813215935798228E-3</v>
      </c>
      <c r="T66" s="615">
        <v>1.2155974447488982</v>
      </c>
      <c r="U66" s="615">
        <v>3.4660000000000002</v>
      </c>
      <c r="V66" s="615">
        <v>0</v>
      </c>
      <c r="W66" s="311"/>
      <c r="X66" s="311"/>
      <c r="Y66" s="261"/>
      <c r="Z66" s="179"/>
      <c r="AA66" s="922">
        <v>10.388518861446151</v>
      </c>
      <c r="AB66" s="326">
        <f t="shared" ref="AB66:AB69" si="61">SUM(AC66:AM66)</f>
        <v>4.8318002895027208</v>
      </c>
      <c r="AC66" s="327"/>
      <c r="AD66" s="179"/>
      <c r="AE66" s="179">
        <v>1.356043613691439E-2</v>
      </c>
      <c r="AF66" s="179"/>
      <c r="AG66" s="179"/>
      <c r="AH66" s="179">
        <v>4.8182398533658066</v>
      </c>
      <c r="AI66" s="179">
        <v>0</v>
      </c>
      <c r="AJ66" s="179"/>
      <c r="AK66" s="179"/>
      <c r="AL66" s="179"/>
      <c r="AM66" s="261"/>
      <c r="AN66" s="307"/>
      <c r="AO66" s="922">
        <v>57.214608669353268</v>
      </c>
      <c r="AP66" s="326"/>
      <c r="AQ66" s="219">
        <f t="shared" si="24"/>
        <v>77.248506586644623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9.9984962406015026E-4</v>
      </c>
      <c r="D67" s="933">
        <v>9.9984962406015026E-4</v>
      </c>
      <c r="E67" s="413"/>
      <c r="F67" s="413"/>
      <c r="G67" s="582"/>
      <c r="H67" s="302">
        <f t="shared" si="59"/>
        <v>0</v>
      </c>
      <c r="I67" s="550"/>
      <c r="J67" s="467"/>
      <c r="K67" s="416"/>
      <c r="L67" s="302">
        <f t="shared" si="60"/>
        <v>38.815332882960945</v>
      </c>
      <c r="M67" s="550"/>
      <c r="N67" s="413"/>
      <c r="O67" s="188"/>
      <c r="P67" s="413"/>
      <c r="Q67" s="616">
        <v>6.8140000000000001</v>
      </c>
      <c r="R67" s="413"/>
      <c r="S67" s="616">
        <v>0.4576328646145027</v>
      </c>
      <c r="T67" s="616">
        <v>8.3437000183464463</v>
      </c>
      <c r="U67" s="616">
        <v>23.2</v>
      </c>
      <c r="V67" s="616">
        <v>0</v>
      </c>
      <c r="W67" s="413"/>
      <c r="X67" s="413"/>
      <c r="Y67" s="188"/>
      <c r="Z67" s="173"/>
      <c r="AA67" s="923">
        <v>53.660975814208726</v>
      </c>
      <c r="AB67" s="320">
        <f t="shared" si="61"/>
        <v>7.9465432763248911</v>
      </c>
      <c r="AC67" s="321"/>
      <c r="AD67" s="173"/>
      <c r="AE67" s="173">
        <v>7.9465432763248911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92.465540956097385</v>
      </c>
      <c r="AP67" s="320"/>
      <c r="AQ67" s="199">
        <f t="shared" si="24"/>
        <v>192.889392779216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467"/>
      <c r="K68" s="416"/>
      <c r="L68" s="302">
        <f t="shared" si="60"/>
        <v>54.228497686826231</v>
      </c>
      <c r="M68" s="550"/>
      <c r="N68" s="413"/>
      <c r="O68" s="188"/>
      <c r="P68" s="413"/>
      <c r="Q68" s="616">
        <v>27.178999999999998</v>
      </c>
      <c r="R68" s="413"/>
      <c r="S68" s="616">
        <v>2.8695220338205787E-2</v>
      </c>
      <c r="T68" s="616">
        <v>8.9948024664880304</v>
      </c>
      <c r="U68" s="616">
        <v>18.026</v>
      </c>
      <c r="V68" s="616">
        <v>0</v>
      </c>
      <c r="W68" s="413"/>
      <c r="X68" s="413"/>
      <c r="Y68" s="188"/>
      <c r="Z68" s="173"/>
      <c r="AA68" s="923">
        <v>31.273206165125792</v>
      </c>
      <c r="AB68" s="320">
        <f t="shared" si="61"/>
        <v>1.8009535154101539</v>
      </c>
      <c r="AC68" s="321"/>
      <c r="AD68" s="173"/>
      <c r="AE68" s="173">
        <v>1.8009535154101539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57.693437633144747</v>
      </c>
      <c r="AP68" s="320"/>
      <c r="AQ68" s="199">
        <f t="shared" si="24"/>
        <v>144.99609500050693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473"/>
      <c r="K69" s="421"/>
      <c r="L69" s="316">
        <f t="shared" si="60"/>
        <v>13.492543851921553</v>
      </c>
      <c r="M69" s="551"/>
      <c r="N69" s="414"/>
      <c r="O69" s="264"/>
      <c r="P69" s="414"/>
      <c r="Q69" s="617">
        <v>4.878000000000001</v>
      </c>
      <c r="R69" s="414"/>
      <c r="S69" s="617">
        <v>0.15353806206936085</v>
      </c>
      <c r="T69" s="617">
        <v>3.0560057898521915</v>
      </c>
      <c r="U69" s="617">
        <v>5.4050000000000011</v>
      </c>
      <c r="V69" s="617">
        <v>0</v>
      </c>
      <c r="W69" s="414"/>
      <c r="X69" s="414"/>
      <c r="Y69" s="264"/>
      <c r="Z69" s="180"/>
      <c r="AA69" s="924">
        <v>50.730366419234244</v>
      </c>
      <c r="AB69" s="340">
        <f t="shared" si="61"/>
        <v>1.1239508426110159</v>
      </c>
      <c r="AC69" s="341"/>
      <c r="AD69" s="285"/>
      <c r="AE69" s="285">
        <v>1.1239508426110159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36.715177378918064</v>
      </c>
      <c r="AP69" s="340"/>
      <c r="AQ69" s="237">
        <f t="shared" si="24"/>
        <v>102.06203849268488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175.46549158593075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175.46549158593075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223.44485530046214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27.249865733664667</v>
      </c>
      <c r="M71" s="180"/>
      <c r="N71" s="180"/>
      <c r="O71" s="180"/>
      <c r="P71" s="180"/>
      <c r="Q71" s="180"/>
      <c r="R71" s="180"/>
      <c r="S71" s="180"/>
      <c r="T71" s="180"/>
      <c r="U71" s="291">
        <v>27.249865733664667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27.249865733664667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-2.2958595915345654</v>
      </c>
      <c r="D72" s="276">
        <f t="shared" si="62"/>
        <v>0.46077839135475074</v>
      </c>
      <c r="E72" s="177">
        <f t="shared" si="62"/>
        <v>-3.4486883993195221</v>
      </c>
      <c r="F72" s="295">
        <f t="shared" si="62"/>
        <v>0</v>
      </c>
      <c r="G72" s="295">
        <f t="shared" si="62"/>
        <v>0.69246574229020652</v>
      </c>
      <c r="H72" s="305">
        <f t="shared" si="62"/>
        <v>1.9455655564680683</v>
      </c>
      <c r="I72" s="276">
        <f t="shared" si="62"/>
        <v>-0.45757211353185645</v>
      </c>
      <c r="J72" s="477">
        <f t="shared" si="62"/>
        <v>0</v>
      </c>
      <c r="K72" s="177">
        <f t="shared" si="62"/>
        <v>2.4031376700000067</v>
      </c>
      <c r="L72" s="305">
        <f t="shared" si="62"/>
        <v>-20.776945673487717</v>
      </c>
      <c r="M72" s="177">
        <f t="shared" si="62"/>
        <v>0</v>
      </c>
      <c r="N72" s="177">
        <f t="shared" ref="N72" si="63">N26-N27-N29</f>
        <v>-0.1447230955369605</v>
      </c>
      <c r="O72" s="177">
        <f t="shared" si="62"/>
        <v>-5.2567080980734033</v>
      </c>
      <c r="P72" s="177">
        <f t="shared" si="62"/>
        <v>-25.023756688637832</v>
      </c>
      <c r="Q72" s="177">
        <f t="shared" si="62"/>
        <v>0.63443164512000294</v>
      </c>
      <c r="R72" s="177">
        <f t="shared" si="62"/>
        <v>4.1043924247201176</v>
      </c>
      <c r="S72" s="177">
        <f t="shared" si="62"/>
        <v>6.4658274357199232</v>
      </c>
      <c r="T72" s="177">
        <f t="shared" si="62"/>
        <v>6.5569116257758253</v>
      </c>
      <c r="U72" s="177">
        <f t="shared" si="62"/>
        <v>-8.9389207362014531</v>
      </c>
      <c r="V72" s="177">
        <f t="shared" si="62"/>
        <v>0.82532907951210177</v>
      </c>
      <c r="W72" s="295">
        <f t="shared" si="62"/>
        <v>2.7073411602174247E-4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-41.139201211087538</v>
      </c>
      <c r="AB72" s="255">
        <f t="shared" si="62"/>
        <v>-3.3938318566221142</v>
      </c>
      <c r="AC72" s="334">
        <f t="shared" si="62"/>
        <v>0</v>
      </c>
      <c r="AD72" s="177">
        <f t="shared" si="62"/>
        <v>0</v>
      </c>
      <c r="AE72" s="177">
        <f t="shared" si="62"/>
        <v>-5.6976736672293669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1.6586899207031962</v>
      </c>
      <c r="AJ72" s="177">
        <f t="shared" ref="AJ72" si="65">AJ26-AJ27-AJ29</f>
        <v>0.64515188990400318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-35.095766475270466</v>
      </c>
      <c r="AP72" s="255">
        <f t="shared" si="62"/>
        <v>0</v>
      </c>
      <c r="AQ72" s="205">
        <f t="shared" si="24"/>
        <v>-100.75603925153433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217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261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169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206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171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A83" s="170" t="s">
        <v>265</v>
      </c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A84" s="463" t="s">
        <v>266</v>
      </c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7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7.28515625" style="296" bestFit="1" customWidth="1"/>
    <col min="29" max="33" width="5.5703125" style="211" customWidth="1"/>
    <col min="34" max="34" width="6" style="211" customWidth="1"/>
    <col min="35" max="36" width="7" style="211" customWidth="1"/>
    <col min="37" max="38" width="5.5703125" style="211" customWidth="1"/>
    <col min="39" max="39" width="7.28515625" style="211" bestFit="1" customWidth="1"/>
    <col min="40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164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743.88779920253376</v>
      </c>
      <c r="I2" s="12">
        <v>616.18379920253381</v>
      </c>
      <c r="J2" s="520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2853.989388843795</v>
      </c>
      <c r="AB2" s="318">
        <f>SUM(AC2:AM2)</f>
        <v>1184.6153150397513</v>
      </c>
      <c r="AC2" s="319">
        <v>59.477849641143983</v>
      </c>
      <c r="AD2" s="301">
        <v>650.76228964421148</v>
      </c>
      <c r="AE2" s="301">
        <v>247.42145074161294</v>
      </c>
      <c r="AF2" s="301">
        <v>93.990668742833662</v>
      </c>
      <c r="AG2" s="301">
        <v>38.992137695987388</v>
      </c>
      <c r="AH2" s="301">
        <v>16.462615945751537</v>
      </c>
      <c r="AI2" s="301">
        <v>28.225345581350904</v>
      </c>
      <c r="AJ2" s="301">
        <v>0.157926052944</v>
      </c>
      <c r="AK2" s="12">
        <v>0.85557664741822625</v>
      </c>
      <c r="AL2" s="12">
        <v>12.645596473972997</v>
      </c>
      <c r="AM2" s="248">
        <v>35.62385787252402</v>
      </c>
      <c r="AN2" s="349">
        <v>113.26361290541935</v>
      </c>
      <c r="AO2" s="349"/>
      <c r="AP2" s="318"/>
      <c r="AQ2" s="195">
        <f>C2+H2+L2+AA2+AB2+AN2+AO2+AP2</f>
        <v>4895.7561159914985</v>
      </c>
    </row>
    <row r="3" spans="1:44" s="196" customFormat="1" ht="12.75" customHeight="1">
      <c r="A3" s="197" t="s">
        <v>1</v>
      </c>
      <c r="B3" s="198"/>
      <c r="C3" s="249">
        <f>SUM(D3:G3)</f>
        <v>1256.0300132796776</v>
      </c>
      <c r="D3" s="250">
        <v>1184.4831448003235</v>
      </c>
      <c r="E3" s="383">
        <v>59.358733593015344</v>
      </c>
      <c r="F3" s="188"/>
      <c r="G3" s="188">
        <v>12.188134886338631</v>
      </c>
      <c r="H3" s="302">
        <f>SUM(I3:K3)</f>
        <v>0</v>
      </c>
      <c r="I3" s="28"/>
      <c r="J3" s="467"/>
      <c r="K3" s="173"/>
      <c r="L3" s="302">
        <f>SUM(M3:Z3)</f>
        <v>9318.2478733200187</v>
      </c>
      <c r="M3" s="28">
        <v>3283.4192390439998</v>
      </c>
      <c r="N3" s="28">
        <v>0</v>
      </c>
      <c r="O3" s="173">
        <v>0</v>
      </c>
      <c r="P3" s="173">
        <v>928.57858044444447</v>
      </c>
      <c r="Q3" s="173">
        <v>379.33650605760005</v>
      </c>
      <c r="R3" s="173">
        <v>1299.8780372692795</v>
      </c>
      <c r="S3" s="173">
        <v>62.690465291525406</v>
      </c>
      <c r="T3" s="173">
        <v>144.39346678516969</v>
      </c>
      <c r="U3" s="173">
        <v>2818.3226042982251</v>
      </c>
      <c r="V3" s="173">
        <v>149.27450593494893</v>
      </c>
      <c r="W3" s="188">
        <v>0</v>
      </c>
      <c r="X3" s="188">
        <v>205.22917945667311</v>
      </c>
      <c r="Y3" s="188">
        <v>1.488354849340997</v>
      </c>
      <c r="Z3" s="173">
        <v>45.636933888808258</v>
      </c>
      <c r="AA3" s="302">
        <v>1408.5960590451207</v>
      </c>
      <c r="AB3" s="320">
        <f>SUM(AC3:AM3)</f>
        <v>159.08598165307728</v>
      </c>
      <c r="AC3" s="321"/>
      <c r="AD3" s="173"/>
      <c r="AE3" s="173">
        <v>27.608956681761725</v>
      </c>
      <c r="AF3" s="173"/>
      <c r="AG3" s="173"/>
      <c r="AH3" s="173"/>
      <c r="AI3" s="173">
        <v>103.20192924429158</v>
      </c>
      <c r="AJ3" s="173">
        <v>28.275095727024002</v>
      </c>
      <c r="AK3" s="28"/>
      <c r="AL3" s="28"/>
      <c r="AM3" s="188"/>
      <c r="AN3" s="350"/>
      <c r="AO3" s="350">
        <v>95.993785038693019</v>
      </c>
      <c r="AP3" s="320"/>
      <c r="AQ3" s="199">
        <f t="shared" ref="AQ3:AQ20" si="0">C3+H3+L3+AA3+AB3+AN3+AO3+AP3</f>
        <v>12237.953712336588</v>
      </c>
    </row>
    <row r="4" spans="1:44" s="196" customFormat="1" ht="12.75" customHeight="1">
      <c r="A4" s="197" t="s">
        <v>2</v>
      </c>
      <c r="B4" s="198"/>
      <c r="C4" s="249">
        <f>SUM(D4:G4)</f>
        <v>9.6238495728944002</v>
      </c>
      <c r="D4" s="250">
        <v>0</v>
      </c>
      <c r="E4" s="251">
        <v>8.9460537568999996</v>
      </c>
      <c r="F4" s="188"/>
      <c r="G4" s="188">
        <v>0.67779581599439997</v>
      </c>
      <c r="H4" s="302">
        <f>SUM(I4:K4)</f>
        <v>5.5335130000000001</v>
      </c>
      <c r="I4" s="28"/>
      <c r="J4" s="467"/>
      <c r="K4" s="173">
        <v>5.5335130000000001</v>
      </c>
      <c r="L4" s="302">
        <f>SUM(M4:Z4)</f>
        <v>2188.1573071803159</v>
      </c>
      <c r="M4" s="28">
        <v>302.04985325920001</v>
      </c>
      <c r="N4" s="28">
        <v>0</v>
      </c>
      <c r="O4" s="173"/>
      <c r="P4" s="173">
        <v>517.92430744444448</v>
      </c>
      <c r="Q4" s="173">
        <v>0</v>
      </c>
      <c r="R4" s="173">
        <v>0</v>
      </c>
      <c r="S4" s="173">
        <v>1036.0233007497177</v>
      </c>
      <c r="T4" s="173">
        <v>25.754003442872065</v>
      </c>
      <c r="U4" s="173">
        <v>191.56762465663564</v>
      </c>
      <c r="V4" s="173">
        <v>9.4558962922268217E-2</v>
      </c>
      <c r="W4" s="188">
        <v>102.52838518301104</v>
      </c>
      <c r="X4" s="188">
        <v>2.7614277559999998</v>
      </c>
      <c r="Y4" s="188">
        <v>1.6301009999999997E-3</v>
      </c>
      <c r="Z4" s="173">
        <v>9.4522156245130091</v>
      </c>
      <c r="AA4" s="302">
        <v>0</v>
      </c>
      <c r="AB4" s="320">
        <f>SUM(AC4:AM4)</f>
        <v>0.20636285468615645</v>
      </c>
      <c r="AC4" s="321"/>
      <c r="AD4" s="173"/>
      <c r="AE4" s="173">
        <v>0.20636285468615645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154.33449871023214</v>
      </c>
      <c r="AP4" s="320"/>
      <c r="AQ4" s="199">
        <f t="shared" si="0"/>
        <v>2357.8555313181287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467"/>
      <c r="K5" s="173"/>
      <c r="L5" s="302">
        <f>SUM(M5:Z5)</f>
        <v>155.81372293361508</v>
      </c>
      <c r="M5" s="28"/>
      <c r="N5" s="28"/>
      <c r="O5" s="173"/>
      <c r="P5" s="173"/>
      <c r="Q5" s="173"/>
      <c r="R5" s="173"/>
      <c r="S5" s="173">
        <v>13.555069266666667</v>
      </c>
      <c r="T5" s="173"/>
      <c r="U5" s="173">
        <v>142.25865366694842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155.81372293361508</v>
      </c>
    </row>
    <row r="6" spans="1:44" s="196" customFormat="1" ht="12.75" customHeight="1" thickBot="1">
      <c r="A6" s="200" t="s">
        <v>4</v>
      </c>
      <c r="B6" s="201"/>
      <c r="C6" s="249">
        <f>SUM(D6:G6)</f>
        <v>-112.28393610265218</v>
      </c>
      <c r="D6" s="252">
        <v>-118.27240888161899</v>
      </c>
      <c r="E6" s="188">
        <v>3.4431025353320059</v>
      </c>
      <c r="F6" s="253"/>
      <c r="G6" s="253">
        <v>2.5453702436348036</v>
      </c>
      <c r="H6" s="303">
        <f>SUM(I6:K6)</f>
        <v>-43.411713205955309</v>
      </c>
      <c r="I6" s="304">
        <v>-35.030596205955305</v>
      </c>
      <c r="J6" s="521">
        <v>0</v>
      </c>
      <c r="K6" s="304">
        <v>-8.3811170000000015</v>
      </c>
      <c r="L6" s="303">
        <f>SUM(M6:Z6)</f>
        <v>126.37815965446347</v>
      </c>
      <c r="M6" s="28">
        <v>270.79730647179997</v>
      </c>
      <c r="N6" s="28">
        <v>-1.8988949999999998</v>
      </c>
      <c r="O6" s="173"/>
      <c r="P6" s="173">
        <v>-96.544730266666633</v>
      </c>
      <c r="Q6" s="173">
        <v>4.88767036576</v>
      </c>
      <c r="R6" s="173">
        <v>2.9641909615199604</v>
      </c>
      <c r="S6" s="173">
        <v>13.555069266666667</v>
      </c>
      <c r="T6" s="173">
        <v>-0.72000506642297601</v>
      </c>
      <c r="U6" s="173">
        <v>-73.87615461098892</v>
      </c>
      <c r="V6" s="173">
        <v>3.8616257772705498</v>
      </c>
      <c r="W6" s="253">
        <v>3.3520817555248628</v>
      </c>
      <c r="X6" s="253">
        <v>0</v>
      </c>
      <c r="Y6" s="253">
        <v>0</v>
      </c>
      <c r="Z6" s="304">
        <v>0</v>
      </c>
      <c r="AA6" s="303">
        <v>52.875133802081422</v>
      </c>
      <c r="AB6" s="322">
        <f>SUM(AC6:AM6)</f>
        <v>3.3629860224323949</v>
      </c>
      <c r="AC6" s="323"/>
      <c r="AD6" s="184"/>
      <c r="AE6" s="184">
        <v>1.8303459229005445</v>
      </c>
      <c r="AF6" s="184"/>
      <c r="AG6" s="184"/>
      <c r="AH6" s="184"/>
      <c r="AI6" s="184">
        <v>0.55453528231585036</v>
      </c>
      <c r="AJ6" s="184">
        <v>0.97810481721599996</v>
      </c>
      <c r="AK6" s="304"/>
      <c r="AL6" s="304"/>
      <c r="AM6" s="253"/>
      <c r="AN6" s="351"/>
      <c r="AO6" s="351"/>
      <c r="AP6" s="322"/>
      <c r="AQ6" s="202">
        <f t="shared" si="0"/>
        <v>26.920630170369819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1134.122227604131</v>
      </c>
      <c r="D7" s="324">
        <f t="shared" si="1"/>
        <v>1066.2107359187046</v>
      </c>
      <c r="E7" s="178">
        <f t="shared" si="1"/>
        <v>53.855782371447347</v>
      </c>
      <c r="F7" s="178">
        <f t="shared" si="1"/>
        <v>0</v>
      </c>
      <c r="G7" s="178">
        <f t="shared" si="1"/>
        <v>14.055709313979033</v>
      </c>
      <c r="H7" s="306">
        <f t="shared" si="1"/>
        <v>694.94257299657852</v>
      </c>
      <c r="I7" s="324">
        <f t="shared" si="1"/>
        <v>581.15320299657856</v>
      </c>
      <c r="J7" s="468">
        <f t="shared" si="1"/>
        <v>127.70399999999999</v>
      </c>
      <c r="K7" s="178">
        <f t="shared" si="1"/>
        <v>-13.914630000000002</v>
      </c>
      <c r="L7" s="306">
        <f t="shared" si="1"/>
        <v>7100.6550028605507</v>
      </c>
      <c r="M7" s="324">
        <f t="shared" si="1"/>
        <v>3252.1666922565996</v>
      </c>
      <c r="N7" s="324">
        <f t="shared" ref="N7" si="2">N2+N3-N4-N5+N6</f>
        <v>-1.8988949999999998</v>
      </c>
      <c r="O7" s="178">
        <f t="shared" si="1"/>
        <v>0</v>
      </c>
      <c r="P7" s="178">
        <f t="shared" si="1"/>
        <v>314.10954273333334</v>
      </c>
      <c r="Q7" s="178">
        <f t="shared" si="1"/>
        <v>384.22417642336006</v>
      </c>
      <c r="R7" s="178">
        <f t="shared" si="1"/>
        <v>1302.8422282307995</v>
      </c>
      <c r="S7" s="178">
        <f t="shared" si="1"/>
        <v>-973.33283545819233</v>
      </c>
      <c r="T7" s="178">
        <f t="shared" si="1"/>
        <v>117.91945827587466</v>
      </c>
      <c r="U7" s="178">
        <f t="shared" si="1"/>
        <v>2410.6201713636524</v>
      </c>
      <c r="V7" s="178">
        <f t="shared" si="1"/>
        <v>153.04157274929722</v>
      </c>
      <c r="W7" s="178">
        <f t="shared" si="1"/>
        <v>-99.176303427486175</v>
      </c>
      <c r="X7" s="178">
        <f t="shared" si="1"/>
        <v>202.46775170067312</v>
      </c>
      <c r="Y7" s="178">
        <f t="shared" si="1"/>
        <v>1.4867247483409971</v>
      </c>
      <c r="Z7" s="178">
        <f t="shared" si="1"/>
        <v>36.184718264295249</v>
      </c>
      <c r="AA7" s="306">
        <f t="shared" si="1"/>
        <v>4315.4605816909971</v>
      </c>
      <c r="AB7" s="306">
        <f t="shared" si="1"/>
        <v>1346.8579198605748</v>
      </c>
      <c r="AC7" s="324">
        <f t="shared" si="1"/>
        <v>59.477849641143983</v>
      </c>
      <c r="AD7" s="178">
        <f t="shared" si="1"/>
        <v>650.76228964421148</v>
      </c>
      <c r="AE7" s="178">
        <f t="shared" si="1"/>
        <v>276.65439049158903</v>
      </c>
      <c r="AF7" s="178">
        <f t="shared" ref="AF7" si="3">AF2+AF3-AF4-AF5+AF6</f>
        <v>93.990668742833662</v>
      </c>
      <c r="AG7" s="178">
        <f t="shared" si="1"/>
        <v>38.992137695987388</v>
      </c>
      <c r="AH7" s="178">
        <f t="shared" si="1"/>
        <v>16.462615945751537</v>
      </c>
      <c r="AI7" s="178">
        <f t="shared" si="1"/>
        <v>131.98181010795832</v>
      </c>
      <c r="AJ7" s="178">
        <f t="shared" ref="AJ7" si="4">AJ2+AJ3-AJ4-AJ5+AJ6</f>
        <v>29.411126597184001</v>
      </c>
      <c r="AK7" s="257">
        <f t="shared" si="1"/>
        <v>0.85557664741822625</v>
      </c>
      <c r="AL7" s="257">
        <f t="shared" ref="AL7" si="5">AL2+AL3-AL4-AL5+AL6</f>
        <v>12.645596473972997</v>
      </c>
      <c r="AM7" s="324">
        <f t="shared" si="1"/>
        <v>35.62385787252402</v>
      </c>
      <c r="AN7" s="306">
        <f t="shared" si="1"/>
        <v>113.26361290541935</v>
      </c>
      <c r="AO7" s="306">
        <f t="shared" si="1"/>
        <v>-58.34071367153912</v>
      </c>
      <c r="AP7" s="360">
        <f t="shared" si="1"/>
        <v>0</v>
      </c>
      <c r="AQ7" s="227">
        <f t="shared" si="0"/>
        <v>14646.961204246711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1134.122227604131</v>
      </c>
      <c r="D8" s="372">
        <f t="shared" si="6"/>
        <v>1066.2107359187046</v>
      </c>
      <c r="E8" s="373">
        <f t="shared" si="6"/>
        <v>53.855782371447347</v>
      </c>
      <c r="F8" s="374">
        <f t="shared" si="6"/>
        <v>0</v>
      </c>
      <c r="G8" s="374">
        <f t="shared" si="6"/>
        <v>14.055709313979033</v>
      </c>
      <c r="H8" s="375">
        <f t="shared" si="6"/>
        <v>694.94257299657852</v>
      </c>
      <c r="I8" s="372">
        <f t="shared" si="6"/>
        <v>581.15320299657856</v>
      </c>
      <c r="J8" s="522">
        <f t="shared" si="6"/>
        <v>127.70399999999999</v>
      </c>
      <c r="K8" s="373">
        <f t="shared" si="6"/>
        <v>-13.914630000000002</v>
      </c>
      <c r="L8" s="375">
        <f t="shared" si="6"/>
        <v>6860.5158081472409</v>
      </c>
      <c r="M8" s="372">
        <f t="shared" si="6"/>
        <v>3252.1666922565996</v>
      </c>
      <c r="N8" s="372">
        <f t="shared" si="6"/>
        <v>-1.8988949999999998</v>
      </c>
      <c r="O8" s="373">
        <f t="shared" si="6"/>
        <v>0</v>
      </c>
      <c r="P8" s="373">
        <f t="shared" si="6"/>
        <v>314.10954273333334</v>
      </c>
      <c r="Q8" s="373">
        <f t="shared" si="6"/>
        <v>384.22417642336006</v>
      </c>
      <c r="R8" s="373">
        <f t="shared" si="6"/>
        <v>1302.8422282307995</v>
      </c>
      <c r="S8" s="373">
        <f t="shared" si="6"/>
        <v>-973.33283545819233</v>
      </c>
      <c r="T8" s="373">
        <f t="shared" si="6"/>
        <v>117.91945827587466</v>
      </c>
      <c r="U8" s="373">
        <f t="shared" si="6"/>
        <v>2410.6201713636524</v>
      </c>
      <c r="V8" s="373">
        <f t="shared" si="6"/>
        <v>153.04157274929722</v>
      </c>
      <c r="W8" s="374">
        <f t="shared" si="6"/>
        <v>-99.176303427486175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4315.4605816909971</v>
      </c>
      <c r="AB8" s="384">
        <f t="shared" si="6"/>
        <v>1346.8579198605748</v>
      </c>
      <c r="AC8" s="372">
        <f t="shared" si="6"/>
        <v>59.477849641143983</v>
      </c>
      <c r="AD8" s="373">
        <f t="shared" si="6"/>
        <v>650.76228964421148</v>
      </c>
      <c r="AE8" s="373">
        <f t="shared" si="6"/>
        <v>276.65439049158903</v>
      </c>
      <c r="AF8" s="373">
        <f t="shared" si="6"/>
        <v>93.990668742833662</v>
      </c>
      <c r="AG8" s="373">
        <f t="shared" si="6"/>
        <v>38.992137695987388</v>
      </c>
      <c r="AH8" s="373">
        <f t="shared" si="6"/>
        <v>16.462615945751537</v>
      </c>
      <c r="AI8" s="373">
        <f t="shared" si="6"/>
        <v>131.98181010795832</v>
      </c>
      <c r="AJ8" s="373">
        <f t="shared" ref="AJ8" si="7">AJ7-AJ27</f>
        <v>29.411126597184001</v>
      </c>
      <c r="AK8" s="408">
        <f t="shared" si="6"/>
        <v>0.85557664741822625</v>
      </c>
      <c r="AL8" s="408">
        <f t="shared" si="6"/>
        <v>12.645596473972997</v>
      </c>
      <c r="AM8" s="372">
        <f t="shared" si="6"/>
        <v>35.62385787252402</v>
      </c>
      <c r="AN8" s="375">
        <f t="shared" si="6"/>
        <v>113.26361290541935</v>
      </c>
      <c r="AO8" s="375">
        <f t="shared" si="6"/>
        <v>-58.34071367153912</v>
      </c>
      <c r="AP8" s="372">
        <f t="shared" si="6"/>
        <v>0</v>
      </c>
      <c r="AQ8" s="376">
        <f t="shared" si="0"/>
        <v>14406.822009533402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867.41321182454669</v>
      </c>
      <c r="D9" s="257">
        <f t="shared" si="8"/>
        <v>867.41321182454669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567.28210918093839</v>
      </c>
      <c r="I9" s="257">
        <f t="shared" si="8"/>
        <v>567.28210918093839</v>
      </c>
      <c r="J9" s="468">
        <f t="shared" si="8"/>
        <v>0</v>
      </c>
      <c r="K9" s="178">
        <f t="shared" si="8"/>
        <v>0</v>
      </c>
      <c r="L9" s="306">
        <f t="shared" si="8"/>
        <v>3295.4253857615654</v>
      </c>
      <c r="M9" s="178">
        <f t="shared" si="8"/>
        <v>3252.1666922565996</v>
      </c>
      <c r="N9" s="178">
        <f t="shared" ref="N9" si="9">SUM(N10:N14)</f>
        <v>9.3059699999999985</v>
      </c>
      <c r="O9" s="178">
        <f t="shared" si="8"/>
        <v>0.33587274290627678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25.617357534796465</v>
      </c>
      <c r="T9" s="178">
        <f t="shared" si="8"/>
        <v>0.6549021415305244</v>
      </c>
      <c r="U9" s="178">
        <f t="shared" si="8"/>
        <v>7.3445910857327794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2474.0255177956174</v>
      </c>
      <c r="AB9" s="324">
        <f t="shared" si="8"/>
        <v>184.13423724759235</v>
      </c>
      <c r="AC9" s="325">
        <f t="shared" si="8"/>
        <v>0</v>
      </c>
      <c r="AD9" s="178">
        <f t="shared" si="8"/>
        <v>0</v>
      </c>
      <c r="AE9" s="178">
        <f t="shared" si="8"/>
        <v>85.048595396244565</v>
      </c>
      <c r="AF9" s="178">
        <f t="shared" ref="AF9" si="10">SUM(AF10:AF14)</f>
        <v>53.372378657256093</v>
      </c>
      <c r="AG9" s="178">
        <f t="shared" si="8"/>
        <v>38.992137695987388</v>
      </c>
      <c r="AH9" s="178">
        <f t="shared" si="8"/>
        <v>6.7211254981042918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56.40177009596831</v>
      </c>
      <c r="AO9" s="306">
        <f t="shared" si="8"/>
        <v>44.400858985382627</v>
      </c>
      <c r="AP9" s="324">
        <f t="shared" si="8"/>
        <v>0</v>
      </c>
      <c r="AQ9" s="209">
        <f t="shared" si="0"/>
        <v>7489.0830908916114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867.41321182454669</v>
      </c>
      <c r="D10" s="260">
        <v>867.41321182454669</v>
      </c>
      <c r="E10" s="179"/>
      <c r="F10" s="261"/>
      <c r="G10" s="261"/>
      <c r="H10" s="307">
        <f>SUM(I10:K10)</f>
        <v>481.08165821152051</v>
      </c>
      <c r="I10" s="260">
        <v>481.08165821152051</v>
      </c>
      <c r="J10" s="470">
        <v>0</v>
      </c>
      <c r="K10" s="179"/>
      <c r="L10" s="307">
        <f>SUM(M10:Z10)</f>
        <v>32.961948620529242</v>
      </c>
      <c r="M10" s="179"/>
      <c r="N10" s="179"/>
      <c r="O10" s="179"/>
      <c r="P10" s="179"/>
      <c r="Q10" s="179"/>
      <c r="R10" s="179"/>
      <c r="S10" s="179">
        <v>25.617357534796465</v>
      </c>
      <c r="T10" s="179"/>
      <c r="U10" s="179">
        <v>7.3445910857327794</v>
      </c>
      <c r="V10" s="179"/>
      <c r="W10" s="261"/>
      <c r="X10" s="261"/>
      <c r="Y10" s="261"/>
      <c r="Z10" s="179"/>
      <c r="AA10" s="307">
        <v>2142.5195756623502</v>
      </c>
      <c r="AB10" s="326">
        <f>SUM(AC10:AM10)</f>
        <v>174.51890956302449</v>
      </c>
      <c r="AC10" s="327"/>
      <c r="AD10" s="179"/>
      <c r="AE10" s="179">
        <v>82.154393209780991</v>
      </c>
      <c r="AF10" s="179">
        <v>53.372378657256093</v>
      </c>
      <c r="AG10" s="179">
        <v>38.992137695987388</v>
      </c>
      <c r="AH10" s="179"/>
      <c r="AI10" s="179">
        <v>0</v>
      </c>
      <c r="AJ10" s="179"/>
      <c r="AK10" s="260"/>
      <c r="AL10" s="260"/>
      <c r="AM10" s="261"/>
      <c r="AN10" s="352">
        <v>56.40177009596831</v>
      </c>
      <c r="AO10" s="307"/>
      <c r="AP10" s="326"/>
      <c r="AQ10" s="212">
        <f t="shared" si="0"/>
        <v>3754.8970739779393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7.0993036009968344</v>
      </c>
      <c r="I11" s="28">
        <v>7.0993036009968344</v>
      </c>
      <c r="J11" s="467"/>
      <c r="K11" s="173"/>
      <c r="L11" s="302">
        <f>SUM(M11:Z11)</f>
        <v>0.99077488443680117</v>
      </c>
      <c r="M11" s="173"/>
      <c r="N11" s="186"/>
      <c r="O11" s="186">
        <v>0.33587274290627678</v>
      </c>
      <c r="P11" s="173"/>
      <c r="Q11" s="173"/>
      <c r="R11" s="173"/>
      <c r="S11" s="173">
        <v>0</v>
      </c>
      <c r="T11" s="173">
        <v>0.6549021415305244</v>
      </c>
      <c r="U11" s="173">
        <v>0</v>
      </c>
      <c r="V11" s="173"/>
      <c r="W11" s="188"/>
      <c r="X11" s="188"/>
      <c r="Y11" s="188"/>
      <c r="Z11" s="173"/>
      <c r="AA11" s="302">
        <v>286.40731153495915</v>
      </c>
      <c r="AB11" s="320">
        <f>SUM(AC11:AM11)</f>
        <v>9.6153276845678715</v>
      </c>
      <c r="AC11" s="321"/>
      <c r="AD11" s="173"/>
      <c r="AE11" s="173">
        <v>2.8942021864635796</v>
      </c>
      <c r="AF11" s="173"/>
      <c r="AG11" s="173"/>
      <c r="AH11" s="173">
        <v>6.7211254981042918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304.11271770496069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467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34.277127257093717</v>
      </c>
      <c r="AP12" s="320"/>
      <c r="AQ12" s="199">
        <f t="shared" si="0"/>
        <v>34.277127257093717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79.101147368421053</v>
      </c>
      <c r="I13" s="28">
        <v>79.101147368421053</v>
      </c>
      <c r="J13" s="467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79.101147368421053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473"/>
      <c r="K14" s="180"/>
      <c r="L14" s="308">
        <f>SUM(M14:Z14)</f>
        <v>3261.4726622565995</v>
      </c>
      <c r="M14" s="180">
        <v>3252.1666922565996</v>
      </c>
      <c r="N14" s="180">
        <v>9.3059699999999985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45.098630598307651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10.123731728288906</v>
      </c>
      <c r="AP14" s="328"/>
      <c r="AQ14" s="215">
        <f t="shared" si="0"/>
        <v>3316.6950245831963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75.146090000000001</v>
      </c>
      <c r="I15" s="266">
        <f t="shared" si="13"/>
        <v>0</v>
      </c>
      <c r="J15" s="523">
        <f t="shared" si="13"/>
        <v>0</v>
      </c>
      <c r="K15" s="181">
        <f t="shared" si="13"/>
        <v>75.146090000000001</v>
      </c>
      <c r="L15" s="309">
        <f t="shared" si="13"/>
        <v>3281.3953829318448</v>
      </c>
      <c r="M15" s="181">
        <f t="shared" si="13"/>
        <v>0</v>
      </c>
      <c r="N15" s="181">
        <f t="shared" si="13"/>
        <v>0</v>
      </c>
      <c r="O15" s="181">
        <f t="shared" si="13"/>
        <v>90.059228091038662</v>
      </c>
      <c r="P15" s="181">
        <f t="shared" si="13"/>
        <v>587.32721924444445</v>
      </c>
      <c r="Q15" s="181">
        <f t="shared" si="13"/>
        <v>166.75237956832004</v>
      </c>
      <c r="R15" s="181">
        <f t="shared" si="13"/>
        <v>0</v>
      </c>
      <c r="S15" s="181">
        <f t="shared" si="13"/>
        <v>1025.9172353579095</v>
      </c>
      <c r="T15" s="181">
        <f t="shared" si="13"/>
        <v>54.660323556762407</v>
      </c>
      <c r="U15" s="181">
        <f t="shared" si="13"/>
        <v>1257.5026936858833</v>
      </c>
      <c r="V15" s="181">
        <f t="shared" si="13"/>
        <v>0</v>
      </c>
      <c r="W15" s="267">
        <f t="shared" si="13"/>
        <v>99.176303427486189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1954.314583431039</v>
      </c>
      <c r="AP15" s="217">
        <f t="shared" si="13"/>
        <v>0</v>
      </c>
      <c r="AQ15" s="218">
        <f t="shared" si="0"/>
        <v>5310.8560563628835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1748.395523876143</v>
      </c>
      <c r="AP16" s="326"/>
      <c r="AQ16" s="219">
        <f>C16+H16+L16+AA16+AO16+AP16</f>
        <v>1748.395523876143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188.42443355730344</v>
      </c>
      <c r="AP17" s="320"/>
      <c r="AQ17" s="199">
        <f>C17+H17+L17+AA17+AO17+AP17</f>
        <v>188.42443355730344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17.494625997592433</v>
      </c>
      <c r="AP18" s="320"/>
      <c r="AQ18" s="199">
        <f t="shared" si="0"/>
        <v>17.494625997592433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75.146090000000001</v>
      </c>
      <c r="I19" s="28"/>
      <c r="J19" s="173"/>
      <c r="K19" s="173">
        <v>75.146090000000001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75.146090000000001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3281.3953829318448</v>
      </c>
      <c r="M20" s="180"/>
      <c r="N20" s="180"/>
      <c r="O20" s="180">
        <v>90.059228091038662</v>
      </c>
      <c r="P20" s="180">
        <v>587.32721924444445</v>
      </c>
      <c r="Q20" s="180">
        <v>166.75237956832004</v>
      </c>
      <c r="R20" s="180">
        <v>0</v>
      </c>
      <c r="S20" s="180">
        <v>1025.9172353579095</v>
      </c>
      <c r="T20" s="180">
        <v>54.660323556762407</v>
      </c>
      <c r="U20" s="180">
        <v>1257.5026936858833</v>
      </c>
      <c r="V20" s="180"/>
      <c r="W20" s="264">
        <v>99.176303427486189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3281.3953829318448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15.111763012895816</v>
      </c>
      <c r="D21" s="269">
        <f>SUM(D22:D24)</f>
        <v>-13.439696549999999</v>
      </c>
      <c r="E21" s="182">
        <f>SUM(E22:E24)</f>
        <v>28.551459562895815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-16.432011445378823</v>
      </c>
      <c r="M21" s="182">
        <f t="shared" ref="M21:AA21" si="15">SUM(M22:M24)</f>
        <v>0</v>
      </c>
      <c r="N21" s="182">
        <f t="shared" ref="N21" si="16">SUM(N22:N24)</f>
        <v>11.755469999999999</v>
      </c>
      <c r="O21" s="182">
        <f t="shared" si="15"/>
        <v>0</v>
      </c>
      <c r="P21" s="182">
        <f t="shared" si="15"/>
        <v>-11.160373244444454</v>
      </c>
      <c r="Q21" s="182">
        <f t="shared" si="15"/>
        <v>301.32706478783996</v>
      </c>
      <c r="R21" s="182">
        <f t="shared" si="15"/>
        <v>-300.67051661711992</v>
      </c>
      <c r="S21" s="182">
        <f t="shared" si="15"/>
        <v>-0.78165911497175133</v>
      </c>
      <c r="T21" s="182">
        <f t="shared" si="15"/>
        <v>0</v>
      </c>
      <c r="U21" s="182">
        <f t="shared" si="15"/>
        <v>-1.7902342437868697</v>
      </c>
      <c r="V21" s="182">
        <f t="shared" si="15"/>
        <v>-15.111763012895818</v>
      </c>
      <c r="W21" s="270">
        <f t="shared" si="15"/>
        <v>0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-711.09571593277371</v>
      </c>
      <c r="AC21" s="332">
        <f t="shared" si="17"/>
        <v>-59.477849641143983</v>
      </c>
      <c r="AD21" s="182">
        <f t="shared" si="17"/>
        <v>-650.76228964421148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-0.85557664741822625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711.09571593277371</v>
      </c>
      <c r="AP21" s="331">
        <f t="shared" si="17"/>
        <v>0</v>
      </c>
      <c r="AQ21" s="223">
        <f t="shared" si="17"/>
        <v>-1.3202484324830071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-711.09571593277371</v>
      </c>
      <c r="AC22" s="327">
        <f>-AC2</f>
        <v>-59.477849641143983</v>
      </c>
      <c r="AD22" s="179">
        <f>-AD2</f>
        <v>-650.76228964421148</v>
      </c>
      <c r="AE22" s="179"/>
      <c r="AF22" s="179"/>
      <c r="AG22" s="186"/>
      <c r="AH22" s="186"/>
      <c r="AI22" s="186"/>
      <c r="AJ22" s="186"/>
      <c r="AK22" s="260">
        <v>-0.85557664741822625</v>
      </c>
      <c r="AL22" s="186"/>
      <c r="AM22" s="261"/>
      <c r="AN22" s="352"/>
      <c r="AO22" s="307">
        <f>-(C22+H22+L22+AA22+AB22)</f>
        <v>711.09571593277371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15.111763012895816</v>
      </c>
      <c r="D24" s="403">
        <v>-13.439696549999999</v>
      </c>
      <c r="E24" s="184">
        <f>-D24-V24</f>
        <v>28.551459562895815</v>
      </c>
      <c r="F24" s="253"/>
      <c r="G24" s="253">
        <v>0</v>
      </c>
      <c r="H24" s="303"/>
      <c r="I24" s="312"/>
      <c r="J24" s="184"/>
      <c r="K24" s="184"/>
      <c r="L24" s="303">
        <f>SUM(N24:Z24)</f>
        <v>-16.432011445378823</v>
      </c>
      <c r="M24" s="184"/>
      <c r="N24" s="184">
        <v>11.755469999999999</v>
      </c>
      <c r="O24" s="184"/>
      <c r="P24" s="184">
        <v>-11.160373244444454</v>
      </c>
      <c r="Q24" s="184">
        <v>301.32706478783996</v>
      </c>
      <c r="R24" s="184">
        <v>-300.67051661711992</v>
      </c>
      <c r="S24" s="184">
        <v>-0.78165911497175133</v>
      </c>
      <c r="T24" s="184"/>
      <c r="U24" s="184">
        <v>-1.7902342437868697</v>
      </c>
      <c r="V24" s="253">
        <v>-15.111763012895818</v>
      </c>
      <c r="W24" s="253">
        <v>0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-1.3202484324830071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13.554024671495283</v>
      </c>
      <c r="I25" s="172">
        <v>13.554024671495283</v>
      </c>
      <c r="J25" s="476"/>
      <c r="K25" s="183"/>
      <c r="L25" s="309">
        <f>SUM(O25:Z25)</f>
        <v>92.76700394142172</v>
      </c>
      <c r="M25" s="183"/>
      <c r="N25" s="183"/>
      <c r="O25" s="183">
        <v>91.189854342673954</v>
      </c>
      <c r="P25" s="183"/>
      <c r="Q25" s="183"/>
      <c r="R25" s="183"/>
      <c r="S25" s="183">
        <v>0</v>
      </c>
      <c r="T25" s="183">
        <v>4.1693256233877908E-3</v>
      </c>
      <c r="U25" s="183">
        <v>1.5729802731243734</v>
      </c>
      <c r="V25" s="183"/>
      <c r="W25" s="172"/>
      <c r="X25" s="172"/>
      <c r="Y25" s="172"/>
      <c r="Z25" s="183"/>
      <c r="AA25" s="309">
        <v>49.671997401381716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264.98528854460602</v>
      </c>
      <c r="AP25" s="217"/>
      <c r="AQ25" s="226">
        <f>C25+H25+L25+AA25+AB25+AN25+AO25+AP25</f>
        <v>420.97831455890474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281.82077879248016</v>
      </c>
      <c r="D26" s="276">
        <f t="shared" si="20"/>
        <v>185.35782754415789</v>
      </c>
      <c r="E26" s="177">
        <f t="shared" si="20"/>
        <v>82.407241934343162</v>
      </c>
      <c r="F26" s="177">
        <f t="shared" si="20"/>
        <v>0</v>
      </c>
      <c r="G26" s="177">
        <f t="shared" si="20"/>
        <v>14.055709313979033</v>
      </c>
      <c r="H26" s="305">
        <f t="shared" si="20"/>
        <v>189.25252914414486</v>
      </c>
      <c r="I26" s="276">
        <f t="shared" si="20"/>
        <v>0.31706914414488274</v>
      </c>
      <c r="J26" s="477">
        <f t="shared" si="20"/>
        <v>127.70399999999999</v>
      </c>
      <c r="K26" s="177">
        <f t="shared" si="20"/>
        <v>61.231459999999998</v>
      </c>
      <c r="L26" s="305">
        <f t="shared" si="20"/>
        <v>6977.42598464403</v>
      </c>
      <c r="M26" s="177">
        <f t="shared" si="20"/>
        <v>0</v>
      </c>
      <c r="N26" s="177">
        <f t="shared" si="20"/>
        <v>0.5506050000000009</v>
      </c>
      <c r="O26" s="177">
        <f t="shared" si="20"/>
        <v>-1.466498994541567</v>
      </c>
      <c r="P26" s="177">
        <f t="shared" si="20"/>
        <v>890.27638873333331</v>
      </c>
      <c r="Q26" s="177">
        <f t="shared" si="20"/>
        <v>852.30362077952009</v>
      </c>
      <c r="R26" s="177">
        <f t="shared" si="20"/>
        <v>1002.1717116136796</v>
      </c>
      <c r="S26" s="177">
        <f t="shared" si="20"/>
        <v>26.185383249948892</v>
      </c>
      <c r="T26" s="177">
        <f t="shared" si="20"/>
        <v>171.92071036548313</v>
      </c>
      <c r="U26" s="177">
        <f t="shared" si="20"/>
        <v>3657.415059446892</v>
      </c>
      <c r="V26" s="177">
        <f t="shared" si="20"/>
        <v>137.92980973640141</v>
      </c>
      <c r="W26" s="177">
        <f t="shared" si="20"/>
        <v>1.4210854715202004E-14</v>
      </c>
      <c r="X26" s="177">
        <f t="shared" si="20"/>
        <v>202.46775170067312</v>
      </c>
      <c r="Y26" s="177">
        <f t="shared" si="20"/>
        <v>1.4867247483409971</v>
      </c>
      <c r="Z26" s="177">
        <f t="shared" si="20"/>
        <v>36.184718264295249</v>
      </c>
      <c r="AA26" s="305">
        <f t="shared" si="20"/>
        <v>1791.7630664939979</v>
      </c>
      <c r="AB26" s="255">
        <f t="shared" si="20"/>
        <v>451.62796668020871</v>
      </c>
      <c r="AC26" s="325">
        <f t="shared" si="20"/>
        <v>0</v>
      </c>
      <c r="AD26" s="178">
        <f t="shared" si="20"/>
        <v>0</v>
      </c>
      <c r="AE26" s="178">
        <f t="shared" si="20"/>
        <v>191.60579509534446</v>
      </c>
      <c r="AF26" s="178">
        <f t="shared" si="20"/>
        <v>40.61829008557757</v>
      </c>
      <c r="AG26" s="178">
        <f t="shared" si="20"/>
        <v>0</v>
      </c>
      <c r="AH26" s="178">
        <f t="shared" si="20"/>
        <v>9.7414904476472444</v>
      </c>
      <c r="AI26" s="178">
        <f t="shared" si="20"/>
        <v>131.98181010795832</v>
      </c>
      <c r="AJ26" s="178">
        <f t="shared" ref="AJ26" si="21">AJ7-AJ9+AJ15+AJ21-AJ25</f>
        <v>29.411126597184001</v>
      </c>
      <c r="AK26" s="257">
        <f t="shared" si="20"/>
        <v>0</v>
      </c>
      <c r="AL26" s="257">
        <f t="shared" si="20"/>
        <v>12.645596473972997</v>
      </c>
      <c r="AM26" s="295">
        <f t="shared" si="20"/>
        <v>35.62385787252402</v>
      </c>
      <c r="AN26" s="305">
        <f t="shared" si="20"/>
        <v>56.861842809451041</v>
      </c>
      <c r="AO26" s="305">
        <f t="shared" si="20"/>
        <v>2297.6834381622848</v>
      </c>
      <c r="AP26" s="255">
        <f t="shared" si="20"/>
        <v>0</v>
      </c>
      <c r="AQ26" s="205">
        <f>C26+H26+L26+AA26+AB26+AN26+AO26+AP26</f>
        <v>12046.435606726596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468">
        <f t="shared" si="22"/>
        <v>0</v>
      </c>
      <c r="K27" s="178">
        <f t="shared" si="22"/>
        <v>0</v>
      </c>
      <c r="L27" s="306">
        <f t="shared" si="22"/>
        <v>240.13919471330937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202.46775170067312</v>
      </c>
      <c r="Y27" s="258">
        <f t="shared" si="23"/>
        <v>1.4867247483409971</v>
      </c>
      <c r="Z27" s="178">
        <f t="shared" si="23"/>
        <v>36.184718264295249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240.13919471330937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524"/>
      <c r="K28" s="182"/>
      <c r="L28" s="313">
        <f>SUM(M28:Z28)</f>
        <v>240.13919471330937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202.46775170067312</v>
      </c>
      <c r="Y28" s="270">
        <f>Y26</f>
        <v>1.4867247483409971</v>
      </c>
      <c r="Z28" s="182">
        <f>Z26</f>
        <v>36.184718264295249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240.13919471330937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286.23894579733866</v>
      </c>
      <c r="D29" s="257">
        <f t="shared" si="25"/>
        <v>186.6236329992048</v>
      </c>
      <c r="E29" s="178">
        <f t="shared" si="25"/>
        <v>85.295927827783544</v>
      </c>
      <c r="F29" s="258">
        <f t="shared" si="25"/>
        <v>0</v>
      </c>
      <c r="G29" s="258">
        <f t="shared" si="25"/>
        <v>14.319384970350287</v>
      </c>
      <c r="H29" s="306">
        <f t="shared" si="25"/>
        <v>189.05591116994745</v>
      </c>
      <c r="I29" s="257">
        <f t="shared" si="25"/>
        <v>0.72619164994745389</v>
      </c>
      <c r="J29" s="469">
        <f t="shared" si="25"/>
        <v>127.70399999999999</v>
      </c>
      <c r="K29" s="257">
        <f t="shared" si="25"/>
        <v>60.625719520000004</v>
      </c>
      <c r="L29" s="306">
        <f t="shared" si="25"/>
        <v>6777.7292144362218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904.29810095916559</v>
      </c>
      <c r="Q29" s="178">
        <f t="shared" si="25"/>
        <v>858.71634264416002</v>
      </c>
      <c r="R29" s="178">
        <f t="shared" si="25"/>
        <v>1021.1592254546401</v>
      </c>
      <c r="S29" s="178">
        <f t="shared" si="25"/>
        <v>31.514043711856591</v>
      </c>
      <c r="T29" s="178">
        <f t="shared" si="25"/>
        <v>166.95936368360316</v>
      </c>
      <c r="U29" s="178">
        <f t="shared" si="25"/>
        <v>3657.3733293437654</v>
      </c>
      <c r="V29" s="178">
        <f t="shared" si="25"/>
        <v>137.70880863903022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1816.5743351293515</v>
      </c>
      <c r="AB29" s="324">
        <f t="shared" si="25"/>
        <v>457.71471415075729</v>
      </c>
      <c r="AC29" s="325">
        <f t="shared" si="25"/>
        <v>0</v>
      </c>
      <c r="AD29" s="178">
        <f t="shared" si="25"/>
        <v>0</v>
      </c>
      <c r="AE29" s="178">
        <f t="shared" si="25"/>
        <v>198.41921863253543</v>
      </c>
      <c r="AF29" s="178">
        <f t="shared" ref="AF29" si="27">AF30+AF45+AF56+AF58+AF65+AF70+AF71</f>
        <v>40.61829008557757</v>
      </c>
      <c r="AG29" s="178">
        <f t="shared" si="25"/>
        <v>0</v>
      </c>
      <c r="AH29" s="178">
        <f t="shared" si="25"/>
        <v>9.7414904476472479</v>
      </c>
      <c r="AI29" s="178">
        <f t="shared" si="25"/>
        <v>131.06241908856401</v>
      </c>
      <c r="AJ29" s="178">
        <f t="shared" ref="AJ29" si="28">AJ30+AJ45+AJ56+AJ58+AJ65+AJ70+AJ71</f>
        <v>29.603841549935996</v>
      </c>
      <c r="AK29" s="324">
        <f t="shared" si="25"/>
        <v>0</v>
      </c>
      <c r="AL29" s="324">
        <f t="shared" ref="AL29" si="29">AL30+AL45+AL56+AL58+AL65+AL70+AL71</f>
        <v>12.645596473972999</v>
      </c>
      <c r="AM29" s="324">
        <f t="shared" si="25"/>
        <v>35.62385787252402</v>
      </c>
      <c r="AN29" s="324">
        <f t="shared" si="25"/>
        <v>56.861842809451055</v>
      </c>
      <c r="AO29" s="306">
        <f t="shared" si="25"/>
        <v>2289.7721803438726</v>
      </c>
      <c r="AP29" s="324">
        <f t="shared" si="25"/>
        <v>0</v>
      </c>
      <c r="AQ29" s="205">
        <f t="shared" si="25"/>
        <v>11873.947143836938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89.954744550559624</v>
      </c>
      <c r="D30" s="185">
        <v>89.954744550559624</v>
      </c>
      <c r="E30" s="185">
        <v>0</v>
      </c>
      <c r="F30" s="280"/>
      <c r="G30" s="280"/>
      <c r="H30" s="314">
        <f>SUM(H31:H44)</f>
        <v>0.72619164994745389</v>
      </c>
      <c r="I30" s="279">
        <f t="shared" ref="I30:K30" si="30">SUM(I31:I44)</f>
        <v>0.72619164994745389</v>
      </c>
      <c r="J30" s="185">
        <f t="shared" si="30"/>
        <v>0</v>
      </c>
      <c r="K30" s="185">
        <f t="shared" si="30"/>
        <v>0</v>
      </c>
      <c r="L30" s="314">
        <f>SUM(L31:L44)</f>
        <v>377.92791050370636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6.266559162040509</v>
      </c>
      <c r="R30" s="185">
        <f>SUM(R31:R44)</f>
        <v>0</v>
      </c>
      <c r="S30" s="185">
        <v>30.267038781293994</v>
      </c>
      <c r="T30" s="185">
        <v>56.599407808735201</v>
      </c>
      <c r="U30" s="185">
        <v>153.24241183063222</v>
      </c>
      <c r="V30" s="185">
        <v>131.55249292100433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916.15309541101306</v>
      </c>
      <c r="AB30" s="336">
        <f t="shared" ref="AB30:AN30" si="31">SUM(AB31:AB44)</f>
        <v>193.46628983484277</v>
      </c>
      <c r="AC30" s="337">
        <f t="shared" si="31"/>
        <v>0</v>
      </c>
      <c r="AD30" s="185">
        <f t="shared" si="31"/>
        <v>0</v>
      </c>
      <c r="AE30" s="185">
        <f t="shared" si="31"/>
        <v>148.99580982535872</v>
      </c>
      <c r="AF30" s="185">
        <f t="shared" ref="AF30" si="32">SUM(AF31:AF44)</f>
        <v>40.61829008557757</v>
      </c>
      <c r="AG30" s="185">
        <f t="shared" si="31"/>
        <v>0</v>
      </c>
      <c r="AH30" s="185">
        <f t="shared" si="31"/>
        <v>3.8521899239064914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56.861842809451055</v>
      </c>
      <c r="AO30" s="314">
        <v>586.50028378631293</v>
      </c>
      <c r="AP30" s="336">
        <f>SUM(AP31:AP44)</f>
        <v>0</v>
      </c>
      <c r="AQ30" s="209">
        <f t="shared" ref="AQ30" si="35">C30+H30+L30+AA30+AB30+AN30+AO30+AP30</f>
        <v>2221.5903585458332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</v>
      </c>
      <c r="D31" s="327">
        <v>0</v>
      </c>
      <c r="E31" s="434"/>
      <c r="F31" s="434"/>
      <c r="G31" s="583"/>
      <c r="H31" s="315">
        <f t="shared" ref="H31:H43" si="37">SUM(I31:K31)</f>
        <v>0</v>
      </c>
      <c r="I31" s="282"/>
      <c r="J31" s="472"/>
      <c r="K31" s="186"/>
      <c r="L31" s="315">
        <f t="shared" ref="L31:L43" si="38">SUM(M31:Z31)</f>
        <v>17.33209930217139</v>
      </c>
      <c r="M31" s="186"/>
      <c r="N31" s="186"/>
      <c r="O31" s="186"/>
      <c r="P31" s="283"/>
      <c r="Q31" s="311">
        <v>0.307</v>
      </c>
      <c r="R31" s="434"/>
      <c r="S31" s="311">
        <v>0</v>
      </c>
      <c r="T31" s="311">
        <v>1.6810993021713898</v>
      </c>
      <c r="U31" s="311">
        <v>15.343999999999999</v>
      </c>
      <c r="V31" s="311">
        <v>0</v>
      </c>
      <c r="W31" s="434"/>
      <c r="X31" s="282"/>
      <c r="Y31" s="283"/>
      <c r="Z31" s="186"/>
      <c r="AA31" s="352">
        <v>7.9499560861813201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19.457474700836823</v>
      </c>
      <c r="AP31" s="338"/>
      <c r="AQ31" s="212">
        <f t="shared" si="24"/>
        <v>44.739530089189529</v>
      </c>
    </row>
    <row r="32" spans="1:44" ht="12.75" customHeight="1">
      <c r="A32" s="235" t="s">
        <v>110</v>
      </c>
      <c r="B32" s="402" t="s">
        <v>122</v>
      </c>
      <c r="C32" s="249">
        <f t="shared" si="36"/>
        <v>18.979627294602356</v>
      </c>
      <c r="D32" s="321">
        <v>18.979627294602356</v>
      </c>
      <c r="E32" s="413"/>
      <c r="F32" s="413"/>
      <c r="G32" s="582"/>
      <c r="H32" s="302">
        <f t="shared" si="37"/>
        <v>0.72619164994745389</v>
      </c>
      <c r="I32" s="28">
        <v>0.72619164994745389</v>
      </c>
      <c r="J32" s="467"/>
      <c r="K32" s="173"/>
      <c r="L32" s="302">
        <f t="shared" si="38"/>
        <v>67.356814757929826</v>
      </c>
      <c r="M32" s="173"/>
      <c r="N32" s="173"/>
      <c r="O32" s="173"/>
      <c r="P32" s="283"/>
      <c r="Q32" s="413">
        <v>1.552</v>
      </c>
      <c r="R32" s="413"/>
      <c r="S32" s="413">
        <v>23.844583127001002</v>
      </c>
      <c r="T32" s="413">
        <v>32.011231630928826</v>
      </c>
      <c r="U32" s="413">
        <v>9.9489999999999998</v>
      </c>
      <c r="V32" s="413">
        <v>0</v>
      </c>
      <c r="W32" s="413"/>
      <c r="X32" s="28"/>
      <c r="Y32" s="188"/>
      <c r="Z32" s="173"/>
      <c r="AA32" s="350">
        <v>256.23461081692449</v>
      </c>
      <c r="AB32" s="320">
        <f t="shared" si="39"/>
        <v>30.734479164591498</v>
      </c>
      <c r="AC32" s="321"/>
      <c r="AD32" s="173"/>
      <c r="AE32" s="173">
        <v>26.882289240685008</v>
      </c>
      <c r="AF32" s="173"/>
      <c r="AG32" s="186"/>
      <c r="AH32" s="186">
        <v>3.8521899239064914</v>
      </c>
      <c r="AI32" s="186">
        <v>0</v>
      </c>
      <c r="AJ32" s="186"/>
      <c r="AK32" s="28"/>
      <c r="AL32" s="188"/>
      <c r="AM32" s="173"/>
      <c r="AN32" s="350"/>
      <c r="AO32" s="350">
        <v>136.23657902328878</v>
      </c>
      <c r="AP32" s="320"/>
      <c r="AQ32" s="199">
        <f t="shared" si="24"/>
        <v>510.26830270728442</v>
      </c>
    </row>
    <row r="33" spans="1:44" ht="12.75" customHeight="1">
      <c r="A33" s="235" t="s">
        <v>16</v>
      </c>
      <c r="B33" s="138" t="s">
        <v>14</v>
      </c>
      <c r="C33" s="249">
        <f t="shared" si="36"/>
        <v>2.9494319693103579E-3</v>
      </c>
      <c r="D33" s="321">
        <v>2.9494319693103579E-3</v>
      </c>
      <c r="E33" s="413"/>
      <c r="F33" s="413"/>
      <c r="G33" s="582"/>
      <c r="H33" s="302">
        <f t="shared" si="37"/>
        <v>0</v>
      </c>
      <c r="I33" s="28"/>
      <c r="J33" s="467"/>
      <c r="K33" s="173"/>
      <c r="L33" s="302">
        <f t="shared" si="38"/>
        <v>4.4321816509666503</v>
      </c>
      <c r="M33" s="173"/>
      <c r="N33" s="173"/>
      <c r="O33" s="173"/>
      <c r="P33" s="283"/>
      <c r="Q33" s="413">
        <v>6.2E-2</v>
      </c>
      <c r="R33" s="413"/>
      <c r="S33" s="413">
        <v>0</v>
      </c>
      <c r="T33" s="413">
        <v>4.0871816509666496</v>
      </c>
      <c r="U33" s="413">
        <v>0.28299999999999997</v>
      </c>
      <c r="V33" s="413">
        <v>0</v>
      </c>
      <c r="W33" s="413"/>
      <c r="X33" s="28"/>
      <c r="Y33" s="188"/>
      <c r="Z33" s="173"/>
      <c r="AA33" s="350">
        <v>3.3969244675732337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2.5266201207929049</v>
      </c>
      <c r="AP33" s="320"/>
      <c r="AQ33" s="199">
        <f t="shared" si="24"/>
        <v>10.358675671302098</v>
      </c>
    </row>
    <row r="34" spans="1:44" ht="12.75" customHeight="1">
      <c r="A34" s="235" t="s">
        <v>18</v>
      </c>
      <c r="B34" s="138" t="s">
        <v>123</v>
      </c>
      <c r="C34" s="249">
        <f t="shared" si="36"/>
        <v>1.552332615426504E-2</v>
      </c>
      <c r="D34" s="321">
        <v>1.552332615426504E-2</v>
      </c>
      <c r="E34" s="413"/>
      <c r="F34" s="413"/>
      <c r="G34" s="582"/>
      <c r="H34" s="302">
        <f t="shared" si="37"/>
        <v>0</v>
      </c>
      <c r="I34" s="28"/>
      <c r="J34" s="467"/>
      <c r="K34" s="173"/>
      <c r="L34" s="302">
        <f t="shared" si="38"/>
        <v>3.6889303859954419</v>
      </c>
      <c r="M34" s="173"/>
      <c r="N34" s="173"/>
      <c r="O34" s="173"/>
      <c r="P34" s="283"/>
      <c r="Q34" s="413">
        <v>0.123</v>
      </c>
      <c r="R34" s="413"/>
      <c r="S34" s="413">
        <v>0</v>
      </c>
      <c r="T34" s="413">
        <v>0.85993038599544191</v>
      </c>
      <c r="U34" s="413">
        <v>2.706</v>
      </c>
      <c r="V34" s="413">
        <v>0</v>
      </c>
      <c r="W34" s="413"/>
      <c r="X34" s="28"/>
      <c r="Y34" s="188"/>
      <c r="Z34" s="173"/>
      <c r="AA34" s="350">
        <v>7.6499577433065538</v>
      </c>
      <c r="AB34" s="320">
        <f t="shared" si="39"/>
        <v>120.26738038389983</v>
      </c>
      <c r="AC34" s="321"/>
      <c r="AD34" s="173"/>
      <c r="AE34" s="173">
        <v>120.26738038389983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27.245649290836791</v>
      </c>
      <c r="AP34" s="320"/>
      <c r="AQ34" s="199">
        <f t="shared" si="24"/>
        <v>158.86744113019287</v>
      </c>
    </row>
    <row r="35" spans="1:44" ht="12.75" customHeight="1">
      <c r="A35" s="235" t="s">
        <v>20</v>
      </c>
      <c r="B35" s="138" t="s">
        <v>124</v>
      </c>
      <c r="C35" s="249">
        <f t="shared" si="36"/>
        <v>1.0090162000272277E-2</v>
      </c>
      <c r="D35" s="321">
        <v>1.0090162000272277E-2</v>
      </c>
      <c r="E35" s="413"/>
      <c r="F35" s="413"/>
      <c r="G35" s="582"/>
      <c r="H35" s="302">
        <f t="shared" si="37"/>
        <v>0</v>
      </c>
      <c r="I35" s="28"/>
      <c r="J35" s="467"/>
      <c r="K35" s="173"/>
      <c r="L35" s="302">
        <f t="shared" si="38"/>
        <v>1.4290390979275243</v>
      </c>
      <c r="M35" s="173"/>
      <c r="N35" s="173"/>
      <c r="O35" s="173"/>
      <c r="P35" s="283"/>
      <c r="Q35" s="413">
        <v>0.105</v>
      </c>
      <c r="R35" s="413"/>
      <c r="S35" s="413">
        <v>0</v>
      </c>
      <c r="T35" s="413">
        <v>0.44503909792752427</v>
      </c>
      <c r="U35" s="413">
        <v>0.879</v>
      </c>
      <c r="V35" s="413">
        <v>0</v>
      </c>
      <c r="W35" s="413"/>
      <c r="X35" s="28"/>
      <c r="Y35" s="188"/>
      <c r="Z35" s="173"/>
      <c r="AA35" s="350">
        <v>10.783564888094512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9.471353549179705</v>
      </c>
      <c r="AP35" s="320"/>
      <c r="AQ35" s="199">
        <f t="shared" si="24"/>
        <v>21.694047697202013</v>
      </c>
    </row>
    <row r="36" spans="1:44" ht="12.75" customHeight="1">
      <c r="A36" s="235" t="s">
        <v>22</v>
      </c>
      <c r="B36" s="138" t="s">
        <v>125</v>
      </c>
      <c r="C36" s="249">
        <f t="shared" si="36"/>
        <v>1.0090162000272277E-2</v>
      </c>
      <c r="D36" s="339">
        <v>1.0090162000272277E-2</v>
      </c>
      <c r="E36" s="413"/>
      <c r="F36" s="413"/>
      <c r="G36" s="582"/>
      <c r="H36" s="302">
        <f t="shared" si="37"/>
        <v>0</v>
      </c>
      <c r="I36" s="28"/>
      <c r="J36" s="467"/>
      <c r="K36" s="173"/>
      <c r="L36" s="302">
        <f t="shared" si="38"/>
        <v>20.242654536401488</v>
      </c>
      <c r="M36" s="173"/>
      <c r="N36" s="173"/>
      <c r="O36" s="173"/>
      <c r="P36" s="283"/>
      <c r="Q36" s="434">
        <v>0.24099999999999999</v>
      </c>
      <c r="R36" s="413"/>
      <c r="S36" s="434">
        <v>2.6312332326000001</v>
      </c>
      <c r="T36" s="434">
        <v>3.0621561157400299</v>
      </c>
      <c r="U36" s="434">
        <v>3.8019999999999996</v>
      </c>
      <c r="V36" s="434">
        <v>10.506265188061461</v>
      </c>
      <c r="W36" s="413"/>
      <c r="X36" s="28"/>
      <c r="Y36" s="188"/>
      <c r="Z36" s="173"/>
      <c r="AA36" s="347">
        <v>110.37253443106296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90.235242518445887</v>
      </c>
      <c r="AP36" s="320"/>
      <c r="AQ36" s="199">
        <f t="shared" si="24"/>
        <v>220.86052164791062</v>
      </c>
    </row>
    <row r="37" spans="1:44" ht="12.75" customHeight="1">
      <c r="A37" s="235" t="s">
        <v>24</v>
      </c>
      <c r="B37" s="138" t="s">
        <v>126</v>
      </c>
      <c r="C37" s="249">
        <f t="shared" si="36"/>
        <v>2.7941987077677075E-2</v>
      </c>
      <c r="D37" s="321">
        <v>2.7941987077677075E-2</v>
      </c>
      <c r="E37" s="413"/>
      <c r="F37" s="413"/>
      <c r="G37" s="582"/>
      <c r="H37" s="302">
        <f t="shared" si="37"/>
        <v>0</v>
      </c>
      <c r="I37" s="28"/>
      <c r="J37" s="467"/>
      <c r="K37" s="173"/>
      <c r="L37" s="302">
        <f t="shared" si="38"/>
        <v>3.5545920017034112</v>
      </c>
      <c r="M37" s="173"/>
      <c r="N37" s="173"/>
      <c r="O37" s="173"/>
      <c r="P37" s="283"/>
      <c r="Q37" s="413">
        <v>0.42899999999999999</v>
      </c>
      <c r="R37" s="413"/>
      <c r="S37" s="413">
        <v>0</v>
      </c>
      <c r="T37" s="413">
        <v>1.7815920017034115</v>
      </c>
      <c r="U37" s="413">
        <v>1.3440000000000001</v>
      </c>
      <c r="V37" s="413">
        <v>0</v>
      </c>
      <c r="W37" s="413"/>
      <c r="X37" s="28"/>
      <c r="Y37" s="188"/>
      <c r="Z37" s="173"/>
      <c r="AA37" s="350">
        <v>9.4034415072274076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18.280730775029646</v>
      </c>
      <c r="AP37" s="320"/>
      <c r="AQ37" s="199">
        <f t="shared" si="24"/>
        <v>31.266706271038142</v>
      </c>
    </row>
    <row r="38" spans="1:44" ht="12.75" customHeight="1">
      <c r="A38" s="235" t="s">
        <v>26</v>
      </c>
      <c r="B38" s="138" t="s">
        <v>127</v>
      </c>
      <c r="C38" s="249">
        <f t="shared" si="36"/>
        <v>70.847515514969217</v>
      </c>
      <c r="D38" s="321">
        <v>70.847515514969217</v>
      </c>
      <c r="E38" s="413"/>
      <c r="F38" s="413"/>
      <c r="G38" s="582"/>
      <c r="H38" s="302">
        <f t="shared" si="37"/>
        <v>0</v>
      </c>
      <c r="I38" s="28"/>
      <c r="J38" s="467"/>
      <c r="K38" s="173"/>
      <c r="L38" s="302">
        <f t="shared" si="38"/>
        <v>142.94326212599006</v>
      </c>
      <c r="M38" s="173"/>
      <c r="N38" s="173"/>
      <c r="O38" s="173"/>
      <c r="P38" s="283"/>
      <c r="Q38" s="413">
        <v>0.96499999999999997</v>
      </c>
      <c r="R38" s="413"/>
      <c r="S38" s="413">
        <v>0</v>
      </c>
      <c r="T38" s="413">
        <v>1.4930343930471779</v>
      </c>
      <c r="U38" s="413">
        <v>19.439</v>
      </c>
      <c r="V38" s="413">
        <v>121.04622773294288</v>
      </c>
      <c r="W38" s="413"/>
      <c r="X38" s="28"/>
      <c r="Y38" s="188"/>
      <c r="Z38" s="173"/>
      <c r="AA38" s="350">
        <v>26.019943607766898</v>
      </c>
      <c r="AB38" s="320">
        <f t="shared" si="39"/>
        <v>42.46443028635143</v>
      </c>
      <c r="AC38" s="321"/>
      <c r="AD38" s="173"/>
      <c r="AE38" s="173">
        <v>1.8461402007738605</v>
      </c>
      <c r="AF38" s="173">
        <v>40.61829008557757</v>
      </c>
      <c r="AG38" s="186"/>
      <c r="AH38" s="186"/>
      <c r="AI38" s="186">
        <v>0</v>
      </c>
      <c r="AJ38" s="186"/>
      <c r="AK38" s="28"/>
      <c r="AL38" s="188"/>
      <c r="AM38" s="173"/>
      <c r="AN38" s="350">
        <v>56.861842809451055</v>
      </c>
      <c r="AO38" s="350">
        <v>55.726370491214709</v>
      </c>
      <c r="AP38" s="320"/>
      <c r="AQ38" s="199">
        <f t="shared" si="24"/>
        <v>394.86336483574337</v>
      </c>
    </row>
    <row r="39" spans="1:44" ht="12.75" customHeight="1">
      <c r="A39" s="235" t="s">
        <v>28</v>
      </c>
      <c r="B39" s="138" t="s">
        <v>128</v>
      </c>
      <c r="C39" s="249">
        <f t="shared" si="36"/>
        <v>2.0646023785172503E-2</v>
      </c>
      <c r="D39" s="321">
        <v>2.0646023785172503E-2</v>
      </c>
      <c r="E39" s="413"/>
      <c r="F39" s="413"/>
      <c r="G39" s="582"/>
      <c r="H39" s="302">
        <f t="shared" si="37"/>
        <v>0</v>
      </c>
      <c r="I39" s="28"/>
      <c r="J39" s="467"/>
      <c r="K39" s="173"/>
      <c r="L39" s="302">
        <f t="shared" si="38"/>
        <v>5.5424149789407675</v>
      </c>
      <c r="M39" s="173"/>
      <c r="N39" s="173"/>
      <c r="O39" s="173"/>
      <c r="P39" s="283"/>
      <c r="Q39" s="413">
        <v>0.45400000000000001</v>
      </c>
      <c r="R39" s="413"/>
      <c r="S39" s="413">
        <v>0.36186338937000001</v>
      </c>
      <c r="T39" s="413">
        <v>2.2395515895707669</v>
      </c>
      <c r="U39" s="413">
        <v>2.4870000000000001</v>
      </c>
      <c r="V39" s="413">
        <v>0</v>
      </c>
      <c r="W39" s="413"/>
      <c r="X39" s="28"/>
      <c r="Y39" s="188"/>
      <c r="Z39" s="173"/>
      <c r="AA39" s="350">
        <v>406.06806264568928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48.484442098088252</v>
      </c>
      <c r="AP39" s="320"/>
      <c r="AQ39" s="199">
        <f t="shared" si="24"/>
        <v>460.11556574650348</v>
      </c>
    </row>
    <row r="40" spans="1:44" ht="12.75" customHeight="1">
      <c r="A40" s="235" t="s">
        <v>30</v>
      </c>
      <c r="B40" s="138" t="s">
        <v>129</v>
      </c>
      <c r="C40" s="249">
        <f t="shared" si="36"/>
        <v>1.3350060492667935E-2</v>
      </c>
      <c r="D40" s="321">
        <v>1.3350060492667935E-2</v>
      </c>
      <c r="E40" s="413"/>
      <c r="F40" s="413"/>
      <c r="G40" s="582"/>
      <c r="H40" s="302">
        <f t="shared" si="37"/>
        <v>0</v>
      </c>
      <c r="I40" s="28"/>
      <c r="J40" s="467"/>
      <c r="K40" s="173"/>
      <c r="L40" s="302">
        <f t="shared" si="38"/>
        <v>3.7365740100922284</v>
      </c>
      <c r="M40" s="173"/>
      <c r="N40" s="173"/>
      <c r="O40" s="173"/>
      <c r="P40" s="283"/>
      <c r="Q40" s="413">
        <v>0.125</v>
      </c>
      <c r="R40" s="413"/>
      <c r="S40" s="413">
        <v>0</v>
      </c>
      <c r="T40" s="413">
        <v>2.1275740100922285</v>
      </c>
      <c r="U40" s="413">
        <v>1.484</v>
      </c>
      <c r="V40" s="413">
        <v>0</v>
      </c>
      <c r="W40" s="413"/>
      <c r="X40" s="28"/>
      <c r="Y40" s="188"/>
      <c r="Z40" s="173"/>
      <c r="AA40" s="350">
        <v>13.60800343498533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17.256750616144725</v>
      </c>
      <c r="AP40" s="320"/>
      <c r="AQ40" s="199">
        <f t="shared" si="24"/>
        <v>34.614678121714945</v>
      </c>
    </row>
    <row r="41" spans="1:44" ht="12.75" customHeight="1">
      <c r="A41" s="235" t="s">
        <v>32</v>
      </c>
      <c r="B41" s="138" t="s">
        <v>130</v>
      </c>
      <c r="C41" s="249">
        <f t="shared" si="36"/>
        <v>6.0540972001633655E-3</v>
      </c>
      <c r="D41" s="339">
        <v>6.0540972001633655E-3</v>
      </c>
      <c r="E41" s="413"/>
      <c r="F41" s="413"/>
      <c r="G41" s="582"/>
      <c r="H41" s="302">
        <f t="shared" si="37"/>
        <v>0</v>
      </c>
      <c r="I41" s="28"/>
      <c r="J41" s="467"/>
      <c r="K41" s="173"/>
      <c r="L41" s="302">
        <f t="shared" si="38"/>
        <v>2.6941183320176254</v>
      </c>
      <c r="M41" s="173"/>
      <c r="N41" s="173"/>
      <c r="O41" s="173"/>
      <c r="P41" s="283"/>
      <c r="Q41" s="434">
        <v>0.38900000000000001</v>
      </c>
      <c r="R41" s="413"/>
      <c r="S41" s="434">
        <v>0</v>
      </c>
      <c r="T41" s="434">
        <v>1.7141183320176254</v>
      </c>
      <c r="U41" s="434">
        <v>0.59099999999999997</v>
      </c>
      <c r="V41" s="434">
        <v>0</v>
      </c>
      <c r="W41" s="413"/>
      <c r="X41" s="28"/>
      <c r="Y41" s="188"/>
      <c r="Z41" s="173"/>
      <c r="AA41" s="347">
        <v>19.349238097206573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79.06589655390006</v>
      </c>
      <c r="AP41" s="320"/>
      <c r="AQ41" s="199">
        <f t="shared" si="24"/>
        <v>101.11530708032441</v>
      </c>
    </row>
    <row r="42" spans="1:44" ht="12.75" customHeight="1">
      <c r="A42" s="235" t="s">
        <v>34</v>
      </c>
      <c r="B42" s="138" t="s">
        <v>131</v>
      </c>
      <c r="C42" s="249">
        <f t="shared" si="36"/>
        <v>1.8627991385118047E-3</v>
      </c>
      <c r="D42" s="321">
        <v>1.8627991385118047E-3</v>
      </c>
      <c r="E42" s="413"/>
      <c r="F42" s="413"/>
      <c r="G42" s="582"/>
      <c r="H42" s="302">
        <f t="shared" si="37"/>
        <v>0</v>
      </c>
      <c r="I42" s="28"/>
      <c r="J42" s="467"/>
      <c r="K42" s="173"/>
      <c r="L42" s="302">
        <f t="shared" si="38"/>
        <v>0.83336156707847775</v>
      </c>
      <c r="M42" s="173"/>
      <c r="N42" s="173"/>
      <c r="O42" s="173"/>
      <c r="P42" s="283"/>
      <c r="Q42" s="413">
        <v>5.1999999999999998E-2</v>
      </c>
      <c r="R42" s="413"/>
      <c r="S42" s="413">
        <v>0</v>
      </c>
      <c r="T42" s="413">
        <v>0.62736156707847768</v>
      </c>
      <c r="U42" s="413">
        <v>0.154</v>
      </c>
      <c r="V42" s="413">
        <v>0</v>
      </c>
      <c r="W42" s="413"/>
      <c r="X42" s="28"/>
      <c r="Y42" s="188"/>
      <c r="Z42" s="173"/>
      <c r="AA42" s="350">
        <v>0.96484183199679374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2.0461086357465446</v>
      </c>
      <c r="AP42" s="320"/>
      <c r="AQ42" s="199">
        <f t="shared" si="24"/>
        <v>3.8461748339603279</v>
      </c>
    </row>
    <row r="43" spans="1:44" ht="12.75" customHeight="1">
      <c r="A43" s="235" t="s">
        <v>36</v>
      </c>
      <c r="B43" s="138" t="s">
        <v>142</v>
      </c>
      <c r="C43" s="249">
        <f t="shared" si="36"/>
        <v>1.9093691169746001E-2</v>
      </c>
      <c r="D43" s="321">
        <v>1.9093691169746001E-2</v>
      </c>
      <c r="E43" s="413"/>
      <c r="F43" s="413"/>
      <c r="G43" s="582"/>
      <c r="H43" s="302">
        <f t="shared" si="37"/>
        <v>0</v>
      </c>
      <c r="I43" s="28"/>
      <c r="J43" s="467"/>
      <c r="K43" s="173">
        <v>0</v>
      </c>
      <c r="L43" s="302">
        <f t="shared" si="38"/>
        <v>10.280650433456785</v>
      </c>
      <c r="M43" s="173"/>
      <c r="N43" s="173"/>
      <c r="O43" s="173"/>
      <c r="P43" s="188"/>
      <c r="Q43" s="413">
        <v>0.50900000000000001</v>
      </c>
      <c r="R43" s="413"/>
      <c r="S43" s="413">
        <v>3.4293590323229997</v>
      </c>
      <c r="T43" s="413">
        <v>4.0512914011337848</v>
      </c>
      <c r="U43" s="413">
        <v>2.2909999999999999</v>
      </c>
      <c r="V43" s="413">
        <v>0</v>
      </c>
      <c r="W43" s="413"/>
      <c r="X43" s="28"/>
      <c r="Y43" s="188"/>
      <c r="Z43" s="173"/>
      <c r="AA43" s="350">
        <v>39.415066122589998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53.882095196007867</v>
      </c>
      <c r="AP43" s="320"/>
      <c r="AQ43" s="199">
        <f t="shared" si="24"/>
        <v>103.59690544322439</v>
      </c>
    </row>
    <row r="44" spans="1:44" s="196" customFormat="1" ht="12.75" customHeight="1">
      <c r="A44" s="627" t="s">
        <v>172</v>
      </c>
      <c r="B44" s="628" t="s">
        <v>173</v>
      </c>
      <c r="C44" s="262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93.861217323034595</v>
      </c>
      <c r="M44" s="180"/>
      <c r="N44" s="180"/>
      <c r="O44" s="180"/>
      <c r="P44" s="264"/>
      <c r="Q44" s="414">
        <v>0.95355916204050906</v>
      </c>
      <c r="R44" s="414"/>
      <c r="S44" s="414">
        <v>0</v>
      </c>
      <c r="T44" s="414">
        <v>0.4182463303618712</v>
      </c>
      <c r="U44" s="414">
        <v>92.489411830632207</v>
      </c>
      <c r="V44" s="414">
        <v>0</v>
      </c>
      <c r="W44" s="414"/>
      <c r="X44" s="263"/>
      <c r="Y44" s="264"/>
      <c r="Z44" s="180"/>
      <c r="AA44" s="353">
        <v>4.9369497304074947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26.584970216800205</v>
      </c>
      <c r="AP44" s="328"/>
      <c r="AQ44" s="215">
        <f>C44+H44+L44+AA44+AB44+AN44+AO44+AP44</f>
        <v>125.38313727024229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46">
        <f t="shared" si="40"/>
        <v>0</v>
      </c>
      <c r="K45" s="529">
        <f t="shared" si="40"/>
        <v>0</v>
      </c>
      <c r="L45" s="531">
        <f t="shared" si="40"/>
        <v>4920.3604067836995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904.29810095916559</v>
      </c>
      <c r="Q45" s="529">
        <f t="shared" si="40"/>
        <v>0</v>
      </c>
      <c r="R45" s="529">
        <f t="shared" si="40"/>
        <v>1021.1592254546401</v>
      </c>
      <c r="S45" s="529">
        <f t="shared" si="40"/>
        <v>0</v>
      </c>
      <c r="T45" s="529">
        <f t="shared" si="40"/>
        <v>2.2537762924281988</v>
      </c>
      <c r="U45" s="529">
        <f>SUM(U46:U55)</f>
        <v>2992.6493040774658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20.229077202206117</v>
      </c>
      <c r="AB45" s="533">
        <f t="shared" si="40"/>
        <v>160.66626063850001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131.06241908856401</v>
      </c>
      <c r="AJ45" s="529">
        <f t="shared" ref="AJ45" si="43">SUM(AJ46:AJ55)</f>
        <v>29.603841549935996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4.649769537479397</v>
      </c>
      <c r="AP45" s="533">
        <f t="shared" si="40"/>
        <v>0</v>
      </c>
      <c r="AQ45" s="536">
        <f t="shared" si="24"/>
        <v>5105.9055141618846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470"/>
      <c r="K46" s="179"/>
      <c r="L46" s="307">
        <f t="shared" ref="L46:L64" si="47">SUM(M46:Z46)</f>
        <v>715.31638809138713</v>
      </c>
      <c r="M46" s="179"/>
      <c r="N46" s="179"/>
      <c r="O46" s="179"/>
      <c r="P46" s="179"/>
      <c r="Q46" s="179"/>
      <c r="R46" s="179"/>
      <c r="S46" s="179"/>
      <c r="T46" s="179"/>
      <c r="U46" s="179">
        <v>715.31638809138713</v>
      </c>
      <c r="V46" s="179"/>
      <c r="W46" s="261"/>
      <c r="X46" s="261"/>
      <c r="Y46" s="261"/>
      <c r="Z46" s="179"/>
      <c r="AA46" s="352">
        <v>1.4231900257953569E-2</v>
      </c>
      <c r="AB46" s="326">
        <f t="shared" ref="AB46:AB64" si="48">SUM(AC46:AM46)</f>
        <v>32.56226907423811</v>
      </c>
      <c r="AC46" s="327"/>
      <c r="AD46" s="179"/>
      <c r="AE46" s="179"/>
      <c r="AF46" s="179"/>
      <c r="AG46" s="179"/>
      <c r="AH46" s="179">
        <v>0</v>
      </c>
      <c r="AI46" s="179">
        <v>32.56226907423811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747.8928890658832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472"/>
      <c r="K47" s="186"/>
      <c r="L47" s="315">
        <f t="shared" si="47"/>
        <v>336.85868989516302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336.85868989516302</v>
      </c>
      <c r="V47" s="186"/>
      <c r="W47" s="283"/>
      <c r="X47" s="283"/>
      <c r="Y47" s="283"/>
      <c r="Z47" s="186"/>
      <c r="AA47" s="517"/>
      <c r="AB47" s="338">
        <f t="shared" si="48"/>
        <v>15.334310080087631</v>
      </c>
      <c r="AC47" s="339"/>
      <c r="AD47" s="186"/>
      <c r="AE47" s="186"/>
      <c r="AF47" s="186"/>
      <c r="AG47" s="186"/>
      <c r="AH47" s="186"/>
      <c r="AI47" s="186">
        <v>15.334310080087631</v>
      </c>
      <c r="AJ47" s="186">
        <v>0</v>
      </c>
      <c r="AK47" s="282"/>
      <c r="AL47" s="283"/>
      <c r="AM47" s="186"/>
      <c r="AN47" s="315"/>
      <c r="AO47" s="347">
        <v>1.2293559213413368E-2</v>
      </c>
      <c r="AP47" s="338"/>
      <c r="AQ47" s="212">
        <f t="shared" si="24"/>
        <v>352.20529353446403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467"/>
      <c r="K48" s="173"/>
      <c r="L48" s="302">
        <f t="shared" si="47"/>
        <v>2012.1361355461545</v>
      </c>
      <c r="M48" s="173"/>
      <c r="N48" s="173"/>
      <c r="O48" s="173"/>
      <c r="P48" s="173">
        <v>761.15792672090879</v>
      </c>
      <c r="Q48" s="173"/>
      <c r="R48" s="173"/>
      <c r="S48" s="173"/>
      <c r="T48" s="173">
        <v>2.2537762924281988</v>
      </c>
      <c r="U48" s="173">
        <v>1248.7244325328177</v>
      </c>
      <c r="V48" s="173"/>
      <c r="W48" s="188"/>
      <c r="X48" s="188"/>
      <c r="Y48" s="188"/>
      <c r="Z48" s="173"/>
      <c r="AA48" s="350"/>
      <c r="AB48" s="320">
        <f t="shared" si="48"/>
        <v>81.782681468165336</v>
      </c>
      <c r="AC48" s="321"/>
      <c r="AD48" s="173"/>
      <c r="AE48" s="173"/>
      <c r="AF48" s="173"/>
      <c r="AG48" s="173"/>
      <c r="AH48" s="173"/>
      <c r="AI48" s="173">
        <v>56.843798979919512</v>
      </c>
      <c r="AJ48" s="173">
        <v>24.938882488245827</v>
      </c>
      <c r="AK48" s="28"/>
      <c r="AL48" s="188"/>
      <c r="AM48" s="173"/>
      <c r="AN48" s="302"/>
      <c r="AO48" s="350">
        <v>0.73180296912795917</v>
      </c>
      <c r="AP48" s="320"/>
      <c r="AQ48" s="199">
        <f t="shared" si="24"/>
        <v>2094.6506199834475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467"/>
      <c r="K49" s="173"/>
      <c r="L49" s="302">
        <f t="shared" si="47"/>
        <v>124.33021277742625</v>
      </c>
      <c r="M49" s="173"/>
      <c r="N49" s="173"/>
      <c r="O49" s="173"/>
      <c r="P49" s="173">
        <v>11.358149304839726</v>
      </c>
      <c r="Q49" s="173"/>
      <c r="R49" s="173"/>
      <c r="S49" s="173"/>
      <c r="T49" s="173"/>
      <c r="U49" s="173">
        <v>112.97206347258653</v>
      </c>
      <c r="V49" s="173"/>
      <c r="W49" s="188"/>
      <c r="X49" s="188"/>
      <c r="Y49" s="188"/>
      <c r="Z49" s="173"/>
      <c r="AA49" s="350"/>
      <c r="AB49" s="320">
        <f t="shared" si="48"/>
        <v>5.51479980054763</v>
      </c>
      <c r="AC49" s="321"/>
      <c r="AD49" s="173"/>
      <c r="AE49" s="173"/>
      <c r="AF49" s="173"/>
      <c r="AG49" s="173"/>
      <c r="AH49" s="173"/>
      <c r="AI49" s="173">
        <v>5.1426568577320175</v>
      </c>
      <c r="AJ49" s="173">
        <v>0.372142942815612</v>
      </c>
      <c r="AK49" s="28"/>
      <c r="AL49" s="188"/>
      <c r="AM49" s="173"/>
      <c r="AN49" s="302"/>
      <c r="AO49" s="350">
        <v>3.5529747442153018E-3</v>
      </c>
      <c r="AP49" s="320"/>
      <c r="AQ49" s="199">
        <f t="shared" si="24"/>
        <v>129.8485655527181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467"/>
      <c r="K50" s="173"/>
      <c r="L50" s="302">
        <f t="shared" si="47"/>
        <v>37.648394888926461</v>
      </c>
      <c r="M50" s="173"/>
      <c r="N50" s="173"/>
      <c r="O50" s="173"/>
      <c r="P50" s="173"/>
      <c r="Q50" s="173"/>
      <c r="R50" s="285"/>
      <c r="S50" s="173"/>
      <c r="T50" s="173"/>
      <c r="U50" s="173">
        <v>37.648394888926461</v>
      </c>
      <c r="V50" s="173"/>
      <c r="W50" s="188"/>
      <c r="X50" s="188"/>
      <c r="Y50" s="188"/>
      <c r="Z50" s="173"/>
      <c r="AA50" s="350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3.9021200343938087</v>
      </c>
      <c r="AP50" s="320"/>
      <c r="AQ50" s="199">
        <f t="shared" si="24"/>
        <v>41.550514923320272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467"/>
      <c r="K51" s="173"/>
      <c r="L51" s="302">
        <f t="shared" si="47"/>
        <v>5.8375201987777769</v>
      </c>
      <c r="M51" s="173"/>
      <c r="N51" s="173"/>
      <c r="O51" s="173"/>
      <c r="P51" s="173">
        <v>0.76127777777777772</v>
      </c>
      <c r="Q51" s="173"/>
      <c r="R51" s="173">
        <v>5.076242420999999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5.8375201987777769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478"/>
      <c r="K52" s="285"/>
      <c r="L52" s="316">
        <f t="shared" si="47"/>
        <v>1016.0829830336402</v>
      </c>
      <c r="M52" s="285"/>
      <c r="N52" s="285"/>
      <c r="O52" s="285"/>
      <c r="P52" s="186"/>
      <c r="Q52" s="285"/>
      <c r="R52" s="285">
        <v>1016.0829830336402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1016.0829830336402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478"/>
      <c r="K53" s="285"/>
      <c r="L53" s="316">
        <f t="shared" si="47"/>
        <v>157.69144464245755</v>
      </c>
      <c r="M53" s="285"/>
      <c r="N53" s="285"/>
      <c r="O53" s="285"/>
      <c r="P53" s="285">
        <v>0</v>
      </c>
      <c r="Q53" s="285"/>
      <c r="R53" s="285"/>
      <c r="S53" s="285"/>
      <c r="T53" s="285"/>
      <c r="U53" s="285">
        <v>157.69144464245755</v>
      </c>
      <c r="V53" s="285"/>
      <c r="W53" s="286"/>
      <c r="X53" s="286"/>
      <c r="Y53" s="286"/>
      <c r="Z53" s="285"/>
      <c r="AA53" s="347"/>
      <c r="AB53" s="340">
        <f t="shared" si="48"/>
        <v>7.1783497996651766</v>
      </c>
      <c r="AC53" s="341"/>
      <c r="AD53" s="285"/>
      <c r="AE53" s="285"/>
      <c r="AF53" s="285"/>
      <c r="AG53" s="285"/>
      <c r="AH53" s="285"/>
      <c r="AI53" s="173">
        <v>7.1783497996651766</v>
      </c>
      <c r="AJ53" s="173">
        <v>0</v>
      </c>
      <c r="AK53" s="285"/>
      <c r="AL53" s="285"/>
      <c r="AM53" s="285"/>
      <c r="AN53" s="347"/>
      <c r="AO53" s="350"/>
      <c r="AP53" s="340"/>
      <c r="AQ53" s="237">
        <f t="shared" si="24"/>
        <v>164.86979444212272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478"/>
      <c r="K54" s="285"/>
      <c r="L54" s="316">
        <f t="shared" si="47"/>
        <v>75.868130597160743</v>
      </c>
      <c r="M54" s="285"/>
      <c r="N54" s="285"/>
      <c r="O54" s="285"/>
      <c r="P54" s="285"/>
      <c r="Q54" s="285"/>
      <c r="R54" s="285"/>
      <c r="S54" s="285"/>
      <c r="T54" s="285"/>
      <c r="U54" s="285">
        <v>75.868130597160743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75.868130597160743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473"/>
      <c r="K55" s="180"/>
      <c r="L55" s="308">
        <f t="shared" si="47"/>
        <v>438.59050711260602</v>
      </c>
      <c r="M55" s="180"/>
      <c r="N55" s="180"/>
      <c r="O55" s="180"/>
      <c r="P55" s="180">
        <v>131.0207471556393</v>
      </c>
      <c r="Q55" s="180"/>
      <c r="R55" s="180"/>
      <c r="S55" s="180">
        <v>0</v>
      </c>
      <c r="T55" s="180"/>
      <c r="U55" s="180">
        <v>307.56975995696672</v>
      </c>
      <c r="V55" s="180"/>
      <c r="W55" s="264"/>
      <c r="X55" s="264"/>
      <c r="Y55" s="264"/>
      <c r="Z55" s="180"/>
      <c r="AA55" s="515">
        <v>20.214845301948163</v>
      </c>
      <c r="AB55" s="328">
        <f t="shared" si="48"/>
        <v>18.293850415796136</v>
      </c>
      <c r="AC55" s="329"/>
      <c r="AD55" s="180"/>
      <c r="AE55" s="180"/>
      <c r="AF55" s="180"/>
      <c r="AG55" s="180"/>
      <c r="AH55" s="180"/>
      <c r="AI55" s="180">
        <v>14.001034296921576</v>
      </c>
      <c r="AJ55" s="180">
        <v>4.2928161188745584</v>
      </c>
      <c r="AK55" s="263"/>
      <c r="AL55" s="264"/>
      <c r="AM55" s="180"/>
      <c r="AN55" s="308"/>
      <c r="AO55" s="353"/>
      <c r="AP55" s="328"/>
      <c r="AQ55" s="215">
        <f t="shared" si="24"/>
        <v>477.09920283035035</v>
      </c>
    </row>
    <row r="56" spans="1:44" s="206" customFormat="1" ht="12.75" customHeight="1">
      <c r="A56" s="240" t="s">
        <v>40</v>
      </c>
      <c r="B56" s="241"/>
      <c r="C56" s="287">
        <f t="shared" si="45"/>
        <v>195.75628064527527</v>
      </c>
      <c r="D56" s="292">
        <v>96.140967847141425</v>
      </c>
      <c r="E56" s="383">
        <v>85.295927827783544</v>
      </c>
      <c r="F56" s="288"/>
      <c r="G56" s="288">
        <v>14.319384970350287</v>
      </c>
      <c r="H56" s="174">
        <f t="shared" si="46"/>
        <v>188.32971952</v>
      </c>
      <c r="I56" s="292"/>
      <c r="J56" s="475">
        <v>127.70399999999999</v>
      </c>
      <c r="K56" s="187">
        <v>60.625719520000004</v>
      </c>
      <c r="L56" s="174">
        <f t="shared" si="47"/>
        <v>1087.3512697177912</v>
      </c>
      <c r="M56" s="187"/>
      <c r="N56" s="187"/>
      <c r="O56" s="187"/>
      <c r="P56" s="187">
        <v>0</v>
      </c>
      <c r="Q56" s="187">
        <v>800.99478348211949</v>
      </c>
      <c r="R56" s="187"/>
      <c r="S56" s="187">
        <v>0</v>
      </c>
      <c r="T56" s="187">
        <v>47.764620343440733</v>
      </c>
      <c r="U56" s="187">
        <v>232.43555017420505</v>
      </c>
      <c r="V56" s="187">
        <v>6.1563157180259021</v>
      </c>
      <c r="W56" s="288"/>
      <c r="X56" s="288"/>
      <c r="Y56" s="288"/>
      <c r="Z56" s="187"/>
      <c r="AA56" s="174">
        <v>555.60443581708876</v>
      </c>
      <c r="AB56" s="342">
        <f t="shared" si="48"/>
        <v>61.499740584266689</v>
      </c>
      <c r="AC56" s="343"/>
      <c r="AD56" s="187"/>
      <c r="AE56" s="187">
        <v>28.366490807749923</v>
      </c>
      <c r="AF56" s="187"/>
      <c r="AG56" s="187"/>
      <c r="AH56" s="187"/>
      <c r="AI56" s="187"/>
      <c r="AJ56" s="187"/>
      <c r="AK56" s="292"/>
      <c r="AL56" s="288">
        <v>12.479421461047805</v>
      </c>
      <c r="AM56" s="187">
        <v>20.653828315468967</v>
      </c>
      <c r="AN56" s="174"/>
      <c r="AO56" s="174">
        <v>683.82217679787607</v>
      </c>
      <c r="AP56" s="342"/>
      <c r="AQ56" s="218">
        <f t="shared" si="24"/>
        <v>2772.3636230822981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0.52792060150375941</v>
      </c>
      <c r="D57" s="187">
        <f t="shared" ref="D57:AP57" si="49">D58+D65</f>
        <v>0.52792060150375941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204.24856416956163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51.454999999999998</v>
      </c>
      <c r="R57" s="187">
        <f t="shared" si="49"/>
        <v>0</v>
      </c>
      <c r="S57" s="187">
        <f t="shared" si="49"/>
        <v>1.247004930562597</v>
      </c>
      <c r="T57" s="187">
        <f t="shared" si="49"/>
        <v>60.341559238999032</v>
      </c>
      <c r="U57" s="187">
        <f t="shared" si="49"/>
        <v>91.204999999999998</v>
      </c>
      <c r="V57" s="187">
        <f t="shared" si="49"/>
        <v>0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324.58772669904351</v>
      </c>
      <c r="AB57" s="342">
        <f t="shared" si="49"/>
        <v>42.082423093147774</v>
      </c>
      <c r="AC57" s="343">
        <f t="shared" si="49"/>
        <v>0</v>
      </c>
      <c r="AD57" s="187">
        <f t="shared" si="49"/>
        <v>0</v>
      </c>
      <c r="AE57" s="187">
        <f t="shared" si="49"/>
        <v>21.056917999426769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5.8893005237407561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14.970029557055055</v>
      </c>
      <c r="AN57" s="174">
        <f t="shared" si="49"/>
        <v>0</v>
      </c>
      <c r="AO57" s="174">
        <f t="shared" si="49"/>
        <v>966.82058650767317</v>
      </c>
      <c r="AP57" s="342">
        <f t="shared" si="49"/>
        <v>0</v>
      </c>
      <c r="AQ57" s="238">
        <f t="shared" si="24"/>
        <v>1538.2672210709297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0.52792060150375941</v>
      </c>
      <c r="D58" s="343">
        <v>0.52792060150375941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479">
        <f>SUM(J59:J64)</f>
        <v>0</v>
      </c>
      <c r="K58" s="292">
        <f>SUM(K59:K64)</f>
        <v>0</v>
      </c>
      <c r="L58" s="174">
        <f t="shared" si="47"/>
        <v>98.520921003013157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13.867999999999999</v>
      </c>
      <c r="R58" s="342">
        <f t="shared" si="54"/>
        <v>0</v>
      </c>
      <c r="S58" s="342">
        <v>0</v>
      </c>
      <c r="T58" s="342">
        <v>44.447921003013157</v>
      </c>
      <c r="U58" s="342">
        <v>40.204999999999998</v>
      </c>
      <c r="V58" s="342">
        <f t="shared" si="54"/>
        <v>0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191.7054912791348</v>
      </c>
      <c r="AB58" s="342">
        <f t="shared" si="48"/>
        <v>24.291504098786667</v>
      </c>
      <c r="AC58" s="343">
        <f t="shared" si="54"/>
        <v>0</v>
      </c>
      <c r="AD58" s="187">
        <f t="shared" si="54"/>
        <v>0</v>
      </c>
      <c r="AE58" s="187">
        <f>SUM(AE59:AE64)</f>
        <v>8.312418069693102</v>
      </c>
      <c r="AF58" s="187"/>
      <c r="AG58" s="187">
        <f t="shared" si="54"/>
        <v>0</v>
      </c>
      <c r="AH58" s="187">
        <f t="shared" si="54"/>
        <v>0.84288145911331436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14.970029557055055</v>
      </c>
      <c r="AN58" s="174">
        <f t="shared" si="54"/>
        <v>0</v>
      </c>
      <c r="AO58" s="174">
        <v>728.5054067449114</v>
      </c>
      <c r="AP58" s="342">
        <f t="shared" ref="AP58" si="57">SUM(AP59:AP64)</f>
        <v>0</v>
      </c>
      <c r="AQ58" s="238">
        <f t="shared" si="24"/>
        <v>1043.5512437273499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1.0998345864661654E-2</v>
      </c>
      <c r="D59" s="930">
        <v>1.0998345864661654E-2</v>
      </c>
      <c r="E59" s="326"/>
      <c r="F59" s="326"/>
      <c r="G59" s="271"/>
      <c r="H59" s="307">
        <f t="shared" si="46"/>
        <v>0</v>
      </c>
      <c r="I59" s="289"/>
      <c r="J59" s="492"/>
      <c r="K59" s="289"/>
      <c r="L59" s="307">
        <f t="shared" si="47"/>
        <v>24.153938074290512</v>
      </c>
      <c r="M59" s="272"/>
      <c r="N59" s="558"/>
      <c r="O59" s="558"/>
      <c r="P59" s="326"/>
      <c r="Q59" s="613">
        <v>5.0949999999999989</v>
      </c>
      <c r="R59" s="326"/>
      <c r="S59" s="613">
        <v>0</v>
      </c>
      <c r="T59" s="613">
        <v>11.962938074290514</v>
      </c>
      <c r="U59" s="613">
        <v>7.0960000000000001</v>
      </c>
      <c r="V59" s="613">
        <v>0</v>
      </c>
      <c r="W59" s="326"/>
      <c r="X59" s="326"/>
      <c r="Y59" s="558"/>
      <c r="Z59" s="289"/>
      <c r="AA59" s="920">
        <v>46.994936916796988</v>
      </c>
      <c r="AB59" s="326">
        <f t="shared" si="48"/>
        <v>1.5914517101335768</v>
      </c>
      <c r="AC59" s="559"/>
      <c r="AD59" s="272"/>
      <c r="AE59" s="574">
        <v>1.5914517101335768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217.10879139091801</v>
      </c>
      <c r="AP59" s="326"/>
      <c r="AQ59" s="565">
        <f t="shared" si="24"/>
        <v>289.86011643800373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9.9984962406015031E-3</v>
      </c>
      <c r="D60" s="930">
        <v>9.9984962406015031E-3</v>
      </c>
      <c r="E60" s="320"/>
      <c r="F60" s="320"/>
      <c r="G60" s="578"/>
      <c r="H60" s="302">
        <f t="shared" si="46"/>
        <v>0</v>
      </c>
      <c r="I60" s="250"/>
      <c r="J60" s="498"/>
      <c r="K60" s="250"/>
      <c r="L60" s="302">
        <f t="shared" si="47"/>
        <v>19.811199918547899</v>
      </c>
      <c r="M60" s="251"/>
      <c r="N60" s="383"/>
      <c r="O60" s="383"/>
      <c r="P60" s="320"/>
      <c r="Q60" s="613">
        <v>1.4379999999999999</v>
      </c>
      <c r="R60" s="320"/>
      <c r="S60" s="613">
        <v>0</v>
      </c>
      <c r="T60" s="613">
        <v>2.4591999185478999</v>
      </c>
      <c r="U60" s="613">
        <v>15.914</v>
      </c>
      <c r="V60" s="613">
        <v>0</v>
      </c>
      <c r="W60" s="320"/>
      <c r="X60" s="320"/>
      <c r="Y60" s="383"/>
      <c r="Z60" s="250"/>
      <c r="AA60" s="920">
        <v>19.175003251781497</v>
      </c>
      <c r="AB60" s="320">
        <f t="shared" si="48"/>
        <v>9.9868427154131356E-2</v>
      </c>
      <c r="AC60" s="560"/>
      <c r="AD60" s="251"/>
      <c r="AE60" s="575">
        <v>9.9868427154131356E-2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65.728230940069878</v>
      </c>
      <c r="AP60" s="320"/>
      <c r="AQ60" s="566">
        <f t="shared" si="24"/>
        <v>104.824301033794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0.46892947368421056</v>
      </c>
      <c r="D61" s="930">
        <v>0.46892947368421056</v>
      </c>
      <c r="E61" s="320"/>
      <c r="F61" s="320"/>
      <c r="G61" s="578"/>
      <c r="H61" s="302">
        <f t="shared" si="46"/>
        <v>0</v>
      </c>
      <c r="I61" s="250"/>
      <c r="J61" s="498"/>
      <c r="K61" s="250"/>
      <c r="L61" s="302">
        <f t="shared" si="47"/>
        <v>29.519127755167517</v>
      </c>
      <c r="M61" s="251"/>
      <c r="N61" s="383"/>
      <c r="O61" s="383"/>
      <c r="P61" s="320"/>
      <c r="Q61" s="613">
        <v>3.3860000000000001</v>
      </c>
      <c r="R61" s="320"/>
      <c r="S61" s="613">
        <v>0</v>
      </c>
      <c r="T61" s="613">
        <v>20.364127755167519</v>
      </c>
      <c r="U61" s="613">
        <v>5.7690000000000001</v>
      </c>
      <c r="V61" s="613">
        <v>0</v>
      </c>
      <c r="W61" s="320"/>
      <c r="X61" s="320"/>
      <c r="Y61" s="383"/>
      <c r="Z61" s="250"/>
      <c r="AA61" s="920">
        <v>36.555256592041459</v>
      </c>
      <c r="AB61" s="320">
        <f t="shared" si="48"/>
        <v>5.2157091471786678</v>
      </c>
      <c r="AC61" s="560"/>
      <c r="AD61" s="251"/>
      <c r="AE61" s="575">
        <v>5.2157091471786678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106.69114065951335</v>
      </c>
      <c r="AP61" s="320"/>
      <c r="AQ61" s="566">
        <f t="shared" si="24"/>
        <v>178.4501636275852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5.9990977443609029E-3</v>
      </c>
      <c r="D62" s="930">
        <v>5.9990977443609029E-3</v>
      </c>
      <c r="E62" s="320"/>
      <c r="F62" s="320"/>
      <c r="G62" s="578"/>
      <c r="H62" s="302">
        <f t="shared" si="46"/>
        <v>0</v>
      </c>
      <c r="I62" s="250"/>
      <c r="J62" s="498"/>
      <c r="K62" s="250"/>
      <c r="L62" s="302">
        <f t="shared" si="47"/>
        <v>2.6395821056478006</v>
      </c>
      <c r="M62" s="251"/>
      <c r="N62" s="383"/>
      <c r="O62" s="383"/>
      <c r="P62" s="320"/>
      <c r="Q62" s="613">
        <v>0.40799999999999997</v>
      </c>
      <c r="R62" s="320"/>
      <c r="S62" s="613">
        <v>0</v>
      </c>
      <c r="T62" s="613">
        <v>0.93458210564780075</v>
      </c>
      <c r="U62" s="613">
        <v>1.2969999999999999</v>
      </c>
      <c r="V62" s="613">
        <v>0</v>
      </c>
      <c r="W62" s="320"/>
      <c r="X62" s="320"/>
      <c r="Y62" s="383"/>
      <c r="Z62" s="250"/>
      <c r="AA62" s="920">
        <v>9.4984191485305534</v>
      </c>
      <c r="AB62" s="320">
        <f t="shared" si="48"/>
        <v>0.20940154080704965</v>
      </c>
      <c r="AC62" s="560"/>
      <c r="AD62" s="251"/>
      <c r="AE62" s="575">
        <v>0.20940154080704965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196.33384493050323</v>
      </c>
      <c r="AP62" s="320"/>
      <c r="AQ62" s="566">
        <f t="shared" si="24"/>
        <v>208.68724682323301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3.1995187969924808E-2</v>
      </c>
      <c r="D63" s="931">
        <v>3.1995187969924808E-2</v>
      </c>
      <c r="E63" s="320"/>
      <c r="F63" s="320"/>
      <c r="G63" s="578"/>
      <c r="H63" s="302">
        <f t="shared" si="46"/>
        <v>0</v>
      </c>
      <c r="I63" s="250"/>
      <c r="J63" s="498"/>
      <c r="K63" s="250"/>
      <c r="L63" s="302">
        <f t="shared" si="47"/>
        <v>2.2270649091242118</v>
      </c>
      <c r="M63" s="251"/>
      <c r="N63" s="383"/>
      <c r="O63" s="383"/>
      <c r="P63" s="320"/>
      <c r="Q63" s="614">
        <v>0.81499999999999995</v>
      </c>
      <c r="R63" s="320"/>
      <c r="S63" s="614">
        <v>0</v>
      </c>
      <c r="T63" s="614">
        <v>0.18806490912421187</v>
      </c>
      <c r="U63" s="614">
        <v>1.224</v>
      </c>
      <c r="V63" s="614">
        <v>0</v>
      </c>
      <c r="W63" s="320"/>
      <c r="X63" s="320"/>
      <c r="Y63" s="383"/>
      <c r="Z63" s="250"/>
      <c r="AA63" s="921">
        <v>5.5316288331384404</v>
      </c>
      <c r="AB63" s="320">
        <f t="shared" si="48"/>
        <v>1.2886248665049206E-2</v>
      </c>
      <c r="AC63" s="560"/>
      <c r="AD63" s="251"/>
      <c r="AE63" s="575">
        <v>1.2886248665049206E-2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32.037802367137289</v>
      </c>
      <c r="AP63" s="320"/>
      <c r="AQ63" s="566">
        <f t="shared" si="24"/>
        <v>39.841377546034913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0</v>
      </c>
      <c r="D64" s="931">
        <v>0</v>
      </c>
      <c r="E64" s="328"/>
      <c r="F64" s="328"/>
      <c r="G64" s="579"/>
      <c r="H64" s="308">
        <f t="shared" si="46"/>
        <v>0</v>
      </c>
      <c r="I64" s="290"/>
      <c r="J64" s="501"/>
      <c r="K64" s="290"/>
      <c r="L64" s="308">
        <f t="shared" si="47"/>
        <v>20.170008240235205</v>
      </c>
      <c r="M64" s="291"/>
      <c r="N64" s="562"/>
      <c r="O64" s="562"/>
      <c r="P64" s="328"/>
      <c r="Q64" s="614">
        <v>2.726</v>
      </c>
      <c r="R64" s="328"/>
      <c r="S64" s="614">
        <v>0</v>
      </c>
      <c r="T64" s="614">
        <v>8.5390082402352068</v>
      </c>
      <c r="U64" s="614">
        <v>8.9049999999999994</v>
      </c>
      <c r="V64" s="614">
        <v>0</v>
      </c>
      <c r="W64" s="328"/>
      <c r="X64" s="328"/>
      <c r="Y64" s="562"/>
      <c r="Z64" s="290"/>
      <c r="AA64" s="921">
        <v>73.950246536845896</v>
      </c>
      <c r="AB64" s="328">
        <f t="shared" si="48"/>
        <v>17.16218702484819</v>
      </c>
      <c r="AC64" s="563"/>
      <c r="AD64" s="291"/>
      <c r="AE64" s="576">
        <v>1.1831009957546281</v>
      </c>
      <c r="AF64" s="576"/>
      <c r="AG64" s="576"/>
      <c r="AH64" s="576">
        <v>0.84288145911331436</v>
      </c>
      <c r="AI64" s="576">
        <v>0</v>
      </c>
      <c r="AJ64" s="576"/>
      <c r="AK64" s="576"/>
      <c r="AL64" s="576">
        <v>0.16617501292519343</v>
      </c>
      <c r="AM64" s="620">
        <v>14.970029557055055</v>
      </c>
      <c r="AN64" s="308"/>
      <c r="AO64" s="921">
        <v>110.60559645676963</v>
      </c>
      <c r="AP64" s="328"/>
      <c r="AQ64" s="567">
        <f t="shared" si="24"/>
        <v>221.88803825869894</v>
      </c>
    </row>
    <row r="65" spans="1:44" s="196" customFormat="1" ht="12.75" customHeight="1">
      <c r="A65" s="240" t="s">
        <v>195</v>
      </c>
      <c r="B65" s="241"/>
      <c r="C65" s="262">
        <f>SUM(D65:G65)</f>
        <v>0</v>
      </c>
      <c r="D65" s="343">
        <f>SUM(D66:D69)</f>
        <v>0</v>
      </c>
      <c r="E65" s="414"/>
      <c r="F65" s="414"/>
      <c r="G65" s="580"/>
      <c r="H65" s="308">
        <f>SUM(I65:K65)</f>
        <v>0</v>
      </c>
      <c r="I65" s="263"/>
      <c r="J65" s="473">
        <v>0</v>
      </c>
      <c r="K65" s="180">
        <v>0</v>
      </c>
      <c r="L65" s="308">
        <f>SUM(M65:Z65)</f>
        <v>105.72764316654848</v>
      </c>
      <c r="M65" s="180"/>
      <c r="N65" s="264"/>
      <c r="O65" s="264"/>
      <c r="P65" s="414"/>
      <c r="Q65" s="342">
        <v>37.587000000000003</v>
      </c>
      <c r="R65" s="414"/>
      <c r="S65" s="342">
        <v>1.247004930562597</v>
      </c>
      <c r="T65" s="342">
        <v>15.893638235985874</v>
      </c>
      <c r="U65" s="342">
        <v>51</v>
      </c>
      <c r="V65" s="342">
        <f>SUM(V66:V69)</f>
        <v>0</v>
      </c>
      <c r="W65" s="414"/>
      <c r="X65" s="414"/>
      <c r="Y65" s="264"/>
      <c r="Z65" s="180"/>
      <c r="AA65" s="174">
        <v>132.88223541990874</v>
      </c>
      <c r="AB65" s="328">
        <f>SUM(AC65:AM65)</f>
        <v>17.790918994361107</v>
      </c>
      <c r="AC65" s="329"/>
      <c r="AD65" s="180"/>
      <c r="AE65" s="180">
        <f>SUM(AE66:AE69)</f>
        <v>12.744499929733667</v>
      </c>
      <c r="AF65" s="180"/>
      <c r="AG65" s="180"/>
      <c r="AH65" s="180">
        <v>5.0464190646274414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238.31517976276177</v>
      </c>
      <c r="AP65" s="328"/>
      <c r="AQ65" s="571">
        <f t="shared" si="24"/>
        <v>494.71597734358011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470"/>
      <c r="K66" s="420"/>
      <c r="L66" s="307">
        <f t="shared" ref="L66:L69" si="60">SUM(M66:Z66)</f>
        <v>4.9671846295075435</v>
      </c>
      <c r="M66" s="549"/>
      <c r="N66" s="311"/>
      <c r="O66" s="261"/>
      <c r="P66" s="311"/>
      <c r="Q66" s="615">
        <v>6.9000000000000006E-2</v>
      </c>
      <c r="R66" s="311"/>
      <c r="S66" s="615">
        <v>8.1185216833502415E-4</v>
      </c>
      <c r="T66" s="615">
        <v>0.57137277733920855</v>
      </c>
      <c r="U66" s="615">
        <v>4.3259999999999996</v>
      </c>
      <c r="V66" s="615">
        <v>0</v>
      </c>
      <c r="W66" s="311"/>
      <c r="X66" s="311"/>
      <c r="Y66" s="261"/>
      <c r="Z66" s="179"/>
      <c r="AA66" s="922">
        <v>8.233578973658993</v>
      </c>
      <c r="AB66" s="326">
        <f t="shared" ref="AB66:AB69" si="61">SUM(AC66:AM66)</f>
        <v>5.0528621889599661</v>
      </c>
      <c r="AC66" s="327"/>
      <c r="AD66" s="179"/>
      <c r="AE66" s="179">
        <v>6.4431243325246031E-3</v>
      </c>
      <c r="AF66" s="179"/>
      <c r="AG66" s="179"/>
      <c r="AH66" s="179">
        <v>5.0464190646274414</v>
      </c>
      <c r="AI66" s="179">
        <v>0</v>
      </c>
      <c r="AJ66" s="179"/>
      <c r="AK66" s="179"/>
      <c r="AL66" s="179"/>
      <c r="AM66" s="261"/>
      <c r="AN66" s="307"/>
      <c r="AO66" s="922">
        <v>67.628982536987365</v>
      </c>
      <c r="AP66" s="326"/>
      <c r="AQ66" s="219">
        <f t="shared" si="24"/>
        <v>85.882608329113864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0</v>
      </c>
      <c r="D67" s="933">
        <v>0</v>
      </c>
      <c r="E67" s="413"/>
      <c r="F67" s="413"/>
      <c r="G67" s="582"/>
      <c r="H67" s="302">
        <f t="shared" si="59"/>
        <v>0</v>
      </c>
      <c r="I67" s="550"/>
      <c r="J67" s="467"/>
      <c r="K67" s="416"/>
      <c r="L67" s="302">
        <f t="shared" si="60"/>
        <v>38.173370443379625</v>
      </c>
      <c r="M67" s="550"/>
      <c r="N67" s="413"/>
      <c r="O67" s="188"/>
      <c r="P67" s="413"/>
      <c r="Q67" s="616">
        <v>7.2679999999999998</v>
      </c>
      <c r="R67" s="413"/>
      <c r="S67" s="616">
        <v>0.91414554154523697</v>
      </c>
      <c r="T67" s="616">
        <v>6.0482249018343852</v>
      </c>
      <c r="U67" s="616">
        <v>23.943000000000001</v>
      </c>
      <c r="V67" s="616">
        <v>0</v>
      </c>
      <c r="W67" s="413"/>
      <c r="X67" s="413"/>
      <c r="Y67" s="188"/>
      <c r="Z67" s="173"/>
      <c r="AA67" s="923">
        <v>48.632482456506416</v>
      </c>
      <c r="AB67" s="320">
        <f t="shared" si="61"/>
        <v>9.6775727474519559</v>
      </c>
      <c r="AC67" s="321"/>
      <c r="AD67" s="173"/>
      <c r="AE67" s="173">
        <v>9.6775727474519559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85.176447230790188</v>
      </c>
      <c r="AP67" s="320"/>
      <c r="AQ67" s="199">
        <f t="shared" si="24"/>
        <v>181.6598728781282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467"/>
      <c r="K68" s="416"/>
      <c r="L68" s="302">
        <f t="shared" si="60"/>
        <v>48.673787035518657</v>
      </c>
      <c r="M68" s="550"/>
      <c r="N68" s="413"/>
      <c r="O68" s="188"/>
      <c r="P68" s="413"/>
      <c r="Q68" s="616">
        <v>25.146000000000001</v>
      </c>
      <c r="R68" s="413"/>
      <c r="S68" s="616">
        <v>4.7087425763431404E-2</v>
      </c>
      <c r="T68" s="616">
        <v>6.4946996097552239</v>
      </c>
      <c r="U68" s="616">
        <v>16.986000000000001</v>
      </c>
      <c r="V68" s="616">
        <v>0</v>
      </c>
      <c r="W68" s="413"/>
      <c r="X68" s="413"/>
      <c r="Y68" s="188"/>
      <c r="Z68" s="173"/>
      <c r="AA68" s="923">
        <v>27.872990140502083</v>
      </c>
      <c r="AB68" s="320">
        <f t="shared" si="61"/>
        <v>2.2422072677185625</v>
      </c>
      <c r="AC68" s="321"/>
      <c r="AD68" s="173"/>
      <c r="AE68" s="173">
        <v>2.2422072677185625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52.084111951383534</v>
      </c>
      <c r="AP68" s="320"/>
      <c r="AQ68" s="199">
        <f t="shared" si="24"/>
        <v>130.87309639512284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473"/>
      <c r="K69" s="421"/>
      <c r="L69" s="316">
        <f t="shared" si="60"/>
        <v>13.913301058142647</v>
      </c>
      <c r="M69" s="551"/>
      <c r="N69" s="414"/>
      <c r="O69" s="264"/>
      <c r="P69" s="414"/>
      <c r="Q69" s="617">
        <v>5.1040000000000001</v>
      </c>
      <c r="R69" s="414"/>
      <c r="S69" s="617">
        <v>0.28496011108559344</v>
      </c>
      <c r="T69" s="617">
        <v>2.7793409470570545</v>
      </c>
      <c r="U69" s="617">
        <v>5.7450000000000001</v>
      </c>
      <c r="V69" s="617">
        <v>0</v>
      </c>
      <c r="W69" s="414"/>
      <c r="X69" s="414"/>
      <c r="Y69" s="264"/>
      <c r="Z69" s="180"/>
      <c r="AA69" s="924">
        <v>48.143183849241247</v>
      </c>
      <c r="AB69" s="340">
        <f t="shared" si="61"/>
        <v>0.8182767902306245</v>
      </c>
      <c r="AC69" s="341"/>
      <c r="AD69" s="285"/>
      <c r="AE69" s="285">
        <v>0.8182767902306245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33.425638043600671</v>
      </c>
      <c r="AP69" s="340"/>
      <c r="AQ69" s="237">
        <f t="shared" si="24"/>
        <v>96.300399741215188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480"/>
      <c r="K70" s="189"/>
      <c r="L70" s="310">
        <f>SUM(M70:Z70)</f>
        <v>165.01155661909576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165.01155661909576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212.99092033362714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473"/>
      <c r="K71" s="180"/>
      <c r="L71" s="308">
        <f>SUM(M71:Z71)</f>
        <v>22.829506642366386</v>
      </c>
      <c r="M71" s="180"/>
      <c r="N71" s="180"/>
      <c r="O71" s="180"/>
      <c r="P71" s="180"/>
      <c r="Q71" s="180"/>
      <c r="R71" s="180"/>
      <c r="S71" s="180"/>
      <c r="T71" s="180"/>
      <c r="U71" s="291">
        <v>22.829506642366386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22.829506642366386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-4.4181670048585033</v>
      </c>
      <c r="D72" s="276">
        <f t="shared" si="62"/>
        <v>-1.265805455046916</v>
      </c>
      <c r="E72" s="177">
        <f t="shared" si="62"/>
        <v>-2.8886858934403818</v>
      </c>
      <c r="F72" s="295">
        <f t="shared" si="62"/>
        <v>0</v>
      </c>
      <c r="G72" s="295">
        <f t="shared" si="62"/>
        <v>-0.26367565637125345</v>
      </c>
      <c r="H72" s="305">
        <f t="shared" si="62"/>
        <v>0.19661797419740878</v>
      </c>
      <c r="I72" s="276">
        <f t="shared" si="62"/>
        <v>-0.40912250580257115</v>
      </c>
      <c r="J72" s="477">
        <f t="shared" si="62"/>
        <v>0</v>
      </c>
      <c r="K72" s="177">
        <f t="shared" si="62"/>
        <v>0.60574047999999436</v>
      </c>
      <c r="L72" s="305">
        <f t="shared" si="62"/>
        <v>-40.442424505501549</v>
      </c>
      <c r="M72" s="177">
        <f t="shared" si="62"/>
        <v>0</v>
      </c>
      <c r="N72" s="177">
        <f t="shared" ref="N72" si="63">N26-N27-N29</f>
        <v>0.5506050000000009</v>
      </c>
      <c r="O72" s="177">
        <f t="shared" si="62"/>
        <v>-1.466498994541567</v>
      </c>
      <c r="P72" s="177">
        <f t="shared" si="62"/>
        <v>-14.021712225832289</v>
      </c>
      <c r="Q72" s="177">
        <f t="shared" si="62"/>
        <v>-6.4127218646399342</v>
      </c>
      <c r="R72" s="177">
        <f t="shared" si="62"/>
        <v>-18.98751384096056</v>
      </c>
      <c r="S72" s="177">
        <f t="shared" si="62"/>
        <v>-5.3286604619076989</v>
      </c>
      <c r="T72" s="177">
        <f t="shared" si="62"/>
        <v>4.9613466818799736</v>
      </c>
      <c r="U72" s="177">
        <f t="shared" si="62"/>
        <v>4.1730103126610629E-2</v>
      </c>
      <c r="V72" s="177">
        <f t="shared" si="62"/>
        <v>0.22100109737118601</v>
      </c>
      <c r="W72" s="295">
        <f t="shared" si="62"/>
        <v>1.4210854715202004E-14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-24.811268635353599</v>
      </c>
      <c r="AB72" s="255">
        <f t="shared" si="62"/>
        <v>-6.0867474705485733</v>
      </c>
      <c r="AC72" s="334">
        <f t="shared" si="62"/>
        <v>0</v>
      </c>
      <c r="AD72" s="177">
        <f t="shared" si="62"/>
        <v>0</v>
      </c>
      <c r="AE72" s="177">
        <f t="shared" si="62"/>
        <v>-6.813423537190971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0.91939101939431112</v>
      </c>
      <c r="AJ72" s="177">
        <f t="shared" ref="AJ72" si="65">AJ26-AJ27-AJ29</f>
        <v>-0.19271495275199513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7.9112578184121958</v>
      </c>
      <c r="AP72" s="255">
        <f t="shared" si="62"/>
        <v>0</v>
      </c>
      <c r="AQ72" s="205">
        <f t="shared" si="24"/>
        <v>-67.65073182365262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202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167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168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519" t="s">
        <v>166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3" width="7.5703125" style="298" bestFit="1" customWidth="1"/>
    <col min="4" max="4" width="8" style="298" bestFit="1" customWidth="1"/>
    <col min="5" max="5" width="9.28515625" style="298" bestFit="1" customWidth="1"/>
    <col min="6" max="6" width="6.140625" style="299" customWidth="1"/>
    <col min="7" max="7" width="8.5703125" style="299" bestFit="1" customWidth="1"/>
    <col min="8" max="8" width="6.42578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7109375" style="296" bestFit="1" customWidth="1"/>
    <col min="13" max="13" width="8.140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71093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166" bestFit="1" customWidth="1"/>
    <col min="42" max="42" width="7.710937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160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679.40708459987616</v>
      </c>
      <c r="I2" s="12">
        <v>551.70308459987621</v>
      </c>
      <c r="J2" s="301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2492.6370966750883</v>
      </c>
      <c r="AB2" s="318">
        <f>SUM(AC2:AM2)</f>
        <v>1013.8438655339937</v>
      </c>
      <c r="AC2" s="319">
        <v>58.568191835904003</v>
      </c>
      <c r="AD2" s="301">
        <v>537.37536154529289</v>
      </c>
      <c r="AE2" s="301">
        <v>229.16191291069424</v>
      </c>
      <c r="AF2" s="301">
        <v>63.920875662103988</v>
      </c>
      <c r="AG2" s="301">
        <v>39.670178311506639</v>
      </c>
      <c r="AH2" s="301">
        <v>15.926545888569017</v>
      </c>
      <c r="AI2" s="301">
        <v>24.413211254418641</v>
      </c>
      <c r="AJ2" s="301">
        <v>0</v>
      </c>
      <c r="AK2" s="12">
        <v>0.40717886122616298</v>
      </c>
      <c r="AL2" s="12">
        <v>12.092302081935719</v>
      </c>
      <c r="AM2" s="248">
        <v>32.308107182342368</v>
      </c>
      <c r="AN2" s="349">
        <v>66.655037389988181</v>
      </c>
      <c r="AO2" s="349"/>
      <c r="AP2" s="318"/>
      <c r="AQ2" s="195">
        <f>C2+H2+L2+AA2+AB2+AN2+AO2+AP2</f>
        <v>4252.5430841989464</v>
      </c>
    </row>
    <row r="3" spans="1:44" s="196" customFormat="1" ht="12.75" customHeight="1">
      <c r="A3" s="197" t="s">
        <v>1</v>
      </c>
      <c r="B3" s="198"/>
      <c r="C3" s="249">
        <f>SUM(D3:G3)</f>
        <v>1217.3234593843129</v>
      </c>
      <c r="D3" s="250">
        <v>1119.1018756380292</v>
      </c>
      <c r="E3" s="383">
        <v>81.726589027187799</v>
      </c>
      <c r="F3" s="188"/>
      <c r="G3" s="188">
        <v>16.494994719095779</v>
      </c>
      <c r="H3" s="302">
        <f>SUM(I3:K3)</f>
        <v>0</v>
      </c>
      <c r="I3" s="28"/>
      <c r="J3" s="173"/>
      <c r="K3" s="173"/>
      <c r="L3" s="302">
        <f>SUM(M3:Z3)</f>
        <v>9007.4136094114201</v>
      </c>
      <c r="M3" s="28">
        <v>3270.2110971329998</v>
      </c>
      <c r="N3" s="28">
        <v>0</v>
      </c>
      <c r="O3" s="173">
        <v>0</v>
      </c>
      <c r="P3" s="173">
        <v>786.28189116666658</v>
      </c>
      <c r="Q3" s="173">
        <v>520.41452162336009</v>
      </c>
      <c r="R3" s="173">
        <v>1122.1016705990401</v>
      </c>
      <c r="S3" s="173">
        <v>59.769701681073443</v>
      </c>
      <c r="T3" s="173">
        <v>136.32929523509139</v>
      </c>
      <c r="U3" s="173">
        <v>2684.1065129345729</v>
      </c>
      <c r="V3" s="173">
        <v>153.54630538949726</v>
      </c>
      <c r="W3" s="188">
        <v>0</v>
      </c>
      <c r="X3" s="188">
        <v>232.78349067017561</v>
      </c>
      <c r="Y3" s="188">
        <v>1.6297678329999998</v>
      </c>
      <c r="Z3" s="173">
        <v>40.239355145944543</v>
      </c>
      <c r="AA3" s="302">
        <v>1704.3892092708027</v>
      </c>
      <c r="AB3" s="320">
        <f>SUM(AC3:AM3)</f>
        <v>139.59037352721418</v>
      </c>
      <c r="AC3" s="321"/>
      <c r="AD3" s="173"/>
      <c r="AE3" s="173">
        <v>46.40894069727716</v>
      </c>
      <c r="AF3" s="173"/>
      <c r="AG3" s="173"/>
      <c r="AH3" s="173"/>
      <c r="AI3" s="173">
        <v>59.252263036209015</v>
      </c>
      <c r="AJ3" s="173">
        <v>33.929169793728001</v>
      </c>
      <c r="AK3" s="28"/>
      <c r="AL3" s="28"/>
      <c r="AM3" s="188"/>
      <c r="AN3" s="350"/>
      <c r="AO3" s="350">
        <v>74.915098882201207</v>
      </c>
      <c r="AP3" s="320"/>
      <c r="AQ3" s="199">
        <f t="shared" ref="AQ3:AQ20" si="0">C3+H3+L3+AA3+AB3+AN3+AO3+AP3</f>
        <v>12143.631750475954</v>
      </c>
    </row>
    <row r="4" spans="1:44" s="196" customFormat="1" ht="12.75" customHeight="1">
      <c r="A4" s="197" t="s">
        <v>2</v>
      </c>
      <c r="B4" s="198"/>
      <c r="C4" s="249">
        <f>SUM(D4:G4)</f>
        <v>9.2000161496559993</v>
      </c>
      <c r="D4" s="250">
        <v>0</v>
      </c>
      <c r="E4" s="251">
        <v>7.6047957039999989</v>
      </c>
      <c r="F4" s="188"/>
      <c r="G4" s="188">
        <v>1.5952204456559997</v>
      </c>
      <c r="H4" s="302">
        <f>SUM(I4:K4)</f>
        <v>4.667891</v>
      </c>
      <c r="I4" s="28"/>
      <c r="J4" s="173"/>
      <c r="K4" s="173">
        <v>4.667891</v>
      </c>
      <c r="L4" s="302">
        <f>SUM(M4:Z4)</f>
        <v>1642.6969850477321</v>
      </c>
      <c r="M4" s="28">
        <v>0</v>
      </c>
      <c r="N4" s="28">
        <v>0</v>
      </c>
      <c r="O4" s="173"/>
      <c r="P4" s="173">
        <v>370.97353661111111</v>
      </c>
      <c r="Q4" s="173">
        <v>12.7589485296</v>
      </c>
      <c r="R4" s="173">
        <v>0</v>
      </c>
      <c r="S4" s="173">
        <v>1038.9316946838983</v>
      </c>
      <c r="T4" s="173">
        <v>16.725525004543083</v>
      </c>
      <c r="U4" s="173">
        <v>117.16521226914624</v>
      </c>
      <c r="V4" s="173">
        <v>5.7759747368008402E-2</v>
      </c>
      <c r="W4" s="188">
        <v>75.72521776243093</v>
      </c>
      <c r="X4" s="188">
        <v>2.8315502264143078</v>
      </c>
      <c r="Y4" s="188">
        <v>3.545023E-3</v>
      </c>
      <c r="Z4" s="173">
        <v>7.5239951902203694</v>
      </c>
      <c r="AA4" s="302">
        <v>0</v>
      </c>
      <c r="AB4" s="320">
        <f>SUM(AC4:AM4)</f>
        <v>0.20636285468615645</v>
      </c>
      <c r="AC4" s="321"/>
      <c r="AD4" s="173"/>
      <c r="AE4" s="173">
        <v>0.20636285468615645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136.11446259673258</v>
      </c>
      <c r="AP4" s="320"/>
      <c r="AQ4" s="199">
        <f t="shared" si="0"/>
        <v>1792.885717648807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159.70354876356026</v>
      </c>
      <c r="M5" s="28"/>
      <c r="N5" s="28"/>
      <c r="O5" s="173"/>
      <c r="P5" s="173"/>
      <c r="Q5" s="173"/>
      <c r="R5" s="173"/>
      <c r="S5" s="173">
        <v>10.595410452824858</v>
      </c>
      <c r="T5" s="173"/>
      <c r="U5" s="173">
        <v>149.1081383107354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159.70354876356026</v>
      </c>
    </row>
    <row r="6" spans="1:44" s="196" customFormat="1" ht="12.75" customHeight="1" thickBot="1">
      <c r="A6" s="200" t="s">
        <v>4</v>
      </c>
      <c r="B6" s="201"/>
      <c r="C6" s="249">
        <f>SUM(D6:G6)</f>
        <v>228.02070276163744</v>
      </c>
      <c r="D6" s="252">
        <v>235.30166140750899</v>
      </c>
      <c r="E6" s="188">
        <v>-6.8212245249495016</v>
      </c>
      <c r="F6" s="253"/>
      <c r="G6" s="253">
        <v>-0.45973412092202398</v>
      </c>
      <c r="H6" s="303">
        <f>SUM(I6:K6)</f>
        <v>59.475584030630579</v>
      </c>
      <c r="I6" s="304">
        <v>67.54172803063058</v>
      </c>
      <c r="J6" s="304">
        <v>0</v>
      </c>
      <c r="K6" s="304">
        <v>-8.0661439999999995</v>
      </c>
      <c r="L6" s="303">
        <f>SUM(M6:Z6)</f>
        <v>5.4759230660120295</v>
      </c>
      <c r="M6" s="28">
        <v>1.9510962575999997</v>
      </c>
      <c r="N6" s="28">
        <v>4.26</v>
      </c>
      <c r="O6" s="173"/>
      <c r="P6" s="173">
        <v>-6.2923505444444441</v>
      </c>
      <c r="Q6" s="173">
        <v>4.0295106342400002</v>
      </c>
      <c r="R6" s="173">
        <v>-2.2397286935999996</v>
      </c>
      <c r="S6" s="173">
        <v>30.5319</v>
      </c>
      <c r="T6" s="173">
        <v>-0.29445775467362928</v>
      </c>
      <c r="U6" s="173">
        <v>-25.734546429078609</v>
      </c>
      <c r="V6" s="173">
        <v>1.2072368045322475</v>
      </c>
      <c r="W6" s="253">
        <v>-1.9427372085635359</v>
      </c>
      <c r="X6" s="253">
        <v>0</v>
      </c>
      <c r="Y6" s="253">
        <v>0</v>
      </c>
      <c r="Z6" s="304">
        <v>0</v>
      </c>
      <c r="AA6" s="303">
        <v>53.850302671692013</v>
      </c>
      <c r="AB6" s="322">
        <f>SUM(AC6:AM6)</f>
        <v>-8.7460782914980033</v>
      </c>
      <c r="AC6" s="323"/>
      <c r="AD6" s="184"/>
      <c r="AE6" s="184">
        <v>-1.9340097950702202</v>
      </c>
      <c r="AF6" s="184"/>
      <c r="AG6" s="184"/>
      <c r="AH6" s="184"/>
      <c r="AI6" s="184">
        <v>-4.7342759147797828</v>
      </c>
      <c r="AJ6" s="184">
        <v>-2.0777925816480001</v>
      </c>
      <c r="AK6" s="304"/>
      <c r="AL6" s="304"/>
      <c r="AM6" s="253"/>
      <c r="AN6" s="351"/>
      <c r="AO6" s="351"/>
      <c r="AP6" s="322"/>
      <c r="AQ6" s="202">
        <f t="shared" si="0"/>
        <v>338.07643423847406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1436.1441459962944</v>
      </c>
      <c r="D7" s="324">
        <f t="shared" si="1"/>
        <v>1354.4035370455383</v>
      </c>
      <c r="E7" s="178">
        <f t="shared" si="1"/>
        <v>67.300568798238302</v>
      </c>
      <c r="F7" s="178">
        <f t="shared" si="1"/>
        <v>0</v>
      </c>
      <c r="G7" s="178">
        <f t="shared" si="1"/>
        <v>14.440040152517755</v>
      </c>
      <c r="H7" s="306">
        <f t="shared" si="1"/>
        <v>734.21477763050666</v>
      </c>
      <c r="I7" s="324">
        <f t="shared" si="1"/>
        <v>619.24481263050677</v>
      </c>
      <c r="J7" s="178">
        <f t="shared" si="1"/>
        <v>127.70399999999999</v>
      </c>
      <c r="K7" s="178">
        <f t="shared" si="1"/>
        <v>-12.734034999999999</v>
      </c>
      <c r="L7" s="306">
        <f t="shared" si="1"/>
        <v>7210.4889986661392</v>
      </c>
      <c r="M7" s="324">
        <f t="shared" si="1"/>
        <v>3272.1621933905999</v>
      </c>
      <c r="N7" s="324">
        <f t="shared" ref="N7" si="2">N2+N3-N4-N5+N6</f>
        <v>4.26</v>
      </c>
      <c r="O7" s="178">
        <f t="shared" si="1"/>
        <v>0</v>
      </c>
      <c r="P7" s="178">
        <f t="shared" si="1"/>
        <v>409.01600401111102</v>
      </c>
      <c r="Q7" s="178">
        <f t="shared" si="1"/>
        <v>511.68508372800011</v>
      </c>
      <c r="R7" s="178">
        <f t="shared" si="1"/>
        <v>1119.8619419054401</v>
      </c>
      <c r="S7" s="178">
        <f t="shared" si="1"/>
        <v>-959.22550345564969</v>
      </c>
      <c r="T7" s="178">
        <f t="shared" si="1"/>
        <v>119.30931247587468</v>
      </c>
      <c r="U7" s="178">
        <f t="shared" si="1"/>
        <v>2392.0986159256126</v>
      </c>
      <c r="V7" s="178">
        <f t="shared" si="1"/>
        <v>154.6957824466615</v>
      </c>
      <c r="W7" s="178">
        <f t="shared" si="1"/>
        <v>-77.667954970994472</v>
      </c>
      <c r="X7" s="178">
        <f t="shared" si="1"/>
        <v>229.95194044376132</v>
      </c>
      <c r="Y7" s="178">
        <f t="shared" si="1"/>
        <v>1.6262228099999998</v>
      </c>
      <c r="Z7" s="178">
        <f t="shared" si="1"/>
        <v>32.715359955724175</v>
      </c>
      <c r="AA7" s="306">
        <f t="shared" si="1"/>
        <v>4250.8766086175829</v>
      </c>
      <c r="AB7" s="306">
        <f t="shared" si="1"/>
        <v>1144.4817979150237</v>
      </c>
      <c r="AC7" s="324">
        <f t="shared" si="1"/>
        <v>58.568191835904003</v>
      </c>
      <c r="AD7" s="178">
        <f t="shared" si="1"/>
        <v>537.37536154529289</v>
      </c>
      <c r="AE7" s="178">
        <f t="shared" si="1"/>
        <v>273.43048095821501</v>
      </c>
      <c r="AF7" s="178">
        <f t="shared" ref="AF7" si="3">AF2+AF3-AF4-AF5+AF6</f>
        <v>63.920875662103988</v>
      </c>
      <c r="AG7" s="178">
        <f t="shared" si="1"/>
        <v>39.670178311506639</v>
      </c>
      <c r="AH7" s="178">
        <f t="shared" si="1"/>
        <v>15.926545888569017</v>
      </c>
      <c r="AI7" s="178">
        <f t="shared" si="1"/>
        <v>78.93119837584787</v>
      </c>
      <c r="AJ7" s="178">
        <f t="shared" ref="AJ7" si="4">AJ2+AJ3-AJ4-AJ5+AJ6</f>
        <v>31.851377212079999</v>
      </c>
      <c r="AK7" s="257">
        <f t="shared" si="1"/>
        <v>0.40717886122616298</v>
      </c>
      <c r="AL7" s="257">
        <f t="shared" ref="AL7" si="5">AL2+AL3-AL4-AL5+AL6</f>
        <v>12.092302081935719</v>
      </c>
      <c r="AM7" s="324">
        <f t="shared" si="1"/>
        <v>32.308107182342368</v>
      </c>
      <c r="AN7" s="306">
        <f t="shared" si="1"/>
        <v>66.655037389988181</v>
      </c>
      <c r="AO7" s="306">
        <f t="shared" si="1"/>
        <v>-61.199363714531373</v>
      </c>
      <c r="AP7" s="360">
        <f t="shared" si="1"/>
        <v>0</v>
      </c>
      <c r="AQ7" s="227">
        <f t="shared" si="0"/>
        <v>14781.662002501003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1436.1441459962944</v>
      </c>
      <c r="D8" s="372">
        <f t="shared" si="6"/>
        <v>1354.4035370455383</v>
      </c>
      <c r="E8" s="373">
        <f t="shared" si="6"/>
        <v>67.300568798238302</v>
      </c>
      <c r="F8" s="374">
        <f t="shared" si="6"/>
        <v>0</v>
      </c>
      <c r="G8" s="374">
        <f t="shared" si="6"/>
        <v>14.440040152517755</v>
      </c>
      <c r="H8" s="375">
        <f t="shared" si="6"/>
        <v>734.21477763050666</v>
      </c>
      <c r="I8" s="372">
        <f t="shared" si="6"/>
        <v>619.24481263050677</v>
      </c>
      <c r="J8" s="373">
        <f t="shared" si="6"/>
        <v>127.70399999999999</v>
      </c>
      <c r="K8" s="373">
        <f t="shared" si="6"/>
        <v>-12.734034999999999</v>
      </c>
      <c r="L8" s="375">
        <f t="shared" si="6"/>
        <v>6946.1954754566541</v>
      </c>
      <c r="M8" s="372">
        <f t="shared" si="6"/>
        <v>3272.1621933905999</v>
      </c>
      <c r="N8" s="372">
        <f t="shared" si="6"/>
        <v>4.26</v>
      </c>
      <c r="O8" s="373">
        <f t="shared" si="6"/>
        <v>0</v>
      </c>
      <c r="P8" s="373">
        <f t="shared" si="6"/>
        <v>409.01600401111102</v>
      </c>
      <c r="Q8" s="373">
        <f t="shared" si="6"/>
        <v>511.68508372800011</v>
      </c>
      <c r="R8" s="373">
        <f t="shared" si="6"/>
        <v>1119.8619419054401</v>
      </c>
      <c r="S8" s="373">
        <f t="shared" si="6"/>
        <v>-959.22550345564969</v>
      </c>
      <c r="T8" s="373">
        <f t="shared" si="6"/>
        <v>119.30931247587468</v>
      </c>
      <c r="U8" s="373">
        <f t="shared" si="6"/>
        <v>2392.0986159256126</v>
      </c>
      <c r="V8" s="373">
        <f t="shared" si="6"/>
        <v>154.6957824466615</v>
      </c>
      <c r="W8" s="374">
        <f t="shared" si="6"/>
        <v>-77.667954970994472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4250.8766086175829</v>
      </c>
      <c r="AB8" s="384">
        <f t="shared" si="6"/>
        <v>1144.4817979150237</v>
      </c>
      <c r="AC8" s="372">
        <f t="shared" si="6"/>
        <v>58.568191835904003</v>
      </c>
      <c r="AD8" s="373">
        <f t="shared" si="6"/>
        <v>537.37536154529289</v>
      </c>
      <c r="AE8" s="373">
        <f t="shared" si="6"/>
        <v>273.43048095821501</v>
      </c>
      <c r="AF8" s="373">
        <f t="shared" si="6"/>
        <v>63.920875662103988</v>
      </c>
      <c r="AG8" s="373">
        <f t="shared" si="6"/>
        <v>39.670178311506639</v>
      </c>
      <c r="AH8" s="373">
        <f t="shared" si="6"/>
        <v>15.926545888569017</v>
      </c>
      <c r="AI8" s="373">
        <f t="shared" si="6"/>
        <v>78.93119837584787</v>
      </c>
      <c r="AJ8" s="373">
        <f t="shared" ref="AJ8" si="7">AJ7-AJ27</f>
        <v>31.851377212079999</v>
      </c>
      <c r="AK8" s="408">
        <f t="shared" si="6"/>
        <v>0.40717886122616298</v>
      </c>
      <c r="AL8" s="408">
        <f t="shared" si="6"/>
        <v>12.092302081935719</v>
      </c>
      <c r="AM8" s="372">
        <f t="shared" si="6"/>
        <v>32.308107182342368</v>
      </c>
      <c r="AN8" s="375">
        <f t="shared" si="6"/>
        <v>66.655037389988181</v>
      </c>
      <c r="AO8" s="375">
        <f t="shared" si="6"/>
        <v>-61.199363714531373</v>
      </c>
      <c r="AP8" s="372">
        <f t="shared" si="6"/>
        <v>0</v>
      </c>
      <c r="AQ8" s="376">
        <f t="shared" si="0"/>
        <v>14517.368479291517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1102.5858225261056</v>
      </c>
      <c r="D9" s="257">
        <f t="shared" si="8"/>
        <v>1102.5858225261056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607.32459871941921</v>
      </c>
      <c r="I9" s="257">
        <f t="shared" si="8"/>
        <v>607.32459871941921</v>
      </c>
      <c r="J9" s="178">
        <f t="shared" si="8"/>
        <v>0</v>
      </c>
      <c r="K9" s="178">
        <f t="shared" si="8"/>
        <v>0</v>
      </c>
      <c r="L9" s="306">
        <f t="shared" si="8"/>
        <v>3374.5891218976253</v>
      </c>
      <c r="M9" s="178">
        <f t="shared" si="8"/>
        <v>3272.1621933905994</v>
      </c>
      <c r="N9" s="178">
        <f t="shared" ref="N9" si="9">SUM(N10:N14)</f>
        <v>34.015999999999998</v>
      </c>
      <c r="O9" s="178">
        <f t="shared" si="8"/>
        <v>4.5943514782723716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52.272687881736722</v>
      </c>
      <c r="T9" s="178">
        <f t="shared" si="8"/>
        <v>0.63040766981943241</v>
      </c>
      <c r="U9" s="178">
        <f t="shared" si="8"/>
        <v>10.913481477197381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2401.0538691865154</v>
      </c>
      <c r="AB9" s="324">
        <f t="shared" si="8"/>
        <v>160.03057802085405</v>
      </c>
      <c r="AC9" s="325">
        <f t="shared" si="8"/>
        <v>0</v>
      </c>
      <c r="AD9" s="178">
        <f t="shared" si="8"/>
        <v>0</v>
      </c>
      <c r="AE9" s="178">
        <f t="shared" si="8"/>
        <v>87.773820712524241</v>
      </c>
      <c r="AF9" s="178">
        <f t="shared" ref="AF9" si="10">SUM(AF10:AF14)</f>
        <v>25.966711880194897</v>
      </c>
      <c r="AG9" s="178">
        <f t="shared" si="8"/>
        <v>39.670178311506639</v>
      </c>
      <c r="AH9" s="178">
        <f t="shared" si="8"/>
        <v>6.6198671166282814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24.94840945352059</v>
      </c>
      <c r="AO9" s="306">
        <f t="shared" si="8"/>
        <v>55.738644024075661</v>
      </c>
      <c r="AP9" s="324">
        <f t="shared" si="8"/>
        <v>0</v>
      </c>
      <c r="AQ9" s="209">
        <f t="shared" si="0"/>
        <v>7726.2710438281156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1102.5858225261056</v>
      </c>
      <c r="D10" s="260">
        <v>1102.5858225261056</v>
      </c>
      <c r="E10" s="179"/>
      <c r="F10" s="261"/>
      <c r="G10" s="261"/>
      <c r="H10" s="307">
        <f>SUM(I10:K10)</f>
        <v>512.94006062174151</v>
      </c>
      <c r="I10" s="260">
        <v>512.94006062174151</v>
      </c>
      <c r="J10" s="179">
        <v>0</v>
      </c>
      <c r="K10" s="179"/>
      <c r="L10" s="307">
        <f>SUM(M10:Z10)</f>
        <v>63.186169358934102</v>
      </c>
      <c r="M10" s="179"/>
      <c r="N10" s="179"/>
      <c r="O10" s="179"/>
      <c r="P10" s="179"/>
      <c r="Q10" s="179"/>
      <c r="R10" s="179"/>
      <c r="S10" s="179">
        <v>52.272687881736722</v>
      </c>
      <c r="T10" s="179"/>
      <c r="U10" s="179">
        <v>10.913481477197381</v>
      </c>
      <c r="V10" s="179"/>
      <c r="W10" s="261"/>
      <c r="X10" s="261"/>
      <c r="Y10" s="261"/>
      <c r="Z10" s="179"/>
      <c r="AA10" s="307">
        <v>2068.723293953055</v>
      </c>
      <c r="AB10" s="326">
        <f>SUM(AC10:AM10)</f>
        <v>150.50397927959438</v>
      </c>
      <c r="AC10" s="327"/>
      <c r="AD10" s="179"/>
      <c r="AE10" s="179">
        <v>84.86708908789285</v>
      </c>
      <c r="AF10" s="179">
        <v>25.966711880194897</v>
      </c>
      <c r="AG10" s="179">
        <v>39.670178311506639</v>
      </c>
      <c r="AH10" s="179"/>
      <c r="AI10" s="179">
        <v>0</v>
      </c>
      <c r="AJ10" s="179"/>
      <c r="AK10" s="260"/>
      <c r="AL10" s="260"/>
      <c r="AM10" s="261"/>
      <c r="AN10" s="352">
        <v>24.94840945352059</v>
      </c>
      <c r="AO10" s="307"/>
      <c r="AP10" s="326"/>
      <c r="AQ10" s="212">
        <f t="shared" si="0"/>
        <v>3922.8877351929509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8.9666770450461151</v>
      </c>
      <c r="I11" s="28">
        <v>8.9666770450461151</v>
      </c>
      <c r="J11" s="173"/>
      <c r="K11" s="173"/>
      <c r="L11" s="302">
        <f>SUM(M11:Z11)</f>
        <v>5.2247591480918043</v>
      </c>
      <c r="M11" s="173"/>
      <c r="N11" s="186"/>
      <c r="O11" s="186">
        <v>4.5943514782723716</v>
      </c>
      <c r="P11" s="173"/>
      <c r="Q11" s="173"/>
      <c r="R11" s="173"/>
      <c r="S11" s="173">
        <v>0</v>
      </c>
      <c r="T11" s="173">
        <v>0.63040766981943241</v>
      </c>
      <c r="U11" s="173">
        <v>0</v>
      </c>
      <c r="V11" s="173"/>
      <c r="W11" s="188"/>
      <c r="X11" s="188"/>
      <c r="Y11" s="188"/>
      <c r="Z11" s="173"/>
      <c r="AA11" s="302">
        <v>278.37569914717693</v>
      </c>
      <c r="AB11" s="320">
        <f>SUM(AC11:AM11)</f>
        <v>9.5265987412596758</v>
      </c>
      <c r="AC11" s="321"/>
      <c r="AD11" s="173"/>
      <c r="AE11" s="173">
        <v>2.9067316246313935</v>
      </c>
      <c r="AF11" s="173"/>
      <c r="AG11" s="173"/>
      <c r="AH11" s="173">
        <v>6.6198671166282814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302.09373408157455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45.778540842648319</v>
      </c>
      <c r="AP12" s="320"/>
      <c r="AQ12" s="199">
        <f t="shared" si="0"/>
        <v>45.778540842648319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85.417861052631579</v>
      </c>
      <c r="I13" s="28">
        <v>85.417861052631579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85.417861052631579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3306.1781933905995</v>
      </c>
      <c r="M14" s="180">
        <v>3272.1621933905994</v>
      </c>
      <c r="N14" s="180">
        <v>34.015999999999998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53.954876086283491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9.9601031814273444</v>
      </c>
      <c r="AP14" s="328"/>
      <c r="AQ14" s="215">
        <f t="shared" si="0"/>
        <v>3370.0931726583103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81.146968000000001</v>
      </c>
      <c r="I15" s="266">
        <f t="shared" si="13"/>
        <v>0</v>
      </c>
      <c r="J15" s="181">
        <f t="shared" si="13"/>
        <v>0</v>
      </c>
      <c r="K15" s="181">
        <f t="shared" si="13"/>
        <v>81.146968000000001</v>
      </c>
      <c r="L15" s="309">
        <f t="shared" si="13"/>
        <v>3318.5399264422967</v>
      </c>
      <c r="M15" s="181">
        <f t="shared" si="13"/>
        <v>0</v>
      </c>
      <c r="N15" s="181">
        <f t="shared" si="13"/>
        <v>0</v>
      </c>
      <c r="O15" s="181">
        <f t="shared" si="13"/>
        <v>92.060906140657792</v>
      </c>
      <c r="P15" s="181">
        <f t="shared" si="13"/>
        <v>589.729195</v>
      </c>
      <c r="Q15" s="181">
        <f t="shared" si="13"/>
        <v>184.67360055872001</v>
      </c>
      <c r="R15" s="181">
        <f t="shared" si="13"/>
        <v>0</v>
      </c>
      <c r="S15" s="181">
        <f t="shared" si="13"/>
        <v>1046.4927135576272</v>
      </c>
      <c r="T15" s="181">
        <f t="shared" si="13"/>
        <v>47.886690660678859</v>
      </c>
      <c r="U15" s="181">
        <f t="shared" si="13"/>
        <v>1277.6699795239222</v>
      </c>
      <c r="V15" s="181">
        <f t="shared" si="13"/>
        <v>0</v>
      </c>
      <c r="W15" s="267">
        <f t="shared" si="13"/>
        <v>80.026841000690595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2036.004059436093</v>
      </c>
      <c r="AP15" s="217">
        <f t="shared" si="13"/>
        <v>0</v>
      </c>
      <c r="AQ15" s="218">
        <f t="shared" si="0"/>
        <v>5435.6909538783893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1821.8427870714208</v>
      </c>
      <c r="AP16" s="326"/>
      <c r="AQ16" s="219">
        <f>C16+H16+L16+AA16+AO16+AP16</f>
        <v>1821.8427870714208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189.05849059889385</v>
      </c>
      <c r="AP17" s="320"/>
      <c r="AQ17" s="199">
        <f>C17+H17+L17+AA17+AO17+AP17</f>
        <v>189.05849059889385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25.102781765778161</v>
      </c>
      <c r="AP18" s="320"/>
      <c r="AQ18" s="199">
        <f t="shared" si="0"/>
        <v>25.102781765778161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81.146968000000001</v>
      </c>
      <c r="I19" s="28"/>
      <c r="J19" s="173"/>
      <c r="K19" s="173">
        <v>81.146968000000001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81.146968000000001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3318.5399264422967</v>
      </c>
      <c r="M20" s="180"/>
      <c r="N20" s="180"/>
      <c r="O20" s="180">
        <v>92.060906140657792</v>
      </c>
      <c r="P20" s="180">
        <v>589.729195</v>
      </c>
      <c r="Q20" s="180">
        <v>184.67360055872001</v>
      </c>
      <c r="R20" s="180">
        <v>0</v>
      </c>
      <c r="S20" s="180">
        <v>1046.4927135576272</v>
      </c>
      <c r="T20" s="180">
        <v>47.886690660678859</v>
      </c>
      <c r="U20" s="180">
        <v>1277.6699795239222</v>
      </c>
      <c r="V20" s="180"/>
      <c r="W20" s="264">
        <v>80.026841000690595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3318.5399264422967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11.746825572818961</v>
      </c>
      <c r="D21" s="269">
        <f>SUM(D22:D24)</f>
        <v>-6.6227350000000005</v>
      </c>
      <c r="E21" s="182">
        <f>SUM(E22:E24)</f>
        <v>18.369560572818962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-14.957733707603385</v>
      </c>
      <c r="M21" s="182">
        <f t="shared" ref="M21:AA21" si="15">SUM(M22:M24)</f>
        <v>0</v>
      </c>
      <c r="N21" s="182">
        <f t="shared" ref="N21" si="16">SUM(N22:N24)</f>
        <v>29.763999999999999</v>
      </c>
      <c r="O21" s="182">
        <f t="shared" si="15"/>
        <v>0</v>
      </c>
      <c r="P21" s="182">
        <f t="shared" si="15"/>
        <v>-25.708347399999997</v>
      </c>
      <c r="Q21" s="182">
        <f t="shared" si="15"/>
        <v>198.45280000000002</v>
      </c>
      <c r="R21" s="182">
        <f t="shared" si="15"/>
        <v>-198.0204</v>
      </c>
      <c r="S21" s="182">
        <f t="shared" si="15"/>
        <v>1.1403500499999997</v>
      </c>
      <c r="T21" s="182">
        <f t="shared" si="15"/>
        <v>0</v>
      </c>
      <c r="U21" s="182">
        <f t="shared" si="15"/>
        <v>-4.6353107847844512</v>
      </c>
      <c r="V21" s="182">
        <f t="shared" si="15"/>
        <v>-11.746825572818963</v>
      </c>
      <c r="W21" s="270">
        <f t="shared" si="15"/>
        <v>-4.2039999999999997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-596.35073224242308</v>
      </c>
      <c r="AC21" s="332">
        <f t="shared" si="17"/>
        <v>-58.568191835904003</v>
      </c>
      <c r="AD21" s="182">
        <f t="shared" si="17"/>
        <v>-537.37536154529289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-0.40717886122616298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596.35073224242308</v>
      </c>
      <c r="AP21" s="331">
        <f t="shared" si="17"/>
        <v>0</v>
      </c>
      <c r="AQ21" s="223">
        <f t="shared" si="17"/>
        <v>-3.2109081347844235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-596.35073224242308</v>
      </c>
      <c r="AC22" s="327">
        <f>-AC2</f>
        <v>-58.568191835904003</v>
      </c>
      <c r="AD22" s="179">
        <f>-AD2</f>
        <v>-537.37536154529289</v>
      </c>
      <c r="AE22" s="179"/>
      <c r="AF22" s="179"/>
      <c r="AG22" s="186"/>
      <c r="AH22" s="186"/>
      <c r="AI22" s="186"/>
      <c r="AJ22" s="186"/>
      <c r="AK22" s="260">
        <v>-0.40717886122616298</v>
      </c>
      <c r="AL22" s="186"/>
      <c r="AM22" s="261"/>
      <c r="AN22" s="352"/>
      <c r="AO22" s="307">
        <f>-(C22+H22+L22+AA22+AB22)</f>
        <v>596.35073224242308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11.746825572818961</v>
      </c>
      <c r="D24" s="403">
        <v>-6.6227350000000005</v>
      </c>
      <c r="E24" s="184">
        <f>-D24-V24</f>
        <v>18.369560572818962</v>
      </c>
      <c r="F24" s="253"/>
      <c r="G24" s="253">
        <v>0</v>
      </c>
      <c r="H24" s="303"/>
      <c r="I24" s="312"/>
      <c r="J24" s="184"/>
      <c r="K24" s="184"/>
      <c r="L24" s="303">
        <f>SUM(N24:Z24)</f>
        <v>-14.957733707603385</v>
      </c>
      <c r="M24" s="184"/>
      <c r="N24" s="184">
        <v>29.763999999999999</v>
      </c>
      <c r="O24" s="184"/>
      <c r="P24" s="184">
        <v>-25.708347399999997</v>
      </c>
      <c r="Q24" s="184">
        <v>198.45280000000002</v>
      </c>
      <c r="R24" s="184">
        <v>-198.0204</v>
      </c>
      <c r="S24" s="184">
        <v>1.1403500499999997</v>
      </c>
      <c r="T24" s="184"/>
      <c r="U24" s="184">
        <v>-4.6353107847844512</v>
      </c>
      <c r="V24" s="253">
        <v>-11.746825572818963</v>
      </c>
      <c r="W24" s="253">
        <v>-4.2039999999999997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-3.2109081347844235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11.543734188946431</v>
      </c>
      <c r="I25" s="172">
        <v>11.543734188946431</v>
      </c>
      <c r="J25" s="183"/>
      <c r="K25" s="183"/>
      <c r="L25" s="309">
        <f>SUM(O25:Z25)</f>
        <v>79.766373788926558</v>
      </c>
      <c r="M25" s="183"/>
      <c r="N25" s="183"/>
      <c r="O25" s="183">
        <v>79.589076032954296</v>
      </c>
      <c r="P25" s="183"/>
      <c r="Q25" s="183"/>
      <c r="R25" s="183"/>
      <c r="S25" s="183">
        <v>0</v>
      </c>
      <c r="T25" s="183">
        <v>4.1693256233877908E-3</v>
      </c>
      <c r="U25" s="183">
        <v>0.17312843034886546</v>
      </c>
      <c r="V25" s="183"/>
      <c r="W25" s="172"/>
      <c r="X25" s="172"/>
      <c r="Y25" s="172"/>
      <c r="Z25" s="183"/>
      <c r="AA25" s="309">
        <v>51.309247403950508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262.91052163614853</v>
      </c>
      <c r="AP25" s="217"/>
      <c r="AQ25" s="226">
        <f>C25+H25+L25+AA25+AB25+AN25+AO25+AP25</f>
        <v>405.52987701797201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345.3051490430077</v>
      </c>
      <c r="D26" s="276">
        <f t="shared" si="20"/>
        <v>245.19497951943268</v>
      </c>
      <c r="E26" s="177">
        <f t="shared" si="20"/>
        <v>85.670129371057271</v>
      </c>
      <c r="F26" s="177">
        <f t="shared" si="20"/>
        <v>0</v>
      </c>
      <c r="G26" s="177">
        <f t="shared" si="20"/>
        <v>14.440040152517755</v>
      </c>
      <c r="H26" s="305">
        <f t="shared" si="20"/>
        <v>196.49341272214104</v>
      </c>
      <c r="I26" s="276">
        <f t="shared" si="20"/>
        <v>0.37647972214112713</v>
      </c>
      <c r="J26" s="177">
        <f t="shared" si="20"/>
        <v>127.70399999999999</v>
      </c>
      <c r="K26" s="177">
        <f t="shared" si="20"/>
        <v>68.41293300000001</v>
      </c>
      <c r="L26" s="305">
        <f t="shared" si="20"/>
        <v>7059.7156957142815</v>
      </c>
      <c r="M26" s="177">
        <f t="shared" si="20"/>
        <v>4.5474735088646412E-13</v>
      </c>
      <c r="N26" s="177">
        <f t="shared" si="20"/>
        <v>7.9999999999991189E-3</v>
      </c>
      <c r="O26" s="177">
        <f t="shared" si="20"/>
        <v>7.8774786294311241</v>
      </c>
      <c r="P26" s="177">
        <f t="shared" si="20"/>
        <v>973.03685161111105</v>
      </c>
      <c r="Q26" s="177">
        <f t="shared" si="20"/>
        <v>894.81148428672009</v>
      </c>
      <c r="R26" s="177">
        <f t="shared" si="20"/>
        <v>921.84154190544007</v>
      </c>
      <c r="S26" s="177">
        <f t="shared" si="20"/>
        <v>36.134872270240812</v>
      </c>
      <c r="T26" s="177">
        <f t="shared" si="20"/>
        <v>166.5614261411107</v>
      </c>
      <c r="U26" s="177">
        <f t="shared" si="20"/>
        <v>3654.0466747572045</v>
      </c>
      <c r="V26" s="177">
        <f t="shared" si="20"/>
        <v>142.94895687384252</v>
      </c>
      <c r="W26" s="177">
        <f t="shared" si="20"/>
        <v>-1.8451139703038768</v>
      </c>
      <c r="X26" s="177">
        <f t="shared" si="20"/>
        <v>229.95194044376132</v>
      </c>
      <c r="Y26" s="177">
        <f t="shared" si="20"/>
        <v>1.6262228099999998</v>
      </c>
      <c r="Z26" s="177">
        <f t="shared" si="20"/>
        <v>32.715359955724175</v>
      </c>
      <c r="AA26" s="305">
        <f t="shared" si="20"/>
        <v>1798.5134920271171</v>
      </c>
      <c r="AB26" s="255">
        <f t="shared" si="20"/>
        <v>388.10048765174656</v>
      </c>
      <c r="AC26" s="325">
        <f t="shared" si="20"/>
        <v>0</v>
      </c>
      <c r="AD26" s="178">
        <f t="shared" si="20"/>
        <v>0</v>
      </c>
      <c r="AE26" s="178">
        <f t="shared" si="20"/>
        <v>185.65666024569077</v>
      </c>
      <c r="AF26" s="178">
        <f t="shared" si="20"/>
        <v>37.954163781909088</v>
      </c>
      <c r="AG26" s="178">
        <f t="shared" si="20"/>
        <v>0</v>
      </c>
      <c r="AH26" s="178">
        <f t="shared" si="20"/>
        <v>9.3066787719407351</v>
      </c>
      <c r="AI26" s="178">
        <f t="shared" si="20"/>
        <v>78.93119837584787</v>
      </c>
      <c r="AJ26" s="178">
        <f t="shared" ref="AJ26" si="21">AJ7-AJ9+AJ15+AJ21-AJ25</f>
        <v>31.851377212079999</v>
      </c>
      <c r="AK26" s="257">
        <f t="shared" si="20"/>
        <v>0</v>
      </c>
      <c r="AL26" s="257">
        <f t="shared" si="20"/>
        <v>12.092302081935719</v>
      </c>
      <c r="AM26" s="295">
        <f t="shared" si="20"/>
        <v>32.308107182342368</v>
      </c>
      <c r="AN26" s="305">
        <f t="shared" si="20"/>
        <v>41.706627936467591</v>
      </c>
      <c r="AO26" s="305">
        <f t="shared" si="20"/>
        <v>2252.5062623037606</v>
      </c>
      <c r="AP26" s="255">
        <f t="shared" si="20"/>
        <v>0</v>
      </c>
      <c r="AQ26" s="205">
        <f>C26+H26+L26+AA26+AB26+AN26+AO26+AP26</f>
        <v>12082.341127398524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264.2935232094855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229.95194044376132</v>
      </c>
      <c r="Y27" s="258">
        <f t="shared" si="23"/>
        <v>1.6262228099999998</v>
      </c>
      <c r="Z27" s="178">
        <f t="shared" si="23"/>
        <v>32.715359955724175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264.2935232094855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264.2935232094855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229.95194044376132</v>
      </c>
      <c r="Y28" s="270">
        <f>Y26</f>
        <v>1.6262228099999998</v>
      </c>
      <c r="Z28" s="182">
        <f>Z26</f>
        <v>32.715359955724175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264.2935232094855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350.42199599809317</v>
      </c>
      <c r="D29" s="257">
        <f t="shared" si="25"/>
        <v>245.17867050439568</v>
      </c>
      <c r="E29" s="178">
        <f t="shared" si="25"/>
        <v>88.843908767859119</v>
      </c>
      <c r="F29" s="258">
        <f t="shared" si="25"/>
        <v>0</v>
      </c>
      <c r="G29" s="258">
        <f t="shared" si="25"/>
        <v>16.41134150583839</v>
      </c>
      <c r="H29" s="306">
        <f t="shared" si="25"/>
        <v>197.72627365148657</v>
      </c>
      <c r="I29" s="257">
        <f t="shared" si="25"/>
        <v>0.8401553214865769</v>
      </c>
      <c r="J29" s="257">
        <f t="shared" si="25"/>
        <v>127.70399999999999</v>
      </c>
      <c r="K29" s="257">
        <f t="shared" si="25"/>
        <v>69.182118329999994</v>
      </c>
      <c r="L29" s="306">
        <f t="shared" si="25"/>
        <v>6735.8903728050045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1002.8277154756413</v>
      </c>
      <c r="Q29" s="178">
        <f t="shared" si="25"/>
        <v>905.83842122592</v>
      </c>
      <c r="R29" s="178">
        <f t="shared" si="25"/>
        <v>868.35380084904</v>
      </c>
      <c r="S29" s="178">
        <f t="shared" si="25"/>
        <v>35.972593076732302</v>
      </c>
      <c r="T29" s="178">
        <f t="shared" si="25"/>
        <v>163.46641507493476</v>
      </c>
      <c r="U29" s="178">
        <f t="shared" si="25"/>
        <v>3616.3661761398753</v>
      </c>
      <c r="V29" s="178">
        <f t="shared" si="25"/>
        <v>143.06525096286194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1789.1306093399221</v>
      </c>
      <c r="AB29" s="324">
        <f t="shared" si="25"/>
        <v>403.16624825860731</v>
      </c>
      <c r="AC29" s="325">
        <f t="shared" si="25"/>
        <v>0</v>
      </c>
      <c r="AD29" s="178">
        <f t="shared" si="25"/>
        <v>0</v>
      </c>
      <c r="AE29" s="178">
        <f t="shared" si="25"/>
        <v>193.00686769334283</v>
      </c>
      <c r="AF29" s="178">
        <f t="shared" ref="AF29" si="27">AF30+AF45+AF56+AF58+AF65+AF70+AF71</f>
        <v>37.954163781909088</v>
      </c>
      <c r="AG29" s="178">
        <f t="shared" si="25"/>
        <v>0</v>
      </c>
      <c r="AH29" s="178">
        <f t="shared" si="25"/>
        <v>9.3066787719407351</v>
      </c>
      <c r="AI29" s="178">
        <f t="shared" si="25"/>
        <v>85.742511493264516</v>
      </c>
      <c r="AJ29" s="178">
        <f t="shared" ref="AJ29" si="28">AJ30+AJ45+AJ56+AJ58+AJ65+AJ70+AJ71</f>
        <v>32.755617253871989</v>
      </c>
      <c r="AK29" s="324">
        <f t="shared" si="25"/>
        <v>0</v>
      </c>
      <c r="AL29" s="324">
        <f t="shared" ref="AL29" si="29">AL30+AL45+AL56+AL58+AL65+AL70+AL71</f>
        <v>12.092302081935719</v>
      </c>
      <c r="AM29" s="324">
        <f t="shared" si="25"/>
        <v>32.308107182342368</v>
      </c>
      <c r="AN29" s="324">
        <f t="shared" si="25"/>
        <v>41.706627936467598</v>
      </c>
      <c r="AO29" s="306">
        <f t="shared" si="25"/>
        <v>2268.0465284787711</v>
      </c>
      <c r="AP29" s="324">
        <f t="shared" si="25"/>
        <v>0</v>
      </c>
      <c r="AQ29" s="205">
        <f t="shared" si="25"/>
        <v>11786.088656468353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92.741647821794743</v>
      </c>
      <c r="D30" s="185">
        <v>92.741647821794757</v>
      </c>
      <c r="E30" s="185">
        <v>1.1924780000000001E-2</v>
      </c>
      <c r="F30" s="280"/>
      <c r="G30" s="280"/>
      <c r="H30" s="314">
        <f>SUM(H31:H44)</f>
        <v>0.8401553214865769</v>
      </c>
      <c r="I30" s="279">
        <f t="shared" ref="I30:K30" si="30">SUM(I31:I44)</f>
        <v>0.8401553214865769</v>
      </c>
      <c r="J30" s="185">
        <f t="shared" si="30"/>
        <v>0</v>
      </c>
      <c r="K30" s="185">
        <f t="shared" si="30"/>
        <v>0</v>
      </c>
      <c r="L30" s="314">
        <f>SUM(L31:L44)</f>
        <v>356.13722783343042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6.2770300288580545</v>
      </c>
      <c r="R30" s="185">
        <f>SUM(R31:R44)</f>
        <v>0</v>
      </c>
      <c r="S30" s="185">
        <v>34.565986353677957</v>
      </c>
      <c r="T30" s="185">
        <v>54.965246109647097</v>
      </c>
      <c r="U30" s="185">
        <v>126.91326247025047</v>
      </c>
      <c r="V30" s="185">
        <v>133.41570287099682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866.18012209003257</v>
      </c>
      <c r="AB30" s="336">
        <f t="shared" ref="AB30:AN30" si="31">SUM(AB31:AB44)</f>
        <v>175.88184543006525</v>
      </c>
      <c r="AC30" s="337">
        <f t="shared" si="31"/>
        <v>0</v>
      </c>
      <c r="AD30" s="185">
        <f t="shared" si="31"/>
        <v>0</v>
      </c>
      <c r="AE30" s="185">
        <f t="shared" si="31"/>
        <v>133.85492193981085</v>
      </c>
      <c r="AF30" s="185">
        <f t="shared" ref="AF30" si="32">SUM(AF31:AF44)</f>
        <v>37.954163781909088</v>
      </c>
      <c r="AG30" s="185">
        <f t="shared" si="31"/>
        <v>0</v>
      </c>
      <c r="AH30" s="185">
        <f t="shared" si="31"/>
        <v>4.0727597083452753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41.706627936467598</v>
      </c>
      <c r="AO30" s="314">
        <v>589.02308251442616</v>
      </c>
      <c r="AP30" s="336">
        <f>SUM(AP31:AP44)</f>
        <v>0</v>
      </c>
      <c r="AQ30" s="209">
        <f t="shared" ref="AQ30" si="35">C30+H30+L30+AA30+AB30+AN30+AO30+AP30</f>
        <v>2122.5107089477033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</v>
      </c>
      <c r="D31" s="327">
        <v>0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19.168959356004052</v>
      </c>
      <c r="M31" s="186"/>
      <c r="N31" s="186"/>
      <c r="O31" s="186"/>
      <c r="P31" s="283"/>
      <c r="Q31" s="311">
        <v>0.106</v>
      </c>
      <c r="R31" s="434"/>
      <c r="S31" s="311">
        <v>1.0648820913734216</v>
      </c>
      <c r="T31" s="311">
        <v>2.3590772646306291</v>
      </c>
      <c r="U31" s="311">
        <v>15.638999999999999</v>
      </c>
      <c r="V31" s="311">
        <v>0</v>
      </c>
      <c r="W31" s="434"/>
      <c r="X31" s="282"/>
      <c r="Y31" s="283"/>
      <c r="Z31" s="186"/>
      <c r="AA31" s="352">
        <v>7.5181678483081447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23.167683612712793</v>
      </c>
      <c r="AP31" s="338"/>
      <c r="AQ31" s="212">
        <f t="shared" si="24"/>
        <v>49.85481081702499</v>
      </c>
    </row>
    <row r="32" spans="1:44" ht="12.75" customHeight="1">
      <c r="A32" s="235" t="s">
        <v>110</v>
      </c>
      <c r="B32" s="402" t="s">
        <v>122</v>
      </c>
      <c r="C32" s="249">
        <f t="shared" si="36"/>
        <v>18.016505828209649</v>
      </c>
      <c r="D32" s="321">
        <v>18.016505828209649</v>
      </c>
      <c r="E32" s="413"/>
      <c r="F32" s="413"/>
      <c r="G32" s="582"/>
      <c r="H32" s="302">
        <f t="shared" si="37"/>
        <v>0.8401553214865769</v>
      </c>
      <c r="I32" s="28">
        <v>0.8401553214865769</v>
      </c>
      <c r="J32" s="173"/>
      <c r="K32" s="173"/>
      <c r="L32" s="302">
        <f t="shared" si="38"/>
        <v>63.565696148337082</v>
      </c>
      <c r="M32" s="173"/>
      <c r="N32" s="173"/>
      <c r="O32" s="173"/>
      <c r="P32" s="283"/>
      <c r="Q32" s="413">
        <v>1.2989999999999999</v>
      </c>
      <c r="R32" s="413"/>
      <c r="S32" s="413">
        <v>19.824288333019901</v>
      </c>
      <c r="T32" s="413">
        <v>30.456407815317181</v>
      </c>
      <c r="U32" s="413">
        <v>11.986000000000001</v>
      </c>
      <c r="V32" s="413">
        <v>0</v>
      </c>
      <c r="W32" s="413"/>
      <c r="X32" s="28"/>
      <c r="Y32" s="188"/>
      <c r="Z32" s="173"/>
      <c r="AA32" s="350">
        <v>238.2222396235677</v>
      </c>
      <c r="AB32" s="320">
        <f t="shared" si="39"/>
        <v>30.205123492141965</v>
      </c>
      <c r="AC32" s="321"/>
      <c r="AD32" s="173"/>
      <c r="AE32" s="173">
        <v>26.132363783796691</v>
      </c>
      <c r="AF32" s="173"/>
      <c r="AG32" s="186"/>
      <c r="AH32" s="186">
        <v>4.0727597083452753</v>
      </c>
      <c r="AI32" s="186">
        <v>0</v>
      </c>
      <c r="AJ32" s="186"/>
      <c r="AK32" s="28"/>
      <c r="AL32" s="188"/>
      <c r="AM32" s="173"/>
      <c r="AN32" s="350"/>
      <c r="AO32" s="350">
        <v>135.38005834216705</v>
      </c>
      <c r="AP32" s="320"/>
      <c r="AQ32" s="199">
        <f t="shared" si="24"/>
        <v>486.22977875591005</v>
      </c>
    </row>
    <row r="33" spans="1:44" ht="12.75" customHeight="1">
      <c r="A33" s="235" t="s">
        <v>16</v>
      </c>
      <c r="B33" s="138" t="s">
        <v>14</v>
      </c>
      <c r="C33" s="249">
        <f t="shared" si="36"/>
        <v>0</v>
      </c>
      <c r="D33" s="321">
        <v>0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4.8496465657954166</v>
      </c>
      <c r="M33" s="173"/>
      <c r="N33" s="173"/>
      <c r="O33" s="173"/>
      <c r="P33" s="283"/>
      <c r="Q33" s="413">
        <v>2.8000000000000001E-2</v>
      </c>
      <c r="R33" s="413"/>
      <c r="S33" s="413">
        <v>0.43874970288346971</v>
      </c>
      <c r="T33" s="413">
        <v>4.1538968629119468</v>
      </c>
      <c r="U33" s="413">
        <v>0.22900000000000001</v>
      </c>
      <c r="V33" s="413">
        <v>0</v>
      </c>
      <c r="W33" s="413"/>
      <c r="X33" s="28"/>
      <c r="Y33" s="188"/>
      <c r="Z33" s="173"/>
      <c r="AA33" s="350">
        <v>2.2186230089989389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2.7556809902135533</v>
      </c>
      <c r="AP33" s="320"/>
      <c r="AQ33" s="199">
        <f t="shared" si="24"/>
        <v>9.8239505650079089</v>
      </c>
    </row>
    <row r="34" spans="1:44" ht="12.75" customHeight="1">
      <c r="A34" s="235" t="s">
        <v>18</v>
      </c>
      <c r="B34" s="138" t="s">
        <v>123</v>
      </c>
      <c r="C34" s="526">
        <f t="shared" si="36"/>
        <v>0</v>
      </c>
      <c r="D34" s="321">
        <v>0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3.4746118468699496</v>
      </c>
      <c r="M34" s="173"/>
      <c r="N34" s="173"/>
      <c r="O34" s="173"/>
      <c r="P34" s="283"/>
      <c r="Q34" s="413">
        <v>0.1</v>
      </c>
      <c r="R34" s="413"/>
      <c r="S34" s="413">
        <v>0.15481923109559934</v>
      </c>
      <c r="T34" s="413">
        <v>0.6407926157743502</v>
      </c>
      <c r="U34" s="413">
        <v>2.5790000000000002</v>
      </c>
      <c r="V34" s="413">
        <v>0</v>
      </c>
      <c r="W34" s="413"/>
      <c r="X34" s="28"/>
      <c r="Y34" s="188"/>
      <c r="Z34" s="173"/>
      <c r="AA34" s="350">
        <v>4.6656525510237952</v>
      </c>
      <c r="AB34" s="320">
        <f t="shared" si="39"/>
        <v>106.28763162797367</v>
      </c>
      <c r="AC34" s="321"/>
      <c r="AD34" s="173"/>
      <c r="AE34" s="173">
        <v>106.28763162797367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24.656534953396886</v>
      </c>
      <c r="AP34" s="320"/>
      <c r="AQ34" s="199">
        <f t="shared" si="24"/>
        <v>139.08443097926431</v>
      </c>
    </row>
    <row r="35" spans="1:44" ht="12.75" customHeight="1">
      <c r="A35" s="235" t="s">
        <v>20</v>
      </c>
      <c r="B35" s="138" t="s">
        <v>124</v>
      </c>
      <c r="C35" s="526">
        <f t="shared" si="36"/>
        <v>0</v>
      </c>
      <c r="D35" s="321">
        <v>0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1.5734275886322808</v>
      </c>
      <c r="M35" s="173"/>
      <c r="N35" s="173"/>
      <c r="O35" s="173"/>
      <c r="P35" s="283"/>
      <c r="Q35" s="413">
        <v>5.8000000000000003E-2</v>
      </c>
      <c r="R35" s="413"/>
      <c r="S35" s="413">
        <v>0.35876928829533722</v>
      </c>
      <c r="T35" s="413">
        <v>0.34665830033694356</v>
      </c>
      <c r="U35" s="413">
        <v>0.81</v>
      </c>
      <c r="V35" s="413">
        <v>0</v>
      </c>
      <c r="W35" s="413"/>
      <c r="X35" s="28"/>
      <c r="Y35" s="188"/>
      <c r="Z35" s="173"/>
      <c r="AA35" s="350">
        <v>7.4097389042593251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9.4946923217310566</v>
      </c>
      <c r="AP35" s="320"/>
      <c r="AQ35" s="199">
        <f t="shared" si="24"/>
        <v>18.477858814622664</v>
      </c>
    </row>
    <row r="36" spans="1:44" ht="12.75" customHeight="1">
      <c r="A36" s="235" t="s">
        <v>22</v>
      </c>
      <c r="B36" s="138" t="s">
        <v>125</v>
      </c>
      <c r="C36" s="249">
        <f t="shared" si="36"/>
        <v>0</v>
      </c>
      <c r="D36" s="339">
        <v>0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20.378893798008235</v>
      </c>
      <c r="M36" s="173"/>
      <c r="N36" s="173"/>
      <c r="O36" s="173"/>
      <c r="P36" s="283"/>
      <c r="Q36" s="434">
        <v>0.44800000000000001</v>
      </c>
      <c r="R36" s="413"/>
      <c r="S36" s="434">
        <v>4.7159880173216706</v>
      </c>
      <c r="T36" s="434">
        <v>2.2120101069119258</v>
      </c>
      <c r="U36" s="434">
        <v>3.4359999999999999</v>
      </c>
      <c r="V36" s="434">
        <v>9.5668956737746367</v>
      </c>
      <c r="W36" s="413"/>
      <c r="X36" s="28"/>
      <c r="Y36" s="188"/>
      <c r="Z36" s="173"/>
      <c r="AA36" s="347">
        <v>112.51074843958123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90.07084179014528</v>
      </c>
      <c r="AP36" s="320"/>
      <c r="AQ36" s="199">
        <f t="shared" si="24"/>
        <v>222.96048402773476</v>
      </c>
    </row>
    <row r="37" spans="1:44" ht="12.75" customHeight="1">
      <c r="A37" s="235" t="s">
        <v>24</v>
      </c>
      <c r="B37" s="138" t="s">
        <v>126</v>
      </c>
      <c r="C37" s="249">
        <f t="shared" si="36"/>
        <v>0</v>
      </c>
      <c r="D37" s="321">
        <v>0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3.195988252834657</v>
      </c>
      <c r="M37" s="173"/>
      <c r="N37" s="173"/>
      <c r="O37" s="173"/>
      <c r="P37" s="283"/>
      <c r="Q37" s="413">
        <v>0.54500000000000004</v>
      </c>
      <c r="R37" s="413"/>
      <c r="S37" s="413">
        <v>3.0278299808364453E-2</v>
      </c>
      <c r="T37" s="413">
        <v>1.5547099530262922</v>
      </c>
      <c r="U37" s="413">
        <v>1.0660000000000001</v>
      </c>
      <c r="V37" s="413">
        <v>0</v>
      </c>
      <c r="W37" s="413"/>
      <c r="X37" s="28"/>
      <c r="Y37" s="188"/>
      <c r="Z37" s="173"/>
      <c r="AA37" s="350">
        <v>8.4067719164005492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22.292656947573889</v>
      </c>
      <c r="AP37" s="320"/>
      <c r="AQ37" s="199">
        <f t="shared" si="24"/>
        <v>33.895417116809099</v>
      </c>
    </row>
    <row r="38" spans="1:44" ht="12.75" customHeight="1">
      <c r="A38" s="235" t="s">
        <v>26</v>
      </c>
      <c r="B38" s="138" t="s">
        <v>127</v>
      </c>
      <c r="C38" s="249">
        <f t="shared" si="36"/>
        <v>74.725141993585098</v>
      </c>
      <c r="D38" s="321">
        <v>74.725141993585098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149.82158818039872</v>
      </c>
      <c r="M38" s="173"/>
      <c r="N38" s="173"/>
      <c r="O38" s="173"/>
      <c r="P38" s="283"/>
      <c r="Q38" s="413">
        <v>1.248</v>
      </c>
      <c r="R38" s="413"/>
      <c r="S38" s="413">
        <v>3.1929324080933754</v>
      </c>
      <c r="T38" s="413">
        <v>1.8188305628068209</v>
      </c>
      <c r="U38" s="413">
        <v>19.736999999999998</v>
      </c>
      <c r="V38" s="413">
        <v>123.82482520949853</v>
      </c>
      <c r="W38" s="413"/>
      <c r="X38" s="28"/>
      <c r="Y38" s="188"/>
      <c r="Z38" s="173"/>
      <c r="AA38" s="350">
        <v>24.79494066101012</v>
      </c>
      <c r="AB38" s="320">
        <f t="shared" si="39"/>
        <v>39.389090309949594</v>
      </c>
      <c r="AC38" s="321"/>
      <c r="AD38" s="173"/>
      <c r="AE38" s="173">
        <v>1.4349265280405081</v>
      </c>
      <c r="AF38" s="173">
        <v>37.954163781909088</v>
      </c>
      <c r="AG38" s="186"/>
      <c r="AH38" s="186"/>
      <c r="AI38" s="186">
        <v>0</v>
      </c>
      <c r="AJ38" s="186"/>
      <c r="AK38" s="28"/>
      <c r="AL38" s="188"/>
      <c r="AM38" s="173"/>
      <c r="AN38" s="350">
        <v>41.706627936467598</v>
      </c>
      <c r="AO38" s="350">
        <v>56.41123397400262</v>
      </c>
      <c r="AP38" s="320"/>
      <c r="AQ38" s="199">
        <f t="shared" si="24"/>
        <v>386.84862305541378</v>
      </c>
    </row>
    <row r="39" spans="1:44" ht="12.75" customHeight="1">
      <c r="A39" s="235" t="s">
        <v>28</v>
      </c>
      <c r="B39" s="138" t="s">
        <v>128</v>
      </c>
      <c r="C39" s="249">
        <f t="shared" si="36"/>
        <v>0</v>
      </c>
      <c r="D39" s="321">
        <v>0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4.922327093862549</v>
      </c>
      <c r="M39" s="173"/>
      <c r="N39" s="173"/>
      <c r="O39" s="173"/>
      <c r="P39" s="283"/>
      <c r="Q39" s="413">
        <v>0.33699999999999997</v>
      </c>
      <c r="R39" s="413"/>
      <c r="S39" s="413">
        <v>0.82110686159359891</v>
      </c>
      <c r="T39" s="413">
        <v>1.577220232268951</v>
      </c>
      <c r="U39" s="413">
        <v>2.1869999999999998</v>
      </c>
      <c r="V39" s="413">
        <v>0</v>
      </c>
      <c r="W39" s="413"/>
      <c r="X39" s="28"/>
      <c r="Y39" s="188"/>
      <c r="Z39" s="173"/>
      <c r="AA39" s="350">
        <v>387.09325502844325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45.771917219302026</v>
      </c>
      <c r="AP39" s="320"/>
      <c r="AQ39" s="199">
        <f t="shared" si="24"/>
        <v>437.78749934160783</v>
      </c>
    </row>
    <row r="40" spans="1:44" ht="12.75" customHeight="1">
      <c r="A40" s="235" t="s">
        <v>30</v>
      </c>
      <c r="B40" s="138" t="s">
        <v>129</v>
      </c>
      <c r="C40" s="249">
        <f t="shared" si="36"/>
        <v>0</v>
      </c>
      <c r="D40" s="321">
        <v>0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3.5385899198350073</v>
      </c>
      <c r="M40" s="173"/>
      <c r="N40" s="173"/>
      <c r="O40" s="173"/>
      <c r="P40" s="283"/>
      <c r="Q40" s="413">
        <v>0.127</v>
      </c>
      <c r="R40" s="413"/>
      <c r="S40" s="413">
        <v>0.16510242725693067</v>
      </c>
      <c r="T40" s="413">
        <v>2.1624874925780766</v>
      </c>
      <c r="U40" s="413">
        <v>1.0840000000000001</v>
      </c>
      <c r="V40" s="413">
        <v>0</v>
      </c>
      <c r="W40" s="413"/>
      <c r="X40" s="28"/>
      <c r="Y40" s="188"/>
      <c r="Z40" s="173"/>
      <c r="AA40" s="350">
        <v>7.8062423801301586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14.741120855570264</v>
      </c>
      <c r="AP40" s="320"/>
      <c r="AQ40" s="199">
        <f t="shared" si="24"/>
        <v>26.085953155535428</v>
      </c>
    </row>
    <row r="41" spans="1:44" ht="12.75" customHeight="1">
      <c r="A41" s="235" t="s">
        <v>32</v>
      </c>
      <c r="B41" s="138" t="s">
        <v>130</v>
      </c>
      <c r="C41" s="526">
        <f t="shared" si="36"/>
        <v>0</v>
      </c>
      <c r="D41" s="339">
        <v>0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3.445902135141627</v>
      </c>
      <c r="M41" s="173"/>
      <c r="N41" s="173"/>
      <c r="O41" s="173"/>
      <c r="P41" s="283"/>
      <c r="Q41" s="434">
        <v>0.77500000000000002</v>
      </c>
      <c r="R41" s="413"/>
      <c r="S41" s="434">
        <v>0.13653799347545478</v>
      </c>
      <c r="T41" s="434">
        <v>1.8923641416661723</v>
      </c>
      <c r="U41" s="434">
        <v>0.64200000000000002</v>
      </c>
      <c r="V41" s="434">
        <v>0</v>
      </c>
      <c r="W41" s="413"/>
      <c r="X41" s="28"/>
      <c r="Y41" s="188"/>
      <c r="Z41" s="173"/>
      <c r="AA41" s="347">
        <v>18.29497834054504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81.219825799912996</v>
      </c>
      <c r="AP41" s="320"/>
      <c r="AQ41" s="199">
        <f t="shared" si="24"/>
        <v>102.96070627559966</v>
      </c>
    </row>
    <row r="42" spans="1:44" ht="12.75" customHeight="1">
      <c r="A42" s="235" t="s">
        <v>34</v>
      </c>
      <c r="B42" s="138" t="s">
        <v>131</v>
      </c>
      <c r="C42" s="249">
        <f t="shared" si="36"/>
        <v>0</v>
      </c>
      <c r="D42" s="321">
        <v>0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1.5423202742932727</v>
      </c>
      <c r="M42" s="173"/>
      <c r="N42" s="173"/>
      <c r="O42" s="173"/>
      <c r="P42" s="283"/>
      <c r="Q42" s="413">
        <v>6.6000000000000003E-2</v>
      </c>
      <c r="R42" s="413"/>
      <c r="S42" s="413">
        <v>0.10683098234271986</v>
      </c>
      <c r="T42" s="413">
        <v>1.0714892919505528</v>
      </c>
      <c r="U42" s="413">
        <v>0.29799999999999999</v>
      </c>
      <c r="V42" s="413">
        <v>0</v>
      </c>
      <c r="W42" s="413"/>
      <c r="X42" s="28"/>
      <c r="Y42" s="188"/>
      <c r="Z42" s="173"/>
      <c r="AA42" s="350">
        <v>0.92774114257156348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2.5597794980182766</v>
      </c>
      <c r="AP42" s="320"/>
      <c r="AQ42" s="199">
        <f t="shared" si="24"/>
        <v>5.0298409148831134</v>
      </c>
    </row>
    <row r="43" spans="1:44" ht="12.75" customHeight="1">
      <c r="A43" s="235" t="s">
        <v>36</v>
      </c>
      <c r="B43" s="138" t="s">
        <v>142</v>
      </c>
      <c r="C43" s="526">
        <f t="shared" si="36"/>
        <v>0</v>
      </c>
      <c r="D43" s="321">
        <v>0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10.203163857543544</v>
      </c>
      <c r="M43" s="173"/>
      <c r="N43" s="173"/>
      <c r="O43" s="173"/>
      <c r="P43" s="188"/>
      <c r="Q43" s="413">
        <v>0.32800000000000001</v>
      </c>
      <c r="R43" s="413"/>
      <c r="S43" s="413">
        <v>3.555700717118119</v>
      </c>
      <c r="T43" s="413">
        <v>4.3384811527017479</v>
      </c>
      <c r="U43" s="413">
        <v>1.9570000000000001</v>
      </c>
      <c r="V43" s="413">
        <v>2.3981987723676525E-2</v>
      </c>
      <c r="W43" s="413"/>
      <c r="X43" s="28"/>
      <c r="Y43" s="188"/>
      <c r="Z43" s="173"/>
      <c r="AA43" s="350">
        <v>40.960477195057912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55.308588432217782</v>
      </c>
      <c r="AP43" s="320"/>
      <c r="AQ43" s="199">
        <f t="shared" si="24"/>
        <v>106.47222948481924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66.456112815874022</v>
      </c>
      <c r="M44" s="180"/>
      <c r="N44" s="180"/>
      <c r="O44" s="180"/>
      <c r="P44" s="264"/>
      <c r="Q44" s="414">
        <v>0.81203002885805575</v>
      </c>
      <c r="R44" s="414"/>
      <c r="S44" s="414">
        <v>0</v>
      </c>
      <c r="T44" s="414">
        <v>0.38082031676549816</v>
      </c>
      <c r="U44" s="414">
        <v>65.263262470250467</v>
      </c>
      <c r="V44" s="414">
        <v>0</v>
      </c>
      <c r="W44" s="414"/>
      <c r="X44" s="263"/>
      <c r="Y44" s="264"/>
      <c r="Z44" s="180"/>
      <c r="AA44" s="353">
        <v>5.3505450501349205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25.192467777461708</v>
      </c>
      <c r="AP44" s="328"/>
      <c r="AQ44" s="215">
        <f>C44+H44+L44+AA44+AB44+AN44+AO44+AP44</f>
        <v>96.999125643470649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4825.0528099751691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1002.8277154756413</v>
      </c>
      <c r="Q45" s="529">
        <f t="shared" si="40"/>
        <v>0</v>
      </c>
      <c r="R45" s="529">
        <f t="shared" si="40"/>
        <v>868.35380084904</v>
      </c>
      <c r="S45" s="529">
        <f t="shared" si="40"/>
        <v>0</v>
      </c>
      <c r="T45" s="529">
        <f t="shared" si="40"/>
        <v>2.5484375456919062</v>
      </c>
      <c r="U45" s="529">
        <f>SUM(U46:U55)</f>
        <v>2951.3228561047963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21.286012786521841</v>
      </c>
      <c r="AB45" s="533">
        <f t="shared" si="40"/>
        <v>118.49812874713652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85.742511493264516</v>
      </c>
      <c r="AJ45" s="529">
        <f t="shared" ref="AJ45" si="43">SUM(AJ46:AJ55)</f>
        <v>32.755617253871989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4.270310632458922</v>
      </c>
      <c r="AP45" s="533">
        <f t="shared" si="40"/>
        <v>0</v>
      </c>
      <c r="AQ45" s="536">
        <f t="shared" si="24"/>
        <v>4969.1072621412859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713.83870896831479</v>
      </c>
      <c r="M46" s="179"/>
      <c r="N46" s="179"/>
      <c r="O46" s="179"/>
      <c r="P46" s="179"/>
      <c r="Q46" s="179"/>
      <c r="R46" s="179"/>
      <c r="S46" s="179"/>
      <c r="T46" s="179"/>
      <c r="U46" s="179">
        <v>713.83870896831479</v>
      </c>
      <c r="V46" s="179"/>
      <c r="W46" s="261"/>
      <c r="X46" s="261"/>
      <c r="Y46" s="261"/>
      <c r="Z46" s="179"/>
      <c r="AA46" s="352">
        <v>1.287463456577816E-2</v>
      </c>
      <c r="AB46" s="326">
        <f t="shared" ref="AB46:AB64" si="48">SUM(AC46:AM46)</f>
        <v>21.635848576347559</v>
      </c>
      <c r="AC46" s="327"/>
      <c r="AD46" s="179"/>
      <c r="AE46" s="179"/>
      <c r="AF46" s="179"/>
      <c r="AG46" s="179"/>
      <c r="AH46" s="179">
        <v>0</v>
      </c>
      <c r="AI46" s="179">
        <v>21.635848576347559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735.48743217922822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348.58878447534926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348.58878447534926</v>
      </c>
      <c r="V47" s="186"/>
      <c r="W47" s="283"/>
      <c r="X47" s="283"/>
      <c r="Y47" s="283"/>
      <c r="Z47" s="186"/>
      <c r="AA47" s="517"/>
      <c r="AB47" s="338">
        <f t="shared" si="48"/>
        <v>10.565431744689093</v>
      </c>
      <c r="AC47" s="339"/>
      <c r="AD47" s="186"/>
      <c r="AE47" s="186"/>
      <c r="AF47" s="186"/>
      <c r="AG47" s="186"/>
      <c r="AH47" s="186"/>
      <c r="AI47" s="186">
        <v>10.565431744689093</v>
      </c>
      <c r="AJ47" s="186">
        <v>0</v>
      </c>
      <c r="AK47" s="282"/>
      <c r="AL47" s="283"/>
      <c r="AM47" s="186"/>
      <c r="AN47" s="315"/>
      <c r="AO47" s="347">
        <v>1.0016707374854784E-2</v>
      </c>
      <c r="AP47" s="338"/>
      <c r="AQ47" s="212">
        <f t="shared" si="24"/>
        <v>359.1642329274132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2068.6020022883272</v>
      </c>
      <c r="M48" s="173"/>
      <c r="N48" s="173"/>
      <c r="O48" s="173"/>
      <c r="P48" s="173">
        <v>851.68519498897558</v>
      </c>
      <c r="Q48" s="173"/>
      <c r="R48" s="173"/>
      <c r="S48" s="173"/>
      <c r="T48" s="173">
        <v>2.5484375456919062</v>
      </c>
      <c r="U48" s="173">
        <v>1214.3683697536599</v>
      </c>
      <c r="V48" s="173"/>
      <c r="W48" s="188"/>
      <c r="X48" s="188"/>
      <c r="Y48" s="188"/>
      <c r="Z48" s="173"/>
      <c r="AA48" s="350"/>
      <c r="AB48" s="320">
        <f t="shared" si="48"/>
        <v>64.64794546271078</v>
      </c>
      <c r="AC48" s="321"/>
      <c r="AD48" s="173"/>
      <c r="AE48" s="173"/>
      <c r="AF48" s="173"/>
      <c r="AG48" s="173"/>
      <c r="AH48" s="173"/>
      <c r="AI48" s="173">
        <v>36.806479998638544</v>
      </c>
      <c r="AJ48" s="173">
        <v>27.84146546407224</v>
      </c>
      <c r="AK48" s="28"/>
      <c r="AL48" s="188"/>
      <c r="AM48" s="173"/>
      <c r="AN48" s="302"/>
      <c r="AO48" s="31">
        <v>0.42455506528066256</v>
      </c>
      <c r="AP48" s="320"/>
      <c r="AQ48" s="199">
        <f t="shared" si="24"/>
        <v>2133.6745028163186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128.89000222910084</v>
      </c>
      <c r="M49" s="173"/>
      <c r="N49" s="173"/>
      <c r="O49" s="173"/>
      <c r="P49" s="173">
        <v>14.348708866431828</v>
      </c>
      <c r="Q49" s="173"/>
      <c r="R49" s="173"/>
      <c r="S49" s="173"/>
      <c r="T49" s="173"/>
      <c r="U49" s="173">
        <v>114.54129336266902</v>
      </c>
      <c r="V49" s="173"/>
      <c r="W49" s="188"/>
      <c r="X49" s="188"/>
      <c r="Y49" s="188"/>
      <c r="Z49" s="173"/>
      <c r="AA49" s="350"/>
      <c r="AB49" s="320">
        <f t="shared" si="48"/>
        <v>3.9407071060285195</v>
      </c>
      <c r="AC49" s="321"/>
      <c r="AD49" s="173"/>
      <c r="AE49" s="173"/>
      <c r="AF49" s="173"/>
      <c r="AG49" s="173"/>
      <c r="AH49" s="173"/>
      <c r="AI49" s="173">
        <v>3.4716498948556049</v>
      </c>
      <c r="AJ49" s="173">
        <v>0.4690572111729146</v>
      </c>
      <c r="AK49" s="28"/>
      <c r="AL49" s="188"/>
      <c r="AM49" s="173"/>
      <c r="AN49" s="302"/>
      <c r="AO49" s="350">
        <v>1.9360756245573874E-3</v>
      </c>
      <c r="AP49" s="320"/>
      <c r="AQ49" s="199">
        <f t="shared" si="24"/>
        <v>132.83264541075394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36.470774645477604</v>
      </c>
      <c r="M50" s="173"/>
      <c r="N50" s="173"/>
      <c r="O50" s="173"/>
      <c r="P50" s="173"/>
      <c r="Q50" s="173"/>
      <c r="R50" s="285"/>
      <c r="S50" s="173"/>
      <c r="T50" s="173"/>
      <c r="U50" s="173">
        <v>36.470774645477604</v>
      </c>
      <c r="V50" s="173"/>
      <c r="W50" s="188"/>
      <c r="X50" s="188"/>
      <c r="Y50" s="188"/>
      <c r="Z50" s="173"/>
      <c r="AA50" s="350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3.8338027841788476</v>
      </c>
      <c r="AP50" s="320"/>
      <c r="AQ50" s="199">
        <f t="shared" si="24"/>
        <v>40.304577429656455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5.6031751248888888</v>
      </c>
      <c r="M51" s="173"/>
      <c r="N51" s="173"/>
      <c r="O51" s="173"/>
      <c r="P51" s="173">
        <v>0.81601088888888884</v>
      </c>
      <c r="Q51" s="173"/>
      <c r="R51" s="173">
        <v>4.7871642359999997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5.6031751248888888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863.56663661304003</v>
      </c>
      <c r="M52" s="285"/>
      <c r="N52" s="285"/>
      <c r="O52" s="285"/>
      <c r="P52" s="186"/>
      <c r="Q52" s="285"/>
      <c r="R52" s="285">
        <v>863.56663661304003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863.56663661304003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372.82775228698023</v>
      </c>
      <c r="M53" s="285"/>
      <c r="N53" s="285"/>
      <c r="O53" s="285"/>
      <c r="P53" s="285">
        <v>9.5554121127406351</v>
      </c>
      <c r="Q53" s="285"/>
      <c r="R53" s="285"/>
      <c r="S53" s="285"/>
      <c r="T53" s="285"/>
      <c r="U53" s="285">
        <v>363.27234017423962</v>
      </c>
      <c r="V53" s="285"/>
      <c r="W53" s="286"/>
      <c r="X53" s="286"/>
      <c r="Y53" s="286"/>
      <c r="Z53" s="285"/>
      <c r="AA53" s="347"/>
      <c r="AB53" s="340">
        <f t="shared" si="48"/>
        <v>11.32284295632096</v>
      </c>
      <c r="AC53" s="341"/>
      <c r="AD53" s="285"/>
      <c r="AE53" s="285"/>
      <c r="AF53" s="285"/>
      <c r="AG53" s="285"/>
      <c r="AH53" s="285"/>
      <c r="AI53" s="173">
        <v>11.010477920628059</v>
      </c>
      <c r="AJ53" s="173">
        <v>0.31236503569290008</v>
      </c>
      <c r="AK53" s="285"/>
      <c r="AL53" s="285"/>
      <c r="AM53" s="285"/>
      <c r="AN53" s="347"/>
      <c r="AO53" s="350"/>
      <c r="AP53" s="340"/>
      <c r="AQ53" s="237">
        <f t="shared" si="24"/>
        <v>384.15059524330121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85.921037129309724</v>
      </c>
      <c r="M54" s="285"/>
      <c r="N54" s="285"/>
      <c r="O54" s="285"/>
      <c r="P54" s="285"/>
      <c r="Q54" s="285"/>
      <c r="R54" s="285"/>
      <c r="S54" s="285"/>
      <c r="T54" s="285"/>
      <c r="U54" s="285">
        <v>85.921037129309724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85.921037129309724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200.74393621438054</v>
      </c>
      <c r="M55" s="180"/>
      <c r="N55" s="180"/>
      <c r="O55" s="180"/>
      <c r="P55" s="180">
        <v>126.42238861860439</v>
      </c>
      <c r="Q55" s="180"/>
      <c r="R55" s="180"/>
      <c r="S55" s="180">
        <v>0</v>
      </c>
      <c r="T55" s="180"/>
      <c r="U55" s="180">
        <v>74.321547595776167</v>
      </c>
      <c r="V55" s="180"/>
      <c r="W55" s="264"/>
      <c r="X55" s="264"/>
      <c r="Y55" s="264"/>
      <c r="Z55" s="180"/>
      <c r="AA55" s="515">
        <v>21.273138151956061</v>
      </c>
      <c r="AB55" s="328">
        <f t="shared" si="48"/>
        <v>6.3853529010396102</v>
      </c>
      <c r="AC55" s="329"/>
      <c r="AD55" s="180"/>
      <c r="AE55" s="180"/>
      <c r="AF55" s="180"/>
      <c r="AG55" s="180"/>
      <c r="AH55" s="180"/>
      <c r="AI55" s="180">
        <v>2.2526233581056698</v>
      </c>
      <c r="AJ55" s="180">
        <v>4.1327295429339408</v>
      </c>
      <c r="AK55" s="263"/>
      <c r="AL55" s="264"/>
      <c r="AM55" s="180"/>
      <c r="AN55" s="308"/>
      <c r="AO55" s="353"/>
      <c r="AP55" s="328"/>
      <c r="AQ55" s="215">
        <f t="shared" si="24"/>
        <v>228.4024272673762</v>
      </c>
    </row>
    <row r="56" spans="1:44" s="206" customFormat="1" ht="12.75" customHeight="1">
      <c r="A56" s="240" t="s">
        <v>40</v>
      </c>
      <c r="B56" s="241"/>
      <c r="C56" s="287">
        <f t="shared" si="45"/>
        <v>257.07943855223829</v>
      </c>
      <c r="D56" s="292">
        <v>151.83611305854078</v>
      </c>
      <c r="E56" s="383">
        <v>88.831983987859118</v>
      </c>
      <c r="F56" s="288"/>
      <c r="G56" s="288">
        <v>16.41134150583839</v>
      </c>
      <c r="H56" s="174">
        <f t="shared" si="46"/>
        <v>196.88611832999999</v>
      </c>
      <c r="I56" s="292"/>
      <c r="J56" s="187">
        <v>127.70399999999999</v>
      </c>
      <c r="K56" s="187">
        <v>69.182118329999994</v>
      </c>
      <c r="L56" s="174">
        <f t="shared" si="47"/>
        <v>1162.1801280688233</v>
      </c>
      <c r="M56" s="187"/>
      <c r="N56" s="187"/>
      <c r="O56" s="187"/>
      <c r="P56" s="187">
        <v>0</v>
      </c>
      <c r="Q56" s="187">
        <v>846.431391197062</v>
      </c>
      <c r="R56" s="187"/>
      <c r="S56" s="187">
        <v>0</v>
      </c>
      <c r="T56" s="187">
        <v>48.275393258772851</v>
      </c>
      <c r="U56" s="187">
        <v>257.8237955211232</v>
      </c>
      <c r="V56" s="187">
        <v>9.6495480918651246</v>
      </c>
      <c r="W56" s="288"/>
      <c r="X56" s="288"/>
      <c r="Y56" s="288"/>
      <c r="Z56" s="187"/>
      <c r="AA56" s="174">
        <v>563.09798383215809</v>
      </c>
      <c r="AB56" s="342">
        <f t="shared" si="48"/>
        <v>66.353247116692486</v>
      </c>
      <c r="AC56" s="343"/>
      <c r="AD56" s="187"/>
      <c r="AE56" s="187">
        <v>34.418439591307859</v>
      </c>
      <c r="AF56" s="187"/>
      <c r="AG56" s="187"/>
      <c r="AH56" s="187"/>
      <c r="AI56" s="187"/>
      <c r="AJ56" s="187"/>
      <c r="AK56" s="292"/>
      <c r="AL56" s="288">
        <v>11.926127069010525</v>
      </c>
      <c r="AM56" s="187">
        <v>20.008680456374101</v>
      </c>
      <c r="AN56" s="174"/>
      <c r="AO56" s="174">
        <v>676.93419233757515</v>
      </c>
      <c r="AP56" s="342"/>
      <c r="AQ56" s="218">
        <f t="shared" si="24"/>
        <v>2922.5311082374869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0.60090962406015047</v>
      </c>
      <c r="D57" s="187">
        <f t="shared" ref="D57:AP57" si="49">D58+D65</f>
        <v>0.60090962406015047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214.01294488387725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53.129999999999995</v>
      </c>
      <c r="R57" s="187">
        <f t="shared" si="49"/>
        <v>0</v>
      </c>
      <c r="S57" s="187">
        <f t="shared" si="49"/>
        <v>1.4066067230543422</v>
      </c>
      <c r="T57" s="187">
        <f t="shared" si="49"/>
        <v>57.677338160822899</v>
      </c>
      <c r="U57" s="187">
        <f t="shared" si="49"/>
        <v>101.79900000000001</v>
      </c>
      <c r="V57" s="187">
        <f t="shared" si="49"/>
        <v>0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338.56649063120938</v>
      </c>
      <c r="AB57" s="342">
        <f t="shared" si="49"/>
        <v>42.433026964713051</v>
      </c>
      <c r="AC57" s="343">
        <f t="shared" si="49"/>
        <v>0</v>
      </c>
      <c r="AD57" s="187">
        <f t="shared" si="49"/>
        <v>0</v>
      </c>
      <c r="AE57" s="187">
        <f t="shared" si="49"/>
        <v>24.733506162224131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5.2339190635954607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12.299426725968267</v>
      </c>
      <c r="AN57" s="174">
        <f t="shared" si="49"/>
        <v>0</v>
      </c>
      <c r="AO57" s="174">
        <f t="shared" si="49"/>
        <v>949.83957927977963</v>
      </c>
      <c r="AP57" s="342">
        <f t="shared" si="49"/>
        <v>0</v>
      </c>
      <c r="AQ57" s="238">
        <f t="shared" si="24"/>
        <v>1545.4529513836394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0.59990977443609028</v>
      </c>
      <c r="D58" s="343">
        <v>0.59990977443609028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108.78291928875471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16.001999999999999</v>
      </c>
      <c r="R58" s="342">
        <f t="shared" si="54"/>
        <v>0</v>
      </c>
      <c r="S58" s="342">
        <v>0</v>
      </c>
      <c r="T58" s="342">
        <v>41.430919288754708</v>
      </c>
      <c r="U58" s="342">
        <v>51.350000000000009</v>
      </c>
      <c r="V58" s="342">
        <f t="shared" si="54"/>
        <v>0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207.79925933417732</v>
      </c>
      <c r="AB58" s="342">
        <f t="shared" si="48"/>
        <v>24.141844981673696</v>
      </c>
      <c r="AC58" s="343">
        <f t="shared" si="54"/>
        <v>0</v>
      </c>
      <c r="AD58" s="187">
        <f t="shared" si="54"/>
        <v>0</v>
      </c>
      <c r="AE58" s="187">
        <f>SUM(AE59:AE64)</f>
        <v>10.836274389953344</v>
      </c>
      <c r="AF58" s="187"/>
      <c r="AG58" s="187">
        <f t="shared" si="54"/>
        <v>0</v>
      </c>
      <c r="AH58" s="187">
        <f t="shared" si="54"/>
        <v>0.8399688528268906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12.299426725968267</v>
      </c>
      <c r="AN58" s="174">
        <f t="shared" si="54"/>
        <v>0</v>
      </c>
      <c r="AO58" s="174">
        <v>706.33122588830554</v>
      </c>
      <c r="AP58" s="342">
        <f t="shared" ref="AP58" si="57">SUM(AP59:AP64)</f>
        <v>0</v>
      </c>
      <c r="AQ58" s="238">
        <f t="shared" si="24"/>
        <v>1047.6551592673472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2.4996240601503759E-2</v>
      </c>
      <c r="D59" s="930">
        <v>2.4996240601503759E-2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26.757745327218032</v>
      </c>
      <c r="M59" s="272"/>
      <c r="N59" s="558"/>
      <c r="O59" s="558"/>
      <c r="P59" s="326"/>
      <c r="Q59" s="613">
        <v>6.9509999999999996</v>
      </c>
      <c r="R59" s="326"/>
      <c r="S59" s="613">
        <v>0</v>
      </c>
      <c r="T59" s="613">
        <v>9.29674532721803</v>
      </c>
      <c r="U59" s="613">
        <v>10.51</v>
      </c>
      <c r="V59" s="613">
        <v>0</v>
      </c>
      <c r="W59" s="326"/>
      <c r="X59" s="326"/>
      <c r="Y59" s="558"/>
      <c r="Z59" s="289"/>
      <c r="AA59" s="920">
        <v>48.895037852168919</v>
      </c>
      <c r="AB59" s="326">
        <f t="shared" si="48"/>
        <v>3.2517860850573834</v>
      </c>
      <c r="AC59" s="559"/>
      <c r="AD59" s="272"/>
      <c r="AE59" s="574">
        <v>3.2517860850573834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203.71609600537067</v>
      </c>
      <c r="AP59" s="326"/>
      <c r="AQ59" s="565">
        <f t="shared" si="24"/>
        <v>282.64566151041652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2.4996240601503759E-2</v>
      </c>
      <c r="D60" s="930">
        <v>2.4996240601503759E-2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20.844859344686263</v>
      </c>
      <c r="M60" s="251"/>
      <c r="N60" s="383"/>
      <c r="O60" s="383"/>
      <c r="P60" s="320"/>
      <c r="Q60" s="613">
        <v>1.371</v>
      </c>
      <c r="R60" s="320"/>
      <c r="S60" s="613">
        <v>0</v>
      </c>
      <c r="T60" s="613">
        <v>1.881859344686265</v>
      </c>
      <c r="U60" s="613">
        <v>17.591999999999999</v>
      </c>
      <c r="V60" s="613">
        <v>0</v>
      </c>
      <c r="W60" s="320"/>
      <c r="X60" s="320"/>
      <c r="Y60" s="383"/>
      <c r="Z60" s="250"/>
      <c r="AA60" s="920">
        <v>16.832149982963323</v>
      </c>
      <c r="AB60" s="320">
        <f t="shared" si="48"/>
        <v>5.6372204029279449E-2</v>
      </c>
      <c r="AC60" s="560"/>
      <c r="AD60" s="251"/>
      <c r="AE60" s="575">
        <v>5.6372204029279449E-2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58.512977125983369</v>
      </c>
      <c r="AP60" s="320"/>
      <c r="AQ60" s="566">
        <f t="shared" si="24"/>
        <v>96.271354898263738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0.46393022556390984</v>
      </c>
      <c r="D61" s="930">
        <v>0.46393022556390984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31.328247719647855</v>
      </c>
      <c r="M61" s="251"/>
      <c r="N61" s="383"/>
      <c r="O61" s="383"/>
      <c r="P61" s="320"/>
      <c r="Q61" s="613">
        <v>2.9359999999999999</v>
      </c>
      <c r="R61" s="320"/>
      <c r="S61" s="613">
        <v>0</v>
      </c>
      <c r="T61" s="613">
        <v>22.441247719647855</v>
      </c>
      <c r="U61" s="613">
        <v>5.9509999999999996</v>
      </c>
      <c r="V61" s="613">
        <v>0</v>
      </c>
      <c r="W61" s="320"/>
      <c r="X61" s="320"/>
      <c r="Y61" s="383"/>
      <c r="Z61" s="250"/>
      <c r="AA61" s="920">
        <v>43.34270600720744</v>
      </c>
      <c r="AB61" s="320">
        <f t="shared" si="48"/>
        <v>5.0853661950623676</v>
      </c>
      <c r="AC61" s="560"/>
      <c r="AD61" s="251"/>
      <c r="AE61" s="575">
        <v>5.0853661950623676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113.26464560181745</v>
      </c>
      <c r="AP61" s="320"/>
      <c r="AQ61" s="566">
        <f t="shared" si="24"/>
        <v>193.48489574929903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7.9987969924812021E-3</v>
      </c>
      <c r="D62" s="930">
        <v>7.9987969924812021E-3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3.0464454338485423</v>
      </c>
      <c r="M62" s="251"/>
      <c r="N62" s="383"/>
      <c r="O62" s="383"/>
      <c r="P62" s="320"/>
      <c r="Q62" s="613">
        <v>0.34899999999999998</v>
      </c>
      <c r="R62" s="320"/>
      <c r="S62" s="613">
        <v>0</v>
      </c>
      <c r="T62" s="613">
        <v>0.97544543384854243</v>
      </c>
      <c r="U62" s="613">
        <v>1.722</v>
      </c>
      <c r="V62" s="613">
        <v>0</v>
      </c>
      <c r="W62" s="320"/>
      <c r="X62" s="320"/>
      <c r="Y62" s="383"/>
      <c r="Z62" s="250"/>
      <c r="AA62" s="920">
        <v>12.255037043056314</v>
      </c>
      <c r="AB62" s="320">
        <f t="shared" si="48"/>
        <v>0.23142273233072616</v>
      </c>
      <c r="AC62" s="560"/>
      <c r="AD62" s="251"/>
      <c r="AE62" s="575">
        <v>0.23142273233072616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172.77672033799672</v>
      </c>
      <c r="AP62" s="320"/>
      <c r="AQ62" s="566">
        <f t="shared" si="24"/>
        <v>188.31762434422478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6.8989624060150384E-2</v>
      </c>
      <c r="D63" s="931">
        <v>6.8989624060150384E-2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1.7426391124173142</v>
      </c>
      <c r="M63" s="251"/>
      <c r="N63" s="383"/>
      <c r="O63" s="383"/>
      <c r="P63" s="320"/>
      <c r="Q63" s="614">
        <v>0.84199999999999997</v>
      </c>
      <c r="R63" s="320"/>
      <c r="S63" s="614">
        <v>0</v>
      </c>
      <c r="T63" s="614">
        <v>0.30463911241731401</v>
      </c>
      <c r="U63" s="614">
        <v>0.59599999999999997</v>
      </c>
      <c r="V63" s="614">
        <v>0</v>
      </c>
      <c r="W63" s="320"/>
      <c r="X63" s="320"/>
      <c r="Y63" s="383"/>
      <c r="Z63" s="250"/>
      <c r="AA63" s="921">
        <v>5.5369336517237837</v>
      </c>
      <c r="AB63" s="320">
        <f t="shared" si="48"/>
        <v>2.6702622961237633E-2</v>
      </c>
      <c r="AC63" s="560"/>
      <c r="AD63" s="251"/>
      <c r="AE63" s="575">
        <v>2.6702622961237633E-2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34.210930587035079</v>
      </c>
      <c r="AP63" s="320"/>
      <c r="AQ63" s="566">
        <f t="shared" si="24"/>
        <v>41.586195598197563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8.9986466165413535E-3</v>
      </c>
      <c r="D64" s="931">
        <v>8.9986466165413535E-3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25.0629823509367</v>
      </c>
      <c r="M64" s="291"/>
      <c r="N64" s="562"/>
      <c r="O64" s="562"/>
      <c r="P64" s="328"/>
      <c r="Q64" s="614">
        <v>3.5529999999999999</v>
      </c>
      <c r="R64" s="328"/>
      <c r="S64" s="614">
        <v>0</v>
      </c>
      <c r="T64" s="614">
        <v>6.5309823509367027</v>
      </c>
      <c r="U64" s="614">
        <v>14.978999999999999</v>
      </c>
      <c r="V64" s="614">
        <v>0</v>
      </c>
      <c r="W64" s="328"/>
      <c r="X64" s="328"/>
      <c r="Y64" s="562"/>
      <c r="Z64" s="290"/>
      <c r="AA64" s="921">
        <v>80.937394797057593</v>
      </c>
      <c r="AB64" s="328">
        <f t="shared" si="48"/>
        <v>15.4901951422327</v>
      </c>
      <c r="AC64" s="563"/>
      <c r="AD64" s="291"/>
      <c r="AE64" s="576">
        <v>2.1846245505123494</v>
      </c>
      <c r="AF64" s="576"/>
      <c r="AG64" s="576"/>
      <c r="AH64" s="576">
        <v>0.8399688528268906</v>
      </c>
      <c r="AI64" s="576">
        <v>0</v>
      </c>
      <c r="AJ64" s="576"/>
      <c r="AK64" s="576"/>
      <c r="AL64" s="576">
        <v>0.16617501292519343</v>
      </c>
      <c r="AM64" s="620">
        <v>12.299426725968267</v>
      </c>
      <c r="AN64" s="308"/>
      <c r="AO64" s="921">
        <v>123.8498562301022</v>
      </c>
      <c r="AP64" s="328"/>
      <c r="AQ64" s="567">
        <f t="shared" si="24"/>
        <v>245.34942716694573</v>
      </c>
    </row>
    <row r="65" spans="1:44" s="196" customFormat="1" ht="12.75" customHeight="1">
      <c r="A65" s="240" t="s">
        <v>195</v>
      </c>
      <c r="B65" s="241"/>
      <c r="C65" s="262">
        <f>SUM(D65:G65)</f>
        <v>9.9984962406015026E-4</v>
      </c>
      <c r="D65" s="343">
        <f>SUM(D66:D69)</f>
        <v>9.9984962406015026E-4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105.23002559512253</v>
      </c>
      <c r="M65" s="180"/>
      <c r="N65" s="264"/>
      <c r="O65" s="264"/>
      <c r="P65" s="414"/>
      <c r="Q65" s="342">
        <v>37.128</v>
      </c>
      <c r="R65" s="414"/>
      <c r="S65" s="342">
        <v>1.4066067230543422</v>
      </c>
      <c r="T65" s="342">
        <v>16.246418872068187</v>
      </c>
      <c r="U65" s="342">
        <v>50.449000000000005</v>
      </c>
      <c r="V65" s="342">
        <f>SUM(V66:V69)</f>
        <v>0</v>
      </c>
      <c r="W65" s="414"/>
      <c r="X65" s="414"/>
      <c r="Y65" s="264"/>
      <c r="Z65" s="180"/>
      <c r="AA65" s="174">
        <v>130.76723129703205</v>
      </c>
      <c r="AB65" s="328">
        <f>SUM(AC65:AM65)</f>
        <v>18.291181983039355</v>
      </c>
      <c r="AC65" s="329"/>
      <c r="AD65" s="180"/>
      <c r="AE65" s="342">
        <f>SUM(AE66:AE69)</f>
        <v>13.897231772270786</v>
      </c>
      <c r="AF65" s="180"/>
      <c r="AG65" s="180"/>
      <c r="AH65" s="180">
        <v>4.39395021076857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243.50835339147403</v>
      </c>
      <c r="AP65" s="328"/>
      <c r="AQ65" s="571">
        <f t="shared" si="24"/>
        <v>497.79779211629204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4.3453133146354119</v>
      </c>
      <c r="M66" s="549"/>
      <c r="N66" s="311"/>
      <c r="O66" s="261"/>
      <c r="P66" s="311"/>
      <c r="Q66" s="615">
        <v>0.05</v>
      </c>
      <c r="R66" s="311"/>
      <c r="S66" s="615">
        <v>8.2402268485901715E-4</v>
      </c>
      <c r="T66" s="615">
        <v>1.0714892919505528</v>
      </c>
      <c r="U66" s="615">
        <v>3.2229999999999999</v>
      </c>
      <c r="V66" s="615">
        <v>0</v>
      </c>
      <c r="W66" s="311"/>
      <c r="X66" s="311"/>
      <c r="Y66" s="261"/>
      <c r="Z66" s="179"/>
      <c r="AA66" s="922">
        <v>7.9390517968053418</v>
      </c>
      <c r="AB66" s="326">
        <f t="shared" ref="AB66:AB69" si="61">SUM(AC66:AM66)</f>
        <v>6.0050084627632412</v>
      </c>
      <c r="AC66" s="327"/>
      <c r="AD66" s="179"/>
      <c r="AE66" s="179">
        <v>1.6110582519946708</v>
      </c>
      <c r="AF66" s="179"/>
      <c r="AG66" s="179"/>
      <c r="AH66" s="179">
        <v>4.39395021076857</v>
      </c>
      <c r="AI66" s="179">
        <v>0</v>
      </c>
      <c r="AJ66" s="179"/>
      <c r="AK66" s="179"/>
      <c r="AL66" s="179"/>
      <c r="AM66" s="261"/>
      <c r="AN66" s="307"/>
      <c r="AO66" s="922">
        <v>74.866087403046194</v>
      </c>
      <c r="AP66" s="326"/>
      <c r="AQ66" s="219">
        <f t="shared" si="24"/>
        <v>93.155460977250186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9.9984962406015026E-4</v>
      </c>
      <c r="D67" s="933">
        <v>9.9984962406015026E-4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39.740455036851642</v>
      </c>
      <c r="M67" s="550"/>
      <c r="N67" s="413"/>
      <c r="O67" s="188"/>
      <c r="P67" s="413"/>
      <c r="Q67" s="616">
        <v>7.8710000000000004</v>
      </c>
      <c r="R67" s="413"/>
      <c r="S67" s="616">
        <v>1.0160199704311681</v>
      </c>
      <c r="T67" s="616">
        <v>6.4274350664204736</v>
      </c>
      <c r="U67" s="616">
        <v>24.425999999999998</v>
      </c>
      <c r="V67" s="616">
        <v>0</v>
      </c>
      <c r="W67" s="413"/>
      <c r="X67" s="413"/>
      <c r="Y67" s="188"/>
      <c r="Z67" s="173"/>
      <c r="AA67" s="923">
        <v>47.275019605285664</v>
      </c>
      <c r="AB67" s="320">
        <f t="shared" si="61"/>
        <v>8.9216430271601741</v>
      </c>
      <c r="AC67" s="321"/>
      <c r="AD67" s="173"/>
      <c r="AE67" s="173">
        <v>8.9216430271601741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84.559479809718169</v>
      </c>
      <c r="AP67" s="320"/>
      <c r="AQ67" s="199">
        <f t="shared" si="24"/>
        <v>180.4975973286397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47.952777415077435</v>
      </c>
      <c r="M68" s="550"/>
      <c r="N68" s="413"/>
      <c r="O68" s="188"/>
      <c r="P68" s="413"/>
      <c r="Q68" s="616">
        <v>24.69</v>
      </c>
      <c r="R68" s="413"/>
      <c r="S68" s="616">
        <v>5.603354257041316E-2</v>
      </c>
      <c r="T68" s="616">
        <v>6.0087438725070212</v>
      </c>
      <c r="U68" s="616">
        <v>17.198</v>
      </c>
      <c r="V68" s="616">
        <v>0</v>
      </c>
      <c r="W68" s="413"/>
      <c r="X68" s="413"/>
      <c r="Y68" s="188"/>
      <c r="Z68" s="173"/>
      <c r="AA68" s="923">
        <v>28.228096161632831</v>
      </c>
      <c r="AB68" s="320">
        <f t="shared" si="61"/>
        <v>2.1866481247146821</v>
      </c>
      <c r="AC68" s="321"/>
      <c r="AD68" s="173"/>
      <c r="AE68" s="173">
        <v>2.1866481247146821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51.105102128256277</v>
      </c>
      <c r="AP68" s="320"/>
      <c r="AQ68" s="199">
        <f t="shared" si="24"/>
        <v>129.47262382968123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13.191479828558041</v>
      </c>
      <c r="M69" s="551"/>
      <c r="N69" s="414"/>
      <c r="O69" s="264"/>
      <c r="P69" s="414"/>
      <c r="Q69" s="617">
        <v>4.5170000000000003</v>
      </c>
      <c r="R69" s="414"/>
      <c r="S69" s="617">
        <v>0.33372918736790191</v>
      </c>
      <c r="T69" s="617">
        <v>2.7387506411901388</v>
      </c>
      <c r="U69" s="617">
        <v>5.6020000000000003</v>
      </c>
      <c r="V69" s="617">
        <v>0</v>
      </c>
      <c r="W69" s="414"/>
      <c r="X69" s="414"/>
      <c r="Y69" s="264"/>
      <c r="Z69" s="180"/>
      <c r="AA69" s="924">
        <v>47.325063733308198</v>
      </c>
      <c r="AB69" s="340">
        <f t="shared" si="61"/>
        <v>1.17788236840126</v>
      </c>
      <c r="AC69" s="341"/>
      <c r="AD69" s="285"/>
      <c r="AE69" s="285">
        <v>1.17788236840126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32.977684050453384</v>
      </c>
      <c r="AP69" s="340"/>
      <c r="AQ69" s="237">
        <f t="shared" si="24"/>
        <v>94.672109980720876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159.22814279126575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159.22814279126575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207.20750650579714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19.279119252439148</v>
      </c>
      <c r="M71" s="180"/>
      <c r="N71" s="180"/>
      <c r="O71" s="180"/>
      <c r="P71" s="180"/>
      <c r="Q71" s="180"/>
      <c r="R71" s="180"/>
      <c r="S71" s="180"/>
      <c r="T71" s="180"/>
      <c r="U71" s="291">
        <v>19.279119252439148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19.279119252439148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-5.1168469550854638</v>
      </c>
      <c r="D72" s="276">
        <f t="shared" si="62"/>
        <v>1.6309015036995334E-2</v>
      </c>
      <c r="E72" s="177">
        <f t="shared" si="62"/>
        <v>-3.173779396801848</v>
      </c>
      <c r="F72" s="295">
        <f t="shared" si="62"/>
        <v>0</v>
      </c>
      <c r="G72" s="295">
        <f t="shared" si="62"/>
        <v>-1.9713013533206354</v>
      </c>
      <c r="H72" s="305">
        <f t="shared" si="62"/>
        <v>-1.2328609293455202</v>
      </c>
      <c r="I72" s="276">
        <f t="shared" si="62"/>
        <v>-0.46367559934544977</v>
      </c>
      <c r="J72" s="177">
        <f t="shared" si="62"/>
        <v>0</v>
      </c>
      <c r="K72" s="177">
        <f t="shared" si="62"/>
        <v>-0.7691853299999849</v>
      </c>
      <c r="L72" s="305">
        <f t="shared" si="62"/>
        <v>59.531799699791918</v>
      </c>
      <c r="M72" s="177">
        <f t="shared" si="62"/>
        <v>4.5474735088646412E-13</v>
      </c>
      <c r="N72" s="177">
        <f t="shared" ref="N72" si="63">N26-N27-N29</f>
        <v>7.9999999999991189E-3</v>
      </c>
      <c r="O72" s="177">
        <f t="shared" si="62"/>
        <v>7.8774786294311241</v>
      </c>
      <c r="P72" s="177">
        <f t="shared" si="62"/>
        <v>-29.790863864530252</v>
      </c>
      <c r="Q72" s="177">
        <f t="shared" si="62"/>
        <v>-11.026936939199913</v>
      </c>
      <c r="R72" s="177">
        <f t="shared" si="62"/>
        <v>53.487741056400068</v>
      </c>
      <c r="S72" s="177">
        <f t="shared" si="62"/>
        <v>0.16227919350851039</v>
      </c>
      <c r="T72" s="177">
        <f t="shared" si="62"/>
        <v>3.0950110661759425</v>
      </c>
      <c r="U72" s="177">
        <f t="shared" si="62"/>
        <v>37.680498617329249</v>
      </c>
      <c r="V72" s="177">
        <f t="shared" si="62"/>
        <v>-0.11629408901941929</v>
      </c>
      <c r="W72" s="295">
        <f t="shared" si="62"/>
        <v>-1.8451139703038768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9.3828826871949786</v>
      </c>
      <c r="AB72" s="255">
        <f t="shared" si="62"/>
        <v>-15.065760606860749</v>
      </c>
      <c r="AC72" s="334">
        <f t="shared" si="62"/>
        <v>0</v>
      </c>
      <c r="AD72" s="177">
        <f t="shared" si="62"/>
        <v>0</v>
      </c>
      <c r="AE72" s="177">
        <f t="shared" si="62"/>
        <v>-7.3502074476520534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-6.8113131174166455</v>
      </c>
      <c r="AJ72" s="177">
        <f t="shared" ref="AJ72" si="65">AJ26-AJ27-AJ29</f>
        <v>-0.90424004179199002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-15.540266175010402</v>
      </c>
      <c r="AP72" s="255">
        <f t="shared" si="62"/>
        <v>0</v>
      </c>
      <c r="AQ72" s="205">
        <f t="shared" si="24"/>
        <v>31.958947720684762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202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161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165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453" t="s">
        <v>162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7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166" bestFit="1" customWidth="1"/>
    <col min="42" max="42" width="5.570312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156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769.25300338938962</v>
      </c>
      <c r="I2" s="12">
        <v>641.54900338938967</v>
      </c>
      <c r="J2" s="301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112.54355351036945</v>
      </c>
      <c r="AB2" s="318">
        <f>SUM(AC2:AM2)</f>
        <v>1021.8492874765407</v>
      </c>
      <c r="AC2" s="319">
        <v>69.358155996860006</v>
      </c>
      <c r="AD2" s="301">
        <v>574.60952302275996</v>
      </c>
      <c r="AE2" s="301">
        <v>202.64647539466392</v>
      </c>
      <c r="AF2" s="301">
        <v>56.963256732845565</v>
      </c>
      <c r="AG2" s="301">
        <v>41.744351521236702</v>
      </c>
      <c r="AH2" s="301">
        <v>13.608160267881486</v>
      </c>
      <c r="AI2" s="301">
        <v>24.302105053979162</v>
      </c>
      <c r="AJ2" s="301">
        <v>0</v>
      </c>
      <c r="AK2" s="12">
        <v>0.1759541427131058</v>
      </c>
      <c r="AL2" s="12">
        <v>11.429904115645455</v>
      </c>
      <c r="AM2" s="248">
        <v>27.01140122795556</v>
      </c>
      <c r="AN2" s="349">
        <v>68.798528435713422</v>
      </c>
      <c r="AO2" s="349"/>
      <c r="AP2" s="318"/>
      <c r="AQ2" s="195">
        <f>C2+H2+L2+AA2+AB2+AN2+AO2+AP2</f>
        <v>1972.4443728120132</v>
      </c>
    </row>
    <row r="3" spans="1:44" s="196" customFormat="1" ht="12.75" customHeight="1">
      <c r="A3" s="197" t="s">
        <v>1</v>
      </c>
      <c r="B3" s="198"/>
      <c r="C3" s="249">
        <f>SUM(D3:G3)</f>
        <v>1507.4700357516201</v>
      </c>
      <c r="D3" s="250">
        <v>1433.741520438386</v>
      </c>
      <c r="E3" s="383">
        <v>55.614644562435856</v>
      </c>
      <c r="F3" s="188"/>
      <c r="G3" s="188">
        <v>18.113870750798146</v>
      </c>
      <c r="H3" s="302">
        <f>SUM(I3:K3)</f>
        <v>0</v>
      </c>
      <c r="I3" s="28"/>
      <c r="J3" s="173"/>
      <c r="K3" s="173"/>
      <c r="L3" s="302">
        <f>SUM(M3:Z3)</f>
        <v>9108.7849140250219</v>
      </c>
      <c r="M3" s="28">
        <v>3725.1582678477998</v>
      </c>
      <c r="N3" s="28">
        <v>0</v>
      </c>
      <c r="O3" s="173">
        <v>0</v>
      </c>
      <c r="P3" s="173">
        <v>847.66482598888888</v>
      </c>
      <c r="Q3" s="173">
        <v>446.09681081056004</v>
      </c>
      <c r="R3" s="173">
        <v>1215.53298794088</v>
      </c>
      <c r="S3" s="173">
        <v>118.23049259237288</v>
      </c>
      <c r="T3" s="173">
        <v>120.28455064966059</v>
      </c>
      <c r="U3" s="173">
        <v>2267.71850562705</v>
      </c>
      <c r="V3" s="173">
        <v>151.59246844242449</v>
      </c>
      <c r="W3" s="188">
        <v>0</v>
      </c>
      <c r="X3" s="188">
        <v>174.11012198396813</v>
      </c>
      <c r="Y3" s="188">
        <v>1.367178636</v>
      </c>
      <c r="Z3" s="173">
        <v>41.028703505418363</v>
      </c>
      <c r="AA3" s="302">
        <v>3628.7520365355981</v>
      </c>
      <c r="AB3" s="320">
        <f>SUM(AC3:AM3)</f>
        <v>124.36805457156939</v>
      </c>
      <c r="AC3" s="321"/>
      <c r="AD3" s="173"/>
      <c r="AE3" s="173">
        <v>27.348099988057701</v>
      </c>
      <c r="AF3" s="173"/>
      <c r="AG3" s="173"/>
      <c r="AH3" s="173"/>
      <c r="AI3" s="173">
        <v>68.171694544759688</v>
      </c>
      <c r="AJ3" s="173">
        <v>28.848260038751999</v>
      </c>
      <c r="AK3" s="28"/>
      <c r="AL3" s="28"/>
      <c r="AM3" s="188"/>
      <c r="AN3" s="350"/>
      <c r="AO3" s="350">
        <v>150.64269131556318</v>
      </c>
      <c r="AP3" s="320"/>
      <c r="AQ3" s="199">
        <f t="shared" ref="AQ3:AQ20" si="0">C3+H3+L3+AA3+AB3+AN3+AO3+AP3</f>
        <v>14520.017732199371</v>
      </c>
    </row>
    <row r="4" spans="1:44" s="196" customFormat="1" ht="12.75" customHeight="1">
      <c r="A4" s="197" t="s">
        <v>2</v>
      </c>
      <c r="B4" s="198"/>
      <c r="C4" s="249">
        <f>SUM(D4:G4)</f>
        <v>11.4325550038792</v>
      </c>
      <c r="D4" s="250">
        <v>0</v>
      </c>
      <c r="E4" s="251">
        <v>10.291667649999999</v>
      </c>
      <c r="F4" s="188"/>
      <c r="G4" s="188">
        <v>1.1408873538792002</v>
      </c>
      <c r="H4" s="302">
        <f>SUM(I4:K4)</f>
        <v>6.9838950000000004</v>
      </c>
      <c r="I4" s="28"/>
      <c r="J4" s="173"/>
      <c r="K4" s="173">
        <v>6.9838950000000004</v>
      </c>
      <c r="L4" s="302">
        <f>SUM(M4:Z4)</f>
        <v>1777.4218968054063</v>
      </c>
      <c r="M4" s="28">
        <v>0</v>
      </c>
      <c r="N4" s="28">
        <v>0</v>
      </c>
      <c r="O4" s="173"/>
      <c r="P4" s="173">
        <v>414.29421579999996</v>
      </c>
      <c r="Q4" s="173">
        <v>18.861340039360002</v>
      </c>
      <c r="R4" s="173">
        <v>84.796615891200005</v>
      </c>
      <c r="S4" s="173">
        <v>1147.0051231689265</v>
      </c>
      <c r="T4" s="173">
        <v>16.342021913054833</v>
      </c>
      <c r="U4" s="173">
        <v>60.418044008114961</v>
      </c>
      <c r="V4" s="173">
        <v>0.439036343074581</v>
      </c>
      <c r="W4" s="188">
        <v>26.2553830269337</v>
      </c>
      <c r="X4" s="188">
        <v>1.1153465727415872</v>
      </c>
      <c r="Y4" s="188">
        <v>3.7541720000000001E-3</v>
      </c>
      <c r="Z4" s="173">
        <v>7.8910158700000004</v>
      </c>
      <c r="AA4" s="302">
        <v>0</v>
      </c>
      <c r="AB4" s="320">
        <f>SUM(AC4:AM4)</f>
        <v>0.20698910862711375</v>
      </c>
      <c r="AC4" s="321"/>
      <c r="AD4" s="173"/>
      <c r="AE4" s="173">
        <v>0.20698910862711375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92.743293207222692</v>
      </c>
      <c r="AP4" s="320"/>
      <c r="AQ4" s="199">
        <f t="shared" si="0"/>
        <v>1888.7886291251352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159.60393936750791</v>
      </c>
      <c r="M5" s="28"/>
      <c r="N5" s="28"/>
      <c r="O5" s="173"/>
      <c r="P5" s="173"/>
      <c r="Q5" s="173"/>
      <c r="R5" s="173"/>
      <c r="S5" s="173">
        <v>13.614509187288135</v>
      </c>
      <c r="T5" s="173"/>
      <c r="U5" s="173">
        <v>145.98943018021978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159.60393936750791</v>
      </c>
    </row>
    <row r="6" spans="1:44" s="196" customFormat="1" ht="12.75" customHeight="1" thickBot="1">
      <c r="A6" s="200" t="s">
        <v>4</v>
      </c>
      <c r="B6" s="201"/>
      <c r="C6" s="249">
        <f>SUM(D6:G6)</f>
        <v>-43.703338123869152</v>
      </c>
      <c r="D6" s="252">
        <v>-50.221743094849955</v>
      </c>
      <c r="E6" s="188">
        <v>6.1992574654499997</v>
      </c>
      <c r="F6" s="253"/>
      <c r="G6" s="253">
        <v>0.31914750553080012</v>
      </c>
      <c r="H6" s="303">
        <f>SUM(I6:K6)</f>
        <v>4.563190762302602</v>
      </c>
      <c r="I6" s="304">
        <v>-9.5188932376973998</v>
      </c>
      <c r="J6" s="304">
        <v>0</v>
      </c>
      <c r="K6" s="304">
        <v>14.082084000000002</v>
      </c>
      <c r="L6" s="303">
        <f>SUM(M6:Z6)</f>
        <v>-311.06308366264363</v>
      </c>
      <c r="M6" s="28">
        <v>-310.50166782419996</v>
      </c>
      <c r="N6" s="28">
        <v>-1.0649999999999999</v>
      </c>
      <c r="O6" s="173"/>
      <c r="P6" s="173">
        <v>9.5819328000000006</v>
      </c>
      <c r="Q6" s="173">
        <v>-7.0956714192000003</v>
      </c>
      <c r="R6" s="173">
        <v>9.0425080329600007</v>
      </c>
      <c r="S6" s="173">
        <v>-0.9849</v>
      </c>
      <c r="T6" s="173">
        <v>-0.46439142845953013</v>
      </c>
      <c r="U6" s="173">
        <v>-4.8885123185122588</v>
      </c>
      <c r="V6" s="173">
        <v>-2.6442048429390725</v>
      </c>
      <c r="W6" s="253">
        <v>-2.0431766622928174</v>
      </c>
      <c r="X6" s="253">
        <v>0</v>
      </c>
      <c r="Y6" s="253">
        <v>0</v>
      </c>
      <c r="Z6" s="304">
        <v>0</v>
      </c>
      <c r="AA6" s="303">
        <v>27.781578100882903</v>
      </c>
      <c r="AB6" s="322">
        <f>SUM(AC6:AM6)</f>
        <v>0.72167907426090505</v>
      </c>
      <c r="AC6" s="323"/>
      <c r="AD6" s="184"/>
      <c r="AE6" s="184">
        <v>-0.57387906993407845</v>
      </c>
      <c r="AF6" s="184"/>
      <c r="AG6" s="184"/>
      <c r="AH6" s="184"/>
      <c r="AI6" s="184">
        <v>1.5766578007069834</v>
      </c>
      <c r="AJ6" s="184">
        <v>-0.28109965651199997</v>
      </c>
      <c r="AK6" s="304"/>
      <c r="AL6" s="304"/>
      <c r="AM6" s="253"/>
      <c r="AN6" s="351"/>
      <c r="AO6" s="351"/>
      <c r="AP6" s="322"/>
      <c r="AQ6" s="202">
        <f t="shared" si="0"/>
        <v>-321.6999738490664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1452.3341426238719</v>
      </c>
      <c r="D7" s="324">
        <f t="shared" si="1"/>
        <v>1383.5197773435361</v>
      </c>
      <c r="E7" s="178">
        <f t="shared" si="1"/>
        <v>51.522234377885852</v>
      </c>
      <c r="F7" s="178">
        <f t="shared" si="1"/>
        <v>0</v>
      </c>
      <c r="G7" s="178">
        <f t="shared" si="1"/>
        <v>17.292130902449745</v>
      </c>
      <c r="H7" s="306">
        <f t="shared" si="1"/>
        <v>766.83229915169227</v>
      </c>
      <c r="I7" s="324">
        <f t="shared" si="1"/>
        <v>632.03011015169227</v>
      </c>
      <c r="J7" s="178">
        <f t="shared" si="1"/>
        <v>127.70399999999999</v>
      </c>
      <c r="K7" s="178">
        <f t="shared" si="1"/>
        <v>7.0981890000000014</v>
      </c>
      <c r="L7" s="306">
        <f t="shared" si="1"/>
        <v>6860.6959941894638</v>
      </c>
      <c r="M7" s="324">
        <f t="shared" si="1"/>
        <v>3414.6566000235998</v>
      </c>
      <c r="N7" s="324">
        <f t="shared" ref="N7" si="2">N2+N3-N4-N5+N6</f>
        <v>-1.0649999999999999</v>
      </c>
      <c r="O7" s="178">
        <f t="shared" si="1"/>
        <v>0</v>
      </c>
      <c r="P7" s="178">
        <f t="shared" si="1"/>
        <v>442.95254298888892</v>
      </c>
      <c r="Q7" s="178">
        <f t="shared" si="1"/>
        <v>420.13979935200001</v>
      </c>
      <c r="R7" s="178">
        <f t="shared" si="1"/>
        <v>1139.7788800826402</v>
      </c>
      <c r="S7" s="178">
        <f t="shared" si="1"/>
        <v>-1043.3740397638417</v>
      </c>
      <c r="T7" s="178">
        <f t="shared" si="1"/>
        <v>103.47813730814622</v>
      </c>
      <c r="U7" s="178">
        <f t="shared" si="1"/>
        <v>2056.4225191202031</v>
      </c>
      <c r="V7" s="178">
        <f t="shared" si="1"/>
        <v>148.50922725641084</v>
      </c>
      <c r="W7" s="178">
        <f t="shared" si="1"/>
        <v>-28.298559689226519</v>
      </c>
      <c r="X7" s="178">
        <f t="shared" si="1"/>
        <v>172.99477541122653</v>
      </c>
      <c r="Y7" s="178">
        <f t="shared" si="1"/>
        <v>1.3634244639999999</v>
      </c>
      <c r="Z7" s="178">
        <f t="shared" si="1"/>
        <v>33.137687635418359</v>
      </c>
      <c r="AA7" s="306">
        <f t="shared" si="1"/>
        <v>3769.0771681468505</v>
      </c>
      <c r="AB7" s="306">
        <f t="shared" si="1"/>
        <v>1146.7320320137439</v>
      </c>
      <c r="AC7" s="324">
        <f t="shared" si="1"/>
        <v>69.358155996860006</v>
      </c>
      <c r="AD7" s="178">
        <f t="shared" si="1"/>
        <v>574.60952302275996</v>
      </c>
      <c r="AE7" s="178">
        <f t="shared" si="1"/>
        <v>229.21370720416044</v>
      </c>
      <c r="AF7" s="178">
        <f t="shared" ref="AF7" si="3">AF2+AF3-AF4-AF5+AF6</f>
        <v>56.963256732845565</v>
      </c>
      <c r="AG7" s="178">
        <f t="shared" si="1"/>
        <v>41.744351521236702</v>
      </c>
      <c r="AH7" s="178">
        <f t="shared" si="1"/>
        <v>13.608160267881486</v>
      </c>
      <c r="AI7" s="178">
        <f t="shared" si="1"/>
        <v>94.050457399445833</v>
      </c>
      <c r="AJ7" s="178">
        <f t="shared" ref="AJ7" si="4">AJ2+AJ3-AJ4-AJ5+AJ6</f>
        <v>28.567160382239997</v>
      </c>
      <c r="AK7" s="257">
        <f t="shared" si="1"/>
        <v>0.1759541427131058</v>
      </c>
      <c r="AL7" s="257">
        <f t="shared" ref="AL7" si="5">AL2+AL3-AL4-AL5+AL6</f>
        <v>11.429904115645455</v>
      </c>
      <c r="AM7" s="324">
        <f t="shared" si="1"/>
        <v>27.01140122795556</v>
      </c>
      <c r="AN7" s="306">
        <f t="shared" si="1"/>
        <v>68.798528435713422</v>
      </c>
      <c r="AO7" s="306">
        <f t="shared" si="1"/>
        <v>57.899398108340492</v>
      </c>
      <c r="AP7" s="360">
        <f t="shared" si="1"/>
        <v>0</v>
      </c>
      <c r="AQ7" s="227">
        <f t="shared" si="0"/>
        <v>14122.369562669675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1452.3341426238719</v>
      </c>
      <c r="D8" s="372">
        <f t="shared" si="6"/>
        <v>1383.5197773435361</v>
      </c>
      <c r="E8" s="373">
        <f t="shared" si="6"/>
        <v>51.522234377885852</v>
      </c>
      <c r="F8" s="374">
        <f t="shared" si="6"/>
        <v>0</v>
      </c>
      <c r="G8" s="374">
        <f t="shared" si="6"/>
        <v>17.292130902449745</v>
      </c>
      <c r="H8" s="375">
        <f t="shared" si="6"/>
        <v>766.83229915169227</v>
      </c>
      <c r="I8" s="372">
        <f t="shared" si="6"/>
        <v>632.03011015169227</v>
      </c>
      <c r="J8" s="373">
        <f t="shared" si="6"/>
        <v>127.70399999999999</v>
      </c>
      <c r="K8" s="373">
        <f t="shared" si="6"/>
        <v>7.0981890000000014</v>
      </c>
      <c r="L8" s="375">
        <f t="shared" si="6"/>
        <v>6653.2001066788189</v>
      </c>
      <c r="M8" s="372">
        <f t="shared" si="6"/>
        <v>3414.6566000235998</v>
      </c>
      <c r="N8" s="372">
        <f t="shared" si="6"/>
        <v>-1.0649999999999999</v>
      </c>
      <c r="O8" s="373">
        <f t="shared" si="6"/>
        <v>0</v>
      </c>
      <c r="P8" s="373">
        <f t="shared" si="6"/>
        <v>442.95254298888892</v>
      </c>
      <c r="Q8" s="373">
        <f t="shared" si="6"/>
        <v>420.13979935200001</v>
      </c>
      <c r="R8" s="373">
        <f t="shared" si="6"/>
        <v>1139.7788800826402</v>
      </c>
      <c r="S8" s="373">
        <f t="shared" si="6"/>
        <v>-1043.3740397638417</v>
      </c>
      <c r="T8" s="373">
        <f t="shared" si="6"/>
        <v>103.47813730814622</v>
      </c>
      <c r="U8" s="373">
        <f t="shared" si="6"/>
        <v>2056.4225191202031</v>
      </c>
      <c r="V8" s="373">
        <f t="shared" si="6"/>
        <v>148.50922725641084</v>
      </c>
      <c r="W8" s="374">
        <f t="shared" si="6"/>
        <v>-28.298559689226519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3769.0771681468505</v>
      </c>
      <c r="AB8" s="384">
        <f t="shared" si="6"/>
        <v>1146.7320320137439</v>
      </c>
      <c r="AC8" s="372">
        <f t="shared" si="6"/>
        <v>69.358155996860006</v>
      </c>
      <c r="AD8" s="373">
        <f t="shared" si="6"/>
        <v>574.60952302275996</v>
      </c>
      <c r="AE8" s="373">
        <f t="shared" si="6"/>
        <v>229.21370720416044</v>
      </c>
      <c r="AF8" s="373">
        <f t="shared" si="6"/>
        <v>56.963256732845565</v>
      </c>
      <c r="AG8" s="373">
        <f t="shared" si="6"/>
        <v>41.744351521236702</v>
      </c>
      <c r="AH8" s="373">
        <f t="shared" si="6"/>
        <v>13.608160267881486</v>
      </c>
      <c r="AI8" s="373">
        <f t="shared" si="6"/>
        <v>94.050457399445833</v>
      </c>
      <c r="AJ8" s="373">
        <f t="shared" ref="AJ8" si="7">AJ7-AJ27</f>
        <v>28.567160382239997</v>
      </c>
      <c r="AK8" s="408">
        <f t="shared" si="6"/>
        <v>0.1759541427131058</v>
      </c>
      <c r="AL8" s="408">
        <f t="shared" si="6"/>
        <v>11.429904115645455</v>
      </c>
      <c r="AM8" s="372">
        <f t="shared" si="6"/>
        <v>27.01140122795556</v>
      </c>
      <c r="AN8" s="375">
        <f t="shared" si="6"/>
        <v>68.798528435713422</v>
      </c>
      <c r="AO8" s="375">
        <f t="shared" si="6"/>
        <v>57.899398108340492</v>
      </c>
      <c r="AP8" s="372">
        <f t="shared" si="6"/>
        <v>0</v>
      </c>
      <c r="AQ8" s="376">
        <f t="shared" si="0"/>
        <v>13914.873675159031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1125.5727858645982</v>
      </c>
      <c r="D9" s="257">
        <f t="shared" si="8"/>
        <v>1125.5727858645982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622.84692903796383</v>
      </c>
      <c r="I9" s="257">
        <f t="shared" si="8"/>
        <v>622.84692903796383</v>
      </c>
      <c r="J9" s="178">
        <f t="shared" si="8"/>
        <v>0</v>
      </c>
      <c r="K9" s="178">
        <f t="shared" si="8"/>
        <v>0</v>
      </c>
      <c r="L9" s="306">
        <f t="shared" si="8"/>
        <v>3543.1328846266238</v>
      </c>
      <c r="M9" s="178">
        <f t="shared" si="8"/>
        <v>3442.0715999999998</v>
      </c>
      <c r="N9" s="178">
        <f t="shared" ref="N9" si="9">SUM(N10:N14)</f>
        <v>14.831599999999998</v>
      </c>
      <c r="O9" s="178">
        <f t="shared" si="8"/>
        <v>8.544229115682251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58.029340981354551</v>
      </c>
      <c r="T9" s="178">
        <f t="shared" si="8"/>
        <v>0.63719586441568621</v>
      </c>
      <c r="U9" s="178">
        <f t="shared" si="8"/>
        <v>19.018918665171498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1945.2855988608237</v>
      </c>
      <c r="AB9" s="324">
        <f t="shared" si="8"/>
        <v>115.19382423286726</v>
      </c>
      <c r="AC9" s="325">
        <f t="shared" si="8"/>
        <v>0</v>
      </c>
      <c r="AD9" s="178">
        <f t="shared" si="8"/>
        <v>0</v>
      </c>
      <c r="AE9" s="178">
        <f t="shared" si="8"/>
        <v>42.854590016084423</v>
      </c>
      <c r="AF9" s="178">
        <f t="shared" ref="AF9" si="10">SUM(AF10:AF14)</f>
        <v>25.82799438950989</v>
      </c>
      <c r="AG9" s="178">
        <f t="shared" si="8"/>
        <v>41.744351521236702</v>
      </c>
      <c r="AH9" s="178">
        <f t="shared" si="8"/>
        <v>4.7668883060362468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24.815131864431066</v>
      </c>
      <c r="AO9" s="306">
        <f t="shared" si="8"/>
        <v>56.411788478073952</v>
      </c>
      <c r="AP9" s="324">
        <f t="shared" si="8"/>
        <v>0</v>
      </c>
      <c r="AQ9" s="209">
        <f t="shared" si="0"/>
        <v>7433.2589429653817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1125.5727858645982</v>
      </c>
      <c r="D10" s="260">
        <v>1125.5727858645982</v>
      </c>
      <c r="E10" s="179"/>
      <c r="F10" s="261"/>
      <c r="G10" s="261"/>
      <c r="H10" s="307">
        <f>SUM(I10:K10)</f>
        <v>547.20073970697877</v>
      </c>
      <c r="I10" s="260">
        <v>547.20073970697877</v>
      </c>
      <c r="J10" s="179">
        <v>0</v>
      </c>
      <c r="K10" s="179"/>
      <c r="L10" s="307">
        <f>SUM(M10:Z10)</f>
        <v>77.048259646526049</v>
      </c>
      <c r="M10" s="179"/>
      <c r="N10" s="179"/>
      <c r="O10" s="179"/>
      <c r="P10" s="179"/>
      <c r="Q10" s="179"/>
      <c r="R10" s="179"/>
      <c r="S10" s="179">
        <v>58.029340981354551</v>
      </c>
      <c r="T10" s="179"/>
      <c r="U10" s="179">
        <v>19.018918665171498</v>
      </c>
      <c r="V10" s="179"/>
      <c r="W10" s="261"/>
      <c r="X10" s="261"/>
      <c r="Y10" s="261"/>
      <c r="Z10" s="179"/>
      <c r="AA10" s="307">
        <v>1620.2903031246171</v>
      </c>
      <c r="AB10" s="326">
        <f>SUM(AC10:AM10)</f>
        <v>107.91069567148216</v>
      </c>
      <c r="AC10" s="327"/>
      <c r="AD10" s="179"/>
      <c r="AE10" s="179">
        <v>40.338349760735568</v>
      </c>
      <c r="AF10" s="179">
        <v>25.82799438950989</v>
      </c>
      <c r="AG10" s="179">
        <v>41.744351521236702</v>
      </c>
      <c r="AH10" s="179"/>
      <c r="AI10" s="179">
        <v>0</v>
      </c>
      <c r="AJ10" s="179"/>
      <c r="AK10" s="260"/>
      <c r="AL10" s="260"/>
      <c r="AM10" s="261"/>
      <c r="AN10" s="352">
        <v>24.815131864431066</v>
      </c>
      <c r="AO10" s="307"/>
      <c r="AP10" s="326"/>
      <c r="AQ10" s="212">
        <f t="shared" si="0"/>
        <v>3502.8379158786333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6.8342998573008806</v>
      </c>
      <c r="I11" s="28">
        <v>6.8342998573008806</v>
      </c>
      <c r="J11" s="173"/>
      <c r="K11" s="173"/>
      <c r="L11" s="302">
        <f>SUM(M11:Z11)</f>
        <v>9.1814249800979368</v>
      </c>
      <c r="M11" s="173"/>
      <c r="N11" s="186"/>
      <c r="O11" s="186">
        <v>8.544229115682251</v>
      </c>
      <c r="P11" s="173"/>
      <c r="Q11" s="173"/>
      <c r="R11" s="173"/>
      <c r="S11" s="173">
        <v>0</v>
      </c>
      <c r="T11" s="173">
        <v>0.63719586441568621</v>
      </c>
      <c r="U11" s="173">
        <v>0</v>
      </c>
      <c r="V11" s="173"/>
      <c r="W11" s="188"/>
      <c r="X11" s="188"/>
      <c r="Y11" s="188"/>
      <c r="Z11" s="173"/>
      <c r="AA11" s="302">
        <v>281.68514236646308</v>
      </c>
      <c r="AB11" s="320">
        <f>SUM(AC11:AM11)</f>
        <v>7.2831285613851007</v>
      </c>
      <c r="AC11" s="321"/>
      <c r="AD11" s="173"/>
      <c r="AE11" s="173">
        <v>2.5162402553488539</v>
      </c>
      <c r="AF11" s="173"/>
      <c r="AG11" s="173"/>
      <c r="AH11" s="173">
        <v>4.7668883060362468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304.98399576524702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45.601642304385216</v>
      </c>
      <c r="AP12" s="320"/>
      <c r="AQ12" s="199">
        <f t="shared" si="0"/>
        <v>45.601642304385216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68.811889473684218</v>
      </c>
      <c r="I13" s="28">
        <v>68.811889473684218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68.811889473684218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3456.9031999999997</v>
      </c>
      <c r="M14" s="180">
        <v>3442.0715999999998</v>
      </c>
      <c r="N14" s="180">
        <v>14.831599999999998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43.310153369743425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10.810146173688736</v>
      </c>
      <c r="AP14" s="328"/>
      <c r="AQ14" s="215">
        <f t="shared" si="0"/>
        <v>3511.0234995434321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65.371295000000003</v>
      </c>
      <c r="I15" s="266">
        <f t="shared" si="13"/>
        <v>0</v>
      </c>
      <c r="J15" s="181">
        <f t="shared" si="13"/>
        <v>0</v>
      </c>
      <c r="K15" s="181">
        <f t="shared" si="13"/>
        <v>65.371295000000003</v>
      </c>
      <c r="L15" s="309">
        <f t="shared" si="13"/>
        <v>3481.1652697032605</v>
      </c>
      <c r="M15" s="181">
        <f t="shared" si="13"/>
        <v>0</v>
      </c>
      <c r="N15" s="181">
        <f t="shared" si="13"/>
        <v>0</v>
      </c>
      <c r="O15" s="181">
        <f t="shared" si="13"/>
        <v>107.04912334314866</v>
      </c>
      <c r="P15" s="181">
        <f t="shared" si="13"/>
        <v>644.09577492222229</v>
      </c>
      <c r="Q15" s="181">
        <f t="shared" si="13"/>
        <v>150.16423359391999</v>
      </c>
      <c r="R15" s="181">
        <f t="shared" si="13"/>
        <v>0</v>
      </c>
      <c r="S15" s="181">
        <f t="shared" si="13"/>
        <v>1142.2272972220337</v>
      </c>
      <c r="T15" s="181">
        <f t="shared" si="13"/>
        <v>52.699478191436029</v>
      </c>
      <c r="U15" s="181">
        <f t="shared" si="13"/>
        <v>1354.6896696142012</v>
      </c>
      <c r="V15" s="181">
        <f t="shared" si="13"/>
        <v>0</v>
      </c>
      <c r="W15" s="267">
        <f t="shared" si="13"/>
        <v>30.239692816298341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1806.1690801187067</v>
      </c>
      <c r="AP15" s="217">
        <f t="shared" si="13"/>
        <v>0</v>
      </c>
      <c r="AQ15" s="218">
        <f t="shared" si="0"/>
        <v>5352.7056448219673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1596.0561068001844</v>
      </c>
      <c r="AP16" s="326"/>
      <c r="AQ16" s="219">
        <f>C16+H16+L16+AA16+AO16+AP16</f>
        <v>1596.0561068001844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185.3401644586769</v>
      </c>
      <c r="AP17" s="320"/>
      <c r="AQ17" s="199">
        <f>C17+H17+L17+AA17+AO17+AP17</f>
        <v>185.3401644586769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24.772808859845227</v>
      </c>
      <c r="AP18" s="320"/>
      <c r="AQ18" s="199">
        <f t="shared" si="0"/>
        <v>24.772808859845227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65.371295000000003</v>
      </c>
      <c r="I19" s="28"/>
      <c r="J19" s="173"/>
      <c r="K19" s="173">
        <v>65.371295000000003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65.371295000000003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3481.1652697032605</v>
      </c>
      <c r="M20" s="180"/>
      <c r="N20" s="180"/>
      <c r="O20" s="180">
        <v>107.04912334314866</v>
      </c>
      <c r="P20" s="180">
        <v>644.09577492222229</v>
      </c>
      <c r="Q20" s="180">
        <v>150.16423359391999</v>
      </c>
      <c r="R20" s="180">
        <v>0</v>
      </c>
      <c r="S20" s="180">
        <v>1142.2272972220337</v>
      </c>
      <c r="T20" s="180">
        <v>52.699478191436029</v>
      </c>
      <c r="U20" s="180">
        <v>1354.6896696142012</v>
      </c>
      <c r="V20" s="180"/>
      <c r="W20" s="264">
        <v>30.239692816298341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3481.1652697032605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15.165173583806995</v>
      </c>
      <c r="D21" s="269">
        <f>SUM(D22:D24)</f>
        <v>-9.8998550000000005</v>
      </c>
      <c r="E21" s="182">
        <f>SUM(E22:E24)</f>
        <v>25.065028583806995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-17.772607549625889</v>
      </c>
      <c r="M21" s="182">
        <f t="shared" ref="M21:AA21" si="15">SUM(M22:M24)</f>
        <v>0</v>
      </c>
      <c r="N21" s="182">
        <f t="shared" ref="N21" si="16">SUM(N22:N24)</f>
        <v>15.890999999999998</v>
      </c>
      <c r="O21" s="182">
        <f t="shared" si="15"/>
        <v>0</v>
      </c>
      <c r="P21" s="182">
        <f t="shared" si="15"/>
        <v>-9.0100798666666648</v>
      </c>
      <c r="Q21" s="182">
        <f t="shared" si="15"/>
        <v>310.34640000000002</v>
      </c>
      <c r="R21" s="182">
        <f t="shared" si="15"/>
        <v>-309.67019999999997</v>
      </c>
      <c r="S21" s="182">
        <f t="shared" si="15"/>
        <v>1.8791595231638418</v>
      </c>
      <c r="T21" s="182">
        <f t="shared" si="15"/>
        <v>0</v>
      </c>
      <c r="U21" s="182">
        <f t="shared" si="15"/>
        <v>-5.7377136223161358</v>
      </c>
      <c r="V21" s="182">
        <f t="shared" si="15"/>
        <v>-15.165173583806995</v>
      </c>
      <c r="W21" s="270">
        <f t="shared" si="15"/>
        <v>-6.3059999999999992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-644.143633162333</v>
      </c>
      <c r="AC21" s="332">
        <f t="shared" si="17"/>
        <v>-69.358155996860006</v>
      </c>
      <c r="AD21" s="182">
        <f t="shared" si="17"/>
        <v>-574.60952302275996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-0.1759541427131058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644.143633162333</v>
      </c>
      <c r="AP21" s="331">
        <f t="shared" si="17"/>
        <v>0</v>
      </c>
      <c r="AQ21" s="223">
        <f t="shared" si="17"/>
        <v>-2.6074339658188936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-644.143633162333</v>
      </c>
      <c r="AC22" s="327">
        <f>-AC2</f>
        <v>-69.358155996860006</v>
      </c>
      <c r="AD22" s="179">
        <f>-AD2</f>
        <v>-574.60952302275996</v>
      </c>
      <c r="AE22" s="179"/>
      <c r="AF22" s="179"/>
      <c r="AG22" s="186"/>
      <c r="AH22" s="186"/>
      <c r="AI22" s="186"/>
      <c r="AJ22" s="186"/>
      <c r="AK22" s="260">
        <v>-0.1759541427131058</v>
      </c>
      <c r="AL22" s="186"/>
      <c r="AM22" s="261"/>
      <c r="AN22" s="352"/>
      <c r="AO22" s="307">
        <f>-(C22+H22+L22+AA22+AB22)</f>
        <v>644.143633162333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15.165173583806995</v>
      </c>
      <c r="D24" s="403">
        <v>-9.8998550000000005</v>
      </c>
      <c r="E24" s="184">
        <f>-D24-V24</f>
        <v>25.065028583806995</v>
      </c>
      <c r="F24" s="253"/>
      <c r="G24" s="253">
        <v>0</v>
      </c>
      <c r="H24" s="303"/>
      <c r="I24" s="312"/>
      <c r="J24" s="184"/>
      <c r="K24" s="184"/>
      <c r="L24" s="303">
        <f>SUM(N24:Z24)</f>
        <v>-17.772607549625889</v>
      </c>
      <c r="M24" s="184"/>
      <c r="N24" s="184">
        <v>15.890999999999998</v>
      </c>
      <c r="O24" s="184"/>
      <c r="P24" s="184">
        <v>-9.0100798666666648</v>
      </c>
      <c r="Q24" s="184">
        <v>310.34640000000002</v>
      </c>
      <c r="R24" s="184">
        <v>-309.67019999999997</v>
      </c>
      <c r="S24" s="184">
        <v>1.8791595231638418</v>
      </c>
      <c r="T24" s="184"/>
      <c r="U24" s="184">
        <v>-5.7377136223161358</v>
      </c>
      <c r="V24" s="253">
        <v>-15.165173583806995</v>
      </c>
      <c r="W24" s="253">
        <v>-6.3059999999999992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-2.6074339658188936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8.8111292294479444</v>
      </c>
      <c r="I25" s="172">
        <v>8.8111292294479444</v>
      </c>
      <c r="J25" s="183"/>
      <c r="K25" s="183"/>
      <c r="L25" s="309">
        <f>SUM(O25:Z25)</f>
        <v>100.5908909471239</v>
      </c>
      <c r="M25" s="183"/>
      <c r="N25" s="183"/>
      <c r="O25" s="183">
        <v>100.42634442077495</v>
      </c>
      <c r="P25" s="183"/>
      <c r="Q25" s="183"/>
      <c r="R25" s="183"/>
      <c r="S25" s="183">
        <v>0</v>
      </c>
      <c r="T25" s="183">
        <v>4.1693256233877908E-3</v>
      </c>
      <c r="U25" s="183">
        <v>0.16037720072554928</v>
      </c>
      <c r="V25" s="183"/>
      <c r="W25" s="172"/>
      <c r="X25" s="172"/>
      <c r="Y25" s="172"/>
      <c r="Z25" s="183"/>
      <c r="AA25" s="309">
        <v>73.386835589176385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254.39177521609537</v>
      </c>
      <c r="AP25" s="217"/>
      <c r="AQ25" s="226">
        <f>C25+H25+L25+AA25+AB25+AN25+AO25+AP25</f>
        <v>437.18063098184359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341.92653034308069</v>
      </c>
      <c r="D26" s="276">
        <f t="shared" si="20"/>
        <v>248.04713647893789</v>
      </c>
      <c r="E26" s="177">
        <f t="shared" si="20"/>
        <v>76.587262961692844</v>
      </c>
      <c r="F26" s="177">
        <f t="shared" si="20"/>
        <v>0</v>
      </c>
      <c r="G26" s="177">
        <f t="shared" si="20"/>
        <v>17.292130902449745</v>
      </c>
      <c r="H26" s="305">
        <f t="shared" si="20"/>
        <v>200.5455358842805</v>
      </c>
      <c r="I26" s="276">
        <f t="shared" si="20"/>
        <v>0.37205188428049318</v>
      </c>
      <c r="J26" s="177">
        <f t="shared" si="20"/>
        <v>127.70399999999999</v>
      </c>
      <c r="K26" s="177">
        <f t="shared" si="20"/>
        <v>72.469484000000008</v>
      </c>
      <c r="L26" s="305">
        <f t="shared" si="20"/>
        <v>6680.3648807693507</v>
      </c>
      <c r="M26" s="177">
        <f t="shared" si="20"/>
        <v>-27.41499997639994</v>
      </c>
      <c r="N26" s="177">
        <f t="shared" si="20"/>
        <v>-5.5999999999993832E-3</v>
      </c>
      <c r="O26" s="177">
        <f t="shared" si="20"/>
        <v>-1.9214501933085444</v>
      </c>
      <c r="P26" s="177">
        <f t="shared" si="20"/>
        <v>1078.0382380444444</v>
      </c>
      <c r="Q26" s="177">
        <f t="shared" si="20"/>
        <v>880.65043294591999</v>
      </c>
      <c r="R26" s="177">
        <f t="shared" si="20"/>
        <v>830.10868008264015</v>
      </c>
      <c r="S26" s="177">
        <f t="shared" si="20"/>
        <v>42.703076000001282</v>
      </c>
      <c r="T26" s="177">
        <f t="shared" si="20"/>
        <v>155.53625030954316</v>
      </c>
      <c r="U26" s="177">
        <f t="shared" si="20"/>
        <v>3386.1951792461909</v>
      </c>
      <c r="V26" s="177">
        <f t="shared" si="20"/>
        <v>133.34405367260385</v>
      </c>
      <c r="W26" s="177">
        <f t="shared" si="20"/>
        <v>-4.364866872928177</v>
      </c>
      <c r="X26" s="177">
        <f t="shared" si="20"/>
        <v>172.99477541122653</v>
      </c>
      <c r="Y26" s="177">
        <f t="shared" si="20"/>
        <v>1.3634244639999999</v>
      </c>
      <c r="Z26" s="177">
        <f t="shared" si="20"/>
        <v>33.137687635418359</v>
      </c>
      <c r="AA26" s="305">
        <f t="shared" si="20"/>
        <v>1750.4047336968504</v>
      </c>
      <c r="AB26" s="255">
        <f t="shared" si="20"/>
        <v>387.39457461854374</v>
      </c>
      <c r="AC26" s="325">
        <f t="shared" si="20"/>
        <v>0</v>
      </c>
      <c r="AD26" s="178">
        <f t="shared" si="20"/>
        <v>0</v>
      </c>
      <c r="AE26" s="178">
        <f t="shared" si="20"/>
        <v>186.35911718807603</v>
      </c>
      <c r="AF26" s="178">
        <f t="shared" si="20"/>
        <v>31.135262343335675</v>
      </c>
      <c r="AG26" s="178">
        <f t="shared" si="20"/>
        <v>0</v>
      </c>
      <c r="AH26" s="178">
        <f t="shared" si="20"/>
        <v>8.8412719618452389</v>
      </c>
      <c r="AI26" s="178">
        <f t="shared" si="20"/>
        <v>94.050457399445833</v>
      </c>
      <c r="AJ26" s="178">
        <f t="shared" ref="AJ26" si="21">AJ7-AJ9+AJ15+AJ21-AJ25</f>
        <v>28.567160382239997</v>
      </c>
      <c r="AK26" s="257">
        <f t="shared" si="20"/>
        <v>0</v>
      </c>
      <c r="AL26" s="257">
        <f t="shared" si="20"/>
        <v>11.429904115645455</v>
      </c>
      <c r="AM26" s="295">
        <f t="shared" si="20"/>
        <v>27.01140122795556</v>
      </c>
      <c r="AN26" s="305">
        <f t="shared" si="20"/>
        <v>43.983396571282356</v>
      </c>
      <c r="AO26" s="305">
        <f t="shared" si="20"/>
        <v>2197.4085476952105</v>
      </c>
      <c r="AP26" s="255">
        <f t="shared" si="20"/>
        <v>0</v>
      </c>
      <c r="AQ26" s="205">
        <f>C26+H26+L26+AA26+AB26+AN26+AO26+AP26</f>
        <v>11602.028199578599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207.49588751064488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172.99477541122653</v>
      </c>
      <c r="Y27" s="258">
        <f t="shared" si="23"/>
        <v>1.3634244639999999</v>
      </c>
      <c r="Z27" s="178">
        <f t="shared" si="23"/>
        <v>33.137687635418359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207.49588751064488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207.49588751064488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172.99477541122653</v>
      </c>
      <c r="Y28" s="270">
        <f>Y26</f>
        <v>1.3634244639999999</v>
      </c>
      <c r="Z28" s="182">
        <f>Z26</f>
        <v>33.137687635418359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207.49588751064488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340.03450115564891</v>
      </c>
      <c r="D29" s="257">
        <f t="shared" si="25"/>
        <v>247.34203790929362</v>
      </c>
      <c r="E29" s="178">
        <f t="shared" si="25"/>
        <v>74.956480788035876</v>
      </c>
      <c r="F29" s="258">
        <f t="shared" si="25"/>
        <v>0</v>
      </c>
      <c r="G29" s="258">
        <f t="shared" si="25"/>
        <v>17.861148758319349</v>
      </c>
      <c r="H29" s="306">
        <f t="shared" si="25"/>
        <v>201.40766551590713</v>
      </c>
      <c r="I29" s="257">
        <f t="shared" si="25"/>
        <v>0.80580051590713675</v>
      </c>
      <c r="J29" s="257">
        <f t="shared" si="25"/>
        <v>127.70399999999999</v>
      </c>
      <c r="K29" s="257">
        <f t="shared" si="25"/>
        <v>72.89786500000001</v>
      </c>
      <c r="L29" s="306">
        <f t="shared" si="25"/>
        <v>6482.9404454098394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1074.5478990272568</v>
      </c>
      <c r="Q29" s="178">
        <f t="shared" si="25"/>
        <v>860.65701595328005</v>
      </c>
      <c r="R29" s="178">
        <f t="shared" si="25"/>
        <v>846.48864781416</v>
      </c>
      <c r="S29" s="178">
        <f t="shared" si="25"/>
        <v>43.988074963230297</v>
      </c>
      <c r="T29" s="178">
        <f t="shared" si="25"/>
        <v>152.75108683101834</v>
      </c>
      <c r="U29" s="178">
        <f t="shared" si="25"/>
        <v>3370.7368661007599</v>
      </c>
      <c r="V29" s="178">
        <f t="shared" si="25"/>
        <v>133.77085472013363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1713.1076654012581</v>
      </c>
      <c r="AB29" s="324">
        <f t="shared" si="25"/>
        <v>401.07682583379687</v>
      </c>
      <c r="AC29" s="325">
        <f t="shared" si="25"/>
        <v>0</v>
      </c>
      <c r="AD29" s="178">
        <f t="shared" si="25"/>
        <v>0</v>
      </c>
      <c r="AE29" s="178">
        <f t="shared" si="25"/>
        <v>194.50764125376998</v>
      </c>
      <c r="AF29" s="178">
        <f t="shared" ref="AF29" si="27">AF30+AF45+AF56+AF58+AF65+AF70+AF71</f>
        <v>31.135262343335672</v>
      </c>
      <c r="AG29" s="178">
        <f t="shared" si="25"/>
        <v>0</v>
      </c>
      <c r="AH29" s="178">
        <f t="shared" si="25"/>
        <v>8.8412719618452407</v>
      </c>
      <c r="AI29" s="178">
        <f t="shared" si="25"/>
        <v>98.294681666188936</v>
      </c>
      <c r="AJ29" s="178">
        <f t="shared" ref="AJ29" si="28">AJ30+AJ45+AJ56+AJ58+AJ65+AJ70+AJ71</f>
        <v>29.856663265056</v>
      </c>
      <c r="AK29" s="324">
        <f t="shared" si="25"/>
        <v>0</v>
      </c>
      <c r="AL29" s="324">
        <f t="shared" ref="AL29" si="29">AL30+AL45+AL56+AL58+AL65+AL70+AL71</f>
        <v>11.429904115645455</v>
      </c>
      <c r="AM29" s="324">
        <f t="shared" si="25"/>
        <v>27.011401227955563</v>
      </c>
      <c r="AN29" s="324">
        <f t="shared" si="25"/>
        <v>43.983396571282363</v>
      </c>
      <c r="AO29" s="306">
        <f t="shared" si="25"/>
        <v>2217.4390962681941</v>
      </c>
      <c r="AP29" s="324">
        <f t="shared" si="25"/>
        <v>0</v>
      </c>
      <c r="AQ29" s="205">
        <f t="shared" si="25"/>
        <v>11399.989596155929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92.575650100050396</v>
      </c>
      <c r="D30" s="185">
        <v>92.575650100050396</v>
      </c>
      <c r="E30" s="185">
        <v>0.12516630000000001</v>
      </c>
      <c r="F30" s="280"/>
      <c r="G30" s="280"/>
      <c r="H30" s="314">
        <f>SUM(H31:H44)</f>
        <v>0.80580051590713675</v>
      </c>
      <c r="I30" s="279">
        <f t="shared" ref="I30:K30" si="30">SUM(I31:I44)</f>
        <v>0.80580051590713675</v>
      </c>
      <c r="J30" s="185">
        <f t="shared" si="30"/>
        <v>0</v>
      </c>
      <c r="K30" s="185">
        <f t="shared" si="30"/>
        <v>0</v>
      </c>
      <c r="L30" s="314">
        <f>SUM(L31:L44)</f>
        <v>347.11021279850888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7.5392995743114053</v>
      </c>
      <c r="R30" s="185">
        <f>SUM(R31:R44)</f>
        <v>0</v>
      </c>
      <c r="S30" s="185">
        <v>40.857508350910173</v>
      </c>
      <c r="T30" s="185">
        <v>45.987344581648614</v>
      </c>
      <c r="U30" s="185">
        <v>128.2817642183399</v>
      </c>
      <c r="V30" s="185">
        <v>124.44429607329877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809.36537738265145</v>
      </c>
      <c r="AB30" s="336">
        <f t="shared" ref="AB30:AN30" si="31">SUM(AB31:AB44)</f>
        <v>179.20614046024377</v>
      </c>
      <c r="AC30" s="337">
        <f t="shared" si="31"/>
        <v>0</v>
      </c>
      <c r="AD30" s="185">
        <f t="shared" si="31"/>
        <v>0</v>
      </c>
      <c r="AE30" s="185">
        <f t="shared" si="31"/>
        <v>144.09509447742207</v>
      </c>
      <c r="AF30" s="185">
        <f t="shared" ref="AF30" si="32">SUM(AF31:AF44)</f>
        <v>31.135262343335672</v>
      </c>
      <c r="AG30" s="185">
        <f t="shared" si="31"/>
        <v>0</v>
      </c>
      <c r="AH30" s="185">
        <f t="shared" si="31"/>
        <v>3.975783639486004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43.983396571282363</v>
      </c>
      <c r="AO30" s="314">
        <v>569.07874011204808</v>
      </c>
      <c r="AP30" s="336">
        <f>SUM(AP31:AP44)</f>
        <v>0</v>
      </c>
      <c r="AQ30" s="209">
        <f t="shared" ref="AQ30" si="35">C30+H30+L30+AA30+AB30+AN30+AO30+AP30</f>
        <v>2042.125317940692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1.7578748815064329E-3</v>
      </c>
      <c r="D31" s="327">
        <v>1.7578748815064329E-3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16.274411128481113</v>
      </c>
      <c r="M31" s="186"/>
      <c r="N31" s="186"/>
      <c r="O31" s="186"/>
      <c r="P31" s="283"/>
      <c r="Q31" s="311">
        <v>0.17199999999999996</v>
      </c>
      <c r="R31" s="434"/>
      <c r="S31" s="311">
        <v>1.1749532690383253</v>
      </c>
      <c r="T31" s="311">
        <v>1.512457859442788</v>
      </c>
      <c r="U31" s="311">
        <v>13.414999999999999</v>
      </c>
      <c r="V31" s="311">
        <v>0</v>
      </c>
      <c r="W31" s="434"/>
      <c r="X31" s="282"/>
      <c r="Y31" s="283"/>
      <c r="Z31" s="186"/>
      <c r="AA31" s="352">
        <v>9.6093954720224026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20.399463508547285</v>
      </c>
      <c r="AP31" s="338"/>
      <c r="AQ31" s="212">
        <f t="shared" si="24"/>
        <v>46.285027983932309</v>
      </c>
    </row>
    <row r="32" spans="1:44" ht="12.75" customHeight="1">
      <c r="A32" s="235" t="s">
        <v>110</v>
      </c>
      <c r="B32" s="402" t="s">
        <v>122</v>
      </c>
      <c r="C32" s="249">
        <f t="shared" si="36"/>
        <v>19.280437119548388</v>
      </c>
      <c r="D32" s="321">
        <v>19.280437119548388</v>
      </c>
      <c r="E32" s="413"/>
      <c r="F32" s="413"/>
      <c r="G32" s="582"/>
      <c r="H32" s="302">
        <f t="shared" si="37"/>
        <v>0.80580051590713675</v>
      </c>
      <c r="I32" s="28">
        <v>0.80580051590713675</v>
      </c>
      <c r="J32" s="173"/>
      <c r="K32" s="173"/>
      <c r="L32" s="302">
        <f t="shared" si="38"/>
        <v>60.475182348560999</v>
      </c>
      <c r="M32" s="173"/>
      <c r="N32" s="173"/>
      <c r="O32" s="173"/>
      <c r="P32" s="283"/>
      <c r="Q32" s="413">
        <v>1.671</v>
      </c>
      <c r="R32" s="413"/>
      <c r="S32" s="413">
        <v>21.873419200053075</v>
      </c>
      <c r="T32" s="413">
        <v>23.551763148507931</v>
      </c>
      <c r="U32" s="413">
        <v>13.379</v>
      </c>
      <c r="V32" s="413">
        <v>0</v>
      </c>
      <c r="W32" s="413"/>
      <c r="X32" s="28"/>
      <c r="Y32" s="188"/>
      <c r="Z32" s="173"/>
      <c r="AA32" s="350">
        <v>212.5569952093399</v>
      </c>
      <c r="AB32" s="320">
        <f t="shared" si="39"/>
        <v>38.097013919812461</v>
      </c>
      <c r="AC32" s="321"/>
      <c r="AD32" s="173"/>
      <c r="AE32" s="173">
        <v>34.121230280326458</v>
      </c>
      <c r="AF32" s="173"/>
      <c r="AG32" s="186"/>
      <c r="AH32" s="186">
        <v>3.975783639486004</v>
      </c>
      <c r="AI32" s="186">
        <v>0</v>
      </c>
      <c r="AJ32" s="186"/>
      <c r="AK32" s="28"/>
      <c r="AL32" s="188"/>
      <c r="AM32" s="173"/>
      <c r="AN32" s="350"/>
      <c r="AO32" s="350">
        <v>135.01529955389452</v>
      </c>
      <c r="AP32" s="320"/>
      <c r="AQ32" s="199">
        <f t="shared" si="24"/>
        <v>466.23072866706343</v>
      </c>
    </row>
    <row r="33" spans="1:44" ht="12.75" customHeight="1">
      <c r="A33" s="235" t="s">
        <v>16</v>
      </c>
      <c r="B33" s="138" t="s">
        <v>14</v>
      </c>
      <c r="C33" s="249">
        <f t="shared" si="36"/>
        <v>3.2317853590772107E-3</v>
      </c>
      <c r="D33" s="321">
        <v>3.2317853590772107E-3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4.1034443349730658</v>
      </c>
      <c r="M33" s="173"/>
      <c r="N33" s="173"/>
      <c r="O33" s="173"/>
      <c r="P33" s="283"/>
      <c r="Q33" s="413">
        <v>0.05</v>
      </c>
      <c r="R33" s="413"/>
      <c r="S33" s="413">
        <v>0.48410091771536157</v>
      </c>
      <c r="T33" s="413">
        <v>3.3043434172577042</v>
      </c>
      <c r="U33" s="413">
        <v>0.26500000000000001</v>
      </c>
      <c r="V33" s="413">
        <v>0</v>
      </c>
      <c r="W33" s="413"/>
      <c r="X33" s="28"/>
      <c r="Y33" s="188"/>
      <c r="Z33" s="173"/>
      <c r="AA33" s="350">
        <v>2.3720212341063953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1.9777557592880612</v>
      </c>
      <c r="AP33" s="320"/>
      <c r="AQ33" s="199">
        <f t="shared" si="24"/>
        <v>8.4564531137265995</v>
      </c>
    </row>
    <row r="34" spans="1:44" ht="12.75" customHeight="1">
      <c r="A34" s="235" t="s">
        <v>18</v>
      </c>
      <c r="B34" s="138" t="s">
        <v>123</v>
      </c>
      <c r="C34" s="526">
        <f t="shared" si="36"/>
        <v>6.1660841997456424E-3</v>
      </c>
      <c r="D34" s="321">
        <v>6.1660841997456424E-3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4.2506520878359648</v>
      </c>
      <c r="M34" s="173"/>
      <c r="N34" s="173"/>
      <c r="O34" s="173"/>
      <c r="P34" s="283"/>
      <c r="Q34" s="413">
        <v>6.0999999999999999E-2</v>
      </c>
      <c r="R34" s="413"/>
      <c r="S34" s="413">
        <v>0.17082206862091531</v>
      </c>
      <c r="T34" s="413">
        <v>0.69783001921504972</v>
      </c>
      <c r="U34" s="413">
        <v>3.3210000000000002</v>
      </c>
      <c r="V34" s="413">
        <v>0</v>
      </c>
      <c r="W34" s="413"/>
      <c r="X34" s="28"/>
      <c r="Y34" s="188"/>
      <c r="Z34" s="173"/>
      <c r="AA34" s="350">
        <v>4.4700161314585465</v>
      </c>
      <c r="AB34" s="320">
        <f t="shared" si="39"/>
        <v>108.07508537064106</v>
      </c>
      <c r="AC34" s="321"/>
      <c r="AD34" s="173"/>
      <c r="AE34" s="173">
        <v>108.07508537064106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23.837511326301517</v>
      </c>
      <c r="AP34" s="320"/>
      <c r="AQ34" s="199">
        <f t="shared" si="24"/>
        <v>140.63943100043684</v>
      </c>
    </row>
    <row r="35" spans="1:44" ht="12.75" customHeight="1">
      <c r="A35" s="235" t="s">
        <v>20</v>
      </c>
      <c r="B35" s="138" t="s">
        <v>124</v>
      </c>
      <c r="C35" s="526">
        <f t="shared" si="36"/>
        <v>7.3695523878538919E-3</v>
      </c>
      <c r="D35" s="321">
        <v>7.3695523878538919E-3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1.8413241461012126</v>
      </c>
      <c r="M35" s="173"/>
      <c r="N35" s="173"/>
      <c r="O35" s="173"/>
      <c r="P35" s="283"/>
      <c r="Q35" s="413">
        <v>0.09</v>
      </c>
      <c r="R35" s="413"/>
      <c r="S35" s="413">
        <v>0.39585335459016541</v>
      </c>
      <c r="T35" s="413">
        <v>0.27647079151104725</v>
      </c>
      <c r="U35" s="413">
        <v>1.079</v>
      </c>
      <c r="V35" s="413">
        <v>0</v>
      </c>
      <c r="W35" s="413"/>
      <c r="X35" s="28"/>
      <c r="Y35" s="188"/>
      <c r="Z35" s="173"/>
      <c r="AA35" s="350">
        <v>5.962689929868179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8.5538173957878758</v>
      </c>
      <c r="AP35" s="320"/>
      <c r="AQ35" s="199">
        <f t="shared" si="24"/>
        <v>16.365201024145122</v>
      </c>
    </row>
    <row r="36" spans="1:44" ht="12.75" customHeight="1">
      <c r="A36" s="235" t="s">
        <v>22</v>
      </c>
      <c r="B36" s="138" t="s">
        <v>125</v>
      </c>
      <c r="C36" s="249">
        <f t="shared" si="36"/>
        <v>1.0520205060092344E-2</v>
      </c>
      <c r="D36" s="339">
        <v>1.0520205060092344E-2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25.271860075909569</v>
      </c>
      <c r="M36" s="173"/>
      <c r="N36" s="173"/>
      <c r="O36" s="173"/>
      <c r="P36" s="283"/>
      <c r="Q36" s="434">
        <v>1.514</v>
      </c>
      <c r="R36" s="413"/>
      <c r="S36" s="434">
        <v>5.2034545257035285</v>
      </c>
      <c r="T36" s="434">
        <v>1.7697087563568106</v>
      </c>
      <c r="U36" s="434">
        <v>6.9040000000000008</v>
      </c>
      <c r="V36" s="434">
        <v>9.8806967938492285</v>
      </c>
      <c r="W36" s="413"/>
      <c r="X36" s="28"/>
      <c r="Y36" s="188"/>
      <c r="Z36" s="173"/>
      <c r="AA36" s="347">
        <v>97.568770622530593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89.467100185403467</v>
      </c>
      <c r="AP36" s="320"/>
      <c r="AQ36" s="199">
        <f t="shared" si="24"/>
        <v>212.31825108890371</v>
      </c>
    </row>
    <row r="37" spans="1:44" ht="12.75" customHeight="1">
      <c r="A37" s="235" t="s">
        <v>24</v>
      </c>
      <c r="B37" s="138" t="s">
        <v>126</v>
      </c>
      <c r="C37" s="249">
        <f t="shared" si="36"/>
        <v>1.1277443470587425E-2</v>
      </c>
      <c r="D37" s="321">
        <v>1.1277443470587425E-2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3.6662935638551692</v>
      </c>
      <c r="M37" s="173"/>
      <c r="N37" s="173"/>
      <c r="O37" s="173"/>
      <c r="P37" s="283"/>
      <c r="Q37" s="413">
        <v>0.55300000000000005</v>
      </c>
      <c r="R37" s="413"/>
      <c r="S37" s="413">
        <v>3.3408006040252819E-2</v>
      </c>
      <c r="T37" s="413">
        <v>1.791885557814916</v>
      </c>
      <c r="U37" s="413">
        <v>1.288</v>
      </c>
      <c r="V37" s="413">
        <v>0</v>
      </c>
      <c r="W37" s="413"/>
      <c r="X37" s="28"/>
      <c r="Y37" s="188"/>
      <c r="Z37" s="173"/>
      <c r="AA37" s="350">
        <v>7.3900900390734288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19.75856809927247</v>
      </c>
      <c r="AP37" s="320"/>
      <c r="AQ37" s="199">
        <f t="shared" si="24"/>
        <v>30.826229145671654</v>
      </c>
    </row>
    <row r="38" spans="1:44" ht="12.75" customHeight="1">
      <c r="A38" s="235" t="s">
        <v>26</v>
      </c>
      <c r="B38" s="138" t="s">
        <v>127</v>
      </c>
      <c r="C38" s="249">
        <f t="shared" si="36"/>
        <v>73.226004613454847</v>
      </c>
      <c r="D38" s="321">
        <v>73.226004613454847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143.76619792254485</v>
      </c>
      <c r="M38" s="173"/>
      <c r="N38" s="173"/>
      <c r="O38" s="173"/>
      <c r="P38" s="283"/>
      <c r="Q38" s="413">
        <v>1.1189999999999998</v>
      </c>
      <c r="R38" s="413"/>
      <c r="S38" s="413">
        <v>3.5229687879051506</v>
      </c>
      <c r="T38" s="413">
        <v>1.1635428498352631</v>
      </c>
      <c r="U38" s="413">
        <v>23.766999999999999</v>
      </c>
      <c r="V38" s="413">
        <v>114.19368628480444</v>
      </c>
      <c r="W38" s="413"/>
      <c r="X38" s="28"/>
      <c r="Y38" s="188"/>
      <c r="Z38" s="173"/>
      <c r="AA38" s="350">
        <v>21.353117423123926</v>
      </c>
      <c r="AB38" s="320">
        <f t="shared" si="39"/>
        <v>33.034041169790243</v>
      </c>
      <c r="AC38" s="321"/>
      <c r="AD38" s="173"/>
      <c r="AE38" s="173">
        <v>1.8987788264545715</v>
      </c>
      <c r="AF38" s="173">
        <v>31.135262343335672</v>
      </c>
      <c r="AG38" s="186"/>
      <c r="AH38" s="186"/>
      <c r="AI38" s="186">
        <v>0</v>
      </c>
      <c r="AJ38" s="186"/>
      <c r="AK38" s="28"/>
      <c r="AL38" s="188"/>
      <c r="AM38" s="173"/>
      <c r="AN38" s="350">
        <v>43.983396571282363</v>
      </c>
      <c r="AO38" s="350">
        <v>51.831822803425474</v>
      </c>
      <c r="AP38" s="320"/>
      <c r="AQ38" s="199">
        <f t="shared" si="24"/>
        <v>367.19458050362169</v>
      </c>
    </row>
    <row r="39" spans="1:44" ht="12.75" customHeight="1">
      <c r="A39" s="235" t="s">
        <v>28</v>
      </c>
      <c r="B39" s="138" t="s">
        <v>128</v>
      </c>
      <c r="C39" s="249">
        <f t="shared" si="36"/>
        <v>1.7781580532161223E-2</v>
      </c>
      <c r="D39" s="321">
        <v>1.7781580532161223E-2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10.701304629763797</v>
      </c>
      <c r="M39" s="173"/>
      <c r="N39" s="173"/>
      <c r="O39" s="173"/>
      <c r="P39" s="283"/>
      <c r="Q39" s="413">
        <v>0.372</v>
      </c>
      <c r="R39" s="413"/>
      <c r="S39" s="413">
        <v>3.6246007889167271</v>
      </c>
      <c r="T39" s="413">
        <v>4.0687038408470704</v>
      </c>
      <c r="U39" s="413">
        <v>2.6360000000000001</v>
      </c>
      <c r="V39" s="413">
        <v>0</v>
      </c>
      <c r="W39" s="413"/>
      <c r="X39" s="28"/>
      <c r="Y39" s="188"/>
      <c r="Z39" s="173"/>
      <c r="AA39" s="350">
        <v>377.34411834292592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45.539654096367393</v>
      </c>
      <c r="AP39" s="320"/>
      <c r="AQ39" s="199">
        <f t="shared" si="24"/>
        <v>433.60285864958928</v>
      </c>
    </row>
    <row r="40" spans="1:44" ht="12.75" customHeight="1">
      <c r="A40" s="235" t="s">
        <v>30</v>
      </c>
      <c r="B40" s="138" t="s">
        <v>129</v>
      </c>
      <c r="C40" s="249">
        <f t="shared" si="36"/>
        <v>4.9626160116373911E-3</v>
      </c>
      <c r="D40" s="321">
        <v>4.9626160116373911E-3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3.8417742342344914</v>
      </c>
      <c r="M40" s="173"/>
      <c r="N40" s="173"/>
      <c r="O40" s="173"/>
      <c r="P40" s="283"/>
      <c r="Q40" s="413">
        <v>0.192</v>
      </c>
      <c r="R40" s="413"/>
      <c r="S40" s="413">
        <v>0.18216818387986911</v>
      </c>
      <c r="T40" s="413">
        <v>1.9826060503546226</v>
      </c>
      <c r="U40" s="413">
        <v>1.4850000000000001</v>
      </c>
      <c r="V40" s="413">
        <v>0</v>
      </c>
      <c r="W40" s="413"/>
      <c r="X40" s="28"/>
      <c r="Y40" s="188"/>
      <c r="Z40" s="173"/>
      <c r="AA40" s="350">
        <v>8.2189427340649157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12.864432444836265</v>
      </c>
      <c r="AP40" s="320"/>
      <c r="AQ40" s="199">
        <f t="shared" si="24"/>
        <v>24.93011202914731</v>
      </c>
    </row>
    <row r="41" spans="1:44" ht="12.75" customHeight="1">
      <c r="A41" s="235" t="s">
        <v>32</v>
      </c>
      <c r="B41" s="138" t="s">
        <v>130</v>
      </c>
      <c r="C41" s="526">
        <f t="shared" si="36"/>
        <v>3.6239266787978768E-3</v>
      </c>
      <c r="D41" s="339">
        <v>3.6239266787978768E-3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2.9496914118103219</v>
      </c>
      <c r="M41" s="173"/>
      <c r="N41" s="173"/>
      <c r="O41" s="173"/>
      <c r="P41" s="283"/>
      <c r="Q41" s="434">
        <v>0.14599999999999999</v>
      </c>
      <c r="R41" s="413"/>
      <c r="S41" s="434">
        <v>0.15065119704944194</v>
      </c>
      <c r="T41" s="434">
        <v>1.6440402147608801</v>
      </c>
      <c r="U41" s="434">
        <v>1.0089999999999999</v>
      </c>
      <c r="V41" s="434">
        <v>0</v>
      </c>
      <c r="W41" s="413"/>
      <c r="X41" s="28"/>
      <c r="Y41" s="188"/>
      <c r="Z41" s="173"/>
      <c r="AA41" s="347">
        <v>18.013075062326134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75.220232605894424</v>
      </c>
      <c r="AP41" s="320"/>
      <c r="AQ41" s="199">
        <f t="shared" si="24"/>
        <v>96.186623006709681</v>
      </c>
    </row>
    <row r="42" spans="1:44" ht="12.75" customHeight="1">
      <c r="A42" s="235" t="s">
        <v>34</v>
      </c>
      <c r="B42" s="138" t="s">
        <v>131</v>
      </c>
      <c r="C42" s="249">
        <f t="shared" si="36"/>
        <v>1.4468662486245253E-3</v>
      </c>
      <c r="D42" s="321">
        <v>1.4468662486245253E-3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0.57458073657821929</v>
      </c>
      <c r="M42" s="173"/>
      <c r="N42" s="173"/>
      <c r="O42" s="173"/>
      <c r="P42" s="283"/>
      <c r="Q42" s="413">
        <v>4.9000000000000002E-2</v>
      </c>
      <c r="R42" s="413"/>
      <c r="S42" s="413">
        <v>0.11787353074579768</v>
      </c>
      <c r="T42" s="413">
        <v>8.8707205832421573E-2</v>
      </c>
      <c r="U42" s="413">
        <v>0.31900000000000001</v>
      </c>
      <c r="V42" s="413">
        <v>0</v>
      </c>
      <c r="W42" s="413"/>
      <c r="X42" s="28"/>
      <c r="Y42" s="188"/>
      <c r="Z42" s="173"/>
      <c r="AA42" s="350">
        <v>0.87257375096800682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2.6053585230371774</v>
      </c>
      <c r="AP42" s="320"/>
      <c r="AQ42" s="199">
        <f t="shared" si="24"/>
        <v>4.0539598768320282</v>
      </c>
    </row>
    <row r="43" spans="1:44" ht="12.75" customHeight="1">
      <c r="A43" s="235" t="s">
        <v>36</v>
      </c>
      <c r="B43" s="138" t="s">
        <v>142</v>
      </c>
      <c r="C43" s="526">
        <f t="shared" si="36"/>
        <v>1.0704322170758433E-3</v>
      </c>
      <c r="D43" s="321">
        <v>1.0704322170758433E-3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10.992850160258376</v>
      </c>
      <c r="M43" s="173"/>
      <c r="N43" s="173"/>
      <c r="O43" s="173"/>
      <c r="P43" s="188"/>
      <c r="Q43" s="413">
        <v>0.71599999999999997</v>
      </c>
      <c r="R43" s="413"/>
      <c r="S43" s="413">
        <v>3.9232345206515755</v>
      </c>
      <c r="T43" s="413">
        <v>3.7257026449617063</v>
      </c>
      <c r="U43" s="413">
        <v>2.258</v>
      </c>
      <c r="V43" s="413">
        <v>0.36991299464509614</v>
      </c>
      <c r="W43" s="413"/>
      <c r="X43" s="28"/>
      <c r="Y43" s="188"/>
      <c r="Z43" s="173"/>
      <c r="AA43" s="350">
        <v>38.531181895250619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59.893812314762457</v>
      </c>
      <c r="AP43" s="320"/>
      <c r="AQ43" s="199">
        <f t="shared" si="24"/>
        <v>109.41891480248853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58.400646017601723</v>
      </c>
      <c r="M44" s="180"/>
      <c r="N44" s="180"/>
      <c r="O44" s="180"/>
      <c r="P44" s="264"/>
      <c r="Q44" s="414">
        <v>0.83429957431140522</v>
      </c>
      <c r="R44" s="414"/>
      <c r="S44" s="414">
        <v>0</v>
      </c>
      <c r="T44" s="414">
        <v>0.40958222495040175</v>
      </c>
      <c r="U44" s="414">
        <v>57.156764218339916</v>
      </c>
      <c r="V44" s="414">
        <v>0</v>
      </c>
      <c r="W44" s="414"/>
      <c r="X44" s="263"/>
      <c r="Y44" s="264"/>
      <c r="Z44" s="180"/>
      <c r="AA44" s="353">
        <v>5.1023895355924545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22.113911495229779</v>
      </c>
      <c r="AP44" s="328"/>
      <c r="AQ44" s="215">
        <f>C44+H44+L44+AA44+AB44+AN44+AO44+AP44</f>
        <v>85.616947048423953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4650.6186830483357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1074.5478990272568</v>
      </c>
      <c r="Q45" s="529">
        <f t="shared" si="40"/>
        <v>0</v>
      </c>
      <c r="R45" s="529">
        <f t="shared" si="40"/>
        <v>846.48864781416</v>
      </c>
      <c r="S45" s="529">
        <f t="shared" si="40"/>
        <v>0</v>
      </c>
      <c r="T45" s="529">
        <f t="shared" si="40"/>
        <v>2.5301873686684075</v>
      </c>
      <c r="U45" s="529">
        <f>SUM(U46:U55)</f>
        <v>2727.0519488382502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3.9247713370786439</v>
      </c>
      <c r="AB45" s="533">
        <f t="shared" si="40"/>
        <v>128.15134493124495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98.294681666188936</v>
      </c>
      <c r="AJ45" s="529">
        <f t="shared" ref="AJ45" si="43">SUM(AJ46:AJ55)</f>
        <v>29.856663265056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3.7875809982429618</v>
      </c>
      <c r="AP45" s="533">
        <f t="shared" si="40"/>
        <v>0</v>
      </c>
      <c r="AQ45" s="536">
        <f t="shared" si="24"/>
        <v>4786.4823803149029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603.44118623870213</v>
      </c>
      <c r="M46" s="179"/>
      <c r="N46" s="179"/>
      <c r="O46" s="179"/>
      <c r="P46" s="179"/>
      <c r="Q46" s="179"/>
      <c r="R46" s="179"/>
      <c r="S46" s="179"/>
      <c r="T46" s="179"/>
      <c r="U46" s="179">
        <v>603.44118623870213</v>
      </c>
      <c r="V46" s="179"/>
      <c r="W46" s="261"/>
      <c r="X46" s="261"/>
      <c r="Y46" s="261"/>
      <c r="Z46" s="179"/>
      <c r="AA46" s="352">
        <v>1.2740924505588995E-2</v>
      </c>
      <c r="AB46" s="326">
        <f t="shared" ref="AB46:AB64" si="48">SUM(AC46:AM46)</f>
        <v>22.641564564344495</v>
      </c>
      <c r="AC46" s="327"/>
      <c r="AD46" s="179"/>
      <c r="AE46" s="179"/>
      <c r="AF46" s="179"/>
      <c r="AG46" s="179"/>
      <c r="AH46" s="179">
        <v>0</v>
      </c>
      <c r="AI46" s="179">
        <v>22.641564564344495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626.09549172755226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363.42130280407929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363.42130280407929</v>
      </c>
      <c r="V47" s="186"/>
      <c r="W47" s="283"/>
      <c r="X47" s="283"/>
      <c r="Y47" s="283"/>
      <c r="Z47" s="186"/>
      <c r="AA47" s="517"/>
      <c r="AB47" s="338">
        <f t="shared" si="48"/>
        <v>13.635839049676417</v>
      </c>
      <c r="AC47" s="339"/>
      <c r="AD47" s="186"/>
      <c r="AE47" s="186"/>
      <c r="AF47" s="186"/>
      <c r="AG47" s="186"/>
      <c r="AH47" s="186"/>
      <c r="AI47" s="186">
        <v>13.635839049676417</v>
      </c>
      <c r="AJ47" s="186">
        <v>0</v>
      </c>
      <c r="AK47" s="282"/>
      <c r="AL47" s="283"/>
      <c r="AM47" s="186"/>
      <c r="AN47" s="315"/>
      <c r="AO47" s="347">
        <v>8.6732658825042514E-3</v>
      </c>
      <c r="AP47" s="338"/>
      <c r="AQ47" s="212">
        <f t="shared" si="24"/>
        <v>377.06581511963822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2096.6739060420914</v>
      </c>
      <c r="M48" s="173"/>
      <c r="N48" s="173"/>
      <c r="O48" s="173"/>
      <c r="P48" s="173">
        <v>954.84151570643883</v>
      </c>
      <c r="Q48" s="173"/>
      <c r="R48" s="173"/>
      <c r="S48" s="173"/>
      <c r="T48" s="173">
        <v>2.5301873686684075</v>
      </c>
      <c r="U48" s="173">
        <v>1139.3022029669839</v>
      </c>
      <c r="V48" s="173"/>
      <c r="W48" s="188"/>
      <c r="X48" s="188"/>
      <c r="Y48" s="188"/>
      <c r="Z48" s="173"/>
      <c r="AA48" s="350"/>
      <c r="AB48" s="320">
        <f t="shared" si="48"/>
        <v>69.296535813716758</v>
      </c>
      <c r="AC48" s="321"/>
      <c r="AD48" s="173"/>
      <c r="AE48" s="173"/>
      <c r="AF48" s="173"/>
      <c r="AG48" s="173"/>
      <c r="AH48" s="173"/>
      <c r="AI48" s="173">
        <v>42.747470631832165</v>
      </c>
      <c r="AJ48" s="173">
        <v>26.549065181884586</v>
      </c>
      <c r="AK48" s="28"/>
      <c r="AL48" s="188"/>
      <c r="AM48" s="173"/>
      <c r="AN48" s="302"/>
      <c r="AO48" s="31">
        <v>0.24861482739067214</v>
      </c>
      <c r="AP48" s="320"/>
      <c r="AQ48" s="199">
        <f t="shared" si="24"/>
        <v>2166.2190566831987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128.58511982871514</v>
      </c>
      <c r="M49" s="173"/>
      <c r="N49" s="173"/>
      <c r="O49" s="173"/>
      <c r="P49" s="173">
        <v>16.458744028733111</v>
      </c>
      <c r="Q49" s="173"/>
      <c r="R49" s="173"/>
      <c r="S49" s="173"/>
      <c r="T49" s="173"/>
      <c r="U49" s="173">
        <v>112.12637579998203</v>
      </c>
      <c r="V49" s="173"/>
      <c r="W49" s="188"/>
      <c r="X49" s="188"/>
      <c r="Y49" s="188"/>
      <c r="Z49" s="173"/>
      <c r="AA49" s="350"/>
      <c r="AB49" s="320">
        <f t="shared" si="48"/>
        <v>4.6646956208065715</v>
      </c>
      <c r="AC49" s="321"/>
      <c r="AD49" s="173"/>
      <c r="AE49" s="173"/>
      <c r="AF49" s="173"/>
      <c r="AG49" s="173"/>
      <c r="AH49" s="173"/>
      <c r="AI49" s="173">
        <v>4.2070654687414919</v>
      </c>
      <c r="AJ49" s="173">
        <v>0.45763015206507995</v>
      </c>
      <c r="AK49" s="28"/>
      <c r="AL49" s="188"/>
      <c r="AM49" s="173"/>
      <c r="AN49" s="302"/>
      <c r="AO49" s="350">
        <v>1.409727841668348E-3</v>
      </c>
      <c r="AP49" s="320"/>
      <c r="AQ49" s="199">
        <f t="shared" si="24"/>
        <v>133.25122517736338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35.810350904480138</v>
      </c>
      <c r="M50" s="173"/>
      <c r="N50" s="173"/>
      <c r="O50" s="173"/>
      <c r="P50" s="173"/>
      <c r="Q50" s="173"/>
      <c r="R50" s="285"/>
      <c r="S50" s="173"/>
      <c r="T50" s="173"/>
      <c r="U50" s="173">
        <v>35.810350904480138</v>
      </c>
      <c r="V50" s="173"/>
      <c r="W50" s="188"/>
      <c r="X50" s="188"/>
      <c r="Y50" s="188"/>
      <c r="Z50" s="173"/>
      <c r="AA50" s="350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3.5288831771281171</v>
      </c>
      <c r="AP50" s="320"/>
      <c r="AQ50" s="199">
        <f t="shared" si="24"/>
        <v>39.339234081608254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5.2018981627777769</v>
      </c>
      <c r="M51" s="173"/>
      <c r="N51" s="173"/>
      <c r="O51" s="173"/>
      <c r="P51" s="173">
        <v>0.74807177777777767</v>
      </c>
      <c r="Q51" s="173"/>
      <c r="R51" s="173">
        <v>4.4538263849999993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5.2018981627777769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842.03482142916005</v>
      </c>
      <c r="M52" s="285"/>
      <c r="N52" s="285"/>
      <c r="O52" s="285"/>
      <c r="P52" s="186"/>
      <c r="Q52" s="285"/>
      <c r="R52" s="285">
        <v>842.03482142916005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842.03482142916005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374.37014032077246</v>
      </c>
      <c r="M53" s="285"/>
      <c r="N53" s="285"/>
      <c r="O53" s="285"/>
      <c r="P53" s="285">
        <v>25.313975818283389</v>
      </c>
      <c r="Q53" s="285"/>
      <c r="R53" s="285"/>
      <c r="S53" s="285"/>
      <c r="T53" s="285"/>
      <c r="U53" s="285">
        <v>349.05616450248908</v>
      </c>
      <c r="V53" s="285"/>
      <c r="W53" s="286"/>
      <c r="X53" s="286"/>
      <c r="Y53" s="286"/>
      <c r="Z53" s="285"/>
      <c r="AA53" s="347"/>
      <c r="AB53" s="340">
        <f t="shared" si="48"/>
        <v>13.800695378706621</v>
      </c>
      <c r="AC53" s="341"/>
      <c r="AD53" s="285"/>
      <c r="AE53" s="285"/>
      <c r="AF53" s="285"/>
      <c r="AG53" s="285"/>
      <c r="AH53" s="285"/>
      <c r="AI53" s="173">
        <v>13.096848318270595</v>
      </c>
      <c r="AJ53" s="173">
        <v>0.7038470604360253</v>
      </c>
      <c r="AK53" s="285"/>
      <c r="AL53" s="285"/>
      <c r="AM53" s="285"/>
      <c r="AN53" s="347"/>
      <c r="AO53" s="350"/>
      <c r="AP53" s="340"/>
      <c r="AQ53" s="237">
        <f t="shared" si="24"/>
        <v>388.17083569947908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71.499524145773904</v>
      </c>
      <c r="M54" s="285"/>
      <c r="N54" s="285"/>
      <c r="O54" s="285"/>
      <c r="P54" s="285"/>
      <c r="Q54" s="285"/>
      <c r="R54" s="285"/>
      <c r="S54" s="285"/>
      <c r="T54" s="285"/>
      <c r="U54" s="285">
        <v>71.499524145773904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71.499524145773904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129.58043317178337</v>
      </c>
      <c r="M55" s="180"/>
      <c r="N55" s="180"/>
      <c r="O55" s="180"/>
      <c r="P55" s="180">
        <v>77.18559169602355</v>
      </c>
      <c r="Q55" s="180"/>
      <c r="R55" s="180"/>
      <c r="S55" s="180">
        <v>0</v>
      </c>
      <c r="T55" s="180"/>
      <c r="U55" s="180">
        <v>52.394841475759819</v>
      </c>
      <c r="V55" s="180"/>
      <c r="W55" s="264"/>
      <c r="X55" s="264"/>
      <c r="Y55" s="264"/>
      <c r="Z55" s="180"/>
      <c r="AA55" s="515">
        <v>3.9120304125730549</v>
      </c>
      <c r="AB55" s="328">
        <f t="shared" si="48"/>
        <v>4.1120145039940823</v>
      </c>
      <c r="AC55" s="329"/>
      <c r="AD55" s="180"/>
      <c r="AE55" s="180"/>
      <c r="AF55" s="180"/>
      <c r="AG55" s="180"/>
      <c r="AH55" s="180"/>
      <c r="AI55" s="180">
        <v>1.9658936333237746</v>
      </c>
      <c r="AJ55" s="180">
        <v>2.1461208706703072</v>
      </c>
      <c r="AK55" s="263"/>
      <c r="AL55" s="264"/>
      <c r="AM55" s="180"/>
      <c r="AN55" s="308"/>
      <c r="AO55" s="353"/>
      <c r="AP55" s="328"/>
      <c r="AQ55" s="215">
        <f t="shared" si="24"/>
        <v>137.6044780883505</v>
      </c>
    </row>
    <row r="56" spans="1:44" s="206" customFormat="1" ht="12.75" customHeight="1">
      <c r="A56" s="240" t="s">
        <v>40</v>
      </c>
      <c r="B56" s="241"/>
      <c r="C56" s="287">
        <f t="shared" si="45"/>
        <v>247.19789030371876</v>
      </c>
      <c r="D56" s="292">
        <v>154.50542705736353</v>
      </c>
      <c r="E56" s="383">
        <v>74.831314488035872</v>
      </c>
      <c r="F56" s="288"/>
      <c r="G56" s="288">
        <v>17.861148758319349</v>
      </c>
      <c r="H56" s="174">
        <f t="shared" si="46"/>
        <v>200.601865</v>
      </c>
      <c r="I56" s="292"/>
      <c r="J56" s="187">
        <v>127.70399999999999</v>
      </c>
      <c r="K56" s="187">
        <v>72.89786500000001</v>
      </c>
      <c r="L56" s="174">
        <f t="shared" si="47"/>
        <v>1086.3368666832137</v>
      </c>
      <c r="M56" s="187"/>
      <c r="N56" s="187"/>
      <c r="O56" s="187"/>
      <c r="P56" s="187">
        <v>0</v>
      </c>
      <c r="Q56" s="187">
        <v>800.22971637896865</v>
      </c>
      <c r="R56" s="187"/>
      <c r="S56" s="187">
        <v>0</v>
      </c>
      <c r="T56" s="187">
        <v>36.511517041369572</v>
      </c>
      <c r="U56" s="187">
        <v>240.26907461604065</v>
      </c>
      <c r="V56" s="187">
        <v>9.3265586468348634</v>
      </c>
      <c r="W56" s="288"/>
      <c r="X56" s="288"/>
      <c r="Y56" s="288"/>
      <c r="Z56" s="187"/>
      <c r="AA56" s="174">
        <v>555.21985347549435</v>
      </c>
      <c r="AB56" s="342">
        <f t="shared" si="48"/>
        <v>61.826708362148466</v>
      </c>
      <c r="AC56" s="343"/>
      <c r="AD56" s="187"/>
      <c r="AE56" s="187">
        <v>33.71830023005959</v>
      </c>
      <c r="AF56" s="187"/>
      <c r="AG56" s="187"/>
      <c r="AH56" s="187"/>
      <c r="AI56" s="187"/>
      <c r="AJ56" s="187"/>
      <c r="AK56" s="292"/>
      <c r="AL56" s="288">
        <v>11.26372910272026</v>
      </c>
      <c r="AM56" s="187">
        <v>16.84467902936861</v>
      </c>
      <c r="AN56" s="174"/>
      <c r="AO56" s="174">
        <v>677.62345356835772</v>
      </c>
      <c r="AP56" s="342"/>
      <c r="AQ56" s="218">
        <f t="shared" si="24"/>
        <v>2828.8066373929332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0.26096075187969925</v>
      </c>
      <c r="D57" s="187">
        <f t="shared" ref="D57:AP57" si="49">D58+D65</f>
        <v>0.26096075187969925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226.23760445165186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52.888000000000005</v>
      </c>
      <c r="R57" s="187">
        <f t="shared" si="49"/>
        <v>0</v>
      </c>
      <c r="S57" s="187">
        <f t="shared" si="49"/>
        <v>3.1305666123201203</v>
      </c>
      <c r="T57" s="187">
        <f t="shared" si="49"/>
        <v>67.722037839331733</v>
      </c>
      <c r="U57" s="187">
        <f t="shared" si="49"/>
        <v>102.49699999999999</v>
      </c>
      <c r="V57" s="187">
        <f t="shared" si="49"/>
        <v>0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344.59766320603353</v>
      </c>
      <c r="AB57" s="342">
        <f t="shared" si="49"/>
        <v>31.892632080159714</v>
      </c>
      <c r="AC57" s="343">
        <f t="shared" si="49"/>
        <v>0</v>
      </c>
      <c r="AD57" s="187">
        <f t="shared" si="49"/>
        <v>0</v>
      </c>
      <c r="AE57" s="187">
        <f t="shared" si="49"/>
        <v>16.694246546288333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4.8654883223592371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10.166722198586953</v>
      </c>
      <c r="AN57" s="174">
        <f t="shared" si="49"/>
        <v>0</v>
      </c>
      <c r="AO57" s="174">
        <f t="shared" si="49"/>
        <v>918.96995787501407</v>
      </c>
      <c r="AP57" s="342">
        <f t="shared" si="49"/>
        <v>0</v>
      </c>
      <c r="AQ57" s="238">
        <f t="shared" si="24"/>
        <v>1521.9588183647388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0.25896105263157893</v>
      </c>
      <c r="D58" s="343">
        <v>0.25896105263157893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124.04478986206158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15.803000000000001</v>
      </c>
      <c r="R58" s="342">
        <f t="shared" si="54"/>
        <v>0</v>
      </c>
      <c r="S58" s="342">
        <v>0</v>
      </c>
      <c r="T58" s="342">
        <v>53.466789862061582</v>
      </c>
      <c r="U58" s="342">
        <v>54.774999999999991</v>
      </c>
      <c r="V58" s="342">
        <f t="shared" si="54"/>
        <v>0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221.21130113460768</v>
      </c>
      <c r="AB58" s="342">
        <f t="shared" si="48"/>
        <v>19.847591982516832</v>
      </c>
      <c r="AC58" s="343">
        <f t="shared" si="54"/>
        <v>0</v>
      </c>
      <c r="AD58" s="187">
        <f t="shared" si="54"/>
        <v>0</v>
      </c>
      <c r="AE58" s="187">
        <f>SUM(AE59:AE64)</f>
        <v>8.96931844707815</v>
      </c>
      <c r="AF58" s="187"/>
      <c r="AG58" s="187">
        <f t="shared" si="54"/>
        <v>0</v>
      </c>
      <c r="AH58" s="187">
        <f t="shared" si="54"/>
        <v>0.5453763239265369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10.166722198586953</v>
      </c>
      <c r="AN58" s="174">
        <f t="shared" si="54"/>
        <v>0</v>
      </c>
      <c r="AO58" s="174">
        <v>675.39742021145025</v>
      </c>
      <c r="AP58" s="342">
        <f t="shared" ref="AP58" si="57">SUM(AP59:AP64)</f>
        <v>0</v>
      </c>
      <c r="AQ58" s="238">
        <f t="shared" si="24"/>
        <v>1040.7600642432681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4.9992481203007515E-3</v>
      </c>
      <c r="D59" s="930">
        <v>4.9992481203007515E-3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32.521922984900208</v>
      </c>
      <c r="M59" s="272"/>
      <c r="N59" s="558"/>
      <c r="O59" s="558"/>
      <c r="P59" s="326"/>
      <c r="Q59" s="613">
        <v>4.6040000000000001</v>
      </c>
      <c r="R59" s="326"/>
      <c r="S59" s="613">
        <v>0</v>
      </c>
      <c r="T59" s="613">
        <v>13.762922984900209</v>
      </c>
      <c r="U59" s="613">
        <v>14.154999999999999</v>
      </c>
      <c r="V59" s="613">
        <v>0</v>
      </c>
      <c r="W59" s="326"/>
      <c r="X59" s="326"/>
      <c r="Y59" s="558"/>
      <c r="Z59" s="289"/>
      <c r="AA59" s="920">
        <v>46.584477248221383</v>
      </c>
      <c r="AB59" s="326">
        <f t="shared" si="48"/>
        <v>2.0306929702039893</v>
      </c>
      <c r="AC59" s="559"/>
      <c r="AD59" s="272"/>
      <c r="AE59" s="574">
        <v>2.0306929702039893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219.84611487486995</v>
      </c>
      <c r="AP59" s="326"/>
      <c r="AQ59" s="565">
        <f t="shared" si="24"/>
        <v>300.98820732631583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1.0998345864661654E-2</v>
      </c>
      <c r="D60" s="930">
        <v>1.0998345864661654E-2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19.076191638689778</v>
      </c>
      <c r="M60" s="251"/>
      <c r="N60" s="383"/>
      <c r="O60" s="383"/>
      <c r="P60" s="320"/>
      <c r="Q60" s="613">
        <v>1.2049999999999998</v>
      </c>
      <c r="R60" s="320"/>
      <c r="S60" s="613">
        <v>0</v>
      </c>
      <c r="T60" s="613">
        <v>1.8051916386897793</v>
      </c>
      <c r="U60" s="613">
        <v>16.065999999999999</v>
      </c>
      <c r="V60" s="613">
        <v>0</v>
      </c>
      <c r="W60" s="320"/>
      <c r="X60" s="320"/>
      <c r="Y60" s="383"/>
      <c r="Z60" s="250"/>
      <c r="AA60" s="920">
        <v>14.799269553291538</v>
      </c>
      <c r="AB60" s="320">
        <f t="shared" si="48"/>
        <v>3.2257603913981678E-2</v>
      </c>
      <c r="AC60" s="560"/>
      <c r="AD60" s="251"/>
      <c r="AE60" s="575">
        <v>3.2257603913981678E-2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50.203473726527243</v>
      </c>
      <c r="AP60" s="320"/>
      <c r="AQ60" s="566">
        <f t="shared" si="24"/>
        <v>84.122190868287205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0.22496616541353384</v>
      </c>
      <c r="D61" s="930">
        <v>0.22496616541353384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34.967833169700441</v>
      </c>
      <c r="M61" s="251"/>
      <c r="N61" s="383"/>
      <c r="O61" s="383"/>
      <c r="P61" s="320"/>
      <c r="Q61" s="613">
        <v>3.879</v>
      </c>
      <c r="R61" s="320"/>
      <c r="S61" s="613">
        <v>0</v>
      </c>
      <c r="T61" s="613">
        <v>25.090833169700442</v>
      </c>
      <c r="U61" s="613">
        <v>5.9980000000000002</v>
      </c>
      <c r="V61" s="613">
        <v>0</v>
      </c>
      <c r="W61" s="320"/>
      <c r="X61" s="320"/>
      <c r="Y61" s="383"/>
      <c r="Z61" s="250"/>
      <c r="AA61" s="920">
        <v>58.851620291999559</v>
      </c>
      <c r="AB61" s="320">
        <f t="shared" si="48"/>
        <v>4.3086942370818377</v>
      </c>
      <c r="AC61" s="560"/>
      <c r="AD61" s="251"/>
      <c r="AE61" s="575">
        <v>4.3086942370818377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97.125562957567425</v>
      </c>
      <c r="AP61" s="320"/>
      <c r="AQ61" s="566">
        <f t="shared" si="24"/>
        <v>195.4786768217628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1.9996992481203005E-3</v>
      </c>
      <c r="D62" s="930">
        <v>1.9996992481203005E-3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3.4912456267652563</v>
      </c>
      <c r="M62" s="251"/>
      <c r="N62" s="383"/>
      <c r="O62" s="383"/>
      <c r="P62" s="320"/>
      <c r="Q62" s="613">
        <v>0.47499999999999992</v>
      </c>
      <c r="R62" s="320"/>
      <c r="S62" s="613">
        <v>0</v>
      </c>
      <c r="T62" s="613">
        <v>1.2182456267652564</v>
      </c>
      <c r="U62" s="613">
        <v>1.798</v>
      </c>
      <c r="V62" s="613">
        <v>0</v>
      </c>
      <c r="W62" s="320"/>
      <c r="X62" s="320"/>
      <c r="Y62" s="383"/>
      <c r="Z62" s="250"/>
      <c r="AA62" s="920">
        <v>13.01224836394139</v>
      </c>
      <c r="AB62" s="320">
        <f t="shared" si="48"/>
        <v>0.23501968565900935</v>
      </c>
      <c r="AC62" s="560"/>
      <c r="AD62" s="251"/>
      <c r="AE62" s="575">
        <v>0.23501968565900935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152.55589479973594</v>
      </c>
      <c r="AP62" s="320"/>
      <c r="AQ62" s="566">
        <f t="shared" si="24"/>
        <v>169.29640817534971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5.9990977443609029E-3</v>
      </c>
      <c r="D63" s="931">
        <v>5.9990977443609029E-3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5.7831158607411854</v>
      </c>
      <c r="M63" s="251"/>
      <c r="N63" s="383"/>
      <c r="O63" s="383"/>
      <c r="P63" s="320"/>
      <c r="Q63" s="614">
        <v>1.0720000000000001</v>
      </c>
      <c r="R63" s="320"/>
      <c r="S63" s="614">
        <v>0</v>
      </c>
      <c r="T63" s="614">
        <v>3.560115860741186</v>
      </c>
      <c r="U63" s="614">
        <v>1.151</v>
      </c>
      <c r="V63" s="614">
        <v>0</v>
      </c>
      <c r="W63" s="320"/>
      <c r="X63" s="320"/>
      <c r="Y63" s="383"/>
      <c r="Z63" s="250"/>
      <c r="AA63" s="921">
        <v>9.1413954362174028</v>
      </c>
      <c r="AB63" s="320">
        <f t="shared" si="48"/>
        <v>7.5267742465957244E-2</v>
      </c>
      <c r="AC63" s="560"/>
      <c r="AD63" s="251"/>
      <c r="AE63" s="575">
        <v>7.5267742465957244E-2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43.398588692049309</v>
      </c>
      <c r="AP63" s="320"/>
      <c r="AQ63" s="566">
        <f t="shared" si="24"/>
        <v>58.404366829218219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9.9984962406015031E-3</v>
      </c>
      <c r="D64" s="931">
        <v>9.9984962406015031E-3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28.204480581264693</v>
      </c>
      <c r="M64" s="291"/>
      <c r="N64" s="562"/>
      <c r="O64" s="562"/>
      <c r="P64" s="328"/>
      <c r="Q64" s="614">
        <v>4.5679999999999996</v>
      </c>
      <c r="R64" s="328"/>
      <c r="S64" s="614">
        <v>0</v>
      </c>
      <c r="T64" s="614">
        <v>8.0294805812646945</v>
      </c>
      <c r="U64" s="614">
        <v>15.606999999999999</v>
      </c>
      <c r="V64" s="614">
        <v>0</v>
      </c>
      <c r="W64" s="328"/>
      <c r="X64" s="328"/>
      <c r="Y64" s="562"/>
      <c r="Z64" s="290"/>
      <c r="AA64" s="921">
        <v>78.822290240936354</v>
      </c>
      <c r="AB64" s="328">
        <f t="shared" si="48"/>
        <v>13.165659743192059</v>
      </c>
      <c r="AC64" s="563"/>
      <c r="AD64" s="291"/>
      <c r="AE64" s="576">
        <v>2.2873862077533751</v>
      </c>
      <c r="AF64" s="576"/>
      <c r="AG64" s="576"/>
      <c r="AH64" s="576">
        <v>0.5453763239265369</v>
      </c>
      <c r="AI64" s="576">
        <v>0</v>
      </c>
      <c r="AJ64" s="576"/>
      <c r="AK64" s="576"/>
      <c r="AL64" s="576">
        <v>0.16617501292519343</v>
      </c>
      <c r="AM64" s="620">
        <v>10.166722198586953</v>
      </c>
      <c r="AN64" s="308"/>
      <c r="AO64" s="921">
        <v>112.2677851607004</v>
      </c>
      <c r="AP64" s="328"/>
      <c r="AQ64" s="567">
        <f t="shared" si="24"/>
        <v>232.47021422233411</v>
      </c>
    </row>
    <row r="65" spans="1:44" s="196" customFormat="1" ht="12.75" customHeight="1">
      <c r="A65" s="240" t="s">
        <v>195</v>
      </c>
      <c r="B65" s="241"/>
      <c r="C65" s="262">
        <f>SUM(D65:G65)</f>
        <v>1.9996992481203005E-3</v>
      </c>
      <c r="D65" s="343">
        <f>SUM(D66:D69)</f>
        <v>1.9996992481203005E-3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102.19281458959027</v>
      </c>
      <c r="M65" s="180"/>
      <c r="N65" s="264"/>
      <c r="O65" s="264"/>
      <c r="P65" s="414"/>
      <c r="Q65" s="342">
        <v>37.085000000000001</v>
      </c>
      <c r="R65" s="414"/>
      <c r="S65" s="342">
        <v>3.1305666123201203</v>
      </c>
      <c r="T65" s="342">
        <v>14.255247977270148</v>
      </c>
      <c r="U65" s="342">
        <v>47.721999999999994</v>
      </c>
      <c r="V65" s="342">
        <f>SUM(V66:V69)</f>
        <v>0</v>
      </c>
      <c r="W65" s="414"/>
      <c r="X65" s="414"/>
      <c r="Y65" s="264"/>
      <c r="Z65" s="180"/>
      <c r="AA65" s="174">
        <v>123.38636207142588</v>
      </c>
      <c r="AB65" s="328">
        <f>SUM(AC65:AM65)</f>
        <v>12.045040097642884</v>
      </c>
      <c r="AC65" s="329"/>
      <c r="AD65" s="180"/>
      <c r="AE65" s="342">
        <f>SUM(AE66:AE69)</f>
        <v>7.7249280992101843</v>
      </c>
      <c r="AF65" s="180"/>
      <c r="AG65" s="180"/>
      <c r="AH65" s="180">
        <v>4.3201119984326999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243.57253766356385</v>
      </c>
      <c r="AP65" s="328"/>
      <c r="AQ65" s="571">
        <f t="shared" si="24"/>
        <v>481.19875412147098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5.3986588425447355</v>
      </c>
      <c r="M66" s="549"/>
      <c r="N66" s="311"/>
      <c r="O66" s="261"/>
      <c r="P66" s="311"/>
      <c r="Q66" s="615">
        <v>0.40899999999999997</v>
      </c>
      <c r="R66" s="311"/>
      <c r="S66" s="615">
        <v>0</v>
      </c>
      <c r="T66" s="615">
        <v>1.0526588425447361</v>
      </c>
      <c r="U66" s="615">
        <v>3.9369999999999998</v>
      </c>
      <c r="V66" s="615">
        <v>0</v>
      </c>
      <c r="W66" s="311"/>
      <c r="X66" s="311"/>
      <c r="Y66" s="261"/>
      <c r="Z66" s="179"/>
      <c r="AA66" s="922">
        <v>8.2897585289564617</v>
      </c>
      <c r="AB66" s="326">
        <f t="shared" ref="AB66:AB69" si="61">SUM(AC66:AM66)</f>
        <v>4.3201119984326999</v>
      </c>
      <c r="AC66" s="327"/>
      <c r="AD66" s="179"/>
      <c r="AE66" s="179">
        <v>0</v>
      </c>
      <c r="AF66" s="179"/>
      <c r="AG66" s="179"/>
      <c r="AH66" s="179">
        <v>4.3201119984326999</v>
      </c>
      <c r="AI66" s="179">
        <v>0</v>
      </c>
      <c r="AJ66" s="179"/>
      <c r="AK66" s="179"/>
      <c r="AL66" s="179"/>
      <c r="AM66" s="261"/>
      <c r="AN66" s="307"/>
      <c r="AO66" s="922">
        <v>73.516875029244019</v>
      </c>
      <c r="AP66" s="326"/>
      <c r="AQ66" s="219">
        <f t="shared" si="24"/>
        <v>91.525404399177916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1.9996992481203005E-3</v>
      </c>
      <c r="D67" s="933">
        <v>1.9996992481203005E-3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38.351316022833039</v>
      </c>
      <c r="M67" s="550"/>
      <c r="N67" s="413"/>
      <c r="O67" s="188"/>
      <c r="P67" s="413"/>
      <c r="Q67" s="616">
        <v>7.5339999999999998</v>
      </c>
      <c r="R67" s="413"/>
      <c r="S67" s="616">
        <v>2.5425111584764588</v>
      </c>
      <c r="T67" s="616">
        <v>5.8458048643565821</v>
      </c>
      <c r="U67" s="616">
        <v>22.428999999999998</v>
      </c>
      <c r="V67" s="616">
        <v>0</v>
      </c>
      <c r="W67" s="413"/>
      <c r="X67" s="413"/>
      <c r="Y67" s="188"/>
      <c r="Z67" s="173"/>
      <c r="AA67" s="923">
        <v>45.948982462759865</v>
      </c>
      <c r="AB67" s="320">
        <f t="shared" si="61"/>
        <v>4.7572285391238696</v>
      </c>
      <c r="AC67" s="321"/>
      <c r="AD67" s="173"/>
      <c r="AE67" s="173">
        <v>4.7572285391238696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87.085817686942377</v>
      </c>
      <c r="AP67" s="320"/>
      <c r="AQ67" s="199">
        <f t="shared" si="24"/>
        <v>176.14534441090728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45.519017906851929</v>
      </c>
      <c r="M68" s="550"/>
      <c r="N68" s="413"/>
      <c r="O68" s="188"/>
      <c r="P68" s="413"/>
      <c r="Q68" s="616">
        <v>24.577999999999999</v>
      </c>
      <c r="R68" s="413"/>
      <c r="S68" s="616">
        <v>8.5937122691140566E-2</v>
      </c>
      <c r="T68" s="616">
        <v>4.6260807841607852</v>
      </c>
      <c r="U68" s="616">
        <v>16.228999999999999</v>
      </c>
      <c r="V68" s="616">
        <v>0</v>
      </c>
      <c r="W68" s="413"/>
      <c r="X68" s="413"/>
      <c r="Y68" s="188"/>
      <c r="Z68" s="173"/>
      <c r="AA68" s="923">
        <v>27.250533663787724</v>
      </c>
      <c r="AB68" s="320">
        <f t="shared" si="61"/>
        <v>2.0583423449874023</v>
      </c>
      <c r="AC68" s="321"/>
      <c r="AD68" s="173"/>
      <c r="AE68" s="173">
        <v>2.0583423449874023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50.491164554690599</v>
      </c>
      <c r="AP68" s="320"/>
      <c r="AQ68" s="199">
        <f t="shared" si="24"/>
        <v>125.31905847031766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12.923821817360565</v>
      </c>
      <c r="M69" s="551"/>
      <c r="N69" s="414"/>
      <c r="O69" s="264"/>
      <c r="P69" s="414"/>
      <c r="Q69" s="617">
        <v>4.5640000000000001</v>
      </c>
      <c r="R69" s="414"/>
      <c r="S69" s="617">
        <v>0.50211833115252136</v>
      </c>
      <c r="T69" s="617">
        <v>2.7307034862080446</v>
      </c>
      <c r="U69" s="617">
        <v>5.1269999999999998</v>
      </c>
      <c r="V69" s="617">
        <v>0</v>
      </c>
      <c r="W69" s="414"/>
      <c r="X69" s="414"/>
      <c r="Y69" s="264"/>
      <c r="Z69" s="180"/>
      <c r="AA69" s="924">
        <v>41.897087415921838</v>
      </c>
      <c r="AB69" s="340">
        <f t="shared" si="61"/>
        <v>0.90935721509891199</v>
      </c>
      <c r="AC69" s="341"/>
      <c r="AD69" s="285"/>
      <c r="AE69" s="285">
        <v>0.90935721509891199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32.478680392686847</v>
      </c>
      <c r="AP69" s="340"/>
      <c r="AQ69" s="237">
        <f t="shared" si="24"/>
        <v>88.208946841068169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151.64167150175641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151.64167150175641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199.62103521628779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20.995406926372869</v>
      </c>
      <c r="M71" s="180"/>
      <c r="N71" s="180"/>
      <c r="O71" s="180"/>
      <c r="P71" s="180"/>
      <c r="Q71" s="180"/>
      <c r="R71" s="180"/>
      <c r="S71" s="180"/>
      <c r="T71" s="180"/>
      <c r="U71" s="291">
        <v>20.995406926372869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20.995406926372869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1.8920291874317741</v>
      </c>
      <c r="D72" s="276">
        <f t="shared" si="62"/>
        <v>0.70509856964426376</v>
      </c>
      <c r="E72" s="177">
        <f t="shared" si="62"/>
        <v>1.6307821736569679</v>
      </c>
      <c r="F72" s="295">
        <f t="shared" si="62"/>
        <v>0</v>
      </c>
      <c r="G72" s="295">
        <f t="shared" si="62"/>
        <v>-0.5690178558696033</v>
      </c>
      <c r="H72" s="305">
        <f t="shared" si="62"/>
        <v>-0.86212963162662959</v>
      </c>
      <c r="I72" s="276">
        <f t="shared" si="62"/>
        <v>-0.43374863162664357</v>
      </c>
      <c r="J72" s="177">
        <f t="shared" si="62"/>
        <v>0</v>
      </c>
      <c r="K72" s="177">
        <f t="shared" si="62"/>
        <v>-0.42838100000000168</v>
      </c>
      <c r="L72" s="305">
        <f t="shared" si="62"/>
        <v>-10.071452151133599</v>
      </c>
      <c r="M72" s="177">
        <f t="shared" si="62"/>
        <v>-27.41499997639994</v>
      </c>
      <c r="N72" s="177">
        <f t="shared" ref="N72" si="63">N26-N27-N29</f>
        <v>-5.5999999999993832E-3</v>
      </c>
      <c r="O72" s="177">
        <f t="shared" si="62"/>
        <v>-1.9214501933085444</v>
      </c>
      <c r="P72" s="177">
        <f t="shared" si="62"/>
        <v>3.4903390171875799</v>
      </c>
      <c r="Q72" s="177">
        <f t="shared" si="62"/>
        <v>19.993416992639936</v>
      </c>
      <c r="R72" s="177">
        <f t="shared" si="62"/>
        <v>-16.379967731519855</v>
      </c>
      <c r="S72" s="177">
        <f t="shared" si="62"/>
        <v>-1.2849989632290146</v>
      </c>
      <c r="T72" s="177">
        <f t="shared" si="62"/>
        <v>2.7851634785248223</v>
      </c>
      <c r="U72" s="177">
        <f t="shared" si="62"/>
        <v>15.458313145431021</v>
      </c>
      <c r="V72" s="177">
        <f t="shared" si="62"/>
        <v>-0.42680104752977854</v>
      </c>
      <c r="W72" s="295">
        <f t="shared" si="62"/>
        <v>-4.364866872928177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37.297068295592226</v>
      </c>
      <c r="AB72" s="255">
        <f t="shared" si="62"/>
        <v>-13.682251215253132</v>
      </c>
      <c r="AC72" s="334">
        <f t="shared" si="62"/>
        <v>0</v>
      </c>
      <c r="AD72" s="177">
        <f t="shared" si="62"/>
        <v>0</v>
      </c>
      <c r="AE72" s="177">
        <f t="shared" si="62"/>
        <v>-8.1485240656939482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-4.2442242667431032</v>
      </c>
      <c r="AJ72" s="177">
        <f t="shared" ref="AJ72" si="65">AJ26-AJ27-AJ29</f>
        <v>-1.2895028828160022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-20.030548572983662</v>
      </c>
      <c r="AP72" s="255">
        <f t="shared" si="62"/>
        <v>0</v>
      </c>
      <c r="AQ72" s="205">
        <f t="shared" si="24"/>
        <v>-5.4572840879730222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201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157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158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453" t="s">
        <v>159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70866141732283472" right="0.70866141732283472" top="0.74803149606299213" bottom="0.74803149606299213" header="0.31496062992125984" footer="0.31496062992125984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166" bestFit="1" customWidth="1"/>
    <col min="42" max="42" width="5.570312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153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982.21227485452187</v>
      </c>
      <c r="I2" s="12">
        <v>854.50827485452191</v>
      </c>
      <c r="J2" s="301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131.59762974008089</v>
      </c>
      <c r="AB2" s="318">
        <f>SUM(AC2:AM2)</f>
        <v>881.24387615613603</v>
      </c>
      <c r="AC2" s="319">
        <v>60.944232425259983</v>
      </c>
      <c r="AD2" s="301">
        <v>449.34845036771992</v>
      </c>
      <c r="AE2" s="301">
        <v>210.81796977472882</v>
      </c>
      <c r="AF2" s="301">
        <v>51.618804748521313</v>
      </c>
      <c r="AG2" s="301">
        <v>39.072363825126573</v>
      </c>
      <c r="AH2" s="301">
        <v>13.159437796535492</v>
      </c>
      <c r="AI2" s="301">
        <v>22.588742199293009</v>
      </c>
      <c r="AJ2" s="301">
        <v>0</v>
      </c>
      <c r="AK2" s="12">
        <v>9.7072522903685565E-2</v>
      </c>
      <c r="AL2" s="12">
        <v>10.745575711331904</v>
      </c>
      <c r="AM2" s="248">
        <v>22.851226784715358</v>
      </c>
      <c r="AN2" s="349">
        <v>66.103647562438624</v>
      </c>
      <c r="AO2" s="349"/>
      <c r="AP2" s="318"/>
      <c r="AQ2" s="195">
        <f>C2+H2+L2+AA2+AB2+AN2+AO2+AP2</f>
        <v>2061.1574283131777</v>
      </c>
    </row>
    <row r="3" spans="1:44" s="196" customFormat="1" ht="12.75" customHeight="1">
      <c r="A3" s="197" t="s">
        <v>1</v>
      </c>
      <c r="B3" s="198"/>
      <c r="C3" s="249">
        <f>SUM(D3:G3)</f>
        <v>1221.1513467264213</v>
      </c>
      <c r="D3" s="250">
        <v>1135.335488841785</v>
      </c>
      <c r="E3" s="383">
        <v>72.615637399999997</v>
      </c>
      <c r="F3" s="188"/>
      <c r="G3" s="188">
        <v>13.200220484636274</v>
      </c>
      <c r="H3" s="302">
        <f>SUM(I3:K3)</f>
        <v>0</v>
      </c>
      <c r="I3" s="28"/>
      <c r="J3" s="173"/>
      <c r="K3" s="173"/>
      <c r="L3" s="302">
        <f>SUM(M3:Z3)</f>
        <v>7910.0577544622638</v>
      </c>
      <c r="M3" s="28">
        <v>2883.7382777414</v>
      </c>
      <c r="N3" s="28">
        <v>0</v>
      </c>
      <c r="O3" s="173">
        <v>0</v>
      </c>
      <c r="P3" s="173">
        <v>891.43655555555551</v>
      </c>
      <c r="Q3" s="173">
        <v>387.34027384416004</v>
      </c>
      <c r="R3" s="173">
        <v>946.98439095647996</v>
      </c>
      <c r="S3" s="173">
        <v>132.87560317994348</v>
      </c>
      <c r="T3" s="173">
        <v>112.84764997613578</v>
      </c>
      <c r="U3" s="173">
        <v>2188.7852787144548</v>
      </c>
      <c r="V3" s="173">
        <v>158.86535295611804</v>
      </c>
      <c r="W3" s="188">
        <v>0</v>
      </c>
      <c r="X3" s="188">
        <v>167.12157938711621</v>
      </c>
      <c r="Y3" s="188">
        <v>1.5556181356752119</v>
      </c>
      <c r="Z3" s="173">
        <v>38.507174015225601</v>
      </c>
      <c r="AA3" s="302">
        <v>3590.214279152266</v>
      </c>
      <c r="AB3" s="320">
        <f>SUM(AC3:AM3)</f>
        <v>132.66534794171451</v>
      </c>
      <c r="AC3" s="321"/>
      <c r="AD3" s="173"/>
      <c r="AE3" s="173">
        <v>41.92012028279354</v>
      </c>
      <c r="AF3" s="173"/>
      <c r="AG3" s="173"/>
      <c r="AH3" s="173"/>
      <c r="AI3" s="173">
        <v>66.99054592528897</v>
      </c>
      <c r="AJ3" s="173">
        <v>23.754681733631998</v>
      </c>
      <c r="AK3" s="28"/>
      <c r="AL3" s="28"/>
      <c r="AM3" s="188"/>
      <c r="AN3" s="350"/>
      <c r="AO3" s="350">
        <v>245.3151074806535</v>
      </c>
      <c r="AP3" s="320"/>
      <c r="AQ3" s="199">
        <f t="shared" ref="AQ3:AQ20" si="0">C3+H3+L3+AA3+AB3+AN3+AO3+AP3</f>
        <v>13099.403835763318</v>
      </c>
    </row>
    <row r="4" spans="1:44" s="196" customFormat="1" ht="12.75" customHeight="1">
      <c r="A4" s="197" t="s">
        <v>2</v>
      </c>
      <c r="B4" s="198"/>
      <c r="C4" s="249">
        <f>SUM(D4:G4)</f>
        <v>9.9309903525919996</v>
      </c>
      <c r="D4" s="250">
        <v>0</v>
      </c>
      <c r="E4" s="251">
        <v>9.5338335139999995</v>
      </c>
      <c r="F4" s="188"/>
      <c r="G4" s="188">
        <v>0.39715683859200002</v>
      </c>
      <c r="H4" s="302">
        <f>SUM(I4:K4)</f>
        <v>1.9952719999999999</v>
      </c>
      <c r="I4" s="28"/>
      <c r="J4" s="173"/>
      <c r="K4" s="173">
        <v>1.9952719999999999</v>
      </c>
      <c r="L4" s="302">
        <f>SUM(M4:Z4)</f>
        <v>1416.11144003408</v>
      </c>
      <c r="M4" s="28">
        <v>124.41407781859999</v>
      </c>
      <c r="N4" s="28">
        <v>10.310496105</v>
      </c>
      <c r="O4" s="173"/>
      <c r="P4" s="173">
        <v>276.34183507777772</v>
      </c>
      <c r="Q4" s="173">
        <v>8.6579830646400016</v>
      </c>
      <c r="R4" s="173">
        <v>6.4434995519999996E-2</v>
      </c>
      <c r="S4" s="173">
        <v>918.40118144378539</v>
      </c>
      <c r="T4" s="173">
        <v>37.20029509347259</v>
      </c>
      <c r="U4" s="173">
        <v>17.640119851901943</v>
      </c>
      <c r="V4" s="173">
        <v>9.1588901016641966E-2</v>
      </c>
      <c r="W4" s="188">
        <v>16.613553302486185</v>
      </c>
      <c r="X4" s="188">
        <v>0.1696380612</v>
      </c>
      <c r="Y4" s="188">
        <v>5.6480739999999995E-3</v>
      </c>
      <c r="Z4" s="173">
        <v>6.2005882446796106</v>
      </c>
      <c r="AA4" s="302">
        <v>0</v>
      </c>
      <c r="AB4" s="320">
        <f>SUM(AC4:AM4)</f>
        <v>1.5656348523932356E-3</v>
      </c>
      <c r="AC4" s="321"/>
      <c r="AD4" s="173"/>
      <c r="AE4" s="173">
        <v>1.5656348523932356E-3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60.529466895958741</v>
      </c>
      <c r="AP4" s="320"/>
      <c r="AQ4" s="199">
        <f t="shared" si="0"/>
        <v>1488.568734917483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135.49741432136173</v>
      </c>
      <c r="M5" s="28"/>
      <c r="N5" s="28"/>
      <c r="O5" s="173"/>
      <c r="P5" s="173"/>
      <c r="Q5" s="173"/>
      <c r="R5" s="173"/>
      <c r="S5" s="173">
        <v>20.133664301412431</v>
      </c>
      <c r="T5" s="173"/>
      <c r="U5" s="173">
        <v>115.36375001994929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135.49741432136173</v>
      </c>
    </row>
    <row r="6" spans="1:44" s="196" customFormat="1" ht="12.75" customHeight="1" thickBot="1">
      <c r="A6" s="200" t="s">
        <v>4</v>
      </c>
      <c r="B6" s="201"/>
      <c r="C6" s="249">
        <f>SUM(D6:G6)</f>
        <v>27.5947931908496</v>
      </c>
      <c r="D6" s="252">
        <v>28.644872062600001</v>
      </c>
      <c r="E6" s="188">
        <v>-2.3593049323999997</v>
      </c>
      <c r="F6" s="253"/>
      <c r="G6" s="253">
        <v>1.3092260606496005</v>
      </c>
      <c r="H6" s="303">
        <f>SUM(I6:K6)</f>
        <v>-203.36489351305357</v>
      </c>
      <c r="I6" s="304">
        <v>-194.80613351305357</v>
      </c>
      <c r="J6" s="304">
        <v>0</v>
      </c>
      <c r="K6" s="304">
        <v>-8.5587599999999995</v>
      </c>
      <c r="L6" s="303">
        <f>SUM(M6:Z6)</f>
        <v>81.108972612492181</v>
      </c>
      <c r="M6" s="28">
        <v>51.856040886999999</v>
      </c>
      <c r="N6" s="28">
        <v>1.0649999999999999</v>
      </c>
      <c r="O6" s="173"/>
      <c r="P6" s="173">
        <v>-6.7759102444444439</v>
      </c>
      <c r="Q6" s="173">
        <v>-5.7916068246400005</v>
      </c>
      <c r="R6" s="173">
        <v>23.475342856560001</v>
      </c>
      <c r="S6" s="173">
        <v>29.408110551977398</v>
      </c>
      <c r="T6" s="173">
        <v>-0.807728250548303</v>
      </c>
      <c r="U6" s="173">
        <v>8.6131165328825023</v>
      </c>
      <c r="V6" s="173">
        <v>-19.949102733311534</v>
      </c>
      <c r="W6" s="253">
        <v>1.5709837016574586E-2</v>
      </c>
      <c r="X6" s="253">
        <v>0</v>
      </c>
      <c r="Y6" s="253">
        <v>0</v>
      </c>
      <c r="Z6" s="304">
        <v>0</v>
      </c>
      <c r="AA6" s="303">
        <v>9.4912998894528418</v>
      </c>
      <c r="AB6" s="322">
        <f>SUM(AC6:AM6)</f>
        <v>-2.5494764040582871</v>
      </c>
      <c r="AC6" s="323"/>
      <c r="AD6" s="184"/>
      <c r="AE6" s="184">
        <v>-7.0417669819428132E-3</v>
      </c>
      <c r="AF6" s="184"/>
      <c r="AG6" s="184"/>
      <c r="AH6" s="184"/>
      <c r="AI6" s="184">
        <v>-3.5846000760203443</v>
      </c>
      <c r="AJ6" s="184">
        <v>1.042165438944</v>
      </c>
      <c r="AK6" s="304"/>
      <c r="AL6" s="304"/>
      <c r="AM6" s="253"/>
      <c r="AN6" s="351"/>
      <c r="AO6" s="351"/>
      <c r="AP6" s="322"/>
      <c r="AQ6" s="202">
        <f t="shared" si="0"/>
        <v>-87.719304224317227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1238.8151495646789</v>
      </c>
      <c r="D7" s="324">
        <f t="shared" si="1"/>
        <v>1163.980360904385</v>
      </c>
      <c r="E7" s="178">
        <f t="shared" si="1"/>
        <v>60.722498953599995</v>
      </c>
      <c r="F7" s="178">
        <f t="shared" si="1"/>
        <v>0</v>
      </c>
      <c r="G7" s="178">
        <f t="shared" si="1"/>
        <v>14.112289706693874</v>
      </c>
      <c r="H7" s="306">
        <f t="shared" si="1"/>
        <v>776.85210934146835</v>
      </c>
      <c r="I7" s="324">
        <f t="shared" si="1"/>
        <v>659.7021413414684</v>
      </c>
      <c r="J7" s="178">
        <f t="shared" si="1"/>
        <v>127.70399999999999</v>
      </c>
      <c r="K7" s="178">
        <f t="shared" si="1"/>
        <v>-10.554031999999999</v>
      </c>
      <c r="L7" s="306">
        <f t="shared" si="1"/>
        <v>6439.5578727193133</v>
      </c>
      <c r="M7" s="324">
        <f t="shared" si="1"/>
        <v>2811.1802408097997</v>
      </c>
      <c r="N7" s="324">
        <f t="shared" ref="N7" si="2">N2+N3-N4-N5+N6</f>
        <v>-9.2454961050000009</v>
      </c>
      <c r="O7" s="178">
        <f t="shared" si="1"/>
        <v>0</v>
      </c>
      <c r="P7" s="178">
        <f t="shared" si="1"/>
        <v>608.31881023333347</v>
      </c>
      <c r="Q7" s="178">
        <f t="shared" si="1"/>
        <v>372.89068395488005</v>
      </c>
      <c r="R7" s="178">
        <f t="shared" si="1"/>
        <v>970.39529881752003</v>
      </c>
      <c r="S7" s="178">
        <f t="shared" si="1"/>
        <v>-776.2511320132769</v>
      </c>
      <c r="T7" s="178">
        <f t="shared" si="1"/>
        <v>74.839626632114886</v>
      </c>
      <c r="U7" s="178">
        <f t="shared" si="1"/>
        <v>2064.394525375486</v>
      </c>
      <c r="V7" s="178">
        <f t="shared" si="1"/>
        <v>138.82466132178985</v>
      </c>
      <c r="W7" s="178">
        <f t="shared" si="1"/>
        <v>-16.597843465469609</v>
      </c>
      <c r="X7" s="178">
        <f t="shared" si="1"/>
        <v>166.95194132591621</v>
      </c>
      <c r="Y7" s="178">
        <f t="shared" si="1"/>
        <v>1.5499700616752119</v>
      </c>
      <c r="Z7" s="178">
        <f t="shared" si="1"/>
        <v>32.306585770545993</v>
      </c>
      <c r="AA7" s="306">
        <f t="shared" si="1"/>
        <v>3731.3032087817996</v>
      </c>
      <c r="AB7" s="306">
        <f t="shared" si="1"/>
        <v>1011.3581820589399</v>
      </c>
      <c r="AC7" s="324">
        <f t="shared" si="1"/>
        <v>60.944232425259983</v>
      </c>
      <c r="AD7" s="178">
        <f t="shared" si="1"/>
        <v>449.34845036771992</v>
      </c>
      <c r="AE7" s="178">
        <f t="shared" si="1"/>
        <v>252.729482655688</v>
      </c>
      <c r="AF7" s="178">
        <f t="shared" ref="AF7" si="3">AF2+AF3-AF4-AF5+AF6</f>
        <v>51.618804748521313</v>
      </c>
      <c r="AG7" s="178">
        <f t="shared" si="1"/>
        <v>39.072363825126573</v>
      </c>
      <c r="AH7" s="178">
        <f t="shared" si="1"/>
        <v>13.159437796535492</v>
      </c>
      <c r="AI7" s="178">
        <f t="shared" si="1"/>
        <v>85.994688048561628</v>
      </c>
      <c r="AJ7" s="178">
        <f t="shared" ref="AJ7" si="4">AJ2+AJ3-AJ4-AJ5+AJ6</f>
        <v>24.796847172575998</v>
      </c>
      <c r="AK7" s="257">
        <f t="shared" si="1"/>
        <v>9.7072522903685565E-2</v>
      </c>
      <c r="AL7" s="257">
        <f t="shared" ref="AL7" si="5">AL2+AL3-AL4-AL5+AL6</f>
        <v>10.745575711331904</v>
      </c>
      <c r="AM7" s="324">
        <f t="shared" si="1"/>
        <v>22.851226784715358</v>
      </c>
      <c r="AN7" s="306">
        <f t="shared" si="1"/>
        <v>66.103647562438624</v>
      </c>
      <c r="AO7" s="306">
        <f t="shared" si="1"/>
        <v>184.78564058469476</v>
      </c>
      <c r="AP7" s="360">
        <f t="shared" si="1"/>
        <v>0</v>
      </c>
      <c r="AQ7" s="227">
        <f t="shared" si="0"/>
        <v>13448.775810613333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1238.8151495646789</v>
      </c>
      <c r="D8" s="372">
        <f t="shared" si="6"/>
        <v>1163.980360904385</v>
      </c>
      <c r="E8" s="373">
        <f t="shared" si="6"/>
        <v>60.722498953599995</v>
      </c>
      <c r="F8" s="374">
        <f t="shared" si="6"/>
        <v>0</v>
      </c>
      <c r="G8" s="374">
        <f t="shared" si="6"/>
        <v>14.112289706693874</v>
      </c>
      <c r="H8" s="375">
        <f t="shared" si="6"/>
        <v>776.85210934146835</v>
      </c>
      <c r="I8" s="372">
        <f t="shared" si="6"/>
        <v>659.7021413414684</v>
      </c>
      <c r="J8" s="373">
        <f t="shared" si="6"/>
        <v>127.70399999999999</v>
      </c>
      <c r="K8" s="373">
        <f t="shared" si="6"/>
        <v>-10.554031999999999</v>
      </c>
      <c r="L8" s="375">
        <f t="shared" si="6"/>
        <v>6238.7493755611758</v>
      </c>
      <c r="M8" s="372">
        <f t="shared" si="6"/>
        <v>2811.1802408097997</v>
      </c>
      <c r="N8" s="372">
        <f t="shared" si="6"/>
        <v>-9.2454961050000009</v>
      </c>
      <c r="O8" s="373">
        <f t="shared" si="6"/>
        <v>0</v>
      </c>
      <c r="P8" s="373">
        <f t="shared" si="6"/>
        <v>608.31881023333347</v>
      </c>
      <c r="Q8" s="373">
        <f t="shared" si="6"/>
        <v>372.89068395488005</v>
      </c>
      <c r="R8" s="373">
        <f t="shared" si="6"/>
        <v>970.39529881752003</v>
      </c>
      <c r="S8" s="373">
        <f t="shared" si="6"/>
        <v>-776.2511320132769</v>
      </c>
      <c r="T8" s="373">
        <f t="shared" si="6"/>
        <v>74.839626632114886</v>
      </c>
      <c r="U8" s="373">
        <f t="shared" si="6"/>
        <v>2064.394525375486</v>
      </c>
      <c r="V8" s="373">
        <f t="shared" si="6"/>
        <v>138.82466132178985</v>
      </c>
      <c r="W8" s="374">
        <f t="shared" si="6"/>
        <v>-16.597843465469609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3731.3032087817996</v>
      </c>
      <c r="AB8" s="384">
        <f t="shared" si="6"/>
        <v>1011.3581820589399</v>
      </c>
      <c r="AC8" s="372">
        <f t="shared" si="6"/>
        <v>60.944232425259983</v>
      </c>
      <c r="AD8" s="373">
        <f t="shared" si="6"/>
        <v>449.34845036771992</v>
      </c>
      <c r="AE8" s="373">
        <f t="shared" si="6"/>
        <v>252.729482655688</v>
      </c>
      <c r="AF8" s="373">
        <f t="shared" si="6"/>
        <v>51.618804748521313</v>
      </c>
      <c r="AG8" s="373">
        <f t="shared" si="6"/>
        <v>39.072363825126573</v>
      </c>
      <c r="AH8" s="373">
        <f t="shared" si="6"/>
        <v>13.159437796535492</v>
      </c>
      <c r="AI8" s="373">
        <f t="shared" si="6"/>
        <v>85.994688048561628</v>
      </c>
      <c r="AJ8" s="373">
        <f t="shared" ref="AJ8" si="7">AJ7-AJ27</f>
        <v>24.796847172575998</v>
      </c>
      <c r="AK8" s="408">
        <f t="shared" si="6"/>
        <v>9.7072522903685565E-2</v>
      </c>
      <c r="AL8" s="408">
        <f t="shared" si="6"/>
        <v>10.745575711331904</v>
      </c>
      <c r="AM8" s="372">
        <f t="shared" si="6"/>
        <v>22.851226784715358</v>
      </c>
      <c r="AN8" s="375">
        <f t="shared" si="6"/>
        <v>66.103647562438624</v>
      </c>
      <c r="AO8" s="375">
        <f t="shared" si="6"/>
        <v>184.78564058469476</v>
      </c>
      <c r="AP8" s="372">
        <f t="shared" si="6"/>
        <v>0</v>
      </c>
      <c r="AQ8" s="376">
        <f t="shared" si="0"/>
        <v>13247.967313455196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940.37839862555882</v>
      </c>
      <c r="D9" s="257">
        <f t="shared" si="8"/>
        <v>940.37839862555882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646.35517355700313</v>
      </c>
      <c r="I9" s="257">
        <f t="shared" si="8"/>
        <v>646.35517355700313</v>
      </c>
      <c r="J9" s="178">
        <f t="shared" si="8"/>
        <v>0</v>
      </c>
      <c r="K9" s="178">
        <f t="shared" si="8"/>
        <v>0</v>
      </c>
      <c r="L9" s="306">
        <f t="shared" si="8"/>
        <v>2886.1746948207283</v>
      </c>
      <c r="M9" s="178">
        <f t="shared" si="8"/>
        <v>2814.1951999999997</v>
      </c>
      <c r="N9" s="178">
        <f t="shared" ref="N9" si="9">SUM(N10:N14)</f>
        <v>11.707299999999998</v>
      </c>
      <c r="O9" s="178">
        <f t="shared" si="8"/>
        <v>4.8235697717275556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47.397657075727196</v>
      </c>
      <c r="T9" s="178">
        <f t="shared" si="8"/>
        <v>0.51952493551160783</v>
      </c>
      <c r="U9" s="178">
        <f t="shared" si="8"/>
        <v>7.5314430377622141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2031.2528308036649</v>
      </c>
      <c r="AB9" s="324">
        <f t="shared" si="8"/>
        <v>127.67087648913524</v>
      </c>
      <c r="AC9" s="325">
        <f t="shared" si="8"/>
        <v>0</v>
      </c>
      <c r="AD9" s="178">
        <f t="shared" si="8"/>
        <v>0</v>
      </c>
      <c r="AE9" s="178">
        <f t="shared" si="8"/>
        <v>58.065720510767875</v>
      </c>
      <c r="AF9" s="178">
        <f t="shared" ref="AF9" si="10">SUM(AF10:AF14)</f>
        <v>25.523739825164803</v>
      </c>
      <c r="AG9" s="178">
        <f t="shared" si="8"/>
        <v>39.072363825126573</v>
      </c>
      <c r="AH9" s="178">
        <f t="shared" si="8"/>
        <v>5.009052328075982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24.522808851628927</v>
      </c>
      <c r="AO9" s="306">
        <f t="shared" si="8"/>
        <v>58.216392605331031</v>
      </c>
      <c r="AP9" s="324">
        <f t="shared" si="8"/>
        <v>0</v>
      </c>
      <c r="AQ9" s="209">
        <f t="shared" si="0"/>
        <v>6714.5711757530498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940.37839862555882</v>
      </c>
      <c r="D10" s="260">
        <v>940.37839862555882</v>
      </c>
      <c r="E10" s="179"/>
      <c r="F10" s="261"/>
      <c r="G10" s="261"/>
      <c r="H10" s="307">
        <f>SUM(I10:K10)</f>
        <v>541.83907492037906</v>
      </c>
      <c r="I10" s="260">
        <v>541.83907492037906</v>
      </c>
      <c r="J10" s="179">
        <v>0</v>
      </c>
      <c r="K10" s="179"/>
      <c r="L10" s="307">
        <f>SUM(M10:Z10)</f>
        <v>54.929100113489412</v>
      </c>
      <c r="M10" s="179"/>
      <c r="N10" s="179"/>
      <c r="O10" s="179"/>
      <c r="P10" s="179"/>
      <c r="Q10" s="179"/>
      <c r="R10" s="179"/>
      <c r="S10" s="179">
        <v>47.397657075727196</v>
      </c>
      <c r="T10" s="179"/>
      <c r="U10" s="179">
        <v>7.5314430377622141</v>
      </c>
      <c r="V10" s="179"/>
      <c r="W10" s="261"/>
      <c r="X10" s="261"/>
      <c r="Y10" s="261"/>
      <c r="Z10" s="179"/>
      <c r="AA10" s="307">
        <v>1714.7835230967676</v>
      </c>
      <c r="AB10" s="326">
        <f>SUM(AC10:AM10)</f>
        <v>119.6322209182144</v>
      </c>
      <c r="AC10" s="327"/>
      <c r="AD10" s="179"/>
      <c r="AE10" s="179">
        <v>55.036117267923018</v>
      </c>
      <c r="AF10" s="179">
        <v>25.523739825164803</v>
      </c>
      <c r="AG10" s="179">
        <v>39.072363825126573</v>
      </c>
      <c r="AH10" s="179"/>
      <c r="AI10" s="179">
        <v>0</v>
      </c>
      <c r="AJ10" s="179"/>
      <c r="AK10" s="260"/>
      <c r="AL10" s="260"/>
      <c r="AM10" s="261"/>
      <c r="AN10" s="352">
        <v>24.522808851628927</v>
      </c>
      <c r="AO10" s="307"/>
      <c r="AP10" s="326"/>
      <c r="AQ10" s="212">
        <f t="shared" si="0"/>
        <v>3396.085126526038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7.9103891629398939</v>
      </c>
      <c r="I11" s="28">
        <v>7.9103891629398939</v>
      </c>
      <c r="J11" s="173"/>
      <c r="K11" s="173"/>
      <c r="L11" s="302">
        <f>SUM(M11:Z11)</f>
        <v>5.3430947072391639</v>
      </c>
      <c r="M11" s="173"/>
      <c r="N11" s="186"/>
      <c r="O11" s="186">
        <v>4.8235697717275556</v>
      </c>
      <c r="P11" s="173"/>
      <c r="Q11" s="173"/>
      <c r="R11" s="173"/>
      <c r="S11" s="173">
        <v>0</v>
      </c>
      <c r="T11" s="173">
        <v>0.51952493551160783</v>
      </c>
      <c r="U11" s="173">
        <v>0</v>
      </c>
      <c r="V11" s="173"/>
      <c r="W11" s="188"/>
      <c r="X11" s="188"/>
      <c r="Y11" s="188"/>
      <c r="Z11" s="173"/>
      <c r="AA11" s="302">
        <v>261.93815209342364</v>
      </c>
      <c r="AB11" s="320">
        <f>SUM(AC11:AM11)</f>
        <v>8.0386555709208416</v>
      </c>
      <c r="AC11" s="321"/>
      <c r="AD11" s="173"/>
      <c r="AE11" s="173">
        <v>3.0296032428448587</v>
      </c>
      <c r="AF11" s="173"/>
      <c r="AG11" s="173"/>
      <c r="AH11" s="173">
        <v>5.009052328075982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283.23029153452359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43.054926913155626</v>
      </c>
      <c r="AP12" s="320"/>
      <c r="AQ12" s="199">
        <f t="shared" si="0"/>
        <v>43.054926913155626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96.605709473684215</v>
      </c>
      <c r="I13" s="28">
        <v>96.605709473684215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96.605709473684215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2825.9024999999997</v>
      </c>
      <c r="M14" s="180">
        <v>2814.1951999999997</v>
      </c>
      <c r="N14" s="180">
        <v>11.707299999999998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54.531155613473558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15.161465692175407</v>
      </c>
      <c r="AP14" s="328"/>
      <c r="AQ14" s="215">
        <f t="shared" si="0"/>
        <v>2895.5951213056487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91.775424000000001</v>
      </c>
      <c r="I15" s="266">
        <f t="shared" si="13"/>
        <v>0</v>
      </c>
      <c r="J15" s="181">
        <f t="shared" si="13"/>
        <v>0</v>
      </c>
      <c r="K15" s="181">
        <f t="shared" si="13"/>
        <v>91.775424000000001</v>
      </c>
      <c r="L15" s="309">
        <f t="shared" si="13"/>
        <v>2871.4458206664322</v>
      </c>
      <c r="M15" s="181">
        <f t="shared" si="13"/>
        <v>0</v>
      </c>
      <c r="N15" s="181">
        <f t="shared" si="13"/>
        <v>0</v>
      </c>
      <c r="O15" s="181">
        <f t="shared" si="13"/>
        <v>74.22189472710744</v>
      </c>
      <c r="P15" s="181">
        <f t="shared" si="13"/>
        <v>523.95213249999995</v>
      </c>
      <c r="Q15" s="181">
        <f t="shared" si="13"/>
        <v>144.39412638560003</v>
      </c>
      <c r="R15" s="181">
        <f t="shared" si="13"/>
        <v>0</v>
      </c>
      <c r="S15" s="181">
        <f t="shared" si="13"/>
        <v>918.2172360666666</v>
      </c>
      <c r="T15" s="181">
        <f t="shared" si="13"/>
        <v>67.173742993054844</v>
      </c>
      <c r="U15" s="181">
        <f t="shared" si="13"/>
        <v>1122.5326375181742</v>
      </c>
      <c r="V15" s="181">
        <f t="shared" si="13"/>
        <v>0</v>
      </c>
      <c r="W15" s="267">
        <f t="shared" si="13"/>
        <v>20.95405047582873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1739.977880147856</v>
      </c>
      <c r="AP15" s="217">
        <f t="shared" si="13"/>
        <v>0</v>
      </c>
      <c r="AQ15" s="218">
        <f t="shared" si="0"/>
        <v>4703.1991248142876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1537.8456887889065</v>
      </c>
      <c r="AP16" s="326"/>
      <c r="AQ16" s="219">
        <f>C16+H16+L16+AA16+AO16+AP16</f>
        <v>1537.8456887889065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178.13586758938808</v>
      </c>
      <c r="AP17" s="320"/>
      <c r="AQ17" s="199">
        <f>C17+H17+L17+AA17+AO17+AP17</f>
        <v>178.13586758938808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23.996323769561485</v>
      </c>
      <c r="AP18" s="320"/>
      <c r="AQ18" s="199">
        <f t="shared" si="0"/>
        <v>23.996323769561485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91.775424000000001</v>
      </c>
      <c r="I19" s="28"/>
      <c r="J19" s="173"/>
      <c r="K19" s="173">
        <v>91.775424000000001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91.775424000000001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2871.4458206664322</v>
      </c>
      <c r="M20" s="180"/>
      <c r="N20" s="180"/>
      <c r="O20" s="180">
        <v>74.22189472710744</v>
      </c>
      <c r="P20" s="180">
        <v>523.95213249999995</v>
      </c>
      <c r="Q20" s="180">
        <v>144.39412638560003</v>
      </c>
      <c r="R20" s="180">
        <v>0</v>
      </c>
      <c r="S20" s="180">
        <v>918.2172360666666</v>
      </c>
      <c r="T20" s="180">
        <v>67.173742993054844</v>
      </c>
      <c r="U20" s="180">
        <v>1122.5326375181742</v>
      </c>
      <c r="V20" s="180"/>
      <c r="W20" s="264">
        <v>20.95405047582873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2871.4458206664322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17.236365325401415</v>
      </c>
      <c r="D21" s="269">
        <f>SUM(D22:D24)</f>
        <v>-11.541075000000001</v>
      </c>
      <c r="E21" s="182">
        <f>SUM(E22:E24)</f>
        <v>28.777440325401415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-19.278191923933964</v>
      </c>
      <c r="M21" s="182">
        <f t="shared" ref="M21:AA21" si="15">SUM(M22:M24)</f>
        <v>0</v>
      </c>
      <c r="N21" s="182">
        <f t="shared" ref="N21" si="16">SUM(N22:N24)</f>
        <v>21.285999999999994</v>
      </c>
      <c r="O21" s="182">
        <f t="shared" si="15"/>
        <v>0</v>
      </c>
      <c r="P21" s="182">
        <f t="shared" si="15"/>
        <v>-20.338814622222223</v>
      </c>
      <c r="Q21" s="182">
        <f t="shared" si="15"/>
        <v>204.55238023584002</v>
      </c>
      <c r="R21" s="182">
        <f t="shared" si="15"/>
        <v>-204.14611135823998</v>
      </c>
      <c r="S21" s="182">
        <f t="shared" si="15"/>
        <v>1.7037888968926553</v>
      </c>
      <c r="T21" s="182">
        <f t="shared" si="15"/>
        <v>0</v>
      </c>
      <c r="U21" s="182">
        <f t="shared" si="15"/>
        <v>-4.0480697508030232</v>
      </c>
      <c r="V21" s="182">
        <f t="shared" si="15"/>
        <v>-17.236365325401412</v>
      </c>
      <c r="W21" s="270">
        <f t="shared" si="15"/>
        <v>-1.0509999999999999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-510.38975531588358</v>
      </c>
      <c r="AC21" s="332">
        <f t="shared" si="17"/>
        <v>-60.944232425259983</v>
      </c>
      <c r="AD21" s="182">
        <f t="shared" si="17"/>
        <v>-449.34845036771992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-9.7072522903685565E-2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510.38975531588358</v>
      </c>
      <c r="AP21" s="331">
        <f t="shared" si="17"/>
        <v>0</v>
      </c>
      <c r="AQ21" s="223">
        <f t="shared" si="17"/>
        <v>-2.0418265985325483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-510.38975531588358</v>
      </c>
      <c r="AC22" s="327">
        <f>-AC2</f>
        <v>-60.944232425259983</v>
      </c>
      <c r="AD22" s="179">
        <f>-AD2</f>
        <v>-449.34845036771992</v>
      </c>
      <c r="AE22" s="179"/>
      <c r="AF22" s="179"/>
      <c r="AG22" s="186"/>
      <c r="AH22" s="186"/>
      <c r="AI22" s="186"/>
      <c r="AJ22" s="186"/>
      <c r="AK22" s="260">
        <v>-9.7072522903685565E-2</v>
      </c>
      <c r="AL22" s="186"/>
      <c r="AM22" s="261"/>
      <c r="AN22" s="352"/>
      <c r="AO22" s="307">
        <f>-(C22+H22+L22+AA22+AB22)</f>
        <v>510.38975531588358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17.236365325401415</v>
      </c>
      <c r="D24" s="403">
        <v>-11.541075000000001</v>
      </c>
      <c r="E24" s="184">
        <f>-D24-V24</f>
        <v>28.777440325401415</v>
      </c>
      <c r="F24" s="253"/>
      <c r="G24" s="253">
        <v>0</v>
      </c>
      <c r="H24" s="303"/>
      <c r="I24" s="312"/>
      <c r="J24" s="184"/>
      <c r="K24" s="184"/>
      <c r="L24" s="303">
        <f>SUM(N24:Z24)</f>
        <v>-19.278191923933964</v>
      </c>
      <c r="M24" s="184"/>
      <c r="N24" s="184">
        <v>21.285999999999994</v>
      </c>
      <c r="O24" s="184"/>
      <c r="P24" s="184">
        <v>-20.338814622222223</v>
      </c>
      <c r="Q24" s="184">
        <v>204.55238023584002</v>
      </c>
      <c r="R24" s="184">
        <v>-204.14611135823998</v>
      </c>
      <c r="S24" s="184">
        <v>1.7037888968926553</v>
      </c>
      <c r="T24" s="184"/>
      <c r="U24" s="184">
        <v>-4.0480697508030232</v>
      </c>
      <c r="V24" s="253">
        <v>-17.236365325401412</v>
      </c>
      <c r="W24" s="253">
        <v>-1.0509999999999999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-2.0418265985325483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13.034293271425252</v>
      </c>
      <c r="I25" s="172">
        <v>13.034293271425252</v>
      </c>
      <c r="J25" s="183"/>
      <c r="K25" s="183"/>
      <c r="L25" s="309">
        <f>SUM(O25:Z25)</f>
        <v>63.089763395415005</v>
      </c>
      <c r="M25" s="183"/>
      <c r="N25" s="183"/>
      <c r="O25" s="183">
        <v>61.785343715489866</v>
      </c>
      <c r="P25" s="183"/>
      <c r="Q25" s="183"/>
      <c r="R25" s="183"/>
      <c r="S25" s="183">
        <v>0</v>
      </c>
      <c r="T25" s="183">
        <v>4.1693256233877908E-3</v>
      </c>
      <c r="U25" s="183">
        <v>1.3002503543017518</v>
      </c>
      <c r="V25" s="183"/>
      <c r="W25" s="172"/>
      <c r="X25" s="172"/>
      <c r="Y25" s="172"/>
      <c r="Z25" s="183"/>
      <c r="AA25" s="309">
        <v>75.779337596020682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248.30615168145169</v>
      </c>
      <c r="AP25" s="217"/>
      <c r="AQ25" s="226">
        <f>C25+H25+L25+AA25+AB25+AN25+AO25+AP25</f>
        <v>400.20954594431265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315.67311626452152</v>
      </c>
      <c r="D26" s="276">
        <f t="shared" si="20"/>
        <v>212.06088727882613</v>
      </c>
      <c r="E26" s="177">
        <f t="shared" si="20"/>
        <v>89.49993927900141</v>
      </c>
      <c r="F26" s="177">
        <f t="shared" si="20"/>
        <v>0</v>
      </c>
      <c r="G26" s="177">
        <f t="shared" si="20"/>
        <v>14.112289706693874</v>
      </c>
      <c r="H26" s="305">
        <f t="shared" si="20"/>
        <v>209.23806651303997</v>
      </c>
      <c r="I26" s="276">
        <f t="shared" si="20"/>
        <v>0.31267451304002591</v>
      </c>
      <c r="J26" s="177">
        <f t="shared" si="20"/>
        <v>127.70399999999999</v>
      </c>
      <c r="K26" s="177">
        <f t="shared" si="20"/>
        <v>81.221392000000009</v>
      </c>
      <c r="L26" s="305">
        <f t="shared" si="20"/>
        <v>6342.4610432456684</v>
      </c>
      <c r="M26" s="177">
        <f t="shared" si="20"/>
        <v>-3.0149591901999884</v>
      </c>
      <c r="N26" s="177">
        <f t="shared" si="20"/>
        <v>0.33320389499999692</v>
      </c>
      <c r="O26" s="177">
        <f t="shared" si="20"/>
        <v>7.6129812398900114</v>
      </c>
      <c r="P26" s="177">
        <f t="shared" si="20"/>
        <v>1111.9321281111113</v>
      </c>
      <c r="Q26" s="177">
        <f t="shared" si="20"/>
        <v>721.83719057632015</v>
      </c>
      <c r="R26" s="177">
        <f t="shared" si="20"/>
        <v>766.24918745928005</v>
      </c>
      <c r="S26" s="177">
        <f t="shared" si="20"/>
        <v>96.272235874555122</v>
      </c>
      <c r="T26" s="177">
        <f t="shared" si="20"/>
        <v>141.48967536403472</v>
      </c>
      <c r="U26" s="177">
        <f t="shared" si="20"/>
        <v>3174.0473997507938</v>
      </c>
      <c r="V26" s="177">
        <f t="shared" si="20"/>
        <v>121.58829599638844</v>
      </c>
      <c r="W26" s="177">
        <f t="shared" si="20"/>
        <v>3.3052070103591209</v>
      </c>
      <c r="X26" s="177">
        <f t="shared" si="20"/>
        <v>166.95194132591621</v>
      </c>
      <c r="Y26" s="177">
        <f t="shared" si="20"/>
        <v>1.5499700616752119</v>
      </c>
      <c r="Z26" s="177">
        <f t="shared" si="20"/>
        <v>32.306585770545993</v>
      </c>
      <c r="AA26" s="305">
        <f t="shared" si="20"/>
        <v>1624.2710403821141</v>
      </c>
      <c r="AB26" s="255">
        <f t="shared" si="20"/>
        <v>373.29755025392103</v>
      </c>
      <c r="AC26" s="325">
        <f t="shared" si="20"/>
        <v>0</v>
      </c>
      <c r="AD26" s="178">
        <f t="shared" si="20"/>
        <v>0</v>
      </c>
      <c r="AE26" s="178">
        <f t="shared" si="20"/>
        <v>194.66376214492013</v>
      </c>
      <c r="AF26" s="178">
        <f t="shared" si="20"/>
        <v>26.09506492335651</v>
      </c>
      <c r="AG26" s="178">
        <f t="shared" si="20"/>
        <v>0</v>
      </c>
      <c r="AH26" s="178">
        <f t="shared" si="20"/>
        <v>8.1503854684595112</v>
      </c>
      <c r="AI26" s="178">
        <f t="shared" si="20"/>
        <v>85.994688048561628</v>
      </c>
      <c r="AJ26" s="178">
        <f t="shared" ref="AJ26" si="21">AJ7-AJ9+AJ15+AJ21-AJ25</f>
        <v>24.796847172575998</v>
      </c>
      <c r="AK26" s="257">
        <f t="shared" si="20"/>
        <v>0</v>
      </c>
      <c r="AL26" s="257">
        <f t="shared" si="20"/>
        <v>10.745575711331904</v>
      </c>
      <c r="AM26" s="295">
        <f t="shared" si="20"/>
        <v>22.851226784715358</v>
      </c>
      <c r="AN26" s="305">
        <f t="shared" si="20"/>
        <v>41.580838710809701</v>
      </c>
      <c r="AO26" s="305">
        <f t="shared" si="20"/>
        <v>2128.6307317616515</v>
      </c>
      <c r="AP26" s="255">
        <f t="shared" si="20"/>
        <v>0</v>
      </c>
      <c r="AQ26" s="205">
        <f>C26+H26+L26+AA26+AB26+AN26+AO26+AP26</f>
        <v>11035.152387131728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200.80849715813741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166.95194132591621</v>
      </c>
      <c r="Y27" s="258">
        <f t="shared" si="23"/>
        <v>1.5499700616752119</v>
      </c>
      <c r="Z27" s="178">
        <f t="shared" si="23"/>
        <v>32.306585770545993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200.80849715813741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200.80849715813741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166.95194132591621</v>
      </c>
      <c r="Y28" s="270">
        <f>Y26</f>
        <v>1.5499700616752119</v>
      </c>
      <c r="Z28" s="182">
        <f>Z26</f>
        <v>32.306585770545993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200.80849715813741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333.6524406410922</v>
      </c>
      <c r="D29" s="257">
        <f t="shared" si="25"/>
        <v>229.99876437058631</v>
      </c>
      <c r="E29" s="178">
        <f t="shared" si="25"/>
        <v>90.98113689989998</v>
      </c>
      <c r="F29" s="258">
        <f t="shared" si="25"/>
        <v>0</v>
      </c>
      <c r="G29" s="258">
        <f t="shared" si="25"/>
        <v>12.672539370605872</v>
      </c>
      <c r="H29" s="306">
        <f t="shared" si="25"/>
        <v>200.64860806107671</v>
      </c>
      <c r="I29" s="257">
        <f t="shared" si="25"/>
        <v>0.6797501910767173</v>
      </c>
      <c r="J29" s="257">
        <f t="shared" si="25"/>
        <v>127.70399999999999</v>
      </c>
      <c r="K29" s="257">
        <f t="shared" si="25"/>
        <v>72.26485787</v>
      </c>
      <c r="L29" s="306">
        <f t="shared" si="25"/>
        <v>6158.8564525644551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1133.5180493265143</v>
      </c>
      <c r="Q29" s="178">
        <f t="shared" si="25"/>
        <v>743.40789775615997</v>
      </c>
      <c r="R29" s="178">
        <f t="shared" si="25"/>
        <v>748.0274690635199</v>
      </c>
      <c r="S29" s="178">
        <f t="shared" si="25"/>
        <v>78.373135551001326</v>
      </c>
      <c r="T29" s="178">
        <f t="shared" si="25"/>
        <v>150.08859244261103</v>
      </c>
      <c r="U29" s="178">
        <f t="shared" si="25"/>
        <v>3183.8579072534972</v>
      </c>
      <c r="V29" s="178">
        <f t="shared" si="25"/>
        <v>121.58340117115148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1616.1621609379022</v>
      </c>
      <c r="AB29" s="324">
        <f t="shared" si="25"/>
        <v>380.23040865440794</v>
      </c>
      <c r="AC29" s="325">
        <f t="shared" si="25"/>
        <v>0</v>
      </c>
      <c r="AD29" s="178">
        <f t="shared" si="25"/>
        <v>0</v>
      </c>
      <c r="AE29" s="178">
        <f t="shared" si="25"/>
        <v>196.19021746338296</v>
      </c>
      <c r="AF29" s="178">
        <f t="shared" ref="AF29" si="27">AF30+AF45+AF56+AF58+AF65+AF70+AF71</f>
        <v>26.095064923356514</v>
      </c>
      <c r="AG29" s="178">
        <f t="shared" si="25"/>
        <v>0</v>
      </c>
      <c r="AH29" s="178">
        <f t="shared" si="25"/>
        <v>8.1503854684595094</v>
      </c>
      <c r="AI29" s="178">
        <f t="shared" si="25"/>
        <v>89.584075570841648</v>
      </c>
      <c r="AJ29" s="178">
        <f t="shared" ref="AJ29" si="28">AJ30+AJ45+AJ56+AJ58+AJ65+AJ70+AJ71</f>
        <v>26.613862732319994</v>
      </c>
      <c r="AK29" s="324">
        <f t="shared" si="25"/>
        <v>0</v>
      </c>
      <c r="AL29" s="324">
        <f t="shared" ref="AL29" si="29">AL30+AL45+AL56+AL58+AL65+AL70+AL71</f>
        <v>10.745575711331904</v>
      </c>
      <c r="AM29" s="324">
        <f t="shared" si="25"/>
        <v>22.851226784715358</v>
      </c>
      <c r="AN29" s="324">
        <f t="shared" si="25"/>
        <v>41.580838710809694</v>
      </c>
      <c r="AO29" s="306">
        <f t="shared" si="25"/>
        <v>2133.6608358290355</v>
      </c>
      <c r="AP29" s="324">
        <f t="shared" si="25"/>
        <v>0</v>
      </c>
      <c r="AQ29" s="205">
        <f t="shared" si="25"/>
        <v>10864.791745398779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97.107840608091081</v>
      </c>
      <c r="D30" s="185">
        <v>97.107840608091081</v>
      </c>
      <c r="E30" s="185">
        <v>0</v>
      </c>
      <c r="F30" s="280"/>
      <c r="G30" s="280"/>
      <c r="H30" s="314">
        <f>SUM(H31:H44)</f>
        <v>0.6797501910767173</v>
      </c>
      <c r="I30" s="279">
        <f t="shared" ref="I30:K30" si="30">SUM(I31:I44)</f>
        <v>0.6797501910767173</v>
      </c>
      <c r="J30" s="185">
        <f t="shared" si="30"/>
        <v>0</v>
      </c>
      <c r="K30" s="185">
        <f t="shared" si="30"/>
        <v>0</v>
      </c>
      <c r="L30" s="314">
        <f>SUM(L31:L44)</f>
        <v>375.03427987414648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6.4916750873957847</v>
      </c>
      <c r="R30" s="185">
        <f>SUM(R31:R44)</f>
        <v>0</v>
      </c>
      <c r="S30" s="185">
        <v>74.899494885398312</v>
      </c>
      <c r="T30" s="185">
        <v>46.837064673191378</v>
      </c>
      <c r="U30" s="185">
        <v>133.68552218028555</v>
      </c>
      <c r="V30" s="185">
        <v>113.12052304787539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755.80144121558089</v>
      </c>
      <c r="AB30" s="336">
        <f t="shared" ref="AB30:AN30" si="31">SUM(AB31:AB44)</f>
        <v>171.85275224341004</v>
      </c>
      <c r="AC30" s="337">
        <f t="shared" si="31"/>
        <v>0</v>
      </c>
      <c r="AD30" s="185">
        <f t="shared" si="31"/>
        <v>0</v>
      </c>
      <c r="AE30" s="185">
        <f t="shared" si="31"/>
        <v>142.18473835396961</v>
      </c>
      <c r="AF30" s="185">
        <f t="shared" ref="AF30" si="32">SUM(AF31:AF44)</f>
        <v>26.095064923356514</v>
      </c>
      <c r="AG30" s="185">
        <f t="shared" si="31"/>
        <v>0</v>
      </c>
      <c r="AH30" s="185">
        <f t="shared" si="31"/>
        <v>3.572948966083882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41.580838710809694</v>
      </c>
      <c r="AO30" s="314">
        <v>562.17937462306077</v>
      </c>
      <c r="AP30" s="336">
        <f>SUM(AP31:AP44)</f>
        <v>0</v>
      </c>
      <c r="AQ30" s="209">
        <f t="shared" ref="AQ30" si="35">C30+H30+L30+AA30+AB30+AN30+AO30+AP30</f>
        <v>2004.2362774661758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</v>
      </c>
      <c r="D31" s="327">
        <v>0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24.891724718069156</v>
      </c>
      <c r="M31" s="186"/>
      <c r="N31" s="186"/>
      <c r="O31" s="186"/>
      <c r="P31" s="283"/>
      <c r="Q31" s="311">
        <v>7.5999999999999998E-2</v>
      </c>
      <c r="R31" s="434"/>
      <c r="S31" s="311">
        <v>1.1791175318311176</v>
      </c>
      <c r="T31" s="311">
        <v>1.9226071862380383</v>
      </c>
      <c r="U31" s="311">
        <v>21.713999999999999</v>
      </c>
      <c r="V31" s="311">
        <v>0</v>
      </c>
      <c r="W31" s="434"/>
      <c r="X31" s="282"/>
      <c r="Y31" s="283"/>
      <c r="Z31" s="186"/>
      <c r="AA31" s="352">
        <v>9.9358212133217396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32.19673050284073</v>
      </c>
      <c r="AP31" s="338"/>
      <c r="AQ31" s="212">
        <f t="shared" si="24"/>
        <v>67.024276434231624</v>
      </c>
    </row>
    <row r="32" spans="1:44" ht="12.75" customHeight="1">
      <c r="A32" s="235" t="s">
        <v>110</v>
      </c>
      <c r="B32" s="402" t="s">
        <v>122</v>
      </c>
      <c r="C32" s="249">
        <f t="shared" si="36"/>
        <v>19.138664287645771</v>
      </c>
      <c r="D32" s="321">
        <v>19.138664287645771</v>
      </c>
      <c r="E32" s="413"/>
      <c r="F32" s="413"/>
      <c r="G32" s="582"/>
      <c r="H32" s="302">
        <f t="shared" si="37"/>
        <v>0.6797501910767173</v>
      </c>
      <c r="I32" s="28">
        <v>0.6797501910767173</v>
      </c>
      <c r="J32" s="173"/>
      <c r="K32" s="173"/>
      <c r="L32" s="302">
        <f t="shared" si="38"/>
        <v>54.527633561363778</v>
      </c>
      <c r="M32" s="173"/>
      <c r="N32" s="173"/>
      <c r="O32" s="173"/>
      <c r="P32" s="283"/>
      <c r="Q32" s="413">
        <v>1.226</v>
      </c>
      <c r="R32" s="413"/>
      <c r="S32" s="413">
        <v>21.950942849823825</v>
      </c>
      <c r="T32" s="413">
        <v>18.631690711539957</v>
      </c>
      <c r="U32" s="413">
        <v>12.718999999999999</v>
      </c>
      <c r="V32" s="413">
        <v>0</v>
      </c>
      <c r="W32" s="413"/>
      <c r="X32" s="28"/>
      <c r="Y32" s="188"/>
      <c r="Z32" s="173"/>
      <c r="AA32" s="350">
        <v>208.3978681548472</v>
      </c>
      <c r="AB32" s="320">
        <f t="shared" si="39"/>
        <v>40.39606981733067</v>
      </c>
      <c r="AC32" s="321"/>
      <c r="AD32" s="173"/>
      <c r="AE32" s="173">
        <v>36.823120851246784</v>
      </c>
      <c r="AF32" s="173"/>
      <c r="AG32" s="186"/>
      <c r="AH32" s="186">
        <v>3.572948966083882</v>
      </c>
      <c r="AI32" s="186">
        <v>0</v>
      </c>
      <c r="AJ32" s="186"/>
      <c r="AK32" s="28"/>
      <c r="AL32" s="188"/>
      <c r="AM32" s="173"/>
      <c r="AN32" s="350"/>
      <c r="AO32" s="350">
        <v>136.45244957411103</v>
      </c>
      <c r="AP32" s="320"/>
      <c r="AQ32" s="199">
        <f t="shared" si="24"/>
        <v>459.59243558637519</v>
      </c>
    </row>
    <row r="33" spans="1:44" ht="12.75" customHeight="1">
      <c r="A33" s="235" t="s">
        <v>16</v>
      </c>
      <c r="B33" s="138" t="s">
        <v>14</v>
      </c>
      <c r="C33" s="249">
        <f t="shared" si="36"/>
        <v>0</v>
      </c>
      <c r="D33" s="321">
        <v>0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5.6621955393448555</v>
      </c>
      <c r="M33" s="173"/>
      <c r="N33" s="173"/>
      <c r="O33" s="173"/>
      <c r="P33" s="283"/>
      <c r="Q33" s="413">
        <v>5.3999999999999999E-2</v>
      </c>
      <c r="R33" s="413"/>
      <c r="S33" s="413">
        <v>0.48581666547548186</v>
      </c>
      <c r="T33" s="413">
        <v>4.929378873869374</v>
      </c>
      <c r="U33" s="413">
        <v>0.193</v>
      </c>
      <c r="V33" s="413">
        <v>0</v>
      </c>
      <c r="W33" s="413"/>
      <c r="X33" s="28"/>
      <c r="Y33" s="188"/>
      <c r="Z33" s="173"/>
      <c r="AA33" s="350">
        <v>1.9733879884887373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1.9057313799940716</v>
      </c>
      <c r="AP33" s="320"/>
      <c r="AQ33" s="199">
        <f t="shared" si="24"/>
        <v>9.5413149078276636</v>
      </c>
    </row>
    <row r="34" spans="1:44" ht="12.75" customHeight="1">
      <c r="A34" s="235" t="s">
        <v>18</v>
      </c>
      <c r="B34" s="138" t="s">
        <v>123</v>
      </c>
      <c r="C34" s="526">
        <f t="shared" si="36"/>
        <v>0</v>
      </c>
      <c r="D34" s="321">
        <v>0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4.8116353265221194</v>
      </c>
      <c r="M34" s="173"/>
      <c r="N34" s="173"/>
      <c r="O34" s="173"/>
      <c r="P34" s="283"/>
      <c r="Q34" s="413">
        <v>9.7000000000000003E-2</v>
      </c>
      <c r="R34" s="413"/>
      <c r="S34" s="413">
        <v>0.17142749523939527</v>
      </c>
      <c r="T34" s="413">
        <v>0.98620783128272438</v>
      </c>
      <c r="U34" s="413">
        <v>3.5569999999999999</v>
      </c>
      <c r="V34" s="413">
        <v>0</v>
      </c>
      <c r="W34" s="413"/>
      <c r="X34" s="28"/>
      <c r="Y34" s="188"/>
      <c r="Z34" s="173"/>
      <c r="AA34" s="350">
        <v>4.2712430161135595</v>
      </c>
      <c r="AB34" s="320">
        <f t="shared" si="39"/>
        <v>103.4254894525652</v>
      </c>
      <c r="AC34" s="321"/>
      <c r="AD34" s="173"/>
      <c r="AE34" s="173">
        <v>103.4254894525652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23.428283388332488</v>
      </c>
      <c r="AP34" s="320"/>
      <c r="AQ34" s="199">
        <f t="shared" si="24"/>
        <v>135.93665118353337</v>
      </c>
    </row>
    <row r="35" spans="1:44" ht="12.75" customHeight="1">
      <c r="A35" s="235" t="s">
        <v>20</v>
      </c>
      <c r="B35" s="138" t="s">
        <v>124</v>
      </c>
      <c r="C35" s="526">
        <f t="shared" si="36"/>
        <v>0</v>
      </c>
      <c r="D35" s="321">
        <v>0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1.7043894541499518</v>
      </c>
      <c r="M35" s="173"/>
      <c r="N35" s="173"/>
      <c r="O35" s="173"/>
      <c r="P35" s="283"/>
      <c r="Q35" s="413">
        <v>0.37499999999999994</v>
      </c>
      <c r="R35" s="413"/>
      <c r="S35" s="413">
        <v>0.39725633583151376</v>
      </c>
      <c r="T35" s="413">
        <v>0.31213311831843799</v>
      </c>
      <c r="U35" s="413">
        <v>0.62</v>
      </c>
      <c r="V35" s="413">
        <v>0</v>
      </c>
      <c r="W35" s="413"/>
      <c r="X35" s="28"/>
      <c r="Y35" s="188"/>
      <c r="Z35" s="173"/>
      <c r="AA35" s="350">
        <v>4.0531189916663966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8.6870298772109305</v>
      </c>
      <c r="AP35" s="320"/>
      <c r="AQ35" s="199">
        <f t="shared" si="24"/>
        <v>14.444538323027279</v>
      </c>
    </row>
    <row r="36" spans="1:44" ht="12.75" customHeight="1">
      <c r="A36" s="235" t="s">
        <v>22</v>
      </c>
      <c r="B36" s="138" t="s">
        <v>125</v>
      </c>
      <c r="C36" s="249">
        <f t="shared" si="36"/>
        <v>0</v>
      </c>
      <c r="D36" s="339">
        <v>0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25.670482656480836</v>
      </c>
      <c r="M36" s="173"/>
      <c r="N36" s="173"/>
      <c r="O36" s="173"/>
      <c r="P36" s="283"/>
      <c r="Q36" s="434">
        <v>0.51400000000000001</v>
      </c>
      <c r="R36" s="413"/>
      <c r="S36" s="434">
        <v>5.2218965800782593</v>
      </c>
      <c r="T36" s="434">
        <v>1.0625808283180869</v>
      </c>
      <c r="U36" s="434">
        <v>5.8540000000000001</v>
      </c>
      <c r="V36" s="434">
        <v>13.018005248084487</v>
      </c>
      <c r="W36" s="413"/>
      <c r="X36" s="28"/>
      <c r="Y36" s="188"/>
      <c r="Z36" s="173"/>
      <c r="AA36" s="347">
        <v>95.04829892994421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87.512169549871828</v>
      </c>
      <c r="AP36" s="320"/>
      <c r="AQ36" s="199">
        <f t="shared" si="24"/>
        <v>208.23095113629688</v>
      </c>
    </row>
    <row r="37" spans="1:44" ht="12.75" customHeight="1">
      <c r="A37" s="235" t="s">
        <v>24</v>
      </c>
      <c r="B37" s="138" t="s">
        <v>126</v>
      </c>
      <c r="C37" s="249">
        <f t="shared" si="36"/>
        <v>0</v>
      </c>
      <c r="D37" s="321">
        <v>0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3.2961678245780961</v>
      </c>
      <c r="M37" s="173"/>
      <c r="N37" s="173"/>
      <c r="O37" s="173"/>
      <c r="P37" s="283"/>
      <c r="Q37" s="413">
        <v>0.55600000000000005</v>
      </c>
      <c r="R37" s="413"/>
      <c r="S37" s="413">
        <v>3.3526410508073624E-2</v>
      </c>
      <c r="T37" s="413">
        <v>1.6536414140700226</v>
      </c>
      <c r="U37" s="413">
        <v>1.0529999999999999</v>
      </c>
      <c r="V37" s="413">
        <v>0</v>
      </c>
      <c r="W37" s="413"/>
      <c r="X37" s="28"/>
      <c r="Y37" s="188"/>
      <c r="Z37" s="173"/>
      <c r="AA37" s="350">
        <v>6.6996099254020578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21.388118895591688</v>
      </c>
      <c r="AP37" s="320"/>
      <c r="AQ37" s="199">
        <f t="shared" si="24"/>
        <v>31.383896645571841</v>
      </c>
    </row>
    <row r="38" spans="1:44" ht="12.75" customHeight="1">
      <c r="A38" s="235" t="s">
        <v>26</v>
      </c>
      <c r="B38" s="138" t="s">
        <v>127</v>
      </c>
      <c r="C38" s="249">
        <f t="shared" si="36"/>
        <v>77.969176320445314</v>
      </c>
      <c r="D38" s="321">
        <v>77.969176320445314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129.88306966791646</v>
      </c>
      <c r="M38" s="173"/>
      <c r="N38" s="173"/>
      <c r="O38" s="173"/>
      <c r="P38" s="283"/>
      <c r="Q38" s="413">
        <v>0.873</v>
      </c>
      <c r="R38" s="413"/>
      <c r="S38" s="413">
        <v>3.5354548741438383</v>
      </c>
      <c r="T38" s="413">
        <v>1.2750969939817041</v>
      </c>
      <c r="U38" s="413">
        <v>24.097000000000001</v>
      </c>
      <c r="V38" s="413">
        <v>100.10251779979092</v>
      </c>
      <c r="W38" s="413"/>
      <c r="X38" s="28"/>
      <c r="Y38" s="188"/>
      <c r="Z38" s="173"/>
      <c r="AA38" s="350">
        <v>17.813059182068731</v>
      </c>
      <c r="AB38" s="320">
        <f t="shared" si="39"/>
        <v>28.031192973514152</v>
      </c>
      <c r="AC38" s="321"/>
      <c r="AD38" s="173"/>
      <c r="AE38" s="173">
        <v>1.9361280501576381</v>
      </c>
      <c r="AF38" s="173">
        <v>26.095064923356514</v>
      </c>
      <c r="AG38" s="186"/>
      <c r="AH38" s="186"/>
      <c r="AI38" s="186">
        <v>0</v>
      </c>
      <c r="AJ38" s="186"/>
      <c r="AK38" s="28"/>
      <c r="AL38" s="188"/>
      <c r="AM38" s="173"/>
      <c r="AN38" s="350">
        <v>41.580838710809694</v>
      </c>
      <c r="AO38" s="350">
        <v>47.355484033126409</v>
      </c>
      <c r="AP38" s="320"/>
      <c r="AQ38" s="199">
        <f t="shared" si="24"/>
        <v>342.63282088788077</v>
      </c>
    </row>
    <row r="39" spans="1:44" ht="12.75" customHeight="1">
      <c r="A39" s="235" t="s">
        <v>28</v>
      </c>
      <c r="B39" s="138" t="s">
        <v>128</v>
      </c>
      <c r="C39" s="249">
        <f t="shared" si="36"/>
        <v>0</v>
      </c>
      <c r="D39" s="321">
        <v>0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45.931618410663511</v>
      </c>
      <c r="M39" s="173"/>
      <c r="N39" s="173"/>
      <c r="O39" s="173"/>
      <c r="P39" s="283"/>
      <c r="Q39" s="413">
        <v>0.74399999999999999</v>
      </c>
      <c r="R39" s="413"/>
      <c r="S39" s="413">
        <v>37.534626661041848</v>
      </c>
      <c r="T39" s="413">
        <v>4.7699917496216617</v>
      </c>
      <c r="U39" s="413">
        <v>2.883</v>
      </c>
      <c r="V39" s="413">
        <v>0</v>
      </c>
      <c r="W39" s="413"/>
      <c r="X39" s="28"/>
      <c r="Y39" s="188"/>
      <c r="Z39" s="173"/>
      <c r="AA39" s="350">
        <v>340.35927761533463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44.754865999920398</v>
      </c>
      <c r="AP39" s="320"/>
      <c r="AQ39" s="199">
        <f t="shared" si="24"/>
        <v>431.04576202591858</v>
      </c>
    </row>
    <row r="40" spans="1:44" ht="12.75" customHeight="1">
      <c r="A40" s="235" t="s">
        <v>30</v>
      </c>
      <c r="B40" s="138" t="s">
        <v>129</v>
      </c>
      <c r="C40" s="249">
        <f t="shared" si="36"/>
        <v>0</v>
      </c>
      <c r="D40" s="321">
        <v>0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4.0813283763883792</v>
      </c>
      <c r="M40" s="173"/>
      <c r="N40" s="173"/>
      <c r="O40" s="173"/>
      <c r="P40" s="283"/>
      <c r="Q40" s="413">
        <v>0.2</v>
      </c>
      <c r="R40" s="413"/>
      <c r="S40" s="413">
        <v>0.18281382333647692</v>
      </c>
      <c r="T40" s="413">
        <v>2.5535145530519023</v>
      </c>
      <c r="U40" s="413">
        <v>1.145</v>
      </c>
      <c r="V40" s="413">
        <v>0</v>
      </c>
      <c r="W40" s="413"/>
      <c r="X40" s="28"/>
      <c r="Y40" s="188"/>
      <c r="Z40" s="173"/>
      <c r="AA40" s="350">
        <v>7.0029292059352324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12.827948434634713</v>
      </c>
      <c r="AP40" s="320"/>
      <c r="AQ40" s="199">
        <f t="shared" si="24"/>
        <v>23.912206016958326</v>
      </c>
    </row>
    <row r="41" spans="1:44" ht="12.75" customHeight="1">
      <c r="A41" s="235" t="s">
        <v>32</v>
      </c>
      <c r="B41" s="138" t="s">
        <v>130</v>
      </c>
      <c r="C41" s="526">
        <f t="shared" si="36"/>
        <v>0</v>
      </c>
      <c r="D41" s="339">
        <v>0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2.9077973455708639</v>
      </c>
      <c r="M41" s="173"/>
      <c r="N41" s="173"/>
      <c r="O41" s="173"/>
      <c r="P41" s="283"/>
      <c r="Q41" s="434">
        <v>0.06</v>
      </c>
      <c r="R41" s="413"/>
      <c r="S41" s="434">
        <v>0.15118513417791687</v>
      </c>
      <c r="T41" s="434">
        <v>1.8346122113929468</v>
      </c>
      <c r="U41" s="434">
        <v>0.86199999999999999</v>
      </c>
      <c r="V41" s="434">
        <v>0</v>
      </c>
      <c r="W41" s="413"/>
      <c r="X41" s="28"/>
      <c r="Y41" s="188"/>
      <c r="Z41" s="173"/>
      <c r="AA41" s="347">
        <v>16.266855917358786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59.987463071010616</v>
      </c>
      <c r="AP41" s="320"/>
      <c r="AQ41" s="199">
        <f t="shared" si="24"/>
        <v>79.162116333940261</v>
      </c>
    </row>
    <row r="42" spans="1:44" ht="12.75" customHeight="1">
      <c r="A42" s="235" t="s">
        <v>34</v>
      </c>
      <c r="B42" s="138" t="s">
        <v>131</v>
      </c>
      <c r="C42" s="249">
        <f t="shared" si="36"/>
        <v>0</v>
      </c>
      <c r="D42" s="321">
        <v>0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1.7293116819656829</v>
      </c>
      <c r="M42" s="173"/>
      <c r="N42" s="173"/>
      <c r="O42" s="173"/>
      <c r="P42" s="283"/>
      <c r="Q42" s="413">
        <v>2.5000000000000001E-2</v>
      </c>
      <c r="R42" s="413"/>
      <c r="S42" s="413">
        <v>0.11829129745301448</v>
      </c>
      <c r="T42" s="413">
        <v>1.2950203845126684</v>
      </c>
      <c r="U42" s="413">
        <v>0.29099999999999998</v>
      </c>
      <c r="V42" s="413">
        <v>0</v>
      </c>
      <c r="W42" s="413"/>
      <c r="X42" s="28"/>
      <c r="Y42" s="188"/>
      <c r="Z42" s="173"/>
      <c r="AA42" s="350">
        <v>0.5045250980980085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3.0711339278195577</v>
      </c>
      <c r="AP42" s="320"/>
      <c r="AQ42" s="199">
        <f t="shared" si="24"/>
        <v>5.3049707078832489</v>
      </c>
    </row>
    <row r="43" spans="1:44" ht="12.75" customHeight="1">
      <c r="A43" s="235" t="s">
        <v>36</v>
      </c>
      <c r="B43" s="138" t="s">
        <v>142</v>
      </c>
      <c r="C43" s="526">
        <f t="shared" si="36"/>
        <v>0</v>
      </c>
      <c r="D43" s="321">
        <v>0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12.496302399132169</v>
      </c>
      <c r="M43" s="173"/>
      <c r="N43" s="173"/>
      <c r="O43" s="173"/>
      <c r="P43" s="188"/>
      <c r="Q43" s="413">
        <v>0.623</v>
      </c>
      <c r="R43" s="413"/>
      <c r="S43" s="413">
        <v>3.9371392264575507</v>
      </c>
      <c r="T43" s="413">
        <v>5.0721631726746175</v>
      </c>
      <c r="U43" s="413">
        <v>2.8639999999999999</v>
      </c>
      <c r="V43" s="413">
        <v>0</v>
      </c>
      <c r="W43" s="413"/>
      <c r="X43" s="28"/>
      <c r="Y43" s="188"/>
      <c r="Z43" s="173"/>
      <c r="AA43" s="350">
        <v>37.841195022373753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59.471504997440427</v>
      </c>
      <c r="AP43" s="320"/>
      <c r="AQ43" s="199">
        <f t="shared" si="24"/>
        <v>109.80900241894635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329">
        <v>0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57.440622912000578</v>
      </c>
      <c r="M44" s="180"/>
      <c r="N44" s="180"/>
      <c r="O44" s="180"/>
      <c r="P44" s="264"/>
      <c r="Q44" s="414">
        <v>1.0686750873957849</v>
      </c>
      <c r="R44" s="414"/>
      <c r="S44" s="414">
        <v>0</v>
      </c>
      <c r="T44" s="414">
        <v>0.53842564431923612</v>
      </c>
      <c r="U44" s="414">
        <v>55.833522180285556</v>
      </c>
      <c r="V44" s="414">
        <v>0</v>
      </c>
      <c r="W44" s="414"/>
      <c r="X44" s="263"/>
      <c r="Y44" s="264"/>
      <c r="Z44" s="180"/>
      <c r="AA44" s="353">
        <v>5.6342509546278139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23.140460991155784</v>
      </c>
      <c r="AP44" s="328"/>
      <c r="AQ44" s="215">
        <f>C44+H44+L44+AA44+AB44+AN44+AO44+AP44</f>
        <v>86.215334857784171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4398.6007784455114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1133.5180493265143</v>
      </c>
      <c r="Q45" s="529">
        <f t="shared" si="40"/>
        <v>0</v>
      </c>
      <c r="R45" s="529">
        <f t="shared" si="40"/>
        <v>748.0274690635199</v>
      </c>
      <c r="S45" s="529">
        <f t="shared" si="40"/>
        <v>0</v>
      </c>
      <c r="T45" s="529">
        <f t="shared" si="40"/>
        <v>2.1086218067885119</v>
      </c>
      <c r="U45" s="529">
        <f>SUM(U46:U55)</f>
        <v>2514.9466382486885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2.8471332489443006</v>
      </c>
      <c r="AB45" s="533">
        <f t="shared" si="40"/>
        <v>116.19793830316165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89.584075570841648</v>
      </c>
      <c r="AJ45" s="529">
        <f t="shared" ref="AJ45" si="43">SUM(AJ46:AJ55)</f>
        <v>26.613862732319994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3.4690731576929337</v>
      </c>
      <c r="AP45" s="533">
        <f t="shared" si="40"/>
        <v>0</v>
      </c>
      <c r="AQ45" s="536">
        <f t="shared" si="24"/>
        <v>4521.11492315531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599.2051142490518</v>
      </c>
      <c r="M46" s="179"/>
      <c r="N46" s="179"/>
      <c r="O46" s="179"/>
      <c r="P46" s="179"/>
      <c r="Q46" s="179"/>
      <c r="R46" s="179"/>
      <c r="S46" s="179"/>
      <c r="T46" s="179"/>
      <c r="U46" s="179">
        <v>599.2051142490518</v>
      </c>
      <c r="V46" s="179"/>
      <c r="W46" s="261"/>
      <c r="X46" s="261"/>
      <c r="Y46" s="261"/>
      <c r="Z46" s="179"/>
      <c r="AA46" s="352">
        <v>2.3304562166809973E-2</v>
      </c>
      <c r="AB46" s="326">
        <f t="shared" ref="AB46:AB64" si="48">SUM(AC46:AM46)</f>
        <v>22.298370605843701</v>
      </c>
      <c r="AC46" s="327"/>
      <c r="AD46" s="179"/>
      <c r="AE46" s="179"/>
      <c r="AF46" s="179"/>
      <c r="AG46" s="179"/>
      <c r="AH46" s="179">
        <v>0</v>
      </c>
      <c r="AI46" s="179">
        <v>22.298370605843701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621.52678941706233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359.05734932767325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359.05734932767325</v>
      </c>
      <c r="V47" s="186"/>
      <c r="W47" s="283"/>
      <c r="X47" s="283"/>
      <c r="Y47" s="283"/>
      <c r="Z47" s="186"/>
      <c r="AA47" s="517"/>
      <c r="AB47" s="338">
        <f t="shared" si="48"/>
        <v>13.361691436986952</v>
      </c>
      <c r="AC47" s="339"/>
      <c r="AD47" s="186"/>
      <c r="AE47" s="186"/>
      <c r="AF47" s="186"/>
      <c r="AG47" s="186"/>
      <c r="AH47" s="186"/>
      <c r="AI47" s="186">
        <v>13.361691436986952</v>
      </c>
      <c r="AJ47" s="186">
        <v>0</v>
      </c>
      <c r="AK47" s="282"/>
      <c r="AL47" s="283"/>
      <c r="AM47" s="186"/>
      <c r="AN47" s="315"/>
      <c r="AO47" s="347">
        <v>0</v>
      </c>
      <c r="AP47" s="338"/>
      <c r="AQ47" s="212">
        <f t="shared" si="24"/>
        <v>372.41904076466022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2092.4611632721976</v>
      </c>
      <c r="M48" s="173"/>
      <c r="N48" s="173"/>
      <c r="O48" s="173"/>
      <c r="P48" s="173">
        <v>1025.0770885124271</v>
      </c>
      <c r="Q48" s="173"/>
      <c r="R48" s="173"/>
      <c r="S48" s="173"/>
      <c r="T48" s="173">
        <v>2.1086218067885119</v>
      </c>
      <c r="U48" s="173">
        <v>1065.2754529529821</v>
      </c>
      <c r="V48" s="173"/>
      <c r="W48" s="188"/>
      <c r="X48" s="188"/>
      <c r="Y48" s="188"/>
      <c r="Z48" s="173"/>
      <c r="AA48" s="350"/>
      <c r="AB48" s="320">
        <f t="shared" si="48"/>
        <v>63.726351955074392</v>
      </c>
      <c r="AC48" s="321"/>
      <c r="AD48" s="173"/>
      <c r="AE48" s="173"/>
      <c r="AF48" s="173"/>
      <c r="AG48" s="173"/>
      <c r="AH48" s="173"/>
      <c r="AI48" s="173">
        <v>39.642363328328692</v>
      </c>
      <c r="AJ48" s="173">
        <v>24.0839886267457</v>
      </c>
      <c r="AK48" s="28"/>
      <c r="AL48" s="188"/>
      <c r="AM48" s="173"/>
      <c r="AN48" s="302"/>
      <c r="AO48" s="31">
        <v>0.11124556611941697</v>
      </c>
      <c r="AP48" s="320"/>
      <c r="AQ48" s="199">
        <f t="shared" si="24"/>
        <v>2156.2987607933915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131.01928230625174</v>
      </c>
      <c r="M49" s="173"/>
      <c r="N49" s="173"/>
      <c r="O49" s="173"/>
      <c r="P49" s="173">
        <v>18.360745258969676</v>
      </c>
      <c r="Q49" s="173"/>
      <c r="R49" s="173"/>
      <c r="S49" s="173"/>
      <c r="T49" s="173"/>
      <c r="U49" s="173">
        <v>112.65853704728205</v>
      </c>
      <c r="V49" s="173"/>
      <c r="W49" s="188"/>
      <c r="X49" s="188"/>
      <c r="Y49" s="188"/>
      <c r="Z49" s="173"/>
      <c r="AA49" s="350"/>
      <c r="AB49" s="320">
        <f t="shared" si="48"/>
        <v>4.6237726418414828</v>
      </c>
      <c r="AC49" s="321"/>
      <c r="AD49" s="173"/>
      <c r="AE49" s="173"/>
      <c r="AF49" s="173"/>
      <c r="AG49" s="173"/>
      <c r="AH49" s="173"/>
      <c r="AI49" s="173">
        <v>4.1923904707334412</v>
      </c>
      <c r="AJ49" s="173">
        <v>0.43138217110804139</v>
      </c>
      <c r="AK49" s="28"/>
      <c r="AL49" s="188"/>
      <c r="AM49" s="173"/>
      <c r="AN49" s="302"/>
      <c r="AO49" s="350">
        <v>0</v>
      </c>
      <c r="AP49" s="320"/>
      <c r="AQ49" s="199">
        <f t="shared" si="24"/>
        <v>135.64305494809321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35.138128183262893</v>
      </c>
      <c r="M50" s="173"/>
      <c r="N50" s="173"/>
      <c r="O50" s="173"/>
      <c r="P50" s="173"/>
      <c r="Q50" s="173"/>
      <c r="R50" s="285"/>
      <c r="S50" s="173"/>
      <c r="T50" s="173"/>
      <c r="U50" s="173">
        <v>35.138128183262893</v>
      </c>
      <c r="V50" s="173"/>
      <c r="W50" s="188"/>
      <c r="X50" s="188"/>
      <c r="Y50" s="188"/>
      <c r="Z50" s="173"/>
      <c r="AA50" s="350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3.3578275915735167</v>
      </c>
      <c r="AP50" s="320"/>
      <c r="AQ50" s="199">
        <f t="shared" si="24"/>
        <v>38.495955774836411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4.8875134134615497</v>
      </c>
      <c r="M51" s="173"/>
      <c r="N51" s="173"/>
      <c r="O51" s="173"/>
      <c r="P51" s="173">
        <v>0.7629502222222222</v>
      </c>
      <c r="Q51" s="173"/>
      <c r="R51" s="173">
        <v>4.1245631912393277</v>
      </c>
      <c r="S51" s="173"/>
      <c r="T51" s="173"/>
      <c r="U51" s="173"/>
      <c r="V51" s="173"/>
      <c r="W51" s="188"/>
      <c r="X51" s="188"/>
      <c r="Y51" s="188"/>
      <c r="Z51" s="173"/>
      <c r="AA51" s="350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4.8875134134615497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743.9029058722806</v>
      </c>
      <c r="M52" s="285"/>
      <c r="N52" s="285"/>
      <c r="O52" s="285"/>
      <c r="P52" s="186"/>
      <c r="Q52" s="285"/>
      <c r="R52" s="285">
        <v>743.9029058722806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743.9029058722806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233.53418046845718</v>
      </c>
      <c r="M53" s="285"/>
      <c r="N53" s="285"/>
      <c r="O53" s="285"/>
      <c r="P53" s="285">
        <v>10.560430874227677</v>
      </c>
      <c r="Q53" s="285"/>
      <c r="R53" s="285"/>
      <c r="S53" s="285"/>
      <c r="T53" s="285"/>
      <c r="U53" s="285">
        <v>222.9737495942295</v>
      </c>
      <c r="V53" s="285"/>
      <c r="W53" s="286"/>
      <c r="X53" s="286"/>
      <c r="Y53" s="286"/>
      <c r="Z53" s="285"/>
      <c r="AA53" s="347"/>
      <c r="AB53" s="340">
        <f t="shared" si="48"/>
        <v>8.5456935055612639</v>
      </c>
      <c r="AC53" s="341"/>
      <c r="AD53" s="285"/>
      <c r="AE53" s="285"/>
      <c r="AF53" s="285"/>
      <c r="AG53" s="285"/>
      <c r="AH53" s="285"/>
      <c r="AI53" s="173">
        <v>8.2975782175320258</v>
      </c>
      <c r="AJ53" s="173">
        <v>0.24811528802923802</v>
      </c>
      <c r="AK53" s="285"/>
      <c r="AL53" s="285"/>
      <c r="AM53" s="285"/>
      <c r="AN53" s="347"/>
      <c r="AO53" s="350"/>
      <c r="AP53" s="340"/>
      <c r="AQ53" s="237">
        <f t="shared" si="24"/>
        <v>242.07987397401845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72.491976217242637</v>
      </c>
      <c r="M54" s="285"/>
      <c r="N54" s="285"/>
      <c r="O54" s="285"/>
      <c r="P54" s="285"/>
      <c r="Q54" s="285"/>
      <c r="R54" s="285"/>
      <c r="S54" s="285"/>
      <c r="T54" s="285"/>
      <c r="U54" s="285">
        <v>72.491976217242637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72.491976217242637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126.90316513563167</v>
      </c>
      <c r="M55" s="180"/>
      <c r="N55" s="180"/>
      <c r="O55" s="180"/>
      <c r="P55" s="180">
        <v>78.756834458667655</v>
      </c>
      <c r="Q55" s="180"/>
      <c r="R55" s="180"/>
      <c r="S55" s="180">
        <v>0</v>
      </c>
      <c r="T55" s="180"/>
      <c r="U55" s="180">
        <v>48.146330676964006</v>
      </c>
      <c r="V55" s="180"/>
      <c r="W55" s="264"/>
      <c r="X55" s="264"/>
      <c r="Y55" s="264"/>
      <c r="Z55" s="180"/>
      <c r="AA55" s="515">
        <v>2.8238286867774907</v>
      </c>
      <c r="AB55" s="328">
        <f t="shared" si="48"/>
        <v>3.6420581578538629</v>
      </c>
      <c r="AC55" s="329"/>
      <c r="AD55" s="180"/>
      <c r="AE55" s="180"/>
      <c r="AF55" s="180"/>
      <c r="AG55" s="180"/>
      <c r="AH55" s="180"/>
      <c r="AI55" s="180">
        <v>1.7916815114168461</v>
      </c>
      <c r="AJ55" s="180">
        <v>1.850376646437017</v>
      </c>
      <c r="AK55" s="263"/>
      <c r="AL55" s="264"/>
      <c r="AM55" s="180"/>
      <c r="AN55" s="308"/>
      <c r="AO55" s="353"/>
      <c r="AP55" s="328"/>
      <c r="AQ55" s="215">
        <f t="shared" si="24"/>
        <v>133.36905198026301</v>
      </c>
    </row>
    <row r="56" spans="1:44" s="206" customFormat="1" ht="12.75" customHeight="1">
      <c r="A56" s="240" t="s">
        <v>40</v>
      </c>
      <c r="B56" s="241"/>
      <c r="C56" s="287">
        <f t="shared" si="45"/>
        <v>236.27464063450483</v>
      </c>
      <c r="D56" s="292">
        <v>132.62096436399898</v>
      </c>
      <c r="E56" s="383">
        <v>90.98113689989998</v>
      </c>
      <c r="F56" s="288"/>
      <c r="G56" s="288">
        <v>12.672539370605872</v>
      </c>
      <c r="H56" s="174">
        <f t="shared" si="46"/>
        <v>199.96885786999999</v>
      </c>
      <c r="I56" s="292"/>
      <c r="J56" s="187">
        <v>127.70399999999999</v>
      </c>
      <c r="K56" s="187">
        <v>72.26485787</v>
      </c>
      <c r="L56" s="174">
        <f t="shared" si="47"/>
        <v>989.00146382069602</v>
      </c>
      <c r="M56" s="187"/>
      <c r="N56" s="187"/>
      <c r="O56" s="187"/>
      <c r="P56" s="187">
        <v>0</v>
      </c>
      <c r="Q56" s="187">
        <v>687.10322266876415</v>
      </c>
      <c r="R56" s="187"/>
      <c r="S56" s="187">
        <v>0</v>
      </c>
      <c r="T56" s="187">
        <v>35.966854405670475</v>
      </c>
      <c r="U56" s="187">
        <v>257.46891691047517</v>
      </c>
      <c r="V56" s="187">
        <v>8.4624698357862798</v>
      </c>
      <c r="W56" s="288"/>
      <c r="X56" s="288"/>
      <c r="Y56" s="288"/>
      <c r="Z56" s="187"/>
      <c r="AA56" s="174">
        <v>535.77823352711425</v>
      </c>
      <c r="AB56" s="342">
        <f t="shared" si="48"/>
        <v>51.114239487573144</v>
      </c>
      <c r="AC56" s="343"/>
      <c r="AD56" s="187"/>
      <c r="AE56" s="187">
        <v>26.175251057739743</v>
      </c>
      <c r="AF56" s="187"/>
      <c r="AG56" s="187"/>
      <c r="AH56" s="187"/>
      <c r="AI56" s="187"/>
      <c r="AJ56" s="187"/>
      <c r="AK56" s="292"/>
      <c r="AL56" s="288">
        <v>10.57940069840671</v>
      </c>
      <c r="AM56" s="187">
        <v>14.359587731426693</v>
      </c>
      <c r="AN56" s="174"/>
      <c r="AO56" s="174">
        <v>662.40751444539978</v>
      </c>
      <c r="AP56" s="342"/>
      <c r="AQ56" s="218">
        <f t="shared" si="24"/>
        <v>2674.5449497852878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0.26995939849624062</v>
      </c>
      <c r="D57" s="187">
        <f t="shared" ref="D57:AP57" si="49">D58+D65</f>
        <v>0.26995939849624062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214.93210051005346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49.813000000000002</v>
      </c>
      <c r="R57" s="187">
        <f t="shared" si="49"/>
        <v>0</v>
      </c>
      <c r="S57" s="187">
        <f t="shared" si="49"/>
        <v>3.4736406656030092</v>
      </c>
      <c r="T57" s="187">
        <f t="shared" si="49"/>
        <v>65.176051556960658</v>
      </c>
      <c r="U57" s="187">
        <f t="shared" si="49"/>
        <v>96.468999999999994</v>
      </c>
      <c r="V57" s="187">
        <f t="shared" si="49"/>
        <v>4.0828748979995181E-4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321.73535294626282</v>
      </c>
      <c r="AB57" s="342">
        <f t="shared" si="49"/>
        <v>41.065478620263072</v>
      </c>
      <c r="AC57" s="343">
        <f t="shared" si="49"/>
        <v>0</v>
      </c>
      <c r="AD57" s="187">
        <f t="shared" si="49"/>
        <v>0</v>
      </c>
      <c r="AE57" s="187">
        <f t="shared" si="49"/>
        <v>27.830228051673586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4.5774365023756278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8.4916390532886652</v>
      </c>
      <c r="AN57" s="174">
        <f t="shared" si="49"/>
        <v>0</v>
      </c>
      <c r="AO57" s="174">
        <f t="shared" si="49"/>
        <v>857.62550988835073</v>
      </c>
      <c r="AP57" s="342">
        <f t="shared" si="49"/>
        <v>0</v>
      </c>
      <c r="AQ57" s="238">
        <f t="shared" si="24"/>
        <v>1435.6284013634263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0.26895954887218049</v>
      </c>
      <c r="D58" s="343">
        <v>0.26895954887218049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112.62123466655872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14.444000000000001</v>
      </c>
      <c r="R58" s="342">
        <f t="shared" si="54"/>
        <v>0</v>
      </c>
      <c r="S58" s="342">
        <v>0</v>
      </c>
      <c r="T58" s="342">
        <v>51.277826379068927</v>
      </c>
      <c r="U58" s="342">
        <v>46.898999999999994</v>
      </c>
      <c r="V58" s="342">
        <f t="shared" si="54"/>
        <v>4.0828748979995181E-4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209.16583390297004</v>
      </c>
      <c r="AB58" s="342">
        <f t="shared" si="48"/>
        <v>25.724256736221893</v>
      </c>
      <c r="AC58" s="343">
        <f t="shared" si="54"/>
        <v>0</v>
      </c>
      <c r="AD58" s="187">
        <f t="shared" si="54"/>
        <v>0</v>
      </c>
      <c r="AE58" s="187">
        <f>SUM(AE59:AE64)</f>
        <v>16.521066346081497</v>
      </c>
      <c r="AF58" s="187"/>
      <c r="AG58" s="187">
        <f t="shared" si="54"/>
        <v>0</v>
      </c>
      <c r="AH58" s="187">
        <f t="shared" si="54"/>
        <v>0.5453763239265369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8.4916390532886652</v>
      </c>
      <c r="AN58" s="174">
        <f t="shared" si="54"/>
        <v>0</v>
      </c>
      <c r="AO58" s="174">
        <v>626.62682014670463</v>
      </c>
      <c r="AP58" s="342">
        <f t="shared" ref="AP58" si="57">SUM(AP59:AP64)</f>
        <v>0</v>
      </c>
      <c r="AQ58" s="238">
        <f t="shared" si="24"/>
        <v>974.40710500132741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9.9984962406015031E-3</v>
      </c>
      <c r="D59" s="930">
        <v>9.9984962406015031E-3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27.134861663380114</v>
      </c>
      <c r="M59" s="272"/>
      <c r="N59" s="558"/>
      <c r="O59" s="558"/>
      <c r="P59" s="326"/>
      <c r="Q59" s="613">
        <v>4.8129999999999997</v>
      </c>
      <c r="R59" s="326"/>
      <c r="S59" s="613">
        <v>0</v>
      </c>
      <c r="T59" s="613">
        <v>10.351861663380111</v>
      </c>
      <c r="U59" s="613">
        <v>11.97</v>
      </c>
      <c r="V59" s="613">
        <v>0</v>
      </c>
      <c r="W59" s="326"/>
      <c r="X59" s="326"/>
      <c r="Y59" s="558"/>
      <c r="Z59" s="289"/>
      <c r="AA59" s="920">
        <v>46.649538591323164</v>
      </c>
      <c r="AB59" s="326">
        <f t="shared" si="48"/>
        <v>2.7486395946241386</v>
      </c>
      <c r="AC59" s="559"/>
      <c r="AD59" s="272"/>
      <c r="AE59" s="574">
        <v>2.7486395946241386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219.39768013884063</v>
      </c>
      <c r="AP59" s="326"/>
      <c r="AQ59" s="565">
        <f t="shared" si="24"/>
        <v>295.94071848440865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1.3997894736842107E-2</v>
      </c>
      <c r="D60" s="930">
        <v>1.3997894736842107E-2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17.756261495375004</v>
      </c>
      <c r="M60" s="251"/>
      <c r="N60" s="383"/>
      <c r="O60" s="383"/>
      <c r="P60" s="320"/>
      <c r="Q60" s="613">
        <v>1.1860000000000002</v>
      </c>
      <c r="R60" s="320"/>
      <c r="S60" s="613">
        <v>0</v>
      </c>
      <c r="T60" s="613">
        <v>2.359261495375002</v>
      </c>
      <c r="U60" s="613">
        <v>14.211</v>
      </c>
      <c r="V60" s="613">
        <v>0</v>
      </c>
      <c r="W60" s="320"/>
      <c r="X60" s="320"/>
      <c r="Y60" s="383"/>
      <c r="Z60" s="250"/>
      <c r="AA60" s="920">
        <v>14.317636795844804</v>
      </c>
      <c r="AB60" s="320">
        <f t="shared" si="48"/>
        <v>7.3328595037304906E-2</v>
      </c>
      <c r="AC60" s="560"/>
      <c r="AD60" s="251"/>
      <c r="AE60" s="575">
        <v>7.3328595037304906E-2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48.2955691102919</v>
      </c>
      <c r="AP60" s="320"/>
      <c r="AQ60" s="566">
        <f t="shared" si="24"/>
        <v>80.456793891285855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0.22496616541353384</v>
      </c>
      <c r="D61" s="930">
        <v>0.22496616541353384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35.293440969832979</v>
      </c>
      <c r="M61" s="251"/>
      <c r="N61" s="383"/>
      <c r="O61" s="383"/>
      <c r="P61" s="320"/>
      <c r="Q61" s="613">
        <v>2.831</v>
      </c>
      <c r="R61" s="320"/>
      <c r="S61" s="613">
        <v>0</v>
      </c>
      <c r="T61" s="613">
        <v>25.978440969832977</v>
      </c>
      <c r="U61" s="613">
        <v>6.484</v>
      </c>
      <c r="V61" s="613">
        <v>0</v>
      </c>
      <c r="W61" s="320"/>
      <c r="X61" s="320"/>
      <c r="Y61" s="383"/>
      <c r="Z61" s="250"/>
      <c r="AA61" s="920">
        <v>56.93822526247633</v>
      </c>
      <c r="AB61" s="320">
        <f t="shared" si="48"/>
        <v>8.8278166670716729</v>
      </c>
      <c r="AC61" s="560"/>
      <c r="AD61" s="251"/>
      <c r="AE61" s="575">
        <v>8.8278166670716729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93.817271880105565</v>
      </c>
      <c r="AP61" s="320"/>
      <c r="AQ61" s="566">
        <f t="shared" si="24"/>
        <v>195.10172094490008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0</v>
      </c>
      <c r="D62" s="930">
        <v>0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2.2228116049775695</v>
      </c>
      <c r="M62" s="251"/>
      <c r="N62" s="383"/>
      <c r="O62" s="383"/>
      <c r="P62" s="320"/>
      <c r="Q62" s="613">
        <v>0.23300000000000001</v>
      </c>
      <c r="R62" s="320"/>
      <c r="S62" s="613">
        <v>0</v>
      </c>
      <c r="T62" s="613">
        <v>0.6558116049775693</v>
      </c>
      <c r="U62" s="613">
        <v>1.3340000000000001</v>
      </c>
      <c r="V62" s="613">
        <v>0</v>
      </c>
      <c r="W62" s="320"/>
      <c r="X62" s="320"/>
      <c r="Y62" s="383"/>
      <c r="Z62" s="250"/>
      <c r="AA62" s="920">
        <v>11.841536374281162</v>
      </c>
      <c r="AB62" s="320">
        <f t="shared" si="48"/>
        <v>0.18923508396723845</v>
      </c>
      <c r="AC62" s="560"/>
      <c r="AD62" s="251"/>
      <c r="AE62" s="575">
        <v>0.18923508396723845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122.17603168523347</v>
      </c>
      <c r="AP62" s="320"/>
      <c r="AQ62" s="566">
        <f t="shared" si="24"/>
        <v>136.42961474845944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9.9984962406015031E-3</v>
      </c>
      <c r="D63" s="931">
        <v>9.9984962406015031E-3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4.8278159657731372</v>
      </c>
      <c r="M63" s="251"/>
      <c r="N63" s="383"/>
      <c r="O63" s="383"/>
      <c r="P63" s="320"/>
      <c r="Q63" s="614">
        <v>1.597</v>
      </c>
      <c r="R63" s="320"/>
      <c r="S63" s="614">
        <v>0</v>
      </c>
      <c r="T63" s="614">
        <v>2.5618159657731376</v>
      </c>
      <c r="U63" s="614">
        <v>0.66900000000000004</v>
      </c>
      <c r="V63" s="614">
        <v>0</v>
      </c>
      <c r="W63" s="320"/>
      <c r="X63" s="320"/>
      <c r="Y63" s="383"/>
      <c r="Z63" s="250"/>
      <c r="AA63" s="921">
        <v>6.6500637481038103</v>
      </c>
      <c r="AB63" s="320">
        <f t="shared" si="48"/>
        <v>5.9135963739762022E-2</v>
      </c>
      <c r="AC63" s="560"/>
      <c r="AD63" s="251"/>
      <c r="AE63" s="575">
        <v>5.9135963739762022E-2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35.367269197127939</v>
      </c>
      <c r="AP63" s="320"/>
      <c r="AQ63" s="566">
        <f t="shared" si="24"/>
        <v>46.914283370985252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9.9984962406015031E-3</v>
      </c>
      <c r="D64" s="931">
        <v>9.9984962406015031E-3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25.386042967219932</v>
      </c>
      <c r="M64" s="291"/>
      <c r="N64" s="562"/>
      <c r="O64" s="562"/>
      <c r="P64" s="328"/>
      <c r="Q64" s="614">
        <v>3.7839999999999998</v>
      </c>
      <c r="R64" s="328"/>
      <c r="S64" s="614">
        <v>0</v>
      </c>
      <c r="T64" s="614">
        <v>9.370634679730129</v>
      </c>
      <c r="U64" s="614">
        <v>12.231</v>
      </c>
      <c r="V64" s="614">
        <v>4.0828748979995181E-4</v>
      </c>
      <c r="W64" s="328"/>
      <c r="X64" s="328"/>
      <c r="Y64" s="562"/>
      <c r="Z64" s="290"/>
      <c r="AA64" s="921">
        <v>72.768833130940791</v>
      </c>
      <c r="AB64" s="328">
        <f t="shared" si="48"/>
        <v>13.826100831781778</v>
      </c>
      <c r="AC64" s="563"/>
      <c r="AD64" s="291"/>
      <c r="AE64" s="576">
        <v>4.6229104416413822</v>
      </c>
      <c r="AF64" s="576"/>
      <c r="AG64" s="576"/>
      <c r="AH64" s="576">
        <v>0.5453763239265369</v>
      </c>
      <c r="AI64" s="576">
        <v>0</v>
      </c>
      <c r="AJ64" s="576"/>
      <c r="AK64" s="576"/>
      <c r="AL64" s="576">
        <v>0.16617501292519343</v>
      </c>
      <c r="AM64" s="620">
        <v>8.4916390532886652</v>
      </c>
      <c r="AN64" s="308"/>
      <c r="AO64" s="921">
        <v>107.57299813510502</v>
      </c>
      <c r="AP64" s="328"/>
      <c r="AQ64" s="567">
        <f t="shared" si="24"/>
        <v>219.56397356128812</v>
      </c>
    </row>
    <row r="65" spans="1:44" s="196" customFormat="1" ht="12.75" customHeight="1">
      <c r="A65" s="240" t="s">
        <v>195</v>
      </c>
      <c r="B65" s="241"/>
      <c r="C65" s="262">
        <f>SUM(D65:G65)</f>
        <v>9.9984962406015026E-4</v>
      </c>
      <c r="D65" s="343">
        <f>SUM(D66:D69)</f>
        <v>9.9984962406015026E-4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102.31086584349474</v>
      </c>
      <c r="M65" s="180"/>
      <c r="N65" s="264"/>
      <c r="O65" s="264"/>
      <c r="P65" s="414"/>
      <c r="Q65" s="342">
        <v>35.369</v>
      </c>
      <c r="R65" s="414"/>
      <c r="S65" s="342">
        <v>3.4736406656030092</v>
      </c>
      <c r="T65" s="342">
        <v>13.898225177891726</v>
      </c>
      <c r="U65" s="342">
        <v>49.570000000000007</v>
      </c>
      <c r="V65" s="342">
        <f>SUM(V66:V69)</f>
        <v>0</v>
      </c>
      <c r="W65" s="414"/>
      <c r="X65" s="414"/>
      <c r="Y65" s="264"/>
      <c r="Z65" s="180"/>
      <c r="AA65" s="174">
        <v>112.5695190432928</v>
      </c>
      <c r="AB65" s="328">
        <f>SUM(AC65:AM65)</f>
        <v>15.341221884041179</v>
      </c>
      <c r="AC65" s="329"/>
      <c r="AD65" s="180"/>
      <c r="AE65" s="342">
        <f>SUM(AE66:AE69)</f>
        <v>11.309161705592089</v>
      </c>
      <c r="AF65" s="180"/>
      <c r="AG65" s="180"/>
      <c r="AH65" s="180">
        <v>4.0320601784490906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230.99868974164607</v>
      </c>
      <c r="AP65" s="328"/>
      <c r="AQ65" s="571">
        <f t="shared" si="24"/>
        <v>461.22129636209888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2.8590786448502348</v>
      </c>
      <c r="M66" s="549"/>
      <c r="N66" s="311"/>
      <c r="O66" s="261"/>
      <c r="P66" s="311"/>
      <c r="Q66" s="615">
        <v>0.19700000000000001</v>
      </c>
      <c r="R66" s="311"/>
      <c r="S66" s="615">
        <v>0.82661993628839447</v>
      </c>
      <c r="T66" s="615">
        <v>0.22745870856184044</v>
      </c>
      <c r="U66" s="615">
        <v>1.6080000000000001</v>
      </c>
      <c r="V66" s="615">
        <v>0</v>
      </c>
      <c r="W66" s="311"/>
      <c r="X66" s="311"/>
      <c r="Y66" s="261"/>
      <c r="Z66" s="179"/>
      <c r="AA66" s="922">
        <v>6.7799714080931173</v>
      </c>
      <c r="AB66" s="326">
        <f t="shared" ref="AB66:AB69" si="61">SUM(AC66:AM66)</f>
        <v>4.0320601784490906</v>
      </c>
      <c r="AC66" s="327"/>
      <c r="AD66" s="179"/>
      <c r="AE66" s="179">
        <v>0</v>
      </c>
      <c r="AF66" s="179"/>
      <c r="AG66" s="179"/>
      <c r="AH66" s="179">
        <v>4.0320601784490906</v>
      </c>
      <c r="AI66" s="179">
        <v>0</v>
      </c>
      <c r="AJ66" s="179"/>
      <c r="AK66" s="179"/>
      <c r="AL66" s="179"/>
      <c r="AM66" s="261"/>
      <c r="AN66" s="307"/>
      <c r="AO66" s="922">
        <v>63.639878204650522</v>
      </c>
      <c r="AP66" s="326"/>
      <c r="AQ66" s="219">
        <f t="shared" si="24"/>
        <v>77.310988436042962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9.9984962406015026E-4</v>
      </c>
      <c r="D67" s="933">
        <v>9.9984962406015026E-4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43.926522678150747</v>
      </c>
      <c r="M67" s="550"/>
      <c r="N67" s="413"/>
      <c r="O67" s="188"/>
      <c r="P67" s="413"/>
      <c r="Q67" s="616">
        <v>7.9089999999999998</v>
      </c>
      <c r="R67" s="413"/>
      <c r="S67" s="616">
        <v>2.1969720973353777</v>
      </c>
      <c r="T67" s="616">
        <v>6.8785505808153644</v>
      </c>
      <c r="U67" s="616">
        <v>26.942</v>
      </c>
      <c r="V67" s="616">
        <v>0</v>
      </c>
      <c r="W67" s="413"/>
      <c r="X67" s="413"/>
      <c r="Y67" s="188"/>
      <c r="Z67" s="173"/>
      <c r="AA67" s="923">
        <v>41.661084447733757</v>
      </c>
      <c r="AB67" s="320">
        <f t="shared" si="61"/>
        <v>8.1962445743310166</v>
      </c>
      <c r="AC67" s="321"/>
      <c r="AD67" s="173"/>
      <c r="AE67" s="173">
        <v>8.1962445743310166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86.761426885025685</v>
      </c>
      <c r="AP67" s="320"/>
      <c r="AQ67" s="199">
        <f t="shared" si="24"/>
        <v>180.54627843486526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42.51168491328356</v>
      </c>
      <c r="M68" s="550"/>
      <c r="N68" s="413"/>
      <c r="O68" s="188"/>
      <c r="P68" s="413"/>
      <c r="Q68" s="616">
        <v>23.140999999999998</v>
      </c>
      <c r="R68" s="413"/>
      <c r="S68" s="616">
        <v>0.1065421251216153</v>
      </c>
      <c r="T68" s="616">
        <v>3.777142788161949</v>
      </c>
      <c r="U68" s="616">
        <v>15.487</v>
      </c>
      <c r="V68" s="616">
        <v>0</v>
      </c>
      <c r="W68" s="413"/>
      <c r="X68" s="413"/>
      <c r="Y68" s="188"/>
      <c r="Z68" s="173"/>
      <c r="AA68" s="923">
        <v>25.75374042662445</v>
      </c>
      <c r="AB68" s="320">
        <f t="shared" si="61"/>
        <v>1.6889231244076037</v>
      </c>
      <c r="AC68" s="321"/>
      <c r="AD68" s="173"/>
      <c r="AE68" s="173">
        <v>1.6889231244076037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49.364407027834524</v>
      </c>
      <c r="AP68" s="320"/>
      <c r="AQ68" s="199">
        <f t="shared" si="24"/>
        <v>119.31875549215013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13.013579607210193</v>
      </c>
      <c r="M69" s="551"/>
      <c r="N69" s="414"/>
      <c r="O69" s="264"/>
      <c r="P69" s="414"/>
      <c r="Q69" s="617">
        <v>4.1219999999999999</v>
      </c>
      <c r="R69" s="414"/>
      <c r="S69" s="617">
        <v>0.3435065068576218</v>
      </c>
      <c r="T69" s="617">
        <v>3.0150731003525713</v>
      </c>
      <c r="U69" s="617">
        <v>5.5330000000000004</v>
      </c>
      <c r="V69" s="617">
        <v>0</v>
      </c>
      <c r="W69" s="414"/>
      <c r="X69" s="414"/>
      <c r="Y69" s="264"/>
      <c r="Z69" s="180"/>
      <c r="AA69" s="924">
        <v>38.374722760841458</v>
      </c>
      <c r="AB69" s="340">
        <f t="shared" si="61"/>
        <v>1.4239940068534693</v>
      </c>
      <c r="AC69" s="341"/>
      <c r="AD69" s="285"/>
      <c r="AE69" s="285">
        <v>1.4239940068534693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31.23297762413533</v>
      </c>
      <c r="AP69" s="340"/>
      <c r="AQ69" s="237">
        <f t="shared" si="24"/>
        <v>84.045273999040461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157.40709054961278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157.40709054961278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205.38645426414416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23.880739364435087</v>
      </c>
      <c r="M71" s="180"/>
      <c r="N71" s="180"/>
      <c r="O71" s="180"/>
      <c r="P71" s="180"/>
      <c r="Q71" s="180"/>
      <c r="R71" s="180"/>
      <c r="S71" s="180"/>
      <c r="T71" s="180"/>
      <c r="U71" s="291">
        <v>23.880739364435087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23.880739364435087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-17.979324376570673</v>
      </c>
      <c r="D72" s="276">
        <f t="shared" si="62"/>
        <v>-17.937877091760186</v>
      </c>
      <c r="E72" s="177">
        <f t="shared" si="62"/>
        <v>-1.4811976208985698</v>
      </c>
      <c r="F72" s="295">
        <f t="shared" si="62"/>
        <v>0</v>
      </c>
      <c r="G72" s="295">
        <f t="shared" si="62"/>
        <v>1.439750336088002</v>
      </c>
      <c r="H72" s="305">
        <f t="shared" si="62"/>
        <v>8.5894584519632531</v>
      </c>
      <c r="I72" s="276">
        <f t="shared" si="62"/>
        <v>-0.36707567803669139</v>
      </c>
      <c r="J72" s="177">
        <f t="shared" si="62"/>
        <v>0</v>
      </c>
      <c r="K72" s="177">
        <f t="shared" si="62"/>
        <v>8.9565341300000085</v>
      </c>
      <c r="L72" s="305">
        <f t="shared" si="62"/>
        <v>-17.203906476924203</v>
      </c>
      <c r="M72" s="177">
        <f t="shared" si="62"/>
        <v>-3.0149591901999884</v>
      </c>
      <c r="N72" s="177">
        <f t="shared" ref="N72" si="63">N26-N27-N29</f>
        <v>0.33320389499999692</v>
      </c>
      <c r="O72" s="177">
        <f t="shared" si="62"/>
        <v>7.6129812398900114</v>
      </c>
      <c r="P72" s="177">
        <f t="shared" si="62"/>
        <v>-21.585921215403005</v>
      </c>
      <c r="Q72" s="177">
        <f t="shared" si="62"/>
        <v>-21.570707179839815</v>
      </c>
      <c r="R72" s="177">
        <f t="shared" si="62"/>
        <v>18.221718395760149</v>
      </c>
      <c r="S72" s="177">
        <f t="shared" si="62"/>
        <v>17.899100323553796</v>
      </c>
      <c r="T72" s="177">
        <f t="shared" si="62"/>
        <v>-8.5989170785763065</v>
      </c>
      <c r="U72" s="177">
        <f t="shared" si="62"/>
        <v>-9.8105075027033308</v>
      </c>
      <c r="V72" s="177">
        <f t="shared" si="62"/>
        <v>4.8948252369598322E-3</v>
      </c>
      <c r="W72" s="295">
        <f t="shared" si="62"/>
        <v>3.3052070103591209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8.1088794442118797</v>
      </c>
      <c r="AB72" s="255">
        <f t="shared" si="62"/>
        <v>-6.9328584004869072</v>
      </c>
      <c r="AC72" s="334">
        <f t="shared" si="62"/>
        <v>0</v>
      </c>
      <c r="AD72" s="177">
        <f t="shared" si="62"/>
        <v>0</v>
      </c>
      <c r="AE72" s="177">
        <f t="shared" si="62"/>
        <v>-1.5264553184628369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-3.5893875222800204</v>
      </c>
      <c r="AJ72" s="177">
        <f t="shared" ref="AJ72" si="65">AJ26-AJ27-AJ29</f>
        <v>-1.8170155597439965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-5.0301040673839452</v>
      </c>
      <c r="AP72" s="255">
        <f t="shared" si="62"/>
        <v>0</v>
      </c>
      <c r="AQ72" s="205">
        <f t="shared" si="24"/>
        <v>-30.447855425190596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200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81" t="s">
        <v>152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154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453" t="s">
        <v>155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166" bestFit="1" customWidth="1"/>
    <col min="42" max="42" width="5.570312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145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1326.5235128361767</v>
      </c>
      <c r="I2" s="12">
        <v>1198.8195128361767</v>
      </c>
      <c r="J2" s="301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163.54324326958925</v>
      </c>
      <c r="AB2" s="318">
        <f>SUM(AC2:AM2)</f>
        <v>775.38594064588017</v>
      </c>
      <c r="AC2" s="319">
        <v>51.556772735281996</v>
      </c>
      <c r="AD2" s="301">
        <v>390.57024527999988</v>
      </c>
      <c r="AE2" s="301">
        <v>182.91047909556778</v>
      </c>
      <c r="AF2" s="301">
        <v>48.739633561503915</v>
      </c>
      <c r="AG2" s="301">
        <v>37.79604216173221</v>
      </c>
      <c r="AH2" s="301">
        <v>11.445877021289837</v>
      </c>
      <c r="AI2" s="301">
        <v>21.821771845688698</v>
      </c>
      <c r="AJ2" s="301">
        <v>0</v>
      </c>
      <c r="AK2" s="12">
        <v>7.1167765021496132E-2</v>
      </c>
      <c r="AL2" s="12">
        <v>10.102623358425284</v>
      </c>
      <c r="AM2" s="248">
        <v>20.371327821369199</v>
      </c>
      <c r="AN2" s="349">
        <v>61.389846638863894</v>
      </c>
      <c r="AO2" s="349"/>
      <c r="AP2" s="318"/>
      <c r="AQ2" s="195">
        <f>C2+H2+L2+AA2+AB2+AN2+AO2+AP2</f>
        <v>2326.8425433905099</v>
      </c>
    </row>
    <row r="3" spans="1:44" s="196" customFormat="1" ht="12.75" customHeight="1">
      <c r="A3" s="197" t="s">
        <v>1</v>
      </c>
      <c r="B3" s="198"/>
      <c r="C3" s="249">
        <f>SUM(D3:G3)</f>
        <v>1470.2562266618552</v>
      </c>
      <c r="D3" s="250">
        <v>1386.2799646924873</v>
      </c>
      <c r="E3" s="383">
        <v>62.172942899999995</v>
      </c>
      <c r="F3" s="188"/>
      <c r="G3" s="188">
        <v>21.803319069367976</v>
      </c>
      <c r="H3" s="302">
        <f>SUM(I3:K3)</f>
        <v>0</v>
      </c>
      <c r="I3" s="28"/>
      <c r="J3" s="173"/>
      <c r="K3" s="173"/>
      <c r="L3" s="302">
        <f>SUM(M3:Z3)</f>
        <v>8206.3780917764125</v>
      </c>
      <c r="M3" s="28">
        <v>3224.7393668824002</v>
      </c>
      <c r="N3" s="28">
        <v>0</v>
      </c>
      <c r="O3" s="173">
        <v>0</v>
      </c>
      <c r="P3" s="173">
        <v>835.80532284444439</v>
      </c>
      <c r="Q3" s="173">
        <v>492.83680019392006</v>
      </c>
      <c r="R3" s="173">
        <v>886.62171108431994</v>
      </c>
      <c r="S3" s="173">
        <v>181.42774736016949</v>
      </c>
      <c r="T3" s="173">
        <v>102.62516826266319</v>
      </c>
      <c r="U3" s="173">
        <v>2072.0867067570584</v>
      </c>
      <c r="V3" s="173">
        <v>112.17530045990912</v>
      </c>
      <c r="W3" s="188">
        <v>3.3952482417127068</v>
      </c>
      <c r="X3" s="188">
        <v>255.65281304072963</v>
      </c>
      <c r="Y3" s="188">
        <v>1.0655053795920419</v>
      </c>
      <c r="Z3" s="173">
        <v>37.946401269492299</v>
      </c>
      <c r="AA3" s="302">
        <v>3717.3683218661595</v>
      </c>
      <c r="AB3" s="320">
        <f>SUM(AC3:AM3)</f>
        <v>114.36921105617513</v>
      </c>
      <c r="AC3" s="321"/>
      <c r="AD3" s="173"/>
      <c r="AE3" s="173">
        <v>35.702667048820096</v>
      </c>
      <c r="AF3" s="173"/>
      <c r="AG3" s="173"/>
      <c r="AH3" s="173"/>
      <c r="AI3" s="173">
        <v>49.790248017579039</v>
      </c>
      <c r="AJ3" s="173">
        <v>28.876295989775997</v>
      </c>
      <c r="AK3" s="28"/>
      <c r="AL3" s="28"/>
      <c r="AM3" s="188"/>
      <c r="AN3" s="350"/>
      <c r="AO3" s="350">
        <v>225.7234479793637</v>
      </c>
      <c r="AP3" s="320"/>
      <c r="AQ3" s="199">
        <f t="shared" ref="AQ3:AQ20" si="0">C3+H3+L3+AA3+AB3+AN3+AO3+AP3</f>
        <v>13734.095299339966</v>
      </c>
    </row>
    <row r="4" spans="1:44" s="196" customFormat="1" ht="12.75" customHeight="1">
      <c r="A4" s="197" t="s">
        <v>2</v>
      </c>
      <c r="B4" s="198"/>
      <c r="C4" s="249">
        <f>SUM(D4:G4)</f>
        <v>10.263011098368001</v>
      </c>
      <c r="D4" s="250">
        <v>0</v>
      </c>
      <c r="E4" s="251">
        <v>9.6257199599999996</v>
      </c>
      <c r="F4" s="188"/>
      <c r="G4" s="188">
        <v>0.637291138368</v>
      </c>
      <c r="H4" s="302">
        <f>SUM(I4:K4)</f>
        <v>8.5388249999999992</v>
      </c>
      <c r="I4" s="28"/>
      <c r="J4" s="173"/>
      <c r="K4" s="173">
        <v>8.5388249999999992</v>
      </c>
      <c r="L4" s="302">
        <f>SUM(M4:Z4)</f>
        <v>1398.3760537480889</v>
      </c>
      <c r="M4" s="28">
        <v>227.26246140660001</v>
      </c>
      <c r="N4" s="28">
        <v>22.031137409999999</v>
      </c>
      <c r="O4" s="173"/>
      <c r="P4" s="173">
        <v>176.67692224444443</v>
      </c>
      <c r="Q4" s="173">
        <v>4.0942298924800005</v>
      </c>
      <c r="R4" s="173">
        <v>0.41725173407999999</v>
      </c>
      <c r="S4" s="173">
        <v>900.69753438870055</v>
      </c>
      <c r="T4" s="173">
        <v>31.383906037754567</v>
      </c>
      <c r="U4" s="173">
        <v>0.34975486052409127</v>
      </c>
      <c r="V4" s="173">
        <v>8.3976696266481812E-2</v>
      </c>
      <c r="W4" s="188">
        <v>28.401526478591158</v>
      </c>
      <c r="X4" s="188">
        <v>6.8443905999999999E-2</v>
      </c>
      <c r="Y4" s="188">
        <v>2.8511527999999998E-2</v>
      </c>
      <c r="Z4" s="173">
        <v>6.8803971646474302</v>
      </c>
      <c r="AA4" s="302">
        <v>0</v>
      </c>
      <c r="AB4" s="320">
        <f>SUM(AC4:AM4)</f>
        <v>5.0100315276583535E-3</v>
      </c>
      <c r="AC4" s="321"/>
      <c r="AD4" s="173"/>
      <c r="AE4" s="173">
        <v>5.0100315276583535E-3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32.929587274290625</v>
      </c>
      <c r="AP4" s="320"/>
      <c r="AQ4" s="199">
        <f t="shared" si="0"/>
        <v>1450.1124871522754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143.57555890762904</v>
      </c>
      <c r="M5" s="28"/>
      <c r="N5" s="28"/>
      <c r="O5" s="173"/>
      <c r="P5" s="173"/>
      <c r="Q5" s="173"/>
      <c r="R5" s="173"/>
      <c r="S5" s="173">
        <v>18.117529486158194</v>
      </c>
      <c r="T5" s="173"/>
      <c r="U5" s="173">
        <v>125.45802942147084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143.57555890762904</v>
      </c>
    </row>
    <row r="6" spans="1:44" s="196" customFormat="1" ht="12.75" customHeight="1" thickBot="1">
      <c r="A6" s="200" t="s">
        <v>4</v>
      </c>
      <c r="B6" s="201"/>
      <c r="C6" s="249">
        <f>SUM(D6:G6)</f>
        <v>-162.65533775963095</v>
      </c>
      <c r="D6" s="252">
        <v>-146.91938918054831</v>
      </c>
      <c r="E6" s="188">
        <v>-11.915282402253517</v>
      </c>
      <c r="F6" s="253"/>
      <c r="G6" s="253">
        <v>-3.8206661768291252</v>
      </c>
      <c r="H6" s="303">
        <f>SUM(I6:K6)</f>
        <v>-576.31626182949879</v>
      </c>
      <c r="I6" s="304">
        <v>-563.65665082949874</v>
      </c>
      <c r="J6" s="304">
        <v>0</v>
      </c>
      <c r="K6" s="304">
        <v>-12.659611000000002</v>
      </c>
      <c r="L6" s="303">
        <f>SUM(M6:Z6)</f>
        <v>-96.806420913502421</v>
      </c>
      <c r="M6" s="28">
        <v>-97.146999999999991</v>
      </c>
      <c r="N6" s="28">
        <v>-4.26</v>
      </c>
      <c r="O6" s="173"/>
      <c r="P6" s="173">
        <v>-5.451136233333334</v>
      </c>
      <c r="Q6" s="173">
        <v>19.943732856319997</v>
      </c>
      <c r="R6" s="173">
        <v>-16.141776997440001</v>
      </c>
      <c r="S6" s="173">
        <v>-1.6827368912429379</v>
      </c>
      <c r="T6" s="173">
        <v>-2.3111387808355093</v>
      </c>
      <c r="U6" s="173">
        <v>-2.6529116023668635</v>
      </c>
      <c r="V6" s="173">
        <v>11.487319046860302</v>
      </c>
      <c r="W6" s="253">
        <v>1.4092276885359116</v>
      </c>
      <c r="X6" s="253">
        <v>0</v>
      </c>
      <c r="Y6" s="253">
        <v>0</v>
      </c>
      <c r="Z6" s="304">
        <v>0</v>
      </c>
      <c r="AA6" s="303">
        <v>-18.351521614167385</v>
      </c>
      <c r="AB6" s="322">
        <f>SUM(AC6:AM6)</f>
        <v>-1.7377826370402234</v>
      </c>
      <c r="AC6" s="323"/>
      <c r="AD6" s="184"/>
      <c r="AE6" s="184">
        <v>-0.93455920500143319</v>
      </c>
      <c r="AF6" s="184"/>
      <c r="AG6" s="184"/>
      <c r="AH6" s="184"/>
      <c r="AI6" s="184">
        <v>0.36945176616920983</v>
      </c>
      <c r="AJ6" s="184">
        <v>-1.1726751982079999</v>
      </c>
      <c r="AK6" s="304"/>
      <c r="AL6" s="304"/>
      <c r="AM6" s="253"/>
      <c r="AN6" s="351"/>
      <c r="AO6" s="351"/>
      <c r="AP6" s="322"/>
      <c r="AQ6" s="202">
        <f t="shared" si="0"/>
        <v>-855.86732475383974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1297.3378778038561</v>
      </c>
      <c r="D7" s="324">
        <f t="shared" si="1"/>
        <v>1239.360575511939</v>
      </c>
      <c r="E7" s="178">
        <f t="shared" si="1"/>
        <v>40.63194053774648</v>
      </c>
      <c r="F7" s="178">
        <f t="shared" si="1"/>
        <v>0</v>
      </c>
      <c r="G7" s="178">
        <f t="shared" si="1"/>
        <v>17.345361754170852</v>
      </c>
      <c r="H7" s="306">
        <f t="shared" si="1"/>
        <v>741.66842600667781</v>
      </c>
      <c r="I7" s="324">
        <f t="shared" si="1"/>
        <v>635.16286200667798</v>
      </c>
      <c r="J7" s="178">
        <f t="shared" si="1"/>
        <v>127.70399999999999</v>
      </c>
      <c r="K7" s="178">
        <f t="shared" si="1"/>
        <v>-21.198436000000001</v>
      </c>
      <c r="L7" s="306">
        <f t="shared" si="1"/>
        <v>6567.6200582071924</v>
      </c>
      <c r="M7" s="324">
        <f t="shared" si="1"/>
        <v>2900.3299054758004</v>
      </c>
      <c r="N7" s="324">
        <f t="shared" ref="N7" si="2">N2+N3-N4-N5+N6</f>
        <v>-26.291137409999997</v>
      </c>
      <c r="O7" s="178">
        <f t="shared" si="1"/>
        <v>0</v>
      </c>
      <c r="P7" s="178">
        <f t="shared" si="1"/>
        <v>653.67726436666658</v>
      </c>
      <c r="Q7" s="178">
        <f t="shared" si="1"/>
        <v>508.68630315776011</v>
      </c>
      <c r="R7" s="178">
        <f t="shared" si="1"/>
        <v>870.06268235279992</v>
      </c>
      <c r="S7" s="178">
        <f t="shared" si="1"/>
        <v>-739.07005340593219</v>
      </c>
      <c r="T7" s="178">
        <f t="shared" si="1"/>
        <v>68.930123444073118</v>
      </c>
      <c r="U7" s="178">
        <f t="shared" si="1"/>
        <v>1943.6260108726965</v>
      </c>
      <c r="V7" s="178">
        <f t="shared" si="1"/>
        <v>123.57864281050296</v>
      </c>
      <c r="W7" s="178">
        <f t="shared" si="1"/>
        <v>-23.597050548342541</v>
      </c>
      <c r="X7" s="178">
        <f t="shared" si="1"/>
        <v>255.58436913472963</v>
      </c>
      <c r="Y7" s="178">
        <f t="shared" si="1"/>
        <v>1.036993851592042</v>
      </c>
      <c r="Z7" s="178">
        <f t="shared" si="1"/>
        <v>31.066004104844868</v>
      </c>
      <c r="AA7" s="306">
        <f t="shared" si="1"/>
        <v>3862.5600435215815</v>
      </c>
      <c r="AB7" s="306">
        <f t="shared" si="1"/>
        <v>888.01235903348743</v>
      </c>
      <c r="AC7" s="324">
        <f t="shared" si="1"/>
        <v>51.556772735281996</v>
      </c>
      <c r="AD7" s="178">
        <f t="shared" si="1"/>
        <v>390.57024527999988</v>
      </c>
      <c r="AE7" s="178">
        <f t="shared" si="1"/>
        <v>217.6735769078588</v>
      </c>
      <c r="AF7" s="178">
        <f t="shared" ref="AF7" si="3">AF2+AF3-AF4-AF5+AF6</f>
        <v>48.739633561503915</v>
      </c>
      <c r="AG7" s="178">
        <f t="shared" si="1"/>
        <v>37.79604216173221</v>
      </c>
      <c r="AH7" s="178">
        <f t="shared" si="1"/>
        <v>11.445877021289837</v>
      </c>
      <c r="AI7" s="178">
        <f t="shared" si="1"/>
        <v>71.981471629436939</v>
      </c>
      <c r="AJ7" s="178">
        <f t="shared" ref="AJ7" si="4">AJ2+AJ3-AJ4-AJ5+AJ6</f>
        <v>27.703620791567996</v>
      </c>
      <c r="AK7" s="257">
        <f t="shared" si="1"/>
        <v>7.1167765021496132E-2</v>
      </c>
      <c r="AL7" s="257">
        <f t="shared" ref="AL7" si="5">AL2+AL3-AL4-AL5+AL6</f>
        <v>10.102623358425284</v>
      </c>
      <c r="AM7" s="324">
        <f t="shared" si="1"/>
        <v>20.371327821369199</v>
      </c>
      <c r="AN7" s="306">
        <f t="shared" si="1"/>
        <v>61.389846638863894</v>
      </c>
      <c r="AO7" s="306">
        <f t="shared" si="1"/>
        <v>192.79386070507309</v>
      </c>
      <c r="AP7" s="360">
        <f t="shared" si="1"/>
        <v>0</v>
      </c>
      <c r="AQ7" s="227">
        <f t="shared" si="0"/>
        <v>13611.382471916733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1297.3378778038561</v>
      </c>
      <c r="D8" s="372">
        <f t="shared" si="6"/>
        <v>1239.360575511939</v>
      </c>
      <c r="E8" s="373">
        <f t="shared" si="6"/>
        <v>40.63194053774648</v>
      </c>
      <c r="F8" s="374">
        <f t="shared" si="6"/>
        <v>0</v>
      </c>
      <c r="G8" s="374">
        <f t="shared" si="6"/>
        <v>17.345361754170852</v>
      </c>
      <c r="H8" s="375">
        <f t="shared" si="6"/>
        <v>741.66842600667781</v>
      </c>
      <c r="I8" s="372">
        <f t="shared" si="6"/>
        <v>635.16286200667798</v>
      </c>
      <c r="J8" s="373">
        <f t="shared" si="6"/>
        <v>127.70399999999999</v>
      </c>
      <c r="K8" s="373">
        <f t="shared" si="6"/>
        <v>-21.198436000000001</v>
      </c>
      <c r="L8" s="375">
        <f t="shared" si="6"/>
        <v>6279.932691116026</v>
      </c>
      <c r="M8" s="372">
        <f t="shared" si="6"/>
        <v>2900.3299054758004</v>
      </c>
      <c r="N8" s="372">
        <f t="shared" si="6"/>
        <v>-26.291137409999997</v>
      </c>
      <c r="O8" s="373">
        <f t="shared" si="6"/>
        <v>0</v>
      </c>
      <c r="P8" s="373">
        <f t="shared" si="6"/>
        <v>653.67726436666658</v>
      </c>
      <c r="Q8" s="373">
        <f t="shared" si="6"/>
        <v>508.68630315776011</v>
      </c>
      <c r="R8" s="373">
        <f t="shared" si="6"/>
        <v>870.06268235279992</v>
      </c>
      <c r="S8" s="373">
        <f t="shared" si="6"/>
        <v>-739.07005340593219</v>
      </c>
      <c r="T8" s="373">
        <f t="shared" si="6"/>
        <v>68.930123444073118</v>
      </c>
      <c r="U8" s="373">
        <f t="shared" si="6"/>
        <v>1943.6260108726965</v>
      </c>
      <c r="V8" s="373">
        <f t="shared" si="6"/>
        <v>123.57864281050296</v>
      </c>
      <c r="W8" s="374">
        <f t="shared" si="6"/>
        <v>-23.597050548342541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3862.5600435215815</v>
      </c>
      <c r="AB8" s="384">
        <f t="shared" si="6"/>
        <v>888.01235903348743</v>
      </c>
      <c r="AC8" s="372">
        <f t="shared" si="6"/>
        <v>51.556772735281996</v>
      </c>
      <c r="AD8" s="373">
        <f t="shared" si="6"/>
        <v>390.57024527999988</v>
      </c>
      <c r="AE8" s="373">
        <f t="shared" si="6"/>
        <v>217.6735769078588</v>
      </c>
      <c r="AF8" s="373">
        <f t="shared" si="6"/>
        <v>48.739633561503915</v>
      </c>
      <c r="AG8" s="373">
        <f t="shared" si="6"/>
        <v>37.79604216173221</v>
      </c>
      <c r="AH8" s="373">
        <f t="shared" si="6"/>
        <v>11.445877021289837</v>
      </c>
      <c r="AI8" s="373">
        <f t="shared" si="6"/>
        <v>71.981471629436939</v>
      </c>
      <c r="AJ8" s="373">
        <f t="shared" ref="AJ8" si="7">AJ7-AJ27</f>
        <v>27.703620791567996</v>
      </c>
      <c r="AK8" s="408">
        <f t="shared" si="6"/>
        <v>7.1167765021496132E-2</v>
      </c>
      <c r="AL8" s="408">
        <f t="shared" si="6"/>
        <v>10.102623358425284</v>
      </c>
      <c r="AM8" s="372">
        <f t="shared" si="6"/>
        <v>20.371327821369199</v>
      </c>
      <c r="AN8" s="375">
        <f t="shared" si="6"/>
        <v>61.389846638863894</v>
      </c>
      <c r="AO8" s="375">
        <f t="shared" si="6"/>
        <v>192.79386070507309</v>
      </c>
      <c r="AP8" s="372">
        <f t="shared" si="6"/>
        <v>0</v>
      </c>
      <c r="AQ8" s="376">
        <f t="shared" si="0"/>
        <v>13323.695104825567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970.36929297879044</v>
      </c>
      <c r="D9" s="257">
        <f t="shared" si="8"/>
        <v>970.36929297879044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618.62838864516459</v>
      </c>
      <c r="I9" s="257">
        <f t="shared" si="8"/>
        <v>618.62838864516459</v>
      </c>
      <c r="J9" s="178">
        <f t="shared" si="8"/>
        <v>0</v>
      </c>
      <c r="K9" s="178">
        <f t="shared" si="8"/>
        <v>0</v>
      </c>
      <c r="L9" s="306">
        <f t="shared" si="8"/>
        <v>2958.3713097908276</v>
      </c>
      <c r="M9" s="178">
        <f t="shared" si="8"/>
        <v>2902.1387999999997</v>
      </c>
      <c r="N9" s="178">
        <f t="shared" ref="N9" si="9">SUM(N10:N14)</f>
        <v>12.78</v>
      </c>
      <c r="O9" s="178">
        <f t="shared" si="8"/>
        <v>5.0555803955288043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33.292608944288524</v>
      </c>
      <c r="T9" s="178">
        <f t="shared" si="8"/>
        <v>0.61204534823731715</v>
      </c>
      <c r="U9" s="178">
        <f t="shared" si="8"/>
        <v>4.4922751027731254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2157.6728026426481</v>
      </c>
      <c r="AB9" s="324">
        <f t="shared" si="8"/>
        <v>118.99700806762777</v>
      </c>
      <c r="AC9" s="325">
        <f t="shared" si="8"/>
        <v>0</v>
      </c>
      <c r="AD9" s="178">
        <f t="shared" si="8"/>
        <v>0</v>
      </c>
      <c r="AE9" s="178">
        <f t="shared" si="8"/>
        <v>50.872933792831979</v>
      </c>
      <c r="AF9" s="178">
        <f t="shared" ref="AF9" si="10">SUM(AF10:AF14)</f>
        <v>25.973048520389586</v>
      </c>
      <c r="AG9" s="178">
        <f t="shared" si="8"/>
        <v>37.79604216173221</v>
      </c>
      <c r="AH9" s="178">
        <f t="shared" si="8"/>
        <v>4.3549835926740057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22.861522034688274</v>
      </c>
      <c r="AO9" s="306">
        <f t="shared" si="8"/>
        <v>67.790912295786768</v>
      </c>
      <c r="AP9" s="324">
        <f t="shared" si="8"/>
        <v>0</v>
      </c>
      <c r="AQ9" s="209">
        <f t="shared" si="0"/>
        <v>6914.6912364555337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970.36929297879044</v>
      </c>
      <c r="D10" s="260">
        <v>970.36929297879044</v>
      </c>
      <c r="E10" s="179"/>
      <c r="F10" s="261"/>
      <c r="G10" s="261"/>
      <c r="H10" s="307">
        <f>SUM(I10:K10)</f>
        <v>497.52552670669769</v>
      </c>
      <c r="I10" s="260">
        <v>497.52552670669769</v>
      </c>
      <c r="J10" s="179">
        <v>0</v>
      </c>
      <c r="K10" s="179"/>
      <c r="L10" s="307">
        <f>SUM(M10:Z10)</f>
        <v>37.784884047061652</v>
      </c>
      <c r="M10" s="179"/>
      <c r="N10" s="179"/>
      <c r="O10" s="179"/>
      <c r="P10" s="179"/>
      <c r="Q10" s="179"/>
      <c r="R10" s="179"/>
      <c r="S10" s="179">
        <v>33.292608944288524</v>
      </c>
      <c r="T10" s="179"/>
      <c r="U10" s="179">
        <v>4.4922751027731254</v>
      </c>
      <c r="V10" s="179"/>
      <c r="W10" s="261"/>
      <c r="X10" s="261"/>
      <c r="Y10" s="261"/>
      <c r="Z10" s="179"/>
      <c r="AA10" s="307">
        <v>1830.2974244919978</v>
      </c>
      <c r="AB10" s="326">
        <f>SUM(AC10:AM10)</f>
        <v>110.80206560329754</v>
      </c>
      <c r="AC10" s="327"/>
      <c r="AD10" s="179"/>
      <c r="AE10" s="179">
        <v>47.032974921175743</v>
      </c>
      <c r="AF10" s="179">
        <v>25.973048520389586</v>
      </c>
      <c r="AG10" s="179">
        <v>37.79604216173221</v>
      </c>
      <c r="AH10" s="179"/>
      <c r="AI10" s="179">
        <v>0</v>
      </c>
      <c r="AJ10" s="179"/>
      <c r="AK10" s="260"/>
      <c r="AL10" s="260"/>
      <c r="AM10" s="261"/>
      <c r="AN10" s="352">
        <v>22.861522034688274</v>
      </c>
      <c r="AO10" s="307"/>
      <c r="AP10" s="326"/>
      <c r="AQ10" s="212">
        <f t="shared" si="0"/>
        <v>3469.6407158625334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9.4132356226773783</v>
      </c>
      <c r="I11" s="28">
        <v>9.4132356226773783</v>
      </c>
      <c r="J11" s="173"/>
      <c r="K11" s="173"/>
      <c r="L11" s="302">
        <f>SUM(M11:Z11)</f>
        <v>5.6676257437661217</v>
      </c>
      <c r="M11" s="173"/>
      <c r="N11" s="186"/>
      <c r="O11" s="186">
        <v>5.0555803955288043</v>
      </c>
      <c r="P11" s="173"/>
      <c r="Q11" s="173"/>
      <c r="R11" s="173"/>
      <c r="S11" s="173">
        <v>0</v>
      </c>
      <c r="T11" s="173">
        <v>0.61204534823731715</v>
      </c>
      <c r="U11" s="173">
        <v>0</v>
      </c>
      <c r="V11" s="173"/>
      <c r="W11" s="188"/>
      <c r="X11" s="188"/>
      <c r="Y11" s="188"/>
      <c r="Z11" s="173"/>
      <c r="AA11" s="302">
        <v>271.45126220119243</v>
      </c>
      <c r="AB11" s="320">
        <f>SUM(AC11:AM11)</f>
        <v>8.1949424643302429</v>
      </c>
      <c r="AC11" s="321"/>
      <c r="AD11" s="173"/>
      <c r="AE11" s="173">
        <v>3.8399588716562381</v>
      </c>
      <c r="AF11" s="173"/>
      <c r="AG11" s="173"/>
      <c r="AH11" s="173">
        <v>4.3549835926740057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294.72706603196622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50.317223559759249</v>
      </c>
      <c r="AP12" s="320"/>
      <c r="AQ12" s="199">
        <f t="shared" si="0"/>
        <v>50.317223559759249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111.68962631578947</v>
      </c>
      <c r="I13" s="28">
        <v>111.68962631578947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111.68962631578947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2914.9187999999999</v>
      </c>
      <c r="M14" s="180">
        <v>2902.1387999999997</v>
      </c>
      <c r="N14" s="180">
        <v>12.78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55.924115949457537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17.473688736027515</v>
      </c>
      <c r="AP14" s="328"/>
      <c r="AQ14" s="215">
        <f t="shared" si="0"/>
        <v>2988.3166046854853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106.10514499999999</v>
      </c>
      <c r="I15" s="266">
        <f t="shared" si="13"/>
        <v>0</v>
      </c>
      <c r="J15" s="181">
        <f t="shared" si="13"/>
        <v>0</v>
      </c>
      <c r="K15" s="181">
        <f t="shared" si="13"/>
        <v>106.10514499999999</v>
      </c>
      <c r="L15" s="309">
        <f t="shared" si="13"/>
        <v>2940.4566443049412</v>
      </c>
      <c r="M15" s="181">
        <f t="shared" si="13"/>
        <v>0</v>
      </c>
      <c r="N15" s="181">
        <f t="shared" si="13"/>
        <v>0</v>
      </c>
      <c r="O15" s="181">
        <f t="shared" si="13"/>
        <v>69.086897826126389</v>
      </c>
      <c r="P15" s="181">
        <f t="shared" si="13"/>
        <v>562.92173059764002</v>
      </c>
      <c r="Q15" s="181">
        <f t="shared" si="13"/>
        <v>111.32215516240002</v>
      </c>
      <c r="R15" s="181">
        <f t="shared" si="13"/>
        <v>0</v>
      </c>
      <c r="S15" s="181">
        <f t="shared" si="13"/>
        <v>916.87017170280012</v>
      </c>
      <c r="T15" s="181">
        <f t="shared" si="13"/>
        <v>70.984914459900011</v>
      </c>
      <c r="U15" s="181">
        <f t="shared" si="13"/>
        <v>1179.2461476955775</v>
      </c>
      <c r="V15" s="181">
        <f t="shared" si="13"/>
        <v>0</v>
      </c>
      <c r="W15" s="267">
        <f t="shared" si="13"/>
        <v>30.024626860497236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1786.6639827679364</v>
      </c>
      <c r="AP15" s="217">
        <f t="shared" si="13"/>
        <v>0</v>
      </c>
      <c r="AQ15" s="218">
        <f t="shared" si="0"/>
        <v>4833.2257720728776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1580.164478573952</v>
      </c>
      <c r="AP16" s="326"/>
      <c r="AQ16" s="219">
        <f>C16+H16+L16+AA16+AO16+AP16</f>
        <v>1580.164478573952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176.85825076251405</v>
      </c>
      <c r="AP17" s="320"/>
      <c r="AQ17" s="199">
        <f>C17+H17+L17+AA17+AO17+AP17</f>
        <v>176.85825076251405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29.641253431470336</v>
      </c>
      <c r="AP18" s="320"/>
      <c r="AQ18" s="199">
        <f t="shared" si="0"/>
        <v>29.641253431470336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106.10514499999999</v>
      </c>
      <c r="I19" s="28"/>
      <c r="J19" s="173"/>
      <c r="K19" s="173">
        <v>106.10514499999999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106.10514499999999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2940.4566443049412</v>
      </c>
      <c r="M20" s="180"/>
      <c r="N20" s="180"/>
      <c r="O20" s="180">
        <v>69.086897826126389</v>
      </c>
      <c r="P20" s="180">
        <v>562.92173059764002</v>
      </c>
      <c r="Q20" s="180">
        <v>111.32215516240002</v>
      </c>
      <c r="R20" s="180">
        <v>0</v>
      </c>
      <c r="S20" s="180">
        <v>916.87017170280012</v>
      </c>
      <c r="T20" s="180">
        <v>70.984914459900011</v>
      </c>
      <c r="U20" s="180">
        <v>1179.2461476955775</v>
      </c>
      <c r="V20" s="180"/>
      <c r="W20" s="264">
        <v>30.024626860497236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2940.4566443049412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23.921544282453681</v>
      </c>
      <c r="D21" s="269">
        <f>SUM(D22:D24)</f>
        <v>-14.006230000000002</v>
      </c>
      <c r="E21" s="182">
        <f>SUM(E22:E24)</f>
        <v>37.927774282453683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-25.844452321811737</v>
      </c>
      <c r="M21" s="182">
        <f t="shared" ref="M21:AA21" si="15">SUM(M22:M24)</f>
        <v>0</v>
      </c>
      <c r="N21" s="182">
        <f t="shared" ref="N21" si="16">SUM(N22:N24)</f>
        <v>39.405000000000001</v>
      </c>
      <c r="O21" s="182">
        <f t="shared" si="15"/>
        <v>0</v>
      </c>
      <c r="P21" s="182">
        <f t="shared" si="15"/>
        <v>-39.126390477777782</v>
      </c>
      <c r="Q21" s="182">
        <f t="shared" si="15"/>
        <v>218.03413355360001</v>
      </c>
      <c r="R21" s="182">
        <f t="shared" si="15"/>
        <v>-217.84516094495999</v>
      </c>
      <c r="S21" s="182">
        <f t="shared" si="15"/>
        <v>1.7216905209039548</v>
      </c>
      <c r="T21" s="182">
        <f t="shared" si="15"/>
        <v>0</v>
      </c>
      <c r="U21" s="182">
        <f t="shared" si="15"/>
        <v>-4.1121806911242516</v>
      </c>
      <c r="V21" s="182">
        <f t="shared" si="15"/>
        <v>-23.921544282453681</v>
      </c>
      <c r="W21" s="270">
        <f t="shared" si="15"/>
        <v>0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-442.19818578030333</v>
      </c>
      <c r="AC21" s="332">
        <f t="shared" si="17"/>
        <v>-51.556772735281996</v>
      </c>
      <c r="AD21" s="182">
        <f t="shared" si="17"/>
        <v>-390.57024527999988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-7.1167765021496132E-2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442.19818578030333</v>
      </c>
      <c r="AP21" s="331">
        <f t="shared" si="17"/>
        <v>0</v>
      </c>
      <c r="AQ21" s="223">
        <f t="shared" si="17"/>
        <v>-1.922908039358056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-442.19818578030333</v>
      </c>
      <c r="AC22" s="327">
        <f>-AC2</f>
        <v>-51.556772735281996</v>
      </c>
      <c r="AD22" s="179">
        <f>-AD2</f>
        <v>-390.57024527999988</v>
      </c>
      <c r="AE22" s="179"/>
      <c r="AF22" s="179"/>
      <c r="AG22" s="186"/>
      <c r="AH22" s="186"/>
      <c r="AI22" s="186"/>
      <c r="AJ22" s="186"/>
      <c r="AK22" s="260">
        <v>-7.1167765021496132E-2</v>
      </c>
      <c r="AL22" s="186"/>
      <c r="AM22" s="261"/>
      <c r="AN22" s="352"/>
      <c r="AO22" s="307">
        <f>-(C22+H22+L22+AA22+AB22)</f>
        <v>442.19818578030333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23.921544282453681</v>
      </c>
      <c r="D24" s="403">
        <v>-14.006230000000002</v>
      </c>
      <c r="E24" s="184">
        <f>-D24-V24</f>
        <v>37.927774282453683</v>
      </c>
      <c r="F24" s="253"/>
      <c r="G24" s="253">
        <v>0</v>
      </c>
      <c r="H24" s="303"/>
      <c r="I24" s="312"/>
      <c r="J24" s="184"/>
      <c r="K24" s="184"/>
      <c r="L24" s="303">
        <f>SUM(N24:Z24)</f>
        <v>-25.844452321811737</v>
      </c>
      <c r="M24" s="184"/>
      <c r="N24" s="184">
        <v>39.405000000000001</v>
      </c>
      <c r="O24" s="184"/>
      <c r="P24" s="184">
        <v>-39.126390477777782</v>
      </c>
      <c r="Q24" s="184">
        <v>218.03413355360001</v>
      </c>
      <c r="R24" s="184">
        <v>-217.84516094495999</v>
      </c>
      <c r="S24" s="184">
        <v>1.7216905209039548</v>
      </c>
      <c r="T24" s="184"/>
      <c r="U24" s="184">
        <v>-4.1121806911242516</v>
      </c>
      <c r="V24" s="253">
        <v>-23.921544282453681</v>
      </c>
      <c r="W24" s="253">
        <v>0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-1.922908039358056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16.322798391725023</v>
      </c>
      <c r="I25" s="172">
        <v>16.322798391725023</v>
      </c>
      <c r="J25" s="183"/>
      <c r="K25" s="183"/>
      <c r="L25" s="309">
        <f>SUM(O25:Z25)</f>
        <v>69.19658284881163</v>
      </c>
      <c r="M25" s="183"/>
      <c r="N25" s="183"/>
      <c r="O25" s="183">
        <v>68.42636338349412</v>
      </c>
      <c r="P25" s="183"/>
      <c r="Q25" s="183"/>
      <c r="R25" s="183"/>
      <c r="S25" s="183">
        <v>0</v>
      </c>
      <c r="T25" s="183">
        <v>1.5860043469953186E-5</v>
      </c>
      <c r="U25" s="183">
        <v>0.77020360527404097</v>
      </c>
      <c r="V25" s="183"/>
      <c r="W25" s="172"/>
      <c r="X25" s="172"/>
      <c r="Y25" s="172"/>
      <c r="Z25" s="183"/>
      <c r="AA25" s="309">
        <v>76.72944375808045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242.6179749382998</v>
      </c>
      <c r="AP25" s="217"/>
      <c r="AQ25" s="226">
        <f>C25+H25+L25+AA25+AB25+AN25+AO25+AP25</f>
        <v>404.86679993691689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350.89012910751939</v>
      </c>
      <c r="D26" s="276">
        <f t="shared" si="20"/>
        <v>254.98505253314858</v>
      </c>
      <c r="E26" s="177">
        <f t="shared" si="20"/>
        <v>78.559714820200156</v>
      </c>
      <c r="F26" s="177">
        <f t="shared" si="20"/>
        <v>0</v>
      </c>
      <c r="G26" s="177">
        <f t="shared" si="20"/>
        <v>17.345361754170852</v>
      </c>
      <c r="H26" s="305">
        <f t="shared" si="20"/>
        <v>212.82238396978818</v>
      </c>
      <c r="I26" s="276">
        <f t="shared" si="20"/>
        <v>0.21167496978836908</v>
      </c>
      <c r="J26" s="177">
        <f t="shared" si="20"/>
        <v>127.70399999999999</v>
      </c>
      <c r="K26" s="177">
        <f t="shared" si="20"/>
        <v>84.906708999999992</v>
      </c>
      <c r="L26" s="305">
        <f t="shared" si="20"/>
        <v>6454.6643575506823</v>
      </c>
      <c r="M26" s="177">
        <f t="shared" si="20"/>
        <v>-1.8088945241993315</v>
      </c>
      <c r="N26" s="177">
        <f t="shared" si="20"/>
        <v>0.33386259000000251</v>
      </c>
      <c r="O26" s="177">
        <f t="shared" si="20"/>
        <v>-4.3950459528965382</v>
      </c>
      <c r="P26" s="177">
        <f t="shared" si="20"/>
        <v>1177.472604486529</v>
      </c>
      <c r="Q26" s="177">
        <f t="shared" si="20"/>
        <v>838.0425918737601</v>
      </c>
      <c r="R26" s="177">
        <f t="shared" si="20"/>
        <v>652.21752140783997</v>
      </c>
      <c r="S26" s="177">
        <f t="shared" si="20"/>
        <v>146.22919987348337</v>
      </c>
      <c r="T26" s="177">
        <f t="shared" si="20"/>
        <v>139.30297669569234</v>
      </c>
      <c r="U26" s="177">
        <f t="shared" si="20"/>
        <v>3113.4974991691024</v>
      </c>
      <c r="V26" s="177">
        <f t="shared" si="20"/>
        <v>99.657098528049275</v>
      </c>
      <c r="W26" s="177">
        <f t="shared" si="20"/>
        <v>6.4275763121546952</v>
      </c>
      <c r="X26" s="177">
        <f t="shared" si="20"/>
        <v>255.58436913472963</v>
      </c>
      <c r="Y26" s="177">
        <f t="shared" si="20"/>
        <v>1.036993851592042</v>
      </c>
      <c r="Z26" s="177">
        <f t="shared" si="20"/>
        <v>31.066004104844868</v>
      </c>
      <c r="AA26" s="305">
        <f t="shared" si="20"/>
        <v>1628.157797120853</v>
      </c>
      <c r="AB26" s="255">
        <f t="shared" si="20"/>
        <v>326.81716518555629</v>
      </c>
      <c r="AC26" s="325">
        <f t="shared" si="20"/>
        <v>0</v>
      </c>
      <c r="AD26" s="178">
        <f t="shared" si="20"/>
        <v>0</v>
      </c>
      <c r="AE26" s="178">
        <f t="shared" si="20"/>
        <v>166.80064311502682</v>
      </c>
      <c r="AF26" s="178">
        <f t="shared" si="20"/>
        <v>22.766585041114329</v>
      </c>
      <c r="AG26" s="178">
        <f t="shared" si="20"/>
        <v>0</v>
      </c>
      <c r="AH26" s="178">
        <f t="shared" si="20"/>
        <v>7.0908934286158312</v>
      </c>
      <c r="AI26" s="178">
        <f t="shared" si="20"/>
        <v>71.981471629436939</v>
      </c>
      <c r="AJ26" s="178">
        <f t="shared" ref="AJ26" si="21">AJ7-AJ9+AJ15+AJ21-AJ25</f>
        <v>27.703620791567996</v>
      </c>
      <c r="AK26" s="257">
        <f t="shared" si="20"/>
        <v>0</v>
      </c>
      <c r="AL26" s="257">
        <f t="shared" si="20"/>
        <v>10.102623358425284</v>
      </c>
      <c r="AM26" s="295">
        <f t="shared" si="20"/>
        <v>20.371327821369199</v>
      </c>
      <c r="AN26" s="305">
        <f t="shared" si="20"/>
        <v>38.528324604175623</v>
      </c>
      <c r="AO26" s="305">
        <f t="shared" si="20"/>
        <v>2111.247142019226</v>
      </c>
      <c r="AP26" s="255">
        <f t="shared" si="20"/>
        <v>0</v>
      </c>
      <c r="AQ26" s="205">
        <f>C26+H26+L26+AA26+AB26+AN26+AO26+AP26</f>
        <v>11123.1272995578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287.68736709116655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255.58436913472963</v>
      </c>
      <c r="Y27" s="258">
        <f t="shared" si="23"/>
        <v>1.036993851592042</v>
      </c>
      <c r="Z27" s="178">
        <f t="shared" si="23"/>
        <v>31.066004104844868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287.68736709116655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287.68736709116655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255.58436913472963</v>
      </c>
      <c r="Y28" s="270">
        <f>Y26</f>
        <v>1.036993851592042</v>
      </c>
      <c r="Z28" s="182">
        <f>Z26</f>
        <v>31.066004104844868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287.68736709116655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342.0400970156083</v>
      </c>
      <c r="D29" s="257">
        <f t="shared" si="25"/>
        <v>246.49985376552789</v>
      </c>
      <c r="E29" s="178">
        <f t="shared" si="25"/>
        <v>78.239565833230003</v>
      </c>
      <c r="F29" s="258">
        <f t="shared" si="25"/>
        <v>0</v>
      </c>
      <c r="G29" s="258">
        <f t="shared" si="25"/>
        <v>17.300677416850384</v>
      </c>
      <c r="H29" s="306">
        <f t="shared" si="25"/>
        <v>218.42622131432117</v>
      </c>
      <c r="I29" s="257">
        <f t="shared" si="25"/>
        <v>0.48888031432119999</v>
      </c>
      <c r="J29" s="257">
        <f t="shared" si="25"/>
        <v>127.70399999999999</v>
      </c>
      <c r="K29" s="257">
        <f t="shared" si="25"/>
        <v>90.233340999999996</v>
      </c>
      <c r="L29" s="306">
        <f t="shared" si="25"/>
        <v>6202.4903948650963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1197.3509422718205</v>
      </c>
      <c r="Q29" s="178">
        <f t="shared" si="25"/>
        <v>784.52683318464005</v>
      </c>
      <c r="R29" s="178">
        <f t="shared" si="25"/>
        <v>675.06294873239995</v>
      </c>
      <c r="S29" s="178">
        <f t="shared" si="25"/>
        <v>141.89533750098005</v>
      </c>
      <c r="T29" s="178">
        <f t="shared" si="25"/>
        <v>166.03841963942563</v>
      </c>
      <c r="U29" s="178">
        <f t="shared" si="25"/>
        <v>3138.2427531322992</v>
      </c>
      <c r="V29" s="178">
        <f t="shared" si="25"/>
        <v>99.373160403530051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1628.5269596947771</v>
      </c>
      <c r="AB29" s="324">
        <f t="shared" si="25"/>
        <v>331.24585151342893</v>
      </c>
      <c r="AC29" s="325">
        <f t="shared" si="25"/>
        <v>0</v>
      </c>
      <c r="AD29" s="178">
        <f t="shared" si="25"/>
        <v>0</v>
      </c>
      <c r="AE29" s="178">
        <f t="shared" si="25"/>
        <v>168.65572257587482</v>
      </c>
      <c r="AF29" s="178">
        <f t="shared" ref="AF29" si="27">AF30+AF45+AF56+AF58+AF65+AF70+AF71</f>
        <v>22.766585041114329</v>
      </c>
      <c r="AG29" s="178">
        <f t="shared" si="25"/>
        <v>0</v>
      </c>
      <c r="AH29" s="178">
        <f t="shared" si="25"/>
        <v>7.0908934286158303</v>
      </c>
      <c r="AI29" s="178">
        <f t="shared" si="25"/>
        <v>73.708651877357369</v>
      </c>
      <c r="AJ29" s="178">
        <f t="shared" ref="AJ29" si="28">AJ30+AJ45+AJ56+AJ58+AJ65+AJ70+AJ71</f>
        <v>28.550047410671997</v>
      </c>
      <c r="AK29" s="324">
        <f t="shared" si="25"/>
        <v>0</v>
      </c>
      <c r="AL29" s="324">
        <f t="shared" ref="AL29" si="29">AL30+AL45+AL56+AL58+AL65+AL70+AL71</f>
        <v>10.102623358425284</v>
      </c>
      <c r="AM29" s="324">
        <f t="shared" si="25"/>
        <v>20.371327821369199</v>
      </c>
      <c r="AN29" s="324">
        <f t="shared" si="25"/>
        <v>38.528324604175616</v>
      </c>
      <c r="AO29" s="306">
        <f t="shared" si="25"/>
        <v>2137.7143460579609</v>
      </c>
      <c r="AP29" s="324">
        <f t="shared" si="25"/>
        <v>0</v>
      </c>
      <c r="AQ29" s="205">
        <f t="shared" si="25"/>
        <v>10898.972195065369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73.508921215187485</v>
      </c>
      <c r="D30" s="185">
        <v>73.50892121518747</v>
      </c>
      <c r="E30" s="185">
        <v>0</v>
      </c>
      <c r="F30" s="280"/>
      <c r="G30" s="280"/>
      <c r="H30" s="314">
        <f>SUM(H31:H44)</f>
        <v>0.52254831432119997</v>
      </c>
      <c r="I30" s="279">
        <f t="shared" ref="I30:K30" si="30">SUM(I31:I44)</f>
        <v>0.48888031432119999</v>
      </c>
      <c r="J30" s="185">
        <f t="shared" si="30"/>
        <v>0</v>
      </c>
      <c r="K30" s="185">
        <f t="shared" si="30"/>
        <v>3.3667999999999997E-2</v>
      </c>
      <c r="L30" s="314">
        <f>SUM(L31:L44)</f>
        <v>432.74705305707346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7.7783099659823707</v>
      </c>
      <c r="R30" s="185">
        <f>SUM(R31:R44)</f>
        <v>0</v>
      </c>
      <c r="S30" s="185">
        <v>137.80948836278563</v>
      </c>
      <c r="T30" s="185">
        <v>46.812073326726299</v>
      </c>
      <c r="U30" s="185">
        <v>151.91366769205686</v>
      </c>
      <c r="V30" s="185">
        <v>88.433513709522217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692.36133272087886</v>
      </c>
      <c r="AB30" s="336">
        <f t="shared" ref="AB30:AN30" si="31">SUM(AB31:AB44)</f>
        <v>140.79488783277571</v>
      </c>
      <c r="AC30" s="337">
        <f t="shared" si="31"/>
        <v>0</v>
      </c>
      <c r="AD30" s="185">
        <f t="shared" si="31"/>
        <v>0</v>
      </c>
      <c r="AE30" s="185">
        <f t="shared" si="31"/>
        <v>115.31074540128209</v>
      </c>
      <c r="AF30" s="185">
        <f t="shared" ref="AF30" si="32">SUM(AF31:AF44)</f>
        <v>22.766585041114329</v>
      </c>
      <c r="AG30" s="185">
        <f t="shared" si="31"/>
        <v>0</v>
      </c>
      <c r="AH30" s="185">
        <f t="shared" si="31"/>
        <v>2.7175573903792869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38.528324604175616</v>
      </c>
      <c r="AO30" s="314">
        <v>555.88186663409749</v>
      </c>
      <c r="AP30" s="336">
        <f>SUM(AP31:AP44)</f>
        <v>0</v>
      </c>
      <c r="AQ30" s="209">
        <f t="shared" ref="AQ30" si="35">C30+H30+L30+AA30+AB30+AN30+AO30+AP30</f>
        <v>1934.3449343785096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3.7602403425055593E-3</v>
      </c>
      <c r="D31" s="327">
        <v>3.7602403425055593E-3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26.251655305329816</v>
      </c>
      <c r="M31" s="186"/>
      <c r="N31" s="186"/>
      <c r="O31" s="186"/>
      <c r="P31" s="283"/>
      <c r="Q31" s="311">
        <v>0.67500000000000004</v>
      </c>
      <c r="R31" s="434"/>
      <c r="S31" s="311">
        <v>1.5726409964761854</v>
      </c>
      <c r="T31" s="311">
        <v>1.3810143088536302</v>
      </c>
      <c r="U31" s="311">
        <v>22.623000000000001</v>
      </c>
      <c r="V31" s="311">
        <v>0</v>
      </c>
      <c r="W31" s="434"/>
      <c r="X31" s="282"/>
      <c r="Y31" s="283"/>
      <c r="Z31" s="186"/>
      <c r="AA31" s="352">
        <v>10.823902021844056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33.765525793506846</v>
      </c>
      <c r="AP31" s="338"/>
      <c r="AQ31" s="212">
        <f t="shared" si="24"/>
        <v>70.844843361023223</v>
      </c>
    </row>
    <row r="32" spans="1:44" ht="12.75" customHeight="1">
      <c r="A32" s="235" t="s">
        <v>110</v>
      </c>
      <c r="B32" s="402" t="s">
        <v>122</v>
      </c>
      <c r="C32" s="249">
        <f t="shared" si="36"/>
        <v>18.530978530041601</v>
      </c>
      <c r="D32" s="321">
        <v>18.530978530041601</v>
      </c>
      <c r="E32" s="413"/>
      <c r="F32" s="413"/>
      <c r="G32" s="582"/>
      <c r="H32" s="302">
        <f t="shared" si="37"/>
        <v>0.48888031432119999</v>
      </c>
      <c r="I32" s="28">
        <v>0.48888031432119999</v>
      </c>
      <c r="J32" s="173"/>
      <c r="K32" s="173"/>
      <c r="L32" s="302">
        <f t="shared" si="38"/>
        <v>65.324594097626743</v>
      </c>
      <c r="M32" s="173"/>
      <c r="N32" s="173"/>
      <c r="O32" s="173"/>
      <c r="P32" s="283"/>
      <c r="Q32" s="413">
        <v>0.86499999999999999</v>
      </c>
      <c r="R32" s="413"/>
      <c r="S32" s="413">
        <v>29.276939495021516</v>
      </c>
      <c r="T32" s="413">
        <v>22.070654602605238</v>
      </c>
      <c r="U32" s="413">
        <v>13.112</v>
      </c>
      <c r="V32" s="413">
        <v>0</v>
      </c>
      <c r="W32" s="413"/>
      <c r="X32" s="28"/>
      <c r="Y32" s="188"/>
      <c r="Z32" s="173"/>
      <c r="AA32" s="350">
        <v>202.3352809520274</v>
      </c>
      <c r="AB32" s="320">
        <f t="shared" si="39"/>
        <v>18.157319008799082</v>
      </c>
      <c r="AC32" s="321"/>
      <c r="AD32" s="173"/>
      <c r="AE32" s="173">
        <v>15.439761618419794</v>
      </c>
      <c r="AF32" s="173"/>
      <c r="AG32" s="186"/>
      <c r="AH32" s="186">
        <v>2.7175573903792869</v>
      </c>
      <c r="AI32" s="186">
        <v>0</v>
      </c>
      <c r="AJ32" s="186"/>
      <c r="AK32" s="28"/>
      <c r="AL32" s="188"/>
      <c r="AM32" s="173"/>
      <c r="AN32" s="350"/>
      <c r="AO32" s="350">
        <v>138.40450532775992</v>
      </c>
      <c r="AP32" s="320"/>
      <c r="AQ32" s="199">
        <f t="shared" si="24"/>
        <v>443.241558230576</v>
      </c>
    </row>
    <row r="33" spans="1:44" ht="12.75" customHeight="1">
      <c r="A33" s="235" t="s">
        <v>16</v>
      </c>
      <c r="B33" s="138" t="s">
        <v>14</v>
      </c>
      <c r="C33" s="249">
        <f t="shared" si="36"/>
        <v>1.1105826127865256E-2</v>
      </c>
      <c r="D33" s="321">
        <v>1.1105826127865256E-2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4.4031280183000154</v>
      </c>
      <c r="M33" s="173"/>
      <c r="N33" s="173"/>
      <c r="O33" s="173"/>
      <c r="P33" s="283"/>
      <c r="Q33" s="413">
        <v>6.9000000000000006E-2</v>
      </c>
      <c r="R33" s="413"/>
      <c r="S33" s="413">
        <v>0.64795508867688323</v>
      </c>
      <c r="T33" s="413">
        <v>3.3541729296231328</v>
      </c>
      <c r="U33" s="413">
        <v>0.33200000000000002</v>
      </c>
      <c r="V33" s="413">
        <v>0</v>
      </c>
      <c r="W33" s="413"/>
      <c r="X33" s="28"/>
      <c r="Y33" s="188"/>
      <c r="Z33" s="173"/>
      <c r="AA33" s="350">
        <v>2.5497051295552575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2.3273232044194625</v>
      </c>
      <c r="AP33" s="320"/>
      <c r="AQ33" s="199">
        <f t="shared" si="24"/>
        <v>9.2912621784026008</v>
      </c>
    </row>
    <row r="34" spans="1:44" ht="12.75" customHeight="1">
      <c r="A34" s="235" t="s">
        <v>18</v>
      </c>
      <c r="B34" s="138" t="s">
        <v>123</v>
      </c>
      <c r="C34" s="526">
        <f t="shared" si="36"/>
        <v>3.0169370189870183E-2</v>
      </c>
      <c r="D34" s="321">
        <v>3.0169370189870183E-2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2.7812511219875393</v>
      </c>
      <c r="M34" s="173"/>
      <c r="N34" s="173"/>
      <c r="O34" s="173"/>
      <c r="P34" s="283"/>
      <c r="Q34" s="413">
        <v>9.7000000000000003E-2</v>
      </c>
      <c r="R34" s="413"/>
      <c r="S34" s="413">
        <v>0.22864040238468145</v>
      </c>
      <c r="T34" s="413">
        <v>0.92461071960285779</v>
      </c>
      <c r="U34" s="413">
        <v>1.5309999999999999</v>
      </c>
      <c r="V34" s="413">
        <v>0</v>
      </c>
      <c r="W34" s="413"/>
      <c r="X34" s="28"/>
      <c r="Y34" s="188"/>
      <c r="Z34" s="173"/>
      <c r="AA34" s="350">
        <v>6.3234313819113632</v>
      </c>
      <c r="AB34" s="320">
        <f t="shared" si="39"/>
        <v>98.128789257210258</v>
      </c>
      <c r="AC34" s="321"/>
      <c r="AD34" s="173"/>
      <c r="AE34" s="173">
        <v>98.128789257210258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20.265730473181552</v>
      </c>
      <c r="AP34" s="320"/>
      <c r="AQ34" s="199">
        <f t="shared" si="24"/>
        <v>127.52937160448057</v>
      </c>
    </row>
    <row r="35" spans="1:44" ht="12.75" customHeight="1">
      <c r="A35" s="235" t="s">
        <v>20</v>
      </c>
      <c r="B35" s="138" t="s">
        <v>124</v>
      </c>
      <c r="C35" s="526">
        <f t="shared" si="36"/>
        <v>1.7256296765606909E-2</v>
      </c>
      <c r="D35" s="321">
        <v>1.7256296765606909E-2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2.0808639847334405</v>
      </c>
      <c r="M35" s="173"/>
      <c r="N35" s="173"/>
      <c r="O35" s="173"/>
      <c r="P35" s="283"/>
      <c r="Q35" s="413">
        <v>0.26700000000000002</v>
      </c>
      <c r="R35" s="413"/>
      <c r="S35" s="413">
        <v>0.52983827563682628</v>
      </c>
      <c r="T35" s="413">
        <v>0.41902570909661424</v>
      </c>
      <c r="U35" s="413">
        <v>0.86499999999999999</v>
      </c>
      <c r="V35" s="413">
        <v>0</v>
      </c>
      <c r="W35" s="413"/>
      <c r="X35" s="28"/>
      <c r="Y35" s="188"/>
      <c r="Z35" s="173"/>
      <c r="AA35" s="350">
        <v>4.8292774531767719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9.7036264615559737</v>
      </c>
      <c r="AP35" s="320"/>
      <c r="AQ35" s="199">
        <f t="shared" si="24"/>
        <v>16.631024196231792</v>
      </c>
    </row>
    <row r="36" spans="1:44" ht="12.75" customHeight="1">
      <c r="A36" s="235" t="s">
        <v>22</v>
      </c>
      <c r="B36" s="138" t="s">
        <v>125</v>
      </c>
      <c r="C36" s="249">
        <f t="shared" si="36"/>
        <v>1.3904144522287998E-2</v>
      </c>
      <c r="D36" s="339">
        <v>1.3904144522287998E-2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30.734192568804254</v>
      </c>
      <c r="M36" s="173"/>
      <c r="N36" s="173"/>
      <c r="O36" s="173"/>
      <c r="P36" s="283"/>
      <c r="Q36" s="434">
        <v>1.244</v>
      </c>
      <c r="R36" s="413"/>
      <c r="S36" s="434">
        <v>6.9646735117547793</v>
      </c>
      <c r="T36" s="434">
        <v>2.8505551759671084</v>
      </c>
      <c r="U36" s="434">
        <v>6.3719999999999999</v>
      </c>
      <c r="V36" s="434">
        <v>13.302963881082366</v>
      </c>
      <c r="W36" s="413"/>
      <c r="X36" s="28"/>
      <c r="Y36" s="188"/>
      <c r="Z36" s="173"/>
      <c r="AA36" s="347">
        <v>87.640958067918618</v>
      </c>
      <c r="AB36" s="320">
        <f t="shared" si="39"/>
        <v>1.2897678417884779E-3</v>
      </c>
      <c r="AC36" s="321"/>
      <c r="AD36" s="173"/>
      <c r="AE36" s="173">
        <v>1.2897678417884779E-3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87.53829541325122</v>
      </c>
      <c r="AP36" s="320"/>
      <c r="AQ36" s="199">
        <f t="shared" si="24"/>
        <v>205.92863996233817</v>
      </c>
    </row>
    <row r="37" spans="1:44" ht="12.75" customHeight="1">
      <c r="A37" s="235" t="s">
        <v>24</v>
      </c>
      <c r="B37" s="138" t="s">
        <v>126</v>
      </c>
      <c r="C37" s="249">
        <f t="shared" si="36"/>
        <v>2.9702983790799727E-2</v>
      </c>
      <c r="D37" s="321">
        <v>2.9702983790799727E-2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3.2508361925439009</v>
      </c>
      <c r="M37" s="173"/>
      <c r="N37" s="173"/>
      <c r="O37" s="173"/>
      <c r="P37" s="283"/>
      <c r="Q37" s="413">
        <v>0.45800000000000002</v>
      </c>
      <c r="R37" s="413"/>
      <c r="S37" s="413">
        <v>4.4715650650878666E-2</v>
      </c>
      <c r="T37" s="413">
        <v>1.7351205418930224</v>
      </c>
      <c r="U37" s="413">
        <v>1.0129999999999999</v>
      </c>
      <c r="V37" s="413">
        <v>0</v>
      </c>
      <c r="W37" s="413"/>
      <c r="X37" s="28"/>
      <c r="Y37" s="188"/>
      <c r="Z37" s="173"/>
      <c r="AA37" s="350">
        <v>6.598792564734147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20.302522368184533</v>
      </c>
      <c r="AP37" s="320"/>
      <c r="AQ37" s="199">
        <f t="shared" si="24"/>
        <v>30.181854109253379</v>
      </c>
    </row>
    <row r="38" spans="1:44" ht="12.75" customHeight="1">
      <c r="A38" s="235" t="s">
        <v>26</v>
      </c>
      <c r="B38" s="138" t="s">
        <v>127</v>
      </c>
      <c r="C38" s="249">
        <f t="shared" si="36"/>
        <v>54.7979282328427</v>
      </c>
      <c r="D38" s="321">
        <v>54.7979282328427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98.3140242063198</v>
      </c>
      <c r="M38" s="173"/>
      <c r="N38" s="173"/>
      <c r="O38" s="173"/>
      <c r="P38" s="283"/>
      <c r="Q38" s="413">
        <v>1.1879999999999999</v>
      </c>
      <c r="R38" s="413"/>
      <c r="S38" s="413">
        <v>4.715391914863412</v>
      </c>
      <c r="T38" s="413">
        <v>1.497082463016542</v>
      </c>
      <c r="U38" s="413">
        <v>15.782999999999999</v>
      </c>
      <c r="V38" s="413">
        <v>75.130549828439854</v>
      </c>
      <c r="W38" s="413"/>
      <c r="X38" s="28"/>
      <c r="Y38" s="188"/>
      <c r="Z38" s="173"/>
      <c r="AA38" s="350">
        <v>16.948074151206441</v>
      </c>
      <c r="AB38" s="320">
        <f t="shared" si="39"/>
        <v>24.507489798924588</v>
      </c>
      <c r="AC38" s="321"/>
      <c r="AD38" s="173"/>
      <c r="AE38" s="173">
        <v>1.7409047578102608</v>
      </c>
      <c r="AF38" s="173">
        <v>22.766585041114329</v>
      </c>
      <c r="AG38" s="186"/>
      <c r="AH38" s="186"/>
      <c r="AI38" s="186">
        <v>0</v>
      </c>
      <c r="AJ38" s="186"/>
      <c r="AK38" s="28"/>
      <c r="AL38" s="188"/>
      <c r="AM38" s="173"/>
      <c r="AN38" s="350">
        <v>38.528324604175616</v>
      </c>
      <c r="AO38" s="350">
        <v>39.449401880506137</v>
      </c>
      <c r="AP38" s="320"/>
      <c r="AQ38" s="199">
        <f t="shared" si="24"/>
        <v>272.54524287397527</v>
      </c>
    </row>
    <row r="39" spans="1:44" ht="12.75" customHeight="1">
      <c r="A39" s="235" t="s">
        <v>28</v>
      </c>
      <c r="B39" s="138" t="s">
        <v>128</v>
      </c>
      <c r="C39" s="249">
        <f t="shared" si="36"/>
        <v>4.2936697864423945E-2</v>
      </c>
      <c r="D39" s="321">
        <v>4.2936697864423945E-2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93.53169034331701</v>
      </c>
      <c r="M39" s="173"/>
      <c r="N39" s="173"/>
      <c r="O39" s="173"/>
      <c r="P39" s="283"/>
      <c r="Q39" s="413">
        <v>0.378</v>
      </c>
      <c r="R39" s="413"/>
      <c r="S39" s="413">
        <v>87.974317558142246</v>
      </c>
      <c r="T39" s="413">
        <v>2.020372785174755</v>
      </c>
      <c r="U39" s="413">
        <v>3.1589999999999994</v>
      </c>
      <c r="V39" s="413">
        <v>0</v>
      </c>
      <c r="W39" s="413"/>
      <c r="X39" s="28"/>
      <c r="Y39" s="188"/>
      <c r="Z39" s="173"/>
      <c r="AA39" s="350">
        <v>294.73115733514538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46.948344787652594</v>
      </c>
      <c r="AP39" s="320"/>
      <c r="AQ39" s="199">
        <f t="shared" si="24"/>
        <v>435.25412916397943</v>
      </c>
    </row>
    <row r="40" spans="1:44" ht="12.75" customHeight="1">
      <c r="A40" s="235" t="s">
        <v>30</v>
      </c>
      <c r="B40" s="138" t="s">
        <v>129</v>
      </c>
      <c r="C40" s="249">
        <f t="shared" si="36"/>
        <v>1.4516276671067972E-2</v>
      </c>
      <c r="D40" s="321">
        <v>1.4516276671067972E-2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4.480109409091007</v>
      </c>
      <c r="M40" s="173"/>
      <c r="N40" s="173"/>
      <c r="O40" s="173"/>
      <c r="P40" s="283"/>
      <c r="Q40" s="413">
        <v>0.38200000000000001</v>
      </c>
      <c r="R40" s="413"/>
      <c r="S40" s="413">
        <v>0.24382684977554589</v>
      </c>
      <c r="T40" s="413">
        <v>2.3862825593154606</v>
      </c>
      <c r="U40" s="413">
        <v>1.468</v>
      </c>
      <c r="V40" s="413">
        <v>0</v>
      </c>
      <c r="W40" s="413"/>
      <c r="X40" s="28"/>
      <c r="Y40" s="188"/>
      <c r="Z40" s="173"/>
      <c r="AA40" s="350">
        <v>6.3298216203313018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12.787541968344472</v>
      </c>
      <c r="AP40" s="320"/>
      <c r="AQ40" s="199">
        <f t="shared" si="24"/>
        <v>23.611989274437846</v>
      </c>
    </row>
    <row r="41" spans="1:44" ht="12.75" customHeight="1">
      <c r="A41" s="235" t="s">
        <v>32</v>
      </c>
      <c r="B41" s="138" t="s">
        <v>130</v>
      </c>
      <c r="C41" s="526">
        <f t="shared" si="36"/>
        <v>7.1706908857082745E-3</v>
      </c>
      <c r="D41" s="339">
        <v>7.1706908857082745E-3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3.7350283981813144</v>
      </c>
      <c r="M41" s="173"/>
      <c r="N41" s="173"/>
      <c r="O41" s="173"/>
      <c r="P41" s="283"/>
      <c r="Q41" s="434">
        <v>0.11</v>
      </c>
      <c r="R41" s="413"/>
      <c r="S41" s="434">
        <v>0.2016422736898113</v>
      </c>
      <c r="T41" s="434">
        <v>2.6203861244915032</v>
      </c>
      <c r="U41" s="434">
        <v>0.80300000000000005</v>
      </c>
      <c r="V41" s="434">
        <v>0</v>
      </c>
      <c r="W41" s="413"/>
      <c r="X41" s="28"/>
      <c r="Y41" s="188"/>
      <c r="Z41" s="173"/>
      <c r="AA41" s="347">
        <v>14.832905234206969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51.896382974592242</v>
      </c>
      <c r="AP41" s="320"/>
      <c r="AQ41" s="199">
        <f t="shared" si="24"/>
        <v>70.471487297866233</v>
      </c>
    </row>
    <row r="42" spans="1:44" ht="12.75" customHeight="1">
      <c r="A42" s="235" t="s">
        <v>34</v>
      </c>
      <c r="B42" s="138" t="s">
        <v>131</v>
      </c>
      <c r="C42" s="249">
        <f t="shared" si="36"/>
        <v>3.1481081937255843E-3</v>
      </c>
      <c r="D42" s="321">
        <v>3.1481081937255843E-3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2.6520014556828793</v>
      </c>
      <c r="M42" s="173"/>
      <c r="N42" s="173"/>
      <c r="O42" s="173"/>
      <c r="P42" s="283"/>
      <c r="Q42" s="413">
        <v>0.58499999999999996</v>
      </c>
      <c r="R42" s="413"/>
      <c r="S42" s="413">
        <v>0.15777031456064736</v>
      </c>
      <c r="T42" s="413">
        <v>1.5482311411222318</v>
      </c>
      <c r="U42" s="413">
        <v>0.36099999999999999</v>
      </c>
      <c r="V42" s="413">
        <v>0</v>
      </c>
      <c r="W42" s="413"/>
      <c r="X42" s="28"/>
      <c r="Y42" s="188"/>
      <c r="Z42" s="173"/>
      <c r="AA42" s="350">
        <v>1.1386243002798597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3.6150395295238669</v>
      </c>
      <c r="AP42" s="320"/>
      <c r="AQ42" s="199">
        <f t="shared" si="24"/>
        <v>7.4088133936803313</v>
      </c>
    </row>
    <row r="43" spans="1:44" ht="12.75" customHeight="1">
      <c r="A43" s="235" t="s">
        <v>36</v>
      </c>
      <c r="B43" s="138" t="s">
        <v>142</v>
      </c>
      <c r="C43" s="526">
        <f t="shared" si="36"/>
        <v>5.8191322503520337E-3</v>
      </c>
      <c r="D43" s="321">
        <v>5.8191322503520337E-3</v>
      </c>
      <c r="E43" s="413"/>
      <c r="F43" s="413"/>
      <c r="G43" s="582"/>
      <c r="H43" s="302">
        <f t="shared" si="37"/>
        <v>3.3667999999999997E-2</v>
      </c>
      <c r="I43" s="28"/>
      <c r="J43" s="173"/>
      <c r="K43" s="173">
        <v>3.3667999999999997E-2</v>
      </c>
      <c r="L43" s="302">
        <f t="shared" si="38"/>
        <v>23.678004570510829</v>
      </c>
      <c r="M43" s="173"/>
      <c r="N43" s="173"/>
      <c r="O43" s="173"/>
      <c r="P43" s="188"/>
      <c r="Q43" s="413">
        <v>0.53099999999999992</v>
      </c>
      <c r="R43" s="413"/>
      <c r="S43" s="413">
        <v>5.2511360311522406</v>
      </c>
      <c r="T43" s="413">
        <v>3.6728685393585856</v>
      </c>
      <c r="U43" s="413">
        <v>14.223000000000003</v>
      </c>
      <c r="V43" s="413">
        <v>0</v>
      </c>
      <c r="W43" s="413"/>
      <c r="X43" s="28"/>
      <c r="Y43" s="188"/>
      <c r="Z43" s="173"/>
      <c r="AA43" s="350">
        <v>32.379338073825785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55.246332183709995</v>
      </c>
      <c r="AP43" s="320"/>
      <c r="AQ43" s="199">
        <f t="shared" si="24"/>
        <v>111.34316196029695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5.2468469895426402E-4</v>
      </c>
      <c r="D44" s="329">
        <v>5.2468469895426402E-4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71.529673384644852</v>
      </c>
      <c r="M44" s="180"/>
      <c r="N44" s="180"/>
      <c r="O44" s="180"/>
      <c r="P44" s="264"/>
      <c r="Q44" s="414">
        <v>0.92930996598237059</v>
      </c>
      <c r="R44" s="414"/>
      <c r="S44" s="414">
        <v>0</v>
      </c>
      <c r="T44" s="414">
        <v>0.33169572660561758</v>
      </c>
      <c r="U44" s="414">
        <v>70.268667692056866</v>
      </c>
      <c r="V44" s="414">
        <v>0</v>
      </c>
      <c r="W44" s="414"/>
      <c r="X44" s="263"/>
      <c r="Y44" s="264"/>
      <c r="Z44" s="180"/>
      <c r="AA44" s="353">
        <v>4.9000644347155689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33.631294267908672</v>
      </c>
      <c r="AP44" s="328"/>
      <c r="AQ44" s="215">
        <f>C44+H44+L44+AA44+AB44+AN44+AO44+AP44</f>
        <v>110.06155677196806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4238.6032106606008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1197.3509422718205</v>
      </c>
      <c r="Q45" s="529">
        <f t="shared" si="40"/>
        <v>0</v>
      </c>
      <c r="R45" s="529">
        <f t="shared" si="40"/>
        <v>675.06294873239995</v>
      </c>
      <c r="S45" s="529">
        <f t="shared" si="40"/>
        <v>0</v>
      </c>
      <c r="T45" s="529">
        <f t="shared" si="40"/>
        <v>1.303455521148825</v>
      </c>
      <c r="U45" s="529">
        <f>SUM(U46:U55)</f>
        <v>2364.8858641352303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3.4468722633920179</v>
      </c>
      <c r="AB45" s="533">
        <f t="shared" si="40"/>
        <v>102.25869928802939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73.708651877357369</v>
      </c>
      <c r="AJ45" s="529">
        <f t="shared" ref="AJ45" si="43">SUM(AJ46:AJ55)</f>
        <v>28.550047410671997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3.6509903660932617</v>
      </c>
      <c r="AP45" s="533">
        <f t="shared" si="40"/>
        <v>0</v>
      </c>
      <c r="AQ45" s="536">
        <f t="shared" si="24"/>
        <v>4347.9597725781159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562.90428668499897</v>
      </c>
      <c r="M46" s="179"/>
      <c r="N46" s="179"/>
      <c r="O46" s="179"/>
      <c r="P46" s="179"/>
      <c r="Q46" s="179"/>
      <c r="R46" s="179"/>
      <c r="S46" s="179"/>
      <c r="T46" s="179"/>
      <c r="U46" s="179">
        <v>562.90428668499897</v>
      </c>
      <c r="V46" s="179"/>
      <c r="W46" s="261"/>
      <c r="X46" s="261"/>
      <c r="Y46" s="261"/>
      <c r="Z46" s="179"/>
      <c r="AA46" s="307">
        <v>0</v>
      </c>
      <c r="AB46" s="326">
        <f t="shared" ref="AB46:AB64" si="48">SUM(AC46:AM46)</f>
        <v>18.276025236010369</v>
      </c>
      <c r="AC46" s="327"/>
      <c r="AD46" s="179"/>
      <c r="AE46" s="179"/>
      <c r="AF46" s="179"/>
      <c r="AG46" s="179"/>
      <c r="AH46" s="179">
        <v>0</v>
      </c>
      <c r="AI46" s="179">
        <v>18.276025236010369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581.18031192100932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343.56722124646495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343.56722124646495</v>
      </c>
      <c r="V47" s="186"/>
      <c r="W47" s="283"/>
      <c r="X47" s="283"/>
      <c r="Y47" s="283"/>
      <c r="Z47" s="186"/>
      <c r="AA47" s="517"/>
      <c r="AB47" s="338">
        <f t="shared" si="48"/>
        <v>11.154726219521756</v>
      </c>
      <c r="AC47" s="339"/>
      <c r="AD47" s="186"/>
      <c r="AE47" s="186"/>
      <c r="AF47" s="186"/>
      <c r="AG47" s="186"/>
      <c r="AH47" s="186"/>
      <c r="AI47" s="186">
        <v>11.154726219521756</v>
      </c>
      <c r="AJ47" s="186">
        <v>0</v>
      </c>
      <c r="AK47" s="282"/>
      <c r="AL47" s="283"/>
      <c r="AM47" s="186"/>
      <c r="AN47" s="315"/>
      <c r="AO47" s="347">
        <v>0</v>
      </c>
      <c r="AP47" s="338"/>
      <c r="AQ47" s="212">
        <f t="shared" si="24"/>
        <v>354.72194746598672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2045.3377241923392</v>
      </c>
      <c r="M48" s="173"/>
      <c r="N48" s="173"/>
      <c r="O48" s="173"/>
      <c r="P48" s="173">
        <v>1080.8079250431197</v>
      </c>
      <c r="Q48" s="173"/>
      <c r="R48" s="173"/>
      <c r="S48" s="173"/>
      <c r="T48" s="173">
        <v>1.303455521148825</v>
      </c>
      <c r="U48" s="173">
        <v>963.22634362807071</v>
      </c>
      <c r="V48" s="173"/>
      <c r="W48" s="188"/>
      <c r="X48" s="188"/>
      <c r="Y48" s="188"/>
      <c r="Z48" s="173"/>
      <c r="AA48" s="302"/>
      <c r="AB48" s="320">
        <f t="shared" si="48"/>
        <v>57.114745355499664</v>
      </c>
      <c r="AC48" s="321"/>
      <c r="AD48" s="173"/>
      <c r="AE48" s="173"/>
      <c r="AF48" s="173"/>
      <c r="AG48" s="173"/>
      <c r="AH48" s="173"/>
      <c r="AI48" s="173">
        <v>31.324184364101015</v>
      </c>
      <c r="AJ48" s="173">
        <v>25.79056099139865</v>
      </c>
      <c r="AK48" s="28"/>
      <c r="AL48" s="188"/>
      <c r="AM48" s="173"/>
      <c r="AN48" s="302"/>
      <c r="AO48" s="31">
        <v>5.5176006677956344E-2</v>
      </c>
      <c r="AP48" s="320"/>
      <c r="AQ48" s="199">
        <f t="shared" si="24"/>
        <v>2102.5076455545168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137.95635089531908</v>
      </c>
      <c r="M49" s="173"/>
      <c r="N49" s="173"/>
      <c r="O49" s="173"/>
      <c r="P49" s="173">
        <v>20.881041358159962</v>
      </c>
      <c r="Q49" s="173"/>
      <c r="R49" s="173"/>
      <c r="S49" s="173"/>
      <c r="T49" s="173"/>
      <c r="U49" s="173">
        <v>117.0753095371591</v>
      </c>
      <c r="V49" s="173"/>
      <c r="W49" s="188"/>
      <c r="X49" s="188"/>
      <c r="Y49" s="188"/>
      <c r="Z49" s="173"/>
      <c r="AA49" s="302"/>
      <c r="AB49" s="320">
        <f t="shared" si="48"/>
        <v>4.2993977529282104</v>
      </c>
      <c r="AC49" s="321"/>
      <c r="AD49" s="173"/>
      <c r="AE49" s="173"/>
      <c r="AF49" s="173"/>
      <c r="AG49" s="173"/>
      <c r="AH49" s="173"/>
      <c r="AI49" s="173">
        <v>3.8011281175625586</v>
      </c>
      <c r="AJ49" s="173">
        <v>0.498269635365652</v>
      </c>
      <c r="AK49" s="28"/>
      <c r="AL49" s="188"/>
      <c r="AM49" s="173"/>
      <c r="AN49" s="302"/>
      <c r="AO49" s="350">
        <v>0</v>
      </c>
      <c r="AP49" s="320"/>
      <c r="AQ49" s="199">
        <f t="shared" si="24"/>
        <v>142.25574864824728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38.303376444294166</v>
      </c>
      <c r="M50" s="173"/>
      <c r="N50" s="173"/>
      <c r="O50" s="173"/>
      <c r="P50" s="173"/>
      <c r="Q50" s="173"/>
      <c r="R50" s="285"/>
      <c r="S50" s="173"/>
      <c r="T50" s="173"/>
      <c r="U50" s="173">
        <v>38.303376444294166</v>
      </c>
      <c r="V50" s="173"/>
      <c r="W50" s="188"/>
      <c r="X50" s="188"/>
      <c r="Y50" s="188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3.5958143594153054</v>
      </c>
      <c r="AP50" s="320"/>
      <c r="AQ50" s="199">
        <f t="shared" si="24"/>
        <v>41.899190803709473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5.1157998947619641</v>
      </c>
      <c r="M51" s="173"/>
      <c r="N51" s="173"/>
      <c r="O51" s="173"/>
      <c r="P51" s="173">
        <v>0.90091111111111111</v>
      </c>
      <c r="Q51" s="173"/>
      <c r="R51" s="173">
        <v>4.2148887836508528</v>
      </c>
      <c r="S51" s="173"/>
      <c r="T51" s="173"/>
      <c r="U51" s="173"/>
      <c r="V51" s="173"/>
      <c r="W51" s="188"/>
      <c r="X51" s="188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5.1157998947619641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670.8480599487491</v>
      </c>
      <c r="M52" s="285"/>
      <c r="N52" s="285"/>
      <c r="O52" s="285"/>
      <c r="P52" s="186"/>
      <c r="Q52" s="285"/>
      <c r="R52" s="285">
        <v>670.8480599487491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670.8480599487491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203.38927066499923</v>
      </c>
      <c r="M53" s="285"/>
      <c r="N53" s="285"/>
      <c r="O53" s="285"/>
      <c r="P53" s="285">
        <v>1.8132170953469995</v>
      </c>
      <c r="Q53" s="285"/>
      <c r="R53" s="285"/>
      <c r="S53" s="285"/>
      <c r="T53" s="285"/>
      <c r="U53" s="285">
        <v>201.57605356965223</v>
      </c>
      <c r="V53" s="285"/>
      <c r="W53" s="286"/>
      <c r="X53" s="286"/>
      <c r="Y53" s="286"/>
      <c r="Z53" s="285"/>
      <c r="AA53" s="347"/>
      <c r="AB53" s="340">
        <f t="shared" si="48"/>
        <v>6.5879130895961504</v>
      </c>
      <c r="AC53" s="341"/>
      <c r="AD53" s="285"/>
      <c r="AE53" s="285"/>
      <c r="AF53" s="285"/>
      <c r="AG53" s="285"/>
      <c r="AH53" s="285"/>
      <c r="AI53" s="173">
        <v>6.5446455625872897</v>
      </c>
      <c r="AJ53" s="173">
        <v>4.326752700886035E-2</v>
      </c>
      <c r="AK53" s="285"/>
      <c r="AL53" s="285"/>
      <c r="AM53" s="285"/>
      <c r="AN53" s="347"/>
      <c r="AO53" s="350"/>
      <c r="AP53" s="340"/>
      <c r="AQ53" s="237">
        <f t="shared" si="24"/>
        <v>209.97718375459539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57.908261168535745</v>
      </c>
      <c r="M54" s="285"/>
      <c r="N54" s="285"/>
      <c r="O54" s="285"/>
      <c r="P54" s="285"/>
      <c r="Q54" s="285"/>
      <c r="R54" s="285"/>
      <c r="S54" s="285"/>
      <c r="T54" s="285"/>
      <c r="U54" s="285">
        <v>57.908261168535745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57.908261168535745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173.27285952013744</v>
      </c>
      <c r="M55" s="180"/>
      <c r="N55" s="180"/>
      <c r="O55" s="180"/>
      <c r="P55" s="180">
        <v>92.947847664082758</v>
      </c>
      <c r="Q55" s="180"/>
      <c r="R55" s="180"/>
      <c r="S55" s="180">
        <v>0</v>
      </c>
      <c r="T55" s="180"/>
      <c r="U55" s="180">
        <v>80.325011856054701</v>
      </c>
      <c r="V55" s="180"/>
      <c r="W55" s="264"/>
      <c r="X55" s="264"/>
      <c r="Y55" s="264"/>
      <c r="Z55" s="180"/>
      <c r="AA55" s="515">
        <v>3.4468722633920179</v>
      </c>
      <c r="AB55" s="328">
        <f t="shared" si="48"/>
        <v>4.8258916344732157</v>
      </c>
      <c r="AC55" s="329"/>
      <c r="AD55" s="180"/>
      <c r="AE55" s="180"/>
      <c r="AF55" s="180"/>
      <c r="AG55" s="180"/>
      <c r="AH55" s="180"/>
      <c r="AI55" s="180">
        <v>2.607942377574382</v>
      </c>
      <c r="AJ55" s="180">
        <v>2.2179492568988333</v>
      </c>
      <c r="AK55" s="263"/>
      <c r="AL55" s="264"/>
      <c r="AM55" s="180"/>
      <c r="AN55" s="308"/>
      <c r="AO55" s="353"/>
      <c r="AP55" s="328"/>
      <c r="AQ55" s="215">
        <f t="shared" si="24"/>
        <v>181.54562341800266</v>
      </c>
    </row>
    <row r="56" spans="1:44" s="206" customFormat="1" ht="12.75" customHeight="1">
      <c r="A56" s="240" t="s">
        <v>40</v>
      </c>
      <c r="B56" s="241"/>
      <c r="C56" s="287">
        <f t="shared" si="45"/>
        <v>268.13923474778926</v>
      </c>
      <c r="D56" s="292">
        <v>172.59899149770888</v>
      </c>
      <c r="E56" s="383">
        <v>78.239565833230003</v>
      </c>
      <c r="F56" s="288"/>
      <c r="G56" s="288">
        <v>17.300677416850384</v>
      </c>
      <c r="H56" s="174">
        <f t="shared" si="46"/>
        <v>217.90367299999997</v>
      </c>
      <c r="I56" s="292"/>
      <c r="J56" s="187">
        <v>127.70399999999999</v>
      </c>
      <c r="K56" s="187">
        <v>90.19967299999999</v>
      </c>
      <c r="L56" s="174">
        <f t="shared" si="47"/>
        <v>1095.0049035544391</v>
      </c>
      <c r="M56" s="187"/>
      <c r="N56" s="187"/>
      <c r="O56" s="187"/>
      <c r="P56" s="187">
        <v>0</v>
      </c>
      <c r="Q56" s="187">
        <v>724.91652321865774</v>
      </c>
      <c r="R56" s="187"/>
      <c r="S56" s="187">
        <v>0</v>
      </c>
      <c r="T56" s="187">
        <v>40.039192091386376</v>
      </c>
      <c r="U56" s="187">
        <v>319.10981324592291</v>
      </c>
      <c r="V56" s="187">
        <v>10.939374998472235</v>
      </c>
      <c r="W56" s="288"/>
      <c r="X56" s="288"/>
      <c r="Y56" s="288"/>
      <c r="Z56" s="187"/>
      <c r="AA56" s="174">
        <v>606.33151810451898</v>
      </c>
      <c r="AB56" s="342">
        <f t="shared" si="48"/>
        <v>51.06942203913659</v>
      </c>
      <c r="AC56" s="343"/>
      <c r="AD56" s="187"/>
      <c r="AE56" s="187">
        <v>28.25476022131101</v>
      </c>
      <c r="AF56" s="187"/>
      <c r="AG56" s="187"/>
      <c r="AH56" s="187"/>
      <c r="AI56" s="187"/>
      <c r="AJ56" s="187"/>
      <c r="AK56" s="292"/>
      <c r="AL56" s="288">
        <v>9.9364483455000894</v>
      </c>
      <c r="AM56" s="187">
        <v>12.878213472325491</v>
      </c>
      <c r="AN56" s="174"/>
      <c r="AO56" s="174">
        <v>683.38288907996559</v>
      </c>
      <c r="AP56" s="342"/>
      <c r="AQ56" s="218">
        <f t="shared" si="24"/>
        <v>2921.8316405258493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0.39194105263157891</v>
      </c>
      <c r="D57" s="187">
        <f t="shared" ref="D57:AP57" si="49">D58+D65</f>
        <v>0.39194105263157891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235.39681953389413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51.832000000000001</v>
      </c>
      <c r="R57" s="187">
        <f t="shared" si="49"/>
        <v>0</v>
      </c>
      <c r="S57" s="187">
        <f t="shared" si="49"/>
        <v>4.0858491381944111</v>
      </c>
      <c r="T57" s="187">
        <f t="shared" si="49"/>
        <v>77.883698700164118</v>
      </c>
      <c r="U57" s="187">
        <f t="shared" si="49"/>
        <v>101.595</v>
      </c>
      <c r="V57" s="187">
        <f t="shared" si="49"/>
        <v>2.716955356031936E-4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326.3872366059872</v>
      </c>
      <c r="AB57" s="342">
        <f t="shared" si="49"/>
        <v>37.122842353487187</v>
      </c>
      <c r="AC57" s="343">
        <f t="shared" si="49"/>
        <v>0</v>
      </c>
      <c r="AD57" s="187">
        <f t="shared" si="49"/>
        <v>0</v>
      </c>
      <c r="AE57" s="187">
        <f t="shared" si="49"/>
        <v>25.09021695328174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4.3733360382365438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7.4931143490437098</v>
      </c>
      <c r="AN57" s="174">
        <f t="shared" si="49"/>
        <v>0</v>
      </c>
      <c r="AO57" s="174">
        <f t="shared" si="49"/>
        <v>846.8192362632733</v>
      </c>
      <c r="AP57" s="342">
        <f t="shared" si="49"/>
        <v>0</v>
      </c>
      <c r="AQ57" s="238">
        <f t="shared" si="24"/>
        <v>1446.1180758092733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0.38394225563909773</v>
      </c>
      <c r="D58" s="343">
        <v>0.38394225563909773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129.48860320009436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14.332999999999998</v>
      </c>
      <c r="R58" s="342">
        <f t="shared" si="54"/>
        <v>0</v>
      </c>
      <c r="S58" s="342">
        <v>0</v>
      </c>
      <c r="T58" s="342">
        <v>62.104331504558751</v>
      </c>
      <c r="U58" s="342">
        <v>53.051000000000002</v>
      </c>
      <c r="V58" s="342">
        <f t="shared" si="54"/>
        <v>2.716955356031936E-4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219.0846767814503</v>
      </c>
      <c r="AB58" s="342">
        <f t="shared" si="48"/>
        <v>22.24266058135008</v>
      </c>
      <c r="AC58" s="343">
        <f t="shared" si="54"/>
        <v>0</v>
      </c>
      <c r="AD58" s="187">
        <f t="shared" si="54"/>
        <v>0</v>
      </c>
      <c r="AE58" s="187">
        <f>SUM(AE59:AE64)</f>
        <v>14.449430836985162</v>
      </c>
      <c r="AF58" s="187"/>
      <c r="AG58" s="187">
        <f t="shared" si="54"/>
        <v>0</v>
      </c>
      <c r="AH58" s="187">
        <f t="shared" si="54"/>
        <v>0.13394038239601247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7.4931143490437098</v>
      </c>
      <c r="AN58" s="174">
        <f t="shared" si="54"/>
        <v>0</v>
      </c>
      <c r="AO58" s="174">
        <v>603.30594720352985</v>
      </c>
      <c r="AP58" s="342">
        <f t="shared" ref="AP58" si="57">SUM(AP59:AP64)</f>
        <v>0</v>
      </c>
      <c r="AQ58" s="238">
        <f t="shared" si="24"/>
        <v>974.50583002206372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6.4990225563909779E-2</v>
      </c>
      <c r="D59" s="930">
        <v>6.4990225563909779E-2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28.738786310541645</v>
      </c>
      <c r="M59" s="272"/>
      <c r="N59" s="558"/>
      <c r="O59" s="558"/>
      <c r="P59" s="326"/>
      <c r="Q59" s="613">
        <v>4.504999999999999</v>
      </c>
      <c r="R59" s="326"/>
      <c r="S59" s="613">
        <v>0</v>
      </c>
      <c r="T59" s="613">
        <v>12.509786310541644</v>
      </c>
      <c r="U59" s="613">
        <v>11.724</v>
      </c>
      <c r="V59" s="613">
        <v>0</v>
      </c>
      <c r="W59" s="326"/>
      <c r="X59" s="326"/>
      <c r="Y59" s="558"/>
      <c r="Z59" s="289"/>
      <c r="AA59" s="920">
        <v>48.61170552199917</v>
      </c>
      <c r="AB59" s="326">
        <f t="shared" si="48"/>
        <v>2.0190757977455216</v>
      </c>
      <c r="AC59" s="559"/>
      <c r="AD59" s="272"/>
      <c r="AE59" s="574">
        <v>2.0190757977455216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222.52492803342633</v>
      </c>
      <c r="AP59" s="326"/>
      <c r="AQ59" s="565">
        <f t="shared" si="24"/>
        <v>301.95948588927661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1.0998345864661654E-2</v>
      </c>
      <c r="D60" s="930">
        <v>1.0998345864661654E-2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21.150184329866118</v>
      </c>
      <c r="M60" s="251"/>
      <c r="N60" s="383"/>
      <c r="O60" s="383"/>
      <c r="P60" s="320"/>
      <c r="Q60" s="613">
        <v>1.4470000000000001</v>
      </c>
      <c r="R60" s="320"/>
      <c r="S60" s="613">
        <v>0</v>
      </c>
      <c r="T60" s="613">
        <v>2.3921843298661174</v>
      </c>
      <c r="U60" s="613">
        <v>17.311</v>
      </c>
      <c r="V60" s="613">
        <v>0</v>
      </c>
      <c r="W60" s="320"/>
      <c r="X60" s="320"/>
      <c r="Y60" s="383"/>
      <c r="Z60" s="250"/>
      <c r="AA60" s="920">
        <v>15.069924986510124</v>
      </c>
      <c r="AB60" s="320">
        <f t="shared" si="48"/>
        <v>0.13902534624307086</v>
      </c>
      <c r="AC60" s="560"/>
      <c r="AD60" s="251"/>
      <c r="AE60" s="575">
        <v>0.13902534624307086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50.420933646780298</v>
      </c>
      <c r="AP60" s="320"/>
      <c r="AQ60" s="566">
        <f t="shared" si="24"/>
        <v>86.791066655264274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0.18197263157894736</v>
      </c>
      <c r="D61" s="930">
        <v>0.18197263157894736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44.530792114667541</v>
      </c>
      <c r="M61" s="251"/>
      <c r="N61" s="383"/>
      <c r="O61" s="383"/>
      <c r="P61" s="320"/>
      <c r="Q61" s="613">
        <v>3.4369999999999998</v>
      </c>
      <c r="R61" s="320"/>
      <c r="S61" s="613">
        <v>0</v>
      </c>
      <c r="T61" s="613">
        <v>33.417792114667542</v>
      </c>
      <c r="U61" s="613">
        <v>7.6760000000000002</v>
      </c>
      <c r="V61" s="613">
        <v>0</v>
      </c>
      <c r="W61" s="320"/>
      <c r="X61" s="320"/>
      <c r="Y61" s="383"/>
      <c r="Z61" s="250"/>
      <c r="AA61" s="920">
        <v>53.023874685583621</v>
      </c>
      <c r="AB61" s="320">
        <f t="shared" si="48"/>
        <v>7.6656437066948611</v>
      </c>
      <c r="AC61" s="560"/>
      <c r="AD61" s="251"/>
      <c r="AE61" s="575">
        <v>7.6656437066948611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99.393776041520127</v>
      </c>
      <c r="AP61" s="320"/>
      <c r="AQ61" s="566">
        <f t="shared" si="24"/>
        <v>204.79605918004509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0</v>
      </c>
      <c r="D62" s="930">
        <v>0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2.7636965792723354</v>
      </c>
      <c r="M62" s="251"/>
      <c r="N62" s="383"/>
      <c r="O62" s="383"/>
      <c r="P62" s="320"/>
      <c r="Q62" s="613">
        <v>0.223</v>
      </c>
      <c r="R62" s="320"/>
      <c r="S62" s="613">
        <v>0</v>
      </c>
      <c r="T62" s="613">
        <v>1.099696579272335</v>
      </c>
      <c r="U62" s="613">
        <v>1.4410000000000001</v>
      </c>
      <c r="V62" s="613">
        <v>0</v>
      </c>
      <c r="W62" s="320"/>
      <c r="X62" s="320"/>
      <c r="Y62" s="383"/>
      <c r="Z62" s="250"/>
      <c r="AA62" s="920">
        <v>13.357922020732191</v>
      </c>
      <c r="AB62" s="320">
        <f t="shared" si="48"/>
        <v>0.18394122733698606</v>
      </c>
      <c r="AC62" s="560"/>
      <c r="AD62" s="251"/>
      <c r="AE62" s="575">
        <v>0.18394122733698606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86.583592907019963</v>
      </c>
      <c r="AP62" s="320"/>
      <c r="AQ62" s="566">
        <f t="shared" si="24"/>
        <v>102.88915273436147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0</v>
      </c>
      <c r="D63" s="931">
        <v>0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5.8767021557463304</v>
      </c>
      <c r="M63" s="251"/>
      <c r="N63" s="383"/>
      <c r="O63" s="383"/>
      <c r="P63" s="320"/>
      <c r="Q63" s="614">
        <v>1.2270000000000001</v>
      </c>
      <c r="R63" s="320"/>
      <c r="S63" s="614">
        <v>0</v>
      </c>
      <c r="T63" s="614">
        <v>3.5627021557463303</v>
      </c>
      <c r="U63" s="614">
        <v>1.087</v>
      </c>
      <c r="V63" s="614">
        <v>0</v>
      </c>
      <c r="W63" s="320"/>
      <c r="X63" s="320"/>
      <c r="Y63" s="383"/>
      <c r="Z63" s="250"/>
      <c r="AA63" s="921">
        <v>8.6250790746199382</v>
      </c>
      <c r="AB63" s="320">
        <f t="shared" si="48"/>
        <v>3.8499326651927311E-2</v>
      </c>
      <c r="AC63" s="560"/>
      <c r="AD63" s="251"/>
      <c r="AE63" s="575">
        <v>3.8499326651927311E-2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38.017348121159266</v>
      </c>
      <c r="AP63" s="320"/>
      <c r="AQ63" s="566">
        <f t="shared" si="24"/>
        <v>52.557628678177466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0.12598105263157894</v>
      </c>
      <c r="D64" s="931">
        <v>0.12598105263157894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26.428441710000392</v>
      </c>
      <c r="M64" s="291"/>
      <c r="N64" s="562"/>
      <c r="O64" s="562"/>
      <c r="P64" s="328"/>
      <c r="Q64" s="614">
        <v>3.4940000000000002</v>
      </c>
      <c r="R64" s="328"/>
      <c r="S64" s="614">
        <v>0</v>
      </c>
      <c r="T64" s="614">
        <v>9.1221700144647908</v>
      </c>
      <c r="U64" s="614">
        <v>13.811999999999999</v>
      </c>
      <c r="V64" s="614">
        <v>2.716955356031936E-4</v>
      </c>
      <c r="W64" s="328"/>
      <c r="X64" s="328"/>
      <c r="Y64" s="562"/>
      <c r="Z64" s="290"/>
      <c r="AA64" s="921">
        <v>80.396170492005282</v>
      </c>
      <c r="AB64" s="328">
        <f t="shared" si="48"/>
        <v>12.196475176677712</v>
      </c>
      <c r="AC64" s="563"/>
      <c r="AD64" s="291"/>
      <c r="AE64" s="576">
        <v>4.4032454323127963</v>
      </c>
      <c r="AF64" s="576"/>
      <c r="AG64" s="576"/>
      <c r="AH64" s="576">
        <v>0.13394038239601247</v>
      </c>
      <c r="AI64" s="576">
        <v>0</v>
      </c>
      <c r="AJ64" s="576"/>
      <c r="AK64" s="576"/>
      <c r="AL64" s="576">
        <v>0.16617501292519343</v>
      </c>
      <c r="AM64" s="620">
        <v>7.4931143490437098</v>
      </c>
      <c r="AN64" s="308"/>
      <c r="AO64" s="921">
        <v>106.3653684536238</v>
      </c>
      <c r="AP64" s="328"/>
      <c r="AQ64" s="567">
        <f t="shared" si="24"/>
        <v>225.51243688493878</v>
      </c>
    </row>
    <row r="65" spans="1:44" s="196" customFormat="1" ht="12.75" customHeight="1">
      <c r="A65" s="240" t="s">
        <v>195</v>
      </c>
      <c r="B65" s="241"/>
      <c r="C65" s="262">
        <f>SUM(D65:G65)</f>
        <v>7.9987969924812021E-3</v>
      </c>
      <c r="D65" s="343">
        <f>SUM(D66:D69)</f>
        <v>7.9987969924812021E-3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105.90821633379977</v>
      </c>
      <c r="M65" s="180"/>
      <c r="N65" s="264"/>
      <c r="O65" s="264"/>
      <c r="P65" s="414"/>
      <c r="Q65" s="342">
        <v>37.499000000000002</v>
      </c>
      <c r="R65" s="414"/>
      <c r="S65" s="342">
        <v>4.0858491381944111</v>
      </c>
      <c r="T65" s="342">
        <v>15.779367195605365</v>
      </c>
      <c r="U65" s="342">
        <v>48.543999999999997</v>
      </c>
      <c r="V65" s="342">
        <f>SUM(V66:V69)</f>
        <v>0</v>
      </c>
      <c r="W65" s="414"/>
      <c r="X65" s="414"/>
      <c r="Y65" s="264"/>
      <c r="Z65" s="180"/>
      <c r="AA65" s="174">
        <v>107.3025598245369</v>
      </c>
      <c r="AB65" s="328">
        <f>SUM(AC65:AM65)</f>
        <v>14.880181772137107</v>
      </c>
      <c r="AC65" s="329"/>
      <c r="AD65" s="180"/>
      <c r="AE65" s="342">
        <f>SUM(AE66:AE69)</f>
        <v>10.640786116296576</v>
      </c>
      <c r="AF65" s="180"/>
      <c r="AG65" s="180"/>
      <c r="AH65" s="180">
        <v>4.2393956558405312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243.51328905974344</v>
      </c>
      <c r="AP65" s="328"/>
      <c r="AQ65" s="571">
        <f t="shared" si="24"/>
        <v>471.6122457872097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0</v>
      </c>
      <c r="D66" s="932">
        <v>0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1.3236443464236172</v>
      </c>
      <c r="M66" s="549"/>
      <c r="N66" s="311"/>
      <c r="O66" s="261"/>
      <c r="P66" s="311"/>
      <c r="Q66" s="615">
        <v>0.13</v>
      </c>
      <c r="R66" s="311"/>
      <c r="S66" s="615">
        <v>4.8859182519514635E-3</v>
      </c>
      <c r="T66" s="615">
        <v>0.19475842817166578</v>
      </c>
      <c r="U66" s="615">
        <v>0.99399999999999999</v>
      </c>
      <c r="V66" s="615">
        <v>0</v>
      </c>
      <c r="W66" s="311"/>
      <c r="X66" s="311"/>
      <c r="Y66" s="261"/>
      <c r="Z66" s="179"/>
      <c r="AA66" s="922">
        <v>2.46837482239241</v>
      </c>
      <c r="AB66" s="326">
        <f t="shared" ref="AB66:AB69" si="61">SUM(AC66:AM66)</f>
        <v>4.2393956558405312</v>
      </c>
      <c r="AC66" s="327"/>
      <c r="AD66" s="179"/>
      <c r="AE66" s="179">
        <v>0</v>
      </c>
      <c r="AF66" s="179"/>
      <c r="AG66" s="179"/>
      <c r="AH66" s="179">
        <v>4.2393956558405312</v>
      </c>
      <c r="AI66" s="179">
        <v>0</v>
      </c>
      <c r="AJ66" s="179"/>
      <c r="AK66" s="179"/>
      <c r="AL66" s="179"/>
      <c r="AM66" s="261"/>
      <c r="AN66" s="307"/>
      <c r="AO66" s="922">
        <v>36.372090047179718</v>
      </c>
      <c r="AP66" s="326"/>
      <c r="AQ66" s="219">
        <f t="shared" si="24"/>
        <v>44.403504871836276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7.9987969924812021E-3</v>
      </c>
      <c r="D67" s="933">
        <v>7.9987969924812021E-3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44.08544676467168</v>
      </c>
      <c r="M67" s="550"/>
      <c r="N67" s="413"/>
      <c r="O67" s="188"/>
      <c r="P67" s="413"/>
      <c r="Q67" s="616">
        <v>7.4390000000000001</v>
      </c>
      <c r="R67" s="413"/>
      <c r="S67" s="616">
        <v>3.4763308362634664</v>
      </c>
      <c r="T67" s="616">
        <v>8.1641159284082114</v>
      </c>
      <c r="U67" s="616">
        <v>25.006</v>
      </c>
      <c r="V67" s="616">
        <v>0</v>
      </c>
      <c r="W67" s="413"/>
      <c r="X67" s="413"/>
      <c r="Y67" s="188"/>
      <c r="Z67" s="173"/>
      <c r="AA67" s="923">
        <v>43.019085043022528</v>
      </c>
      <c r="AB67" s="320">
        <f t="shared" si="61"/>
        <v>7.6549494492915473</v>
      </c>
      <c r="AC67" s="321"/>
      <c r="AD67" s="173"/>
      <c r="AE67" s="173">
        <v>7.6549494492915473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123.90755531466148</v>
      </c>
      <c r="AP67" s="320"/>
      <c r="AQ67" s="199">
        <f t="shared" si="24"/>
        <v>218.67503536863973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46.124563565426861</v>
      </c>
      <c r="M68" s="550"/>
      <c r="N68" s="413"/>
      <c r="O68" s="188"/>
      <c r="P68" s="413"/>
      <c r="Q68" s="616">
        <v>24.768999999999998</v>
      </c>
      <c r="R68" s="413"/>
      <c r="S68" s="616">
        <v>0.17222861838128908</v>
      </c>
      <c r="T68" s="616">
        <v>4.0053349470455712</v>
      </c>
      <c r="U68" s="616">
        <v>17.178000000000001</v>
      </c>
      <c r="V68" s="616">
        <v>0</v>
      </c>
      <c r="W68" s="413"/>
      <c r="X68" s="413"/>
      <c r="Y68" s="188"/>
      <c r="Z68" s="173"/>
      <c r="AA68" s="923">
        <v>24.263735280504541</v>
      </c>
      <c r="AB68" s="320">
        <f t="shared" si="61"/>
        <v>1.6276659767842605</v>
      </c>
      <c r="AC68" s="321"/>
      <c r="AD68" s="173"/>
      <c r="AE68" s="173">
        <v>1.6276659767842605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50.264332247536835</v>
      </c>
      <c r="AP68" s="320"/>
      <c r="AQ68" s="199">
        <f t="shared" si="24"/>
        <v>122.28029707025249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14.374561657277621</v>
      </c>
      <c r="M69" s="551"/>
      <c r="N69" s="414"/>
      <c r="O69" s="264"/>
      <c r="P69" s="414"/>
      <c r="Q69" s="617">
        <v>5.1609999999999996</v>
      </c>
      <c r="R69" s="414"/>
      <c r="S69" s="617">
        <v>0.43240376529770452</v>
      </c>
      <c r="T69" s="617">
        <v>3.4151578919799168</v>
      </c>
      <c r="U69" s="617">
        <v>5.3659999999999997</v>
      </c>
      <c r="V69" s="617">
        <v>0</v>
      </c>
      <c r="W69" s="414"/>
      <c r="X69" s="414"/>
      <c r="Y69" s="264"/>
      <c r="Z69" s="180"/>
      <c r="AA69" s="924">
        <v>37.551364678617418</v>
      </c>
      <c r="AB69" s="340">
        <f t="shared" si="61"/>
        <v>1.3581706902207693</v>
      </c>
      <c r="AC69" s="341"/>
      <c r="AD69" s="285"/>
      <c r="AE69" s="285">
        <v>1.3581706902207693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32.969311450365375</v>
      </c>
      <c r="AP69" s="340"/>
      <c r="AQ69" s="237">
        <f t="shared" si="24"/>
        <v>86.253408476481184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175.6747113606188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175.6747113606188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223.65407507515019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25.063696698470146</v>
      </c>
      <c r="M71" s="180"/>
      <c r="N71" s="180"/>
      <c r="O71" s="180"/>
      <c r="P71" s="180"/>
      <c r="Q71" s="180"/>
      <c r="R71" s="180"/>
      <c r="S71" s="180"/>
      <c r="T71" s="180"/>
      <c r="U71" s="291">
        <v>25.063696698470146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25.063696698470146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8.8500320919110891</v>
      </c>
      <c r="D72" s="276">
        <f t="shared" si="62"/>
        <v>8.4851987676206875</v>
      </c>
      <c r="E72" s="177">
        <f t="shared" si="62"/>
        <v>0.32014898697015326</v>
      </c>
      <c r="F72" s="295">
        <f t="shared" si="62"/>
        <v>0</v>
      </c>
      <c r="G72" s="295">
        <f t="shared" si="62"/>
        <v>4.4684337320468615E-2</v>
      </c>
      <c r="H72" s="305">
        <f t="shared" si="62"/>
        <v>-5.603837344532991</v>
      </c>
      <c r="I72" s="276">
        <f t="shared" si="62"/>
        <v>-0.27720534453283091</v>
      </c>
      <c r="J72" s="177">
        <f t="shared" si="62"/>
        <v>0</v>
      </c>
      <c r="K72" s="177">
        <f t="shared" si="62"/>
        <v>-5.3266320000000036</v>
      </c>
      <c r="L72" s="305">
        <f t="shared" si="62"/>
        <v>-35.513404405580332</v>
      </c>
      <c r="M72" s="177">
        <f t="shared" si="62"/>
        <v>-1.8088945241993315</v>
      </c>
      <c r="N72" s="177">
        <f t="shared" ref="N72" si="63">N26-N27-N29</f>
        <v>0.33386259000000251</v>
      </c>
      <c r="O72" s="177">
        <f t="shared" si="62"/>
        <v>-4.3950459528965382</v>
      </c>
      <c r="P72" s="177">
        <f t="shared" si="62"/>
        <v>-19.878337785291478</v>
      </c>
      <c r="Q72" s="177">
        <f t="shared" si="62"/>
        <v>53.515758689120048</v>
      </c>
      <c r="R72" s="177">
        <f t="shared" si="62"/>
        <v>-22.845427324559978</v>
      </c>
      <c r="S72" s="177">
        <f t="shared" si="62"/>
        <v>4.3338623725033187</v>
      </c>
      <c r="T72" s="177">
        <f t="shared" si="62"/>
        <v>-26.73544294373329</v>
      </c>
      <c r="U72" s="177">
        <f t="shared" si="62"/>
        <v>-24.745253963196774</v>
      </c>
      <c r="V72" s="177">
        <f t="shared" si="62"/>
        <v>0.28393812451922429</v>
      </c>
      <c r="W72" s="295">
        <f t="shared" si="62"/>
        <v>6.4275763121546952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-0.36916257392408625</v>
      </c>
      <c r="AB72" s="255">
        <f t="shared" si="62"/>
        <v>-4.42868632787264</v>
      </c>
      <c r="AC72" s="334">
        <f t="shared" si="62"/>
        <v>0</v>
      </c>
      <c r="AD72" s="177">
        <f t="shared" si="62"/>
        <v>0</v>
      </c>
      <c r="AE72" s="177">
        <f t="shared" si="62"/>
        <v>-1.8550794608480032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-1.7271802479204297</v>
      </c>
      <c r="AJ72" s="177">
        <f t="shared" ref="AJ72" si="65">AJ26-AJ27-AJ29</f>
        <v>-0.84642661910400108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-26.467204038734963</v>
      </c>
      <c r="AP72" s="255">
        <f t="shared" si="62"/>
        <v>0</v>
      </c>
      <c r="AQ72" s="205">
        <f t="shared" si="24"/>
        <v>-63.532262598733922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199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513">
        <f>AI3/AI7</f>
        <v>0.69170922586719163</v>
      </c>
      <c r="AJ77" s="513">
        <f>AJ3/AJ7</f>
        <v>1.042329311645968</v>
      </c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60" t="s">
        <v>146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148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453" t="s">
        <v>147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4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166" bestFit="1" customWidth="1"/>
    <col min="42" max="42" width="5.5703125" style="348" bestFit="1" customWidth="1"/>
    <col min="43" max="43" width="9.42578125" style="211" bestFit="1" customWidth="1"/>
    <col min="44" max="16384" width="9.140625" style="18"/>
  </cols>
  <sheetData>
    <row r="1" spans="1:44" s="2" customFormat="1" ht="105.75" customHeight="1" thickBot="1">
      <c r="A1" s="175" t="s">
        <v>138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s="196" customFormat="1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320.80261769465727</v>
      </c>
      <c r="I2" s="12">
        <v>193.09861769465726</v>
      </c>
      <c r="J2" s="301">
        <v>127.70399999999999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180.71176854075949</v>
      </c>
      <c r="AB2" s="318">
        <f>SUM(AC2:AM2)</f>
        <v>744.89321018653072</v>
      </c>
      <c r="AC2" s="319">
        <v>69.001988581977614</v>
      </c>
      <c r="AD2" s="301">
        <v>344.90112829599997</v>
      </c>
      <c r="AE2" s="301">
        <v>178.03428532215179</v>
      </c>
      <c r="AF2" s="301">
        <v>44.371261926434627</v>
      </c>
      <c r="AG2" s="301">
        <v>42.987661306366434</v>
      </c>
      <c r="AH2" s="301">
        <v>12.926016119351598</v>
      </c>
      <c r="AI2" s="301">
        <v>24.489038279651453</v>
      </c>
      <c r="AJ2" s="301">
        <v>0</v>
      </c>
      <c r="AK2" s="12">
        <v>5.552988175408427E-2</v>
      </c>
      <c r="AL2" s="12">
        <v>9.3702120880472481</v>
      </c>
      <c r="AM2" s="248">
        <v>18.75608838479593</v>
      </c>
      <c r="AN2" s="349">
        <v>45.721761990808055</v>
      </c>
      <c r="AO2" s="349"/>
      <c r="AP2" s="318"/>
      <c r="AQ2" s="195">
        <f>C2+H2+L2+AA2+AB2+AN2+AO2+AP2</f>
        <v>1292.1293584127554</v>
      </c>
    </row>
    <row r="3" spans="1:44" s="196" customFormat="1" ht="12.75" customHeight="1">
      <c r="A3" s="197" t="s">
        <v>1</v>
      </c>
      <c r="B3" s="198"/>
      <c r="C3" s="249">
        <f>SUM(D3:G3)</f>
        <v>1328.4719084326964</v>
      </c>
      <c r="D3" s="250">
        <v>1275.2047005689215</v>
      </c>
      <c r="E3" s="383">
        <v>41.211940999999996</v>
      </c>
      <c r="F3" s="188"/>
      <c r="G3" s="188">
        <v>12.055266863774902</v>
      </c>
      <c r="H3" s="302">
        <f>SUM(I3:K3)</f>
        <v>0</v>
      </c>
      <c r="I3" s="28"/>
      <c r="J3" s="173"/>
      <c r="K3" s="173"/>
      <c r="L3" s="302">
        <f>SUM(M3:Z3)</f>
        <v>8265.917540358374</v>
      </c>
      <c r="M3" s="28">
        <v>3005.4213999999997</v>
      </c>
      <c r="N3" s="28">
        <v>0</v>
      </c>
      <c r="O3" s="173">
        <v>0</v>
      </c>
      <c r="P3" s="173">
        <v>1079.7509873962383</v>
      </c>
      <c r="Q3" s="173">
        <v>532.7149551835239</v>
      </c>
      <c r="R3" s="173">
        <v>763.43666664191994</v>
      </c>
      <c r="S3" s="173">
        <v>196.43930288361582</v>
      </c>
      <c r="T3" s="173">
        <v>104.55555529999999</v>
      </c>
      <c r="U3" s="173">
        <v>2182.8743673595941</v>
      </c>
      <c r="V3" s="173">
        <v>125.35497672939384</v>
      </c>
      <c r="W3" s="188">
        <v>0</v>
      </c>
      <c r="X3" s="188">
        <v>238.19556224871167</v>
      </c>
      <c r="Y3" s="188">
        <v>0.977442255176041</v>
      </c>
      <c r="Z3" s="173">
        <v>36.196324360200904</v>
      </c>
      <c r="AA3" s="302">
        <v>3846.4506769075715</v>
      </c>
      <c r="AB3" s="320">
        <f>SUM(AC3:AM3)</f>
        <v>79.631169934615372</v>
      </c>
      <c r="AC3" s="321"/>
      <c r="AD3" s="173"/>
      <c r="AE3" s="173">
        <v>15.395154533331493</v>
      </c>
      <c r="AF3" s="173"/>
      <c r="AG3" s="173"/>
      <c r="AH3" s="173"/>
      <c r="AI3" s="173">
        <v>33.006342326211886</v>
      </c>
      <c r="AJ3" s="173">
        <v>31.229673075072</v>
      </c>
      <c r="AK3" s="28"/>
      <c r="AL3" s="28"/>
      <c r="AM3" s="188"/>
      <c r="AN3" s="350"/>
      <c r="AO3" s="350">
        <v>67.377916251074794</v>
      </c>
      <c r="AP3" s="320"/>
      <c r="AQ3" s="199">
        <f t="shared" ref="AQ3:AQ20" si="0">C3+H3+L3+AA3+AB3+AN3+AO3+AP3</f>
        <v>13587.849211884333</v>
      </c>
    </row>
    <row r="4" spans="1:44" s="196" customFormat="1" ht="12.75" customHeight="1">
      <c r="A4" s="197" t="s">
        <v>2</v>
      </c>
      <c r="B4" s="198"/>
      <c r="C4" s="249">
        <f>SUM(D4:G4)</f>
        <v>9.3109921176560011</v>
      </c>
      <c r="D4" s="250">
        <v>0</v>
      </c>
      <c r="E4" s="251">
        <v>8.9073084500000004</v>
      </c>
      <c r="F4" s="188"/>
      <c r="G4" s="188">
        <v>0.40368366765599989</v>
      </c>
      <c r="H4" s="302">
        <f>SUM(I4:K4)</f>
        <v>8.8697459999999992</v>
      </c>
      <c r="I4" s="28"/>
      <c r="J4" s="173"/>
      <c r="K4" s="173">
        <v>8.8697459999999992</v>
      </c>
      <c r="L4" s="302">
        <f>SUM(M4:Z4)</f>
        <v>1790.4711622101411</v>
      </c>
      <c r="M4" s="28">
        <v>0</v>
      </c>
      <c r="N4" s="28">
        <v>18.105</v>
      </c>
      <c r="O4" s="173"/>
      <c r="P4" s="173">
        <v>433.62034337999995</v>
      </c>
      <c r="Q4" s="173">
        <v>5.9879747386368001</v>
      </c>
      <c r="R4" s="173">
        <v>0.47673116375999997</v>
      </c>
      <c r="S4" s="173">
        <v>962.45417516139128</v>
      </c>
      <c r="T4" s="173">
        <v>37.724257284700002</v>
      </c>
      <c r="U4" s="173">
        <v>316.4189578548112</v>
      </c>
      <c r="V4" s="173">
        <v>0.22210239784184876</v>
      </c>
      <c r="W4" s="188">
        <v>9.016279913</v>
      </c>
      <c r="X4" s="188">
        <v>1.7206643999999997E-2</v>
      </c>
      <c r="Y4" s="188">
        <v>4.784151999999999E-3</v>
      </c>
      <c r="Z4" s="173">
        <v>6.4233495200000004</v>
      </c>
      <c r="AA4" s="302">
        <v>0</v>
      </c>
      <c r="AB4" s="320">
        <f>SUM(AC4:AM4)</f>
        <v>2.8863571223846371E-3</v>
      </c>
      <c r="AC4" s="321"/>
      <c r="AD4" s="173"/>
      <c r="AE4" s="173">
        <v>2.8863571223846371E-3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31.825482803095444</v>
      </c>
      <c r="AP4" s="320"/>
      <c r="AQ4" s="199">
        <f t="shared" si="0"/>
        <v>1840.4802694880148</v>
      </c>
    </row>
    <row r="5" spans="1:44" s="196" customFormat="1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128.53879204910621</v>
      </c>
      <c r="M5" s="28"/>
      <c r="N5" s="28"/>
      <c r="O5" s="173"/>
      <c r="P5" s="173"/>
      <c r="Q5" s="173"/>
      <c r="R5" s="173"/>
      <c r="S5" s="173">
        <v>23.696508519774007</v>
      </c>
      <c r="T5" s="173"/>
      <c r="U5" s="173">
        <v>104.84228352933221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128.53879204910621</v>
      </c>
    </row>
    <row r="6" spans="1:44" s="196" customFormat="1" ht="12.75" customHeight="1" thickBot="1">
      <c r="A6" s="200" t="s">
        <v>4</v>
      </c>
      <c r="B6" s="201"/>
      <c r="C6" s="249">
        <f>SUM(D6:G6)</f>
        <v>155.26435651398248</v>
      </c>
      <c r="D6" s="252">
        <v>148.553498653753</v>
      </c>
      <c r="E6" s="188">
        <v>5.5182532106401219</v>
      </c>
      <c r="F6" s="253"/>
      <c r="G6" s="253">
        <v>1.1926046495893485</v>
      </c>
      <c r="H6" s="303">
        <f>SUM(I6:K6)</f>
        <v>477.90354239997208</v>
      </c>
      <c r="I6" s="304">
        <v>470.64100039997209</v>
      </c>
      <c r="J6" s="304">
        <v>0</v>
      </c>
      <c r="K6" s="304">
        <v>7.2625420000000007</v>
      </c>
      <c r="L6" s="303">
        <f>SUM(M6:Z6)</f>
        <v>155.29663488893573</v>
      </c>
      <c r="M6" s="28">
        <v>131.91540000000001</v>
      </c>
      <c r="N6" s="28">
        <v>5.3249999999999993</v>
      </c>
      <c r="O6" s="173"/>
      <c r="P6" s="173">
        <v>11.88495739041778</v>
      </c>
      <c r="Q6" s="173">
        <v>-32.993711018401761</v>
      </c>
      <c r="R6" s="173">
        <v>2.1153777808800038</v>
      </c>
      <c r="S6" s="173">
        <v>33.907947170871473</v>
      </c>
      <c r="T6" s="173">
        <v>-0.41187664700000065</v>
      </c>
      <c r="U6" s="173">
        <v>20.336442141320198</v>
      </c>
      <c r="V6" s="173">
        <v>-11.361721059894943</v>
      </c>
      <c r="W6" s="253">
        <v>-5.4211808692569976</v>
      </c>
      <c r="X6" s="253">
        <v>0</v>
      </c>
      <c r="Y6" s="253">
        <v>0</v>
      </c>
      <c r="Z6" s="304">
        <v>0</v>
      </c>
      <c r="AA6" s="303">
        <v>13.776851675470725</v>
      </c>
      <c r="AB6" s="322">
        <f>SUM(AC6:AM6)</f>
        <v>-2.1171273868187397</v>
      </c>
      <c r="AC6" s="323"/>
      <c r="AD6" s="184"/>
      <c r="AE6" s="184">
        <v>1.2743960447119516</v>
      </c>
      <c r="AF6" s="184"/>
      <c r="AG6" s="184"/>
      <c r="AH6" s="184"/>
      <c r="AI6" s="184">
        <v>-0.80206649172189126</v>
      </c>
      <c r="AJ6" s="184">
        <v>-2.5894569398087999</v>
      </c>
      <c r="AK6" s="304"/>
      <c r="AL6" s="304"/>
      <c r="AM6" s="253"/>
      <c r="AN6" s="351"/>
      <c r="AO6" s="351"/>
      <c r="AP6" s="322"/>
      <c r="AQ6" s="202">
        <f t="shared" si="0"/>
        <v>800.12425809154229</v>
      </c>
    </row>
    <row r="7" spans="1:44" s="206" customFormat="1" ht="12.75" customHeight="1">
      <c r="A7" s="207" t="s">
        <v>66</v>
      </c>
      <c r="B7" s="208"/>
      <c r="C7" s="256">
        <f t="shared" ref="C7:AP7" si="1">C2+C3-C4-C5+C6</f>
        <v>1474.4252728290228</v>
      </c>
      <c r="D7" s="324">
        <f t="shared" si="1"/>
        <v>1423.7581992226744</v>
      </c>
      <c r="E7" s="178">
        <f t="shared" si="1"/>
        <v>37.822885760640119</v>
      </c>
      <c r="F7" s="178">
        <f t="shared" si="1"/>
        <v>0</v>
      </c>
      <c r="G7" s="178">
        <f t="shared" si="1"/>
        <v>12.84418784570825</v>
      </c>
      <c r="H7" s="306">
        <f t="shared" si="1"/>
        <v>789.83641409462939</v>
      </c>
      <c r="I7" s="324">
        <f t="shared" si="1"/>
        <v>663.73961809462935</v>
      </c>
      <c r="J7" s="178">
        <f t="shared" si="1"/>
        <v>127.70399999999999</v>
      </c>
      <c r="K7" s="178">
        <f t="shared" si="1"/>
        <v>-1.6072039999999985</v>
      </c>
      <c r="L7" s="306">
        <f t="shared" si="1"/>
        <v>6502.2042209880619</v>
      </c>
      <c r="M7" s="324">
        <f t="shared" si="1"/>
        <v>3137.3367999999996</v>
      </c>
      <c r="N7" s="324">
        <f t="shared" ref="N7" si="2">N2+N3-N4-N5+N6</f>
        <v>-12.780000000000001</v>
      </c>
      <c r="O7" s="178">
        <f t="shared" si="1"/>
        <v>0</v>
      </c>
      <c r="P7" s="178">
        <f t="shared" si="1"/>
        <v>658.01560140665617</v>
      </c>
      <c r="Q7" s="178">
        <f t="shared" si="1"/>
        <v>493.73326942648532</v>
      </c>
      <c r="R7" s="178">
        <f t="shared" si="1"/>
        <v>765.07531325903994</v>
      </c>
      <c r="S7" s="178">
        <f t="shared" si="1"/>
        <v>-755.80343362667804</v>
      </c>
      <c r="T7" s="178">
        <f t="shared" si="1"/>
        <v>66.419421368299993</v>
      </c>
      <c r="U7" s="178">
        <f t="shared" si="1"/>
        <v>1781.9495681167709</v>
      </c>
      <c r="V7" s="178">
        <f t="shared" si="1"/>
        <v>113.77115327165704</v>
      </c>
      <c r="W7" s="178">
        <f t="shared" si="1"/>
        <v>-14.437460782256998</v>
      </c>
      <c r="X7" s="178">
        <f t="shared" si="1"/>
        <v>238.17835560471167</v>
      </c>
      <c r="Y7" s="178">
        <f t="shared" si="1"/>
        <v>0.97265810317604096</v>
      </c>
      <c r="Z7" s="178">
        <f t="shared" si="1"/>
        <v>29.772974840200902</v>
      </c>
      <c r="AA7" s="306">
        <f t="shared" si="1"/>
        <v>4040.9392971238017</v>
      </c>
      <c r="AB7" s="306">
        <f t="shared" si="1"/>
        <v>822.40436637720495</v>
      </c>
      <c r="AC7" s="324">
        <f t="shared" si="1"/>
        <v>69.001988581977614</v>
      </c>
      <c r="AD7" s="178">
        <f t="shared" si="1"/>
        <v>344.90112829599997</v>
      </c>
      <c r="AE7" s="178">
        <f t="shared" si="1"/>
        <v>194.70094954307285</v>
      </c>
      <c r="AF7" s="178">
        <f t="shared" ref="AF7" si="3">AF2+AF3-AF4-AF5+AF6</f>
        <v>44.371261926434627</v>
      </c>
      <c r="AG7" s="178">
        <f t="shared" si="1"/>
        <v>42.987661306366434</v>
      </c>
      <c r="AH7" s="178">
        <f t="shared" si="1"/>
        <v>12.926016119351598</v>
      </c>
      <c r="AI7" s="178">
        <f t="shared" si="1"/>
        <v>56.693314114141451</v>
      </c>
      <c r="AJ7" s="178">
        <f t="shared" ref="AJ7" si="4">AJ2+AJ3-AJ4-AJ5+AJ6</f>
        <v>28.640216135263202</v>
      </c>
      <c r="AK7" s="257">
        <f t="shared" si="1"/>
        <v>5.552988175408427E-2</v>
      </c>
      <c r="AL7" s="257">
        <f t="shared" ref="AL7" si="5">AL2+AL3-AL4-AL5+AL6</f>
        <v>9.3702120880472481</v>
      </c>
      <c r="AM7" s="324">
        <f t="shared" si="1"/>
        <v>18.75608838479593</v>
      </c>
      <c r="AN7" s="306">
        <f t="shared" si="1"/>
        <v>45.721761990808055</v>
      </c>
      <c r="AO7" s="306">
        <f t="shared" si="1"/>
        <v>35.552433447979354</v>
      </c>
      <c r="AP7" s="360">
        <f t="shared" si="1"/>
        <v>0</v>
      </c>
      <c r="AQ7" s="227">
        <f t="shared" si="0"/>
        <v>13711.083766851507</v>
      </c>
      <c r="AR7" s="196"/>
    </row>
    <row r="8" spans="1:44" s="206" customFormat="1" ht="12.75" customHeight="1" thickBot="1">
      <c r="A8" s="369" t="s">
        <v>67</v>
      </c>
      <c r="B8" s="370"/>
      <c r="C8" s="371">
        <f t="shared" ref="C8:AP8" si="6">C7-C27</f>
        <v>1474.4252728290228</v>
      </c>
      <c r="D8" s="372">
        <f t="shared" si="6"/>
        <v>1423.7581992226744</v>
      </c>
      <c r="E8" s="373">
        <f t="shared" si="6"/>
        <v>37.822885760640119</v>
      </c>
      <c r="F8" s="374">
        <f t="shared" si="6"/>
        <v>0</v>
      </c>
      <c r="G8" s="374">
        <f t="shared" si="6"/>
        <v>12.84418784570825</v>
      </c>
      <c r="H8" s="375">
        <f t="shared" si="6"/>
        <v>789.83641409462939</v>
      </c>
      <c r="I8" s="372">
        <f t="shared" si="6"/>
        <v>663.73961809462935</v>
      </c>
      <c r="J8" s="373">
        <f t="shared" si="6"/>
        <v>127.70399999999999</v>
      </c>
      <c r="K8" s="373">
        <f t="shared" si="6"/>
        <v>-1.6072039999999985</v>
      </c>
      <c r="L8" s="375">
        <f t="shared" si="6"/>
        <v>6233.2802324399736</v>
      </c>
      <c r="M8" s="372">
        <f t="shared" si="6"/>
        <v>3137.3367999999996</v>
      </c>
      <c r="N8" s="372">
        <f t="shared" si="6"/>
        <v>-12.780000000000001</v>
      </c>
      <c r="O8" s="373">
        <f t="shared" si="6"/>
        <v>0</v>
      </c>
      <c r="P8" s="373">
        <f t="shared" si="6"/>
        <v>658.01560140665617</v>
      </c>
      <c r="Q8" s="373">
        <f t="shared" si="6"/>
        <v>493.73326942648532</v>
      </c>
      <c r="R8" s="373">
        <f t="shared" si="6"/>
        <v>765.07531325903994</v>
      </c>
      <c r="S8" s="373">
        <f t="shared" si="6"/>
        <v>-755.80343362667804</v>
      </c>
      <c r="T8" s="373">
        <f t="shared" si="6"/>
        <v>66.419421368299993</v>
      </c>
      <c r="U8" s="373">
        <f t="shared" si="6"/>
        <v>1781.9495681167709</v>
      </c>
      <c r="V8" s="373">
        <f t="shared" si="6"/>
        <v>113.77115327165704</v>
      </c>
      <c r="W8" s="374">
        <f t="shared" si="6"/>
        <v>-14.437460782256998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4040.9392971238017</v>
      </c>
      <c r="AB8" s="384">
        <f t="shared" si="6"/>
        <v>822.40436637720495</v>
      </c>
      <c r="AC8" s="372">
        <f t="shared" si="6"/>
        <v>69.001988581977614</v>
      </c>
      <c r="AD8" s="373">
        <f t="shared" si="6"/>
        <v>344.90112829599997</v>
      </c>
      <c r="AE8" s="373">
        <f t="shared" si="6"/>
        <v>194.70094954307285</v>
      </c>
      <c r="AF8" s="373">
        <f t="shared" si="6"/>
        <v>44.371261926434627</v>
      </c>
      <c r="AG8" s="373">
        <f t="shared" si="6"/>
        <v>42.987661306366434</v>
      </c>
      <c r="AH8" s="373">
        <f t="shared" si="6"/>
        <v>12.926016119351598</v>
      </c>
      <c r="AI8" s="373">
        <f t="shared" si="6"/>
        <v>56.693314114141451</v>
      </c>
      <c r="AJ8" s="373">
        <f t="shared" ref="AJ8" si="7">AJ7-AJ27</f>
        <v>28.640216135263202</v>
      </c>
      <c r="AK8" s="408">
        <f t="shared" si="6"/>
        <v>5.552988175408427E-2</v>
      </c>
      <c r="AL8" s="408">
        <f t="shared" si="6"/>
        <v>9.3702120880472481</v>
      </c>
      <c r="AM8" s="372">
        <f t="shared" si="6"/>
        <v>18.75608838479593</v>
      </c>
      <c r="AN8" s="375">
        <f t="shared" si="6"/>
        <v>45.721761990808055</v>
      </c>
      <c r="AO8" s="375">
        <f t="shared" si="6"/>
        <v>35.552433447979354</v>
      </c>
      <c r="AP8" s="372">
        <f t="shared" si="6"/>
        <v>0</v>
      </c>
      <c r="AQ8" s="376">
        <f t="shared" si="0"/>
        <v>13442.159778303419</v>
      </c>
      <c r="AR8" s="196"/>
    </row>
    <row r="9" spans="1:44" s="206" customFormat="1" ht="12.75" customHeight="1">
      <c r="A9" s="53" t="s">
        <v>5</v>
      </c>
      <c r="B9" s="208"/>
      <c r="C9" s="256">
        <f t="shared" ref="C9:AP9" si="8">SUM(C10:C14)</f>
        <v>1160.1104733552247</v>
      </c>
      <c r="D9" s="257">
        <f t="shared" si="8"/>
        <v>1160.1104733552247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648.96175409510033</v>
      </c>
      <c r="I9" s="257">
        <f t="shared" si="8"/>
        <v>648.96175409510033</v>
      </c>
      <c r="J9" s="178">
        <f t="shared" si="8"/>
        <v>0</v>
      </c>
      <c r="K9" s="178">
        <f t="shared" si="8"/>
        <v>0</v>
      </c>
      <c r="L9" s="306">
        <f t="shared" si="8"/>
        <v>3198.5483541481608</v>
      </c>
      <c r="M9" s="178">
        <f t="shared" si="8"/>
        <v>3137.3368</v>
      </c>
      <c r="N9" s="178">
        <f t="shared" ref="N9" si="9">SUM(N10:N14)</f>
        <v>5.3249999999999993</v>
      </c>
      <c r="O9" s="178">
        <f t="shared" si="8"/>
        <v>8.7430782459157328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39.385257909776691</v>
      </c>
      <c r="T9" s="178">
        <f t="shared" si="8"/>
        <v>0.49089083739098394</v>
      </c>
      <c r="U9" s="178">
        <f t="shared" si="8"/>
        <v>7.2673271550774992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2332.2837043089444</v>
      </c>
      <c r="AB9" s="324">
        <f t="shared" si="8"/>
        <v>112.28717939971614</v>
      </c>
      <c r="AC9" s="325">
        <f t="shared" si="8"/>
        <v>0</v>
      </c>
      <c r="AD9" s="178">
        <f t="shared" si="8"/>
        <v>0</v>
      </c>
      <c r="AE9" s="178">
        <f t="shared" si="8"/>
        <v>40.539680912097118</v>
      </c>
      <c r="AF9" s="178">
        <f t="shared" ref="AF9" si="10">SUM(AF10:AF14)</f>
        <v>24.609730514677779</v>
      </c>
      <c r="AG9" s="178">
        <f t="shared" si="8"/>
        <v>42.987661306366434</v>
      </c>
      <c r="AH9" s="178">
        <f t="shared" si="8"/>
        <v>4.1501066665748061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18.359159807286481</v>
      </c>
      <c r="AO9" s="306">
        <f t="shared" si="8"/>
        <v>49.007779535683575</v>
      </c>
      <c r="AP9" s="324">
        <f t="shared" si="8"/>
        <v>0</v>
      </c>
      <c r="AQ9" s="209">
        <f t="shared" si="0"/>
        <v>7519.5584046501172</v>
      </c>
      <c r="AR9" s="196"/>
    </row>
    <row r="10" spans="1:44" s="196" customFormat="1" ht="12.75" customHeight="1">
      <c r="A10" s="63" t="s">
        <v>221</v>
      </c>
      <c r="B10" s="210"/>
      <c r="C10" s="259">
        <f>SUM(D10:G10)</f>
        <v>1160.1104733552247</v>
      </c>
      <c r="D10" s="260">
        <v>1160.1104733552247</v>
      </c>
      <c r="E10" s="179"/>
      <c r="F10" s="261"/>
      <c r="G10" s="261"/>
      <c r="H10" s="307">
        <f>SUM(I10:K10)</f>
        <v>549.99918274545769</v>
      </c>
      <c r="I10" s="260">
        <v>549.99918274545769</v>
      </c>
      <c r="J10" s="179">
        <v>0</v>
      </c>
      <c r="K10" s="179"/>
      <c r="L10" s="307">
        <f>SUM(M10:Z10)</f>
        <v>46.652585064854193</v>
      </c>
      <c r="M10" s="179"/>
      <c r="N10" s="179"/>
      <c r="O10" s="179"/>
      <c r="P10" s="179"/>
      <c r="Q10" s="179"/>
      <c r="R10" s="179"/>
      <c r="S10" s="179">
        <v>39.385257909776691</v>
      </c>
      <c r="T10" s="179"/>
      <c r="U10" s="179">
        <v>7.2673271550774992</v>
      </c>
      <c r="V10" s="179"/>
      <c r="W10" s="261"/>
      <c r="X10" s="261"/>
      <c r="Y10" s="261"/>
      <c r="Z10" s="179"/>
      <c r="AA10" s="307">
        <v>1994.8796079359204</v>
      </c>
      <c r="AB10" s="326">
        <f>SUM(AC10:AM10)</f>
        <v>103.86484573400118</v>
      </c>
      <c r="AC10" s="327"/>
      <c r="AD10" s="179"/>
      <c r="AE10" s="179">
        <v>36.267453912956967</v>
      </c>
      <c r="AF10" s="179">
        <v>24.609730514677779</v>
      </c>
      <c r="AG10" s="179">
        <v>42.987661306366434</v>
      </c>
      <c r="AH10" s="179"/>
      <c r="AI10" s="179">
        <v>0</v>
      </c>
      <c r="AJ10" s="179"/>
      <c r="AK10" s="260"/>
      <c r="AL10" s="260"/>
      <c r="AM10" s="261"/>
      <c r="AN10" s="352">
        <v>18.359159807286481</v>
      </c>
      <c r="AO10" s="307"/>
      <c r="AP10" s="326"/>
      <c r="AQ10" s="212">
        <f t="shared" si="0"/>
        <v>3873.8658546427455</v>
      </c>
    </row>
    <row r="11" spans="1:44" s="196" customFormat="1" ht="12.75" customHeight="1">
      <c r="A11" s="19" t="s">
        <v>222</v>
      </c>
      <c r="B11" s="198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7.3137987180636967</v>
      </c>
      <c r="I11" s="28">
        <v>7.3137987180636967</v>
      </c>
      <c r="J11" s="173"/>
      <c r="K11" s="173"/>
      <c r="L11" s="302">
        <f>SUM(M11:Z11)</f>
        <v>9.2339690833067163</v>
      </c>
      <c r="M11" s="173"/>
      <c r="N11" s="186"/>
      <c r="O11" s="186">
        <v>8.7430782459157328</v>
      </c>
      <c r="P11" s="173"/>
      <c r="Q11" s="173"/>
      <c r="R11" s="173"/>
      <c r="S11" s="173">
        <v>0</v>
      </c>
      <c r="T11" s="173">
        <v>0.49089083739098394</v>
      </c>
      <c r="U11" s="173">
        <v>0</v>
      </c>
      <c r="V11" s="173"/>
      <c r="W11" s="188"/>
      <c r="X11" s="188"/>
      <c r="Y11" s="188"/>
      <c r="Z11" s="173"/>
      <c r="AA11" s="302">
        <v>278.63855934965613</v>
      </c>
      <c r="AB11" s="320">
        <f>SUM(AC11:AM11)</f>
        <v>8.4223336657149606</v>
      </c>
      <c r="AC11" s="321"/>
      <c r="AD11" s="173"/>
      <c r="AE11" s="173">
        <v>4.2722269991401545</v>
      </c>
      <c r="AF11" s="173"/>
      <c r="AG11" s="173"/>
      <c r="AH11" s="173">
        <v>4.1501066665748061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303.60866081674152</v>
      </c>
    </row>
    <row r="12" spans="1:44" s="196" customFormat="1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29.795655717970764</v>
      </c>
      <c r="AP12" s="320"/>
      <c r="AQ12" s="199">
        <f t="shared" si="0"/>
        <v>29.795655717970764</v>
      </c>
    </row>
    <row r="13" spans="1:44" s="196" customFormat="1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91.648772631578964</v>
      </c>
      <c r="I13" s="28">
        <v>91.648772631578964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91.648772631578964</v>
      </c>
    </row>
    <row r="14" spans="1:44" s="196" customFormat="1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3142.6617999999999</v>
      </c>
      <c r="M14" s="180">
        <v>3137.3368</v>
      </c>
      <c r="N14" s="180">
        <v>5.3249999999999993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58.765537023367841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19.212123817712811</v>
      </c>
      <c r="AP14" s="328"/>
      <c r="AQ14" s="215">
        <f t="shared" si="0"/>
        <v>3220.6394608410806</v>
      </c>
    </row>
    <row r="15" spans="1:44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87.066334000000012</v>
      </c>
      <c r="I15" s="266">
        <f t="shared" si="13"/>
        <v>0</v>
      </c>
      <c r="J15" s="181">
        <f t="shared" si="13"/>
        <v>0</v>
      </c>
      <c r="K15" s="181">
        <f t="shared" si="13"/>
        <v>87.066334000000012</v>
      </c>
      <c r="L15" s="309">
        <f t="shared" si="13"/>
        <v>3100.4499153283145</v>
      </c>
      <c r="M15" s="181">
        <f t="shared" si="13"/>
        <v>0</v>
      </c>
      <c r="N15" s="181">
        <f t="shared" si="13"/>
        <v>0</v>
      </c>
      <c r="O15" s="181">
        <f t="shared" si="13"/>
        <v>39.365629364283173</v>
      </c>
      <c r="P15" s="181">
        <f t="shared" si="13"/>
        <v>587.00931856235991</v>
      </c>
      <c r="Q15" s="181">
        <f t="shared" si="13"/>
        <v>139.33763876760005</v>
      </c>
      <c r="R15" s="181">
        <f t="shared" si="13"/>
        <v>0</v>
      </c>
      <c r="S15" s="181">
        <f t="shared" si="13"/>
        <v>946.93779043262703</v>
      </c>
      <c r="T15" s="181">
        <f t="shared" si="13"/>
        <v>81.813521949600002</v>
      </c>
      <c r="U15" s="181">
        <f t="shared" si="13"/>
        <v>1295.8924299065873</v>
      </c>
      <c r="V15" s="181">
        <f t="shared" si="13"/>
        <v>0</v>
      </c>
      <c r="W15" s="267">
        <f t="shared" si="13"/>
        <v>10.093586345256998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1938.2254338312448</v>
      </c>
      <c r="AP15" s="217">
        <f t="shared" si="13"/>
        <v>0</v>
      </c>
      <c r="AQ15" s="218">
        <f t="shared" si="0"/>
        <v>5125.7416831595592</v>
      </c>
      <c r="AR15" s="196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1737.1832061948878</v>
      </c>
      <c r="AP16" s="326"/>
      <c r="AQ16" s="219">
        <f>C16+H16+L16+AA16+AO16+AP16</f>
        <v>1737.1832061948878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182.8331169331411</v>
      </c>
      <c r="AP17" s="320"/>
      <c r="AQ17" s="199">
        <f>C17+H17+L17+AA17+AO17+AP17</f>
        <v>182.8331169331411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18.209110703215821</v>
      </c>
      <c r="AP18" s="320"/>
      <c r="AQ18" s="199">
        <f t="shared" si="0"/>
        <v>18.209110703215821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87.066334000000012</v>
      </c>
      <c r="I19" s="28"/>
      <c r="J19" s="173"/>
      <c r="K19" s="173">
        <v>87.066334000000012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87.066334000000012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3100.4499153283145</v>
      </c>
      <c r="M20" s="180"/>
      <c r="N20" s="180"/>
      <c r="O20" s="180">
        <v>39.365629364283173</v>
      </c>
      <c r="P20" s="180">
        <v>587.00931856235991</v>
      </c>
      <c r="Q20" s="180">
        <v>139.33763876760005</v>
      </c>
      <c r="R20" s="180">
        <v>0</v>
      </c>
      <c r="S20" s="180">
        <v>946.93779043262703</v>
      </c>
      <c r="T20" s="180">
        <v>81.813521949600002</v>
      </c>
      <c r="U20" s="180">
        <v>1295.8924299065873</v>
      </c>
      <c r="V20" s="180"/>
      <c r="W20" s="264">
        <v>10.093586345256998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3100.4499153283145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17.197479693013754</v>
      </c>
      <c r="D21" s="269">
        <f>SUM(D22:D24)</f>
        <v>-11.292365000000002</v>
      </c>
      <c r="E21" s="182">
        <f>SUM(E22:E24)</f>
        <v>28.489844693013758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-18.19450505671319</v>
      </c>
      <c r="M21" s="182">
        <f t="shared" ref="M21:AA21" si="15">SUM(M22:M24)</f>
        <v>0</v>
      </c>
      <c r="N21" s="182">
        <f t="shared" ref="N21" si="16">SUM(N22:N24)</f>
        <v>18.105</v>
      </c>
      <c r="O21" s="182">
        <f t="shared" si="15"/>
        <v>0</v>
      </c>
      <c r="P21" s="182">
        <f t="shared" si="15"/>
        <v>-18.08029278888889</v>
      </c>
      <c r="Q21" s="182">
        <f t="shared" si="15"/>
        <v>169.09571529760004</v>
      </c>
      <c r="R21" s="182">
        <f t="shared" si="15"/>
        <v>-168.71280274895997</v>
      </c>
      <c r="S21" s="182">
        <f t="shared" si="15"/>
        <v>0.56981287485875698</v>
      </c>
      <c r="T21" s="182">
        <f t="shared" si="15"/>
        <v>0</v>
      </c>
      <c r="U21" s="182">
        <f t="shared" si="15"/>
        <v>-1.9744579983093757</v>
      </c>
      <c r="V21" s="182">
        <f t="shared" si="15"/>
        <v>-17.197479693013758</v>
      </c>
      <c r="W21" s="270">
        <f t="shared" si="15"/>
        <v>0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-413.95864675973166</v>
      </c>
      <c r="AC21" s="332">
        <f t="shared" si="17"/>
        <v>-69.001988581977614</v>
      </c>
      <c r="AD21" s="182">
        <f t="shared" si="17"/>
        <v>-344.90112829599997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-5.552988175408427E-2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413.95864675973166</v>
      </c>
      <c r="AP21" s="331">
        <f t="shared" si="17"/>
        <v>0</v>
      </c>
      <c r="AQ21" s="223">
        <f t="shared" si="17"/>
        <v>-0.99702536369943573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-413.95864675973166</v>
      </c>
      <c r="AC22" s="327">
        <f>-AC2</f>
        <v>-69.001988581977614</v>
      </c>
      <c r="AD22" s="179">
        <f>-AD2</f>
        <v>-344.90112829599997</v>
      </c>
      <c r="AE22" s="179"/>
      <c r="AF22" s="179"/>
      <c r="AG22" s="186"/>
      <c r="AH22" s="186"/>
      <c r="AI22" s="186"/>
      <c r="AJ22" s="186"/>
      <c r="AK22" s="260">
        <v>-5.552988175408427E-2</v>
      </c>
      <c r="AL22" s="186"/>
      <c r="AM22" s="261"/>
      <c r="AN22" s="352"/>
      <c r="AO22" s="307">
        <f>-(C22+H22+L22+AA22+AB22)</f>
        <v>413.95864675973166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17.197479693013754</v>
      </c>
      <c r="D24" s="403">
        <v>-11.292365000000002</v>
      </c>
      <c r="E24" s="184">
        <f>-D24-V24</f>
        <v>28.489844693013758</v>
      </c>
      <c r="F24" s="253"/>
      <c r="G24" s="253">
        <v>0</v>
      </c>
      <c r="H24" s="303"/>
      <c r="I24" s="312"/>
      <c r="J24" s="184"/>
      <c r="K24" s="184"/>
      <c r="L24" s="303">
        <f>SUM(N24:Z24)</f>
        <v>-18.19450505671319</v>
      </c>
      <c r="M24" s="184"/>
      <c r="N24" s="184">
        <v>18.105</v>
      </c>
      <c r="O24" s="184"/>
      <c r="P24" s="184">
        <v>-18.08029278888889</v>
      </c>
      <c r="Q24" s="184">
        <v>169.09571529760004</v>
      </c>
      <c r="R24" s="184">
        <v>-168.71280274895997</v>
      </c>
      <c r="S24" s="184">
        <v>0.56981287485875698</v>
      </c>
      <c r="T24" s="184"/>
      <c r="U24" s="184">
        <v>-1.9744579983093757</v>
      </c>
      <c r="V24" s="253">
        <v>-17.197479693013758</v>
      </c>
      <c r="W24" s="253">
        <v>0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-0.99702536369943573</v>
      </c>
      <c r="AR24" s="196"/>
    </row>
    <row r="25" spans="1:44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14.46737289271303</v>
      </c>
      <c r="I25" s="172">
        <v>14.46737289271303</v>
      </c>
      <c r="J25" s="183"/>
      <c r="K25" s="183"/>
      <c r="L25" s="309">
        <f>SUM(O25:Z25)</f>
        <v>83.427319962927527</v>
      </c>
      <c r="M25" s="183"/>
      <c r="N25" s="183"/>
      <c r="O25" s="183">
        <v>72.960083423060411</v>
      </c>
      <c r="P25" s="183"/>
      <c r="Q25" s="183"/>
      <c r="R25" s="183"/>
      <c r="S25" s="183">
        <v>0</v>
      </c>
      <c r="T25" s="183">
        <v>10.318705443987364</v>
      </c>
      <c r="U25" s="183">
        <v>0.1485310958797475</v>
      </c>
      <c r="V25" s="183"/>
      <c r="W25" s="172"/>
      <c r="X25" s="172"/>
      <c r="Y25" s="172"/>
      <c r="Z25" s="183"/>
      <c r="AA25" s="309">
        <v>73.371663960193459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247.53392681839594</v>
      </c>
      <c r="AP25" s="217"/>
      <c r="AQ25" s="226">
        <f>C25+H25+L25+AA25+AB25+AN25+AO25+AP25</f>
        <v>418.80028363422991</v>
      </c>
      <c r="AR25" s="196"/>
    </row>
    <row r="26" spans="1:44" s="206" customFormat="1" ht="12.75" customHeight="1" thickBot="1">
      <c r="A26" s="203" t="s">
        <v>9</v>
      </c>
      <c r="B26" s="204"/>
      <c r="C26" s="254">
        <f t="shared" ref="C26:AP26" si="20">C7-C9+C15+C21-C25</f>
        <v>331.51227916681182</v>
      </c>
      <c r="D26" s="276">
        <f t="shared" si="20"/>
        <v>252.35536086744972</v>
      </c>
      <c r="E26" s="177">
        <f t="shared" si="20"/>
        <v>66.31273045365387</v>
      </c>
      <c r="F26" s="177">
        <f t="shared" si="20"/>
        <v>0</v>
      </c>
      <c r="G26" s="177">
        <f t="shared" si="20"/>
        <v>12.84418784570825</v>
      </c>
      <c r="H26" s="305">
        <f t="shared" si="20"/>
        <v>213.47362110681604</v>
      </c>
      <c r="I26" s="276">
        <f t="shared" si="20"/>
        <v>0.31049110681598791</v>
      </c>
      <c r="J26" s="177">
        <f t="shared" si="20"/>
        <v>127.70399999999999</v>
      </c>
      <c r="K26" s="177">
        <f t="shared" si="20"/>
        <v>85.459130000000016</v>
      </c>
      <c r="L26" s="305">
        <f t="shared" si="20"/>
        <v>6302.4839571485745</v>
      </c>
      <c r="M26" s="177">
        <f t="shared" si="20"/>
        <v>-4.5474735088646412E-13</v>
      </c>
      <c r="N26" s="177">
        <f t="shared" si="20"/>
        <v>0</v>
      </c>
      <c r="O26" s="177">
        <f t="shared" si="20"/>
        <v>-42.337532304692971</v>
      </c>
      <c r="P26" s="177">
        <f t="shared" si="20"/>
        <v>1226.9446271801271</v>
      </c>
      <c r="Q26" s="177">
        <f t="shared" si="20"/>
        <v>802.16662349168541</v>
      </c>
      <c r="R26" s="177">
        <f t="shared" si="20"/>
        <v>596.36251051008003</v>
      </c>
      <c r="S26" s="177">
        <f t="shared" si="20"/>
        <v>152.31891177103108</v>
      </c>
      <c r="T26" s="177">
        <f t="shared" si="20"/>
        <v>137.42334703652165</v>
      </c>
      <c r="U26" s="177">
        <f t="shared" si="20"/>
        <v>3068.4516817740919</v>
      </c>
      <c r="V26" s="177">
        <f t="shared" si="20"/>
        <v>96.57367357864328</v>
      </c>
      <c r="W26" s="177">
        <f t="shared" si="20"/>
        <v>-4.3438744370000002</v>
      </c>
      <c r="X26" s="177">
        <f t="shared" si="20"/>
        <v>238.17835560471167</v>
      </c>
      <c r="Y26" s="177">
        <f t="shared" si="20"/>
        <v>0.97265810317604096</v>
      </c>
      <c r="Z26" s="177">
        <f t="shared" si="20"/>
        <v>29.772974840200902</v>
      </c>
      <c r="AA26" s="305">
        <f t="shared" si="20"/>
        <v>1635.2839288546638</v>
      </c>
      <c r="AB26" s="255">
        <f t="shared" si="20"/>
        <v>296.15854021775715</v>
      </c>
      <c r="AC26" s="325">
        <f t="shared" si="20"/>
        <v>0</v>
      </c>
      <c r="AD26" s="178">
        <f t="shared" si="20"/>
        <v>0</v>
      </c>
      <c r="AE26" s="178">
        <f t="shared" si="20"/>
        <v>154.16126863097574</v>
      </c>
      <c r="AF26" s="178">
        <f t="shared" si="20"/>
        <v>19.761531411756849</v>
      </c>
      <c r="AG26" s="178">
        <f t="shared" si="20"/>
        <v>0</v>
      </c>
      <c r="AH26" s="178">
        <f t="shared" si="20"/>
        <v>8.7759094527767907</v>
      </c>
      <c r="AI26" s="178">
        <f t="shared" si="20"/>
        <v>56.693314114141451</v>
      </c>
      <c r="AJ26" s="178">
        <f t="shared" ref="AJ26" si="21">AJ7-AJ9+AJ15+AJ21-AJ25</f>
        <v>28.640216135263202</v>
      </c>
      <c r="AK26" s="257">
        <f t="shared" si="20"/>
        <v>0</v>
      </c>
      <c r="AL26" s="257">
        <f t="shared" si="20"/>
        <v>9.3702120880472481</v>
      </c>
      <c r="AM26" s="295">
        <f t="shared" si="20"/>
        <v>18.75608838479593</v>
      </c>
      <c r="AN26" s="305">
        <f t="shared" si="20"/>
        <v>27.362602183521574</v>
      </c>
      <c r="AO26" s="305">
        <f t="shared" si="20"/>
        <v>2091.1948076848762</v>
      </c>
      <c r="AP26" s="255">
        <f t="shared" si="20"/>
        <v>0</v>
      </c>
      <c r="AQ26" s="205">
        <f>C26+H26+L26+AA26+AB26+AN26+AO26+AP26</f>
        <v>10897.46973636302</v>
      </c>
      <c r="AR26" s="196"/>
    </row>
    <row r="27" spans="1:44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268.92398854808857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238.17835560471167</v>
      </c>
      <c r="Y27" s="258">
        <f t="shared" si="23"/>
        <v>0.97265810317604096</v>
      </c>
      <c r="Z27" s="178">
        <f t="shared" si="23"/>
        <v>29.772974840200902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268.92398854808857</v>
      </c>
      <c r="AR27" s="196"/>
    </row>
    <row r="28" spans="1:44" s="196" customFormat="1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268.92398854808857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238.17835560471167</v>
      </c>
      <c r="Y28" s="270">
        <f>Y26</f>
        <v>0.97265810317604096</v>
      </c>
      <c r="Z28" s="182">
        <f>Z26</f>
        <v>29.772974840200902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268.92398854808857</v>
      </c>
    </row>
    <row r="29" spans="1:44" s="206" customFormat="1" ht="12.75" customHeight="1" thickBot="1">
      <c r="A29" s="207" t="s">
        <v>12</v>
      </c>
      <c r="B29" s="208"/>
      <c r="C29" s="256">
        <f t="shared" ref="C29:AQ29" si="25">C30+C45+C56+C58+C65+C70+C71</f>
        <v>328.02814841557017</v>
      </c>
      <c r="D29" s="257">
        <f t="shared" si="25"/>
        <v>251.17552027246725</v>
      </c>
      <c r="E29" s="178">
        <f t="shared" si="25"/>
        <v>64.937681004679987</v>
      </c>
      <c r="F29" s="258">
        <f t="shared" si="25"/>
        <v>0</v>
      </c>
      <c r="G29" s="258">
        <f t="shared" si="25"/>
        <v>11.914947138422903</v>
      </c>
      <c r="H29" s="306">
        <f t="shared" si="25"/>
        <v>215.27471775580395</v>
      </c>
      <c r="I29" s="257">
        <f t="shared" si="25"/>
        <v>0.74271775580395527</v>
      </c>
      <c r="J29" s="257">
        <f t="shared" si="25"/>
        <v>127.70399999999999</v>
      </c>
      <c r="K29" s="257">
        <f t="shared" si="25"/>
        <v>86.828000000000003</v>
      </c>
      <c r="L29" s="306">
        <f t="shared" si="25"/>
        <v>6087.8952635948408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1272.4461135624158</v>
      </c>
      <c r="Q29" s="178">
        <f t="shared" si="25"/>
        <v>758.38018698624012</v>
      </c>
      <c r="R29" s="178">
        <f t="shared" si="25"/>
        <v>585.6714349699655</v>
      </c>
      <c r="S29" s="178">
        <f t="shared" si="25"/>
        <v>113.08125496290472</v>
      </c>
      <c r="T29" s="178">
        <f t="shared" si="25"/>
        <v>137.00651089999999</v>
      </c>
      <c r="U29" s="178">
        <f t="shared" si="25"/>
        <v>3120.6553750266812</v>
      </c>
      <c r="V29" s="178">
        <f t="shared" si="25"/>
        <v>100.65438718663376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1621.3725679507343</v>
      </c>
      <c r="AB29" s="324">
        <f t="shared" si="25"/>
        <v>298.63759256376392</v>
      </c>
      <c r="AC29" s="325">
        <f t="shared" si="25"/>
        <v>0</v>
      </c>
      <c r="AD29" s="178">
        <f t="shared" si="25"/>
        <v>0</v>
      </c>
      <c r="AE29" s="178">
        <f t="shared" si="25"/>
        <v>157.09608438822394</v>
      </c>
      <c r="AF29" s="178">
        <f t="shared" ref="AF29" si="27">AF30+AF45+AF56+AF58+AF65+AF70+AF71</f>
        <v>19.761531411756845</v>
      </c>
      <c r="AG29" s="178">
        <f t="shared" si="25"/>
        <v>0</v>
      </c>
      <c r="AH29" s="178">
        <f t="shared" si="25"/>
        <v>8.7759094527767925</v>
      </c>
      <c r="AI29" s="178">
        <f t="shared" si="25"/>
        <v>56.285520964867196</v>
      </c>
      <c r="AJ29" s="178">
        <f t="shared" ref="AJ29" si="28">AJ30+AJ45+AJ56+AJ58+AJ65+AJ70+AJ71</f>
        <v>28.592245873296001</v>
      </c>
      <c r="AK29" s="324">
        <f t="shared" si="25"/>
        <v>0</v>
      </c>
      <c r="AL29" s="324">
        <f t="shared" ref="AL29" si="29">AL30+AL45+AL56+AL58+AL65+AL70+AL71</f>
        <v>9.3702120880472481</v>
      </c>
      <c r="AM29" s="324">
        <f t="shared" si="25"/>
        <v>18.75608838479593</v>
      </c>
      <c r="AN29" s="324">
        <f t="shared" si="25"/>
        <v>27.362602183521577</v>
      </c>
      <c r="AO29" s="306">
        <f t="shared" si="25"/>
        <v>2135.0275012282259</v>
      </c>
      <c r="AP29" s="324">
        <f t="shared" si="25"/>
        <v>0</v>
      </c>
      <c r="AQ29" s="205">
        <f t="shared" si="25"/>
        <v>10713.598393692459</v>
      </c>
      <c r="AR29" s="196"/>
    </row>
    <row r="30" spans="1:44" s="232" customFormat="1" ht="12.75" customHeight="1">
      <c r="A30" s="230" t="s">
        <v>43</v>
      </c>
      <c r="B30" s="231"/>
      <c r="C30" s="278">
        <f>SUM(C31:C44)</f>
        <v>86.291405043057566</v>
      </c>
      <c r="D30" s="185">
        <v>86.291405043057566</v>
      </c>
      <c r="E30" s="185">
        <v>0</v>
      </c>
      <c r="F30" s="280"/>
      <c r="G30" s="280"/>
      <c r="H30" s="314">
        <f>SUM(H31:H44)</f>
        <v>0.74271775580395527</v>
      </c>
      <c r="I30" s="279">
        <f t="shared" ref="I30:K30" si="30">SUM(I31:I44)</f>
        <v>0.74271775580395527</v>
      </c>
      <c r="J30" s="185">
        <f t="shared" si="30"/>
        <v>0</v>
      </c>
      <c r="K30" s="185">
        <f t="shared" si="30"/>
        <v>0</v>
      </c>
      <c r="L30" s="314">
        <f>SUM(L31:L44)</f>
        <v>381.02830011976471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8.2524057289826018</v>
      </c>
      <c r="R30" s="185">
        <f>SUM(R31:R44)</f>
        <v>0</v>
      </c>
      <c r="S30" s="185">
        <v>108.5320391815533</v>
      </c>
      <c r="T30" s="185">
        <v>34.478372584916919</v>
      </c>
      <c r="U30" s="185">
        <v>139.0107172197277</v>
      </c>
      <c r="V30" s="185">
        <v>90.754765404584148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676.37152156225011</v>
      </c>
      <c r="AB30" s="336">
        <f t="shared" ref="AB30:AN30" si="31">SUM(AB31:AB44)</f>
        <v>135.02482547935023</v>
      </c>
      <c r="AC30" s="337">
        <f t="shared" si="31"/>
        <v>0</v>
      </c>
      <c r="AD30" s="185">
        <f t="shared" si="31"/>
        <v>0</v>
      </c>
      <c r="AE30" s="185">
        <f t="shared" si="31"/>
        <v>110.39979405803955</v>
      </c>
      <c r="AF30" s="185">
        <f t="shared" ref="AF30" si="32">SUM(AF31:AF44)</f>
        <v>19.761531411756845</v>
      </c>
      <c r="AG30" s="185">
        <f t="shared" si="31"/>
        <v>0</v>
      </c>
      <c r="AH30" s="185">
        <f t="shared" si="31"/>
        <v>4.863500009553837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27.362602183521577</v>
      </c>
      <c r="AO30" s="314">
        <v>536.81511631020965</v>
      </c>
      <c r="AP30" s="336">
        <f>SUM(AP31:AP44)</f>
        <v>0</v>
      </c>
      <c r="AQ30" s="209">
        <f t="shared" ref="AQ30" si="35">C30+H30+L30+AA30+AB30+AN30+AO30+AP30</f>
        <v>1843.636488453958</v>
      </c>
      <c r="AR30" s="196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1.7350000189493175E-2</v>
      </c>
      <c r="D31" s="327">
        <v>1.7350000189493175E-2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24.175387716303625</v>
      </c>
      <c r="M31" s="186"/>
      <c r="N31" s="186"/>
      <c r="O31" s="186"/>
      <c r="P31" s="283"/>
      <c r="Q31" s="311">
        <v>0.56999999999999995</v>
      </c>
      <c r="R31" s="434"/>
      <c r="S31" s="311">
        <v>0.70876941292471407</v>
      </c>
      <c r="T31" s="311">
        <v>0.14161830337891015</v>
      </c>
      <c r="U31" s="311">
        <v>22.754999999999999</v>
      </c>
      <c r="V31" s="311">
        <v>0</v>
      </c>
      <c r="W31" s="434"/>
      <c r="X31" s="282"/>
      <c r="Y31" s="283"/>
      <c r="Z31" s="186"/>
      <c r="AA31" s="352">
        <v>12.132900461799753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37.871756212540866</v>
      </c>
      <c r="AP31" s="338"/>
      <c r="AQ31" s="212">
        <f t="shared" si="24"/>
        <v>74.197394390833736</v>
      </c>
    </row>
    <row r="32" spans="1:44" ht="12.75" customHeight="1">
      <c r="A32" s="235" t="s">
        <v>110</v>
      </c>
      <c r="B32" s="402" t="s">
        <v>122</v>
      </c>
      <c r="C32" s="249">
        <f t="shared" si="36"/>
        <v>16.21332803179946</v>
      </c>
      <c r="D32" s="321">
        <v>16.21332803179946</v>
      </c>
      <c r="E32" s="413"/>
      <c r="F32" s="413"/>
      <c r="G32" s="582"/>
      <c r="H32" s="302">
        <f t="shared" si="37"/>
        <v>0.74271775580395527</v>
      </c>
      <c r="I32" s="28">
        <v>0.74271775580395527</v>
      </c>
      <c r="J32" s="173"/>
      <c r="K32" s="173"/>
      <c r="L32" s="302">
        <f t="shared" si="38"/>
        <v>43.257296907096325</v>
      </c>
      <c r="M32" s="173"/>
      <c r="N32" s="173"/>
      <c r="O32" s="173"/>
      <c r="P32" s="283"/>
      <c r="Q32" s="413">
        <v>1.8029999999999999</v>
      </c>
      <c r="R32" s="413"/>
      <c r="S32" s="413">
        <v>13.194746458101129</v>
      </c>
      <c r="T32" s="413">
        <v>15.171550448995193</v>
      </c>
      <c r="U32" s="413">
        <v>13.087999999999999</v>
      </c>
      <c r="V32" s="413">
        <v>0</v>
      </c>
      <c r="W32" s="413"/>
      <c r="X32" s="28"/>
      <c r="Y32" s="188"/>
      <c r="Z32" s="173"/>
      <c r="AA32" s="350">
        <v>214.83011156339401</v>
      </c>
      <c r="AB32" s="320">
        <f t="shared" si="39"/>
        <v>18.250027679373268</v>
      </c>
      <c r="AC32" s="321"/>
      <c r="AD32" s="173"/>
      <c r="AE32" s="173">
        <v>13.386527669819431</v>
      </c>
      <c r="AF32" s="173"/>
      <c r="AG32" s="186"/>
      <c r="AH32" s="186">
        <v>4.863500009553837</v>
      </c>
      <c r="AI32" s="186">
        <v>0</v>
      </c>
      <c r="AJ32" s="186"/>
      <c r="AK32" s="28"/>
      <c r="AL32" s="188"/>
      <c r="AM32" s="173"/>
      <c r="AN32" s="350"/>
      <c r="AO32" s="350">
        <v>137.42945529935363</v>
      </c>
      <c r="AP32" s="320"/>
      <c r="AQ32" s="199">
        <f t="shared" si="24"/>
        <v>430.7229372368206</v>
      </c>
    </row>
    <row r="33" spans="1:44" ht="12.75" customHeight="1">
      <c r="A33" s="235" t="s">
        <v>16</v>
      </c>
      <c r="B33" s="138" t="s">
        <v>14</v>
      </c>
      <c r="C33" s="249">
        <f t="shared" si="36"/>
        <v>5.7998572062020033E-2</v>
      </c>
      <c r="D33" s="321">
        <v>5.7998572062020033E-2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3.7586982251184167</v>
      </c>
      <c r="M33" s="173"/>
      <c r="N33" s="173"/>
      <c r="O33" s="173"/>
      <c r="P33" s="283"/>
      <c r="Q33" s="413">
        <v>5.0999999999999997E-2</v>
      </c>
      <c r="R33" s="413"/>
      <c r="S33" s="413">
        <v>0.29202516584022553</v>
      </c>
      <c r="T33" s="413">
        <v>3.1376730592781912</v>
      </c>
      <c r="U33" s="413">
        <v>0.27800000000000002</v>
      </c>
      <c r="V33" s="413">
        <v>0</v>
      </c>
      <c r="W33" s="413"/>
      <c r="X33" s="28"/>
      <c r="Y33" s="188"/>
      <c r="Z33" s="173"/>
      <c r="AA33" s="350">
        <v>2.9316037367246683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2.1158816024930251</v>
      </c>
      <c r="AP33" s="320"/>
      <c r="AQ33" s="199">
        <f t="shared" si="24"/>
        <v>8.8641821363981315</v>
      </c>
    </row>
    <row r="34" spans="1:44" ht="12.75" customHeight="1">
      <c r="A34" s="235" t="s">
        <v>18</v>
      </c>
      <c r="B34" s="138" t="s">
        <v>123</v>
      </c>
      <c r="C34" s="526">
        <f t="shared" si="36"/>
        <v>0.13929571580707378</v>
      </c>
      <c r="D34" s="321">
        <v>0.13929571580707378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3.426176918102577</v>
      </c>
      <c r="M34" s="173"/>
      <c r="N34" s="173"/>
      <c r="O34" s="173"/>
      <c r="P34" s="283"/>
      <c r="Q34" s="413">
        <v>8.7999999999999995E-2</v>
      </c>
      <c r="R34" s="413"/>
      <c r="S34" s="413">
        <v>0.10304533846705875</v>
      </c>
      <c r="T34" s="413">
        <v>0.61613157963551823</v>
      </c>
      <c r="U34" s="413">
        <v>2.6190000000000002</v>
      </c>
      <c r="V34" s="413">
        <v>0</v>
      </c>
      <c r="W34" s="413"/>
      <c r="X34" s="28"/>
      <c r="Y34" s="188"/>
      <c r="Z34" s="173"/>
      <c r="AA34" s="350">
        <v>6.8303409663331776</v>
      </c>
      <c r="AB34" s="320">
        <f t="shared" si="39"/>
        <v>95.319405539839494</v>
      </c>
      <c r="AC34" s="321"/>
      <c r="AD34" s="173"/>
      <c r="AE34" s="173">
        <v>95.319405539839494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23.514989970260533</v>
      </c>
      <c r="AP34" s="320"/>
      <c r="AQ34" s="199">
        <f t="shared" si="24"/>
        <v>129.23020911034286</v>
      </c>
    </row>
    <row r="35" spans="1:44" ht="12.75" customHeight="1">
      <c r="A35" s="235" t="s">
        <v>20</v>
      </c>
      <c r="B35" s="138" t="s">
        <v>124</v>
      </c>
      <c r="C35" s="526">
        <f t="shared" si="36"/>
        <v>0.14003928724376632</v>
      </c>
      <c r="D35" s="321">
        <v>0.14003928724376632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1.3490280184084213</v>
      </c>
      <c r="M35" s="173"/>
      <c r="N35" s="173"/>
      <c r="O35" s="173"/>
      <c r="P35" s="283"/>
      <c r="Q35" s="413">
        <v>0.13</v>
      </c>
      <c r="R35" s="413"/>
      <c r="S35" s="413">
        <v>0.23879141165060108</v>
      </c>
      <c r="T35" s="413">
        <v>0.28323660675782031</v>
      </c>
      <c r="U35" s="413">
        <v>0.69699999999999995</v>
      </c>
      <c r="V35" s="413">
        <v>0</v>
      </c>
      <c r="W35" s="413"/>
      <c r="X35" s="28"/>
      <c r="Y35" s="188"/>
      <c r="Z35" s="173"/>
      <c r="AA35" s="350">
        <v>7.6860999450722947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9.9361351258035242</v>
      </c>
      <c r="AP35" s="320"/>
      <c r="AQ35" s="199">
        <f t="shared" si="24"/>
        <v>19.111302376528009</v>
      </c>
    </row>
    <row r="36" spans="1:44" ht="12.75" customHeight="1">
      <c r="A36" s="235" t="s">
        <v>22</v>
      </c>
      <c r="B36" s="138" t="s">
        <v>125</v>
      </c>
      <c r="C36" s="249">
        <f t="shared" si="36"/>
        <v>0.14623571588287104</v>
      </c>
      <c r="D36" s="339">
        <v>0.14623571588287104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27.595351022416011</v>
      </c>
      <c r="M36" s="173"/>
      <c r="N36" s="173"/>
      <c r="O36" s="173"/>
      <c r="P36" s="283"/>
      <c r="Q36" s="434">
        <v>0.47499999999999992</v>
      </c>
      <c r="R36" s="413"/>
      <c r="S36" s="434">
        <v>3.1388902916810699</v>
      </c>
      <c r="T36" s="434">
        <v>1.5118213685384954</v>
      </c>
      <c r="U36" s="434">
        <v>8.9289999999999985</v>
      </c>
      <c r="V36" s="434">
        <v>13.540639362196446</v>
      </c>
      <c r="W36" s="413"/>
      <c r="X36" s="28"/>
      <c r="Y36" s="188"/>
      <c r="Z36" s="173"/>
      <c r="AA36" s="347">
        <v>104.41643856612255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85.430940301100392</v>
      </c>
      <c r="AP36" s="320"/>
      <c r="AQ36" s="199">
        <f t="shared" si="24"/>
        <v>217.58896560552182</v>
      </c>
    </row>
    <row r="37" spans="1:44" ht="12.75" customHeight="1">
      <c r="A37" s="235" t="s">
        <v>24</v>
      </c>
      <c r="B37" s="138" t="s">
        <v>126</v>
      </c>
      <c r="C37" s="249">
        <f t="shared" si="36"/>
        <v>0.2101828594384316</v>
      </c>
      <c r="D37" s="321">
        <v>0.2101828594384316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4.4102161742289354</v>
      </c>
      <c r="M37" s="173"/>
      <c r="N37" s="173"/>
      <c r="O37" s="173"/>
      <c r="P37" s="283"/>
      <c r="Q37" s="413">
        <v>1.3360000000000001</v>
      </c>
      <c r="R37" s="413"/>
      <c r="S37" s="413">
        <v>2.01527783717864E-2</v>
      </c>
      <c r="T37" s="413">
        <v>2.058063395857149</v>
      </c>
      <c r="U37" s="413">
        <v>0.996</v>
      </c>
      <c r="V37" s="413">
        <v>0</v>
      </c>
      <c r="W37" s="413"/>
      <c r="X37" s="28"/>
      <c r="Y37" s="188"/>
      <c r="Z37" s="173"/>
      <c r="AA37" s="350">
        <v>8.1724982469585719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20.68290628755997</v>
      </c>
      <c r="AP37" s="320"/>
      <c r="AQ37" s="199">
        <f t="shared" si="24"/>
        <v>33.47580356818591</v>
      </c>
    </row>
    <row r="38" spans="1:44" ht="12.75" customHeight="1">
      <c r="A38" s="235" t="s">
        <v>26</v>
      </c>
      <c r="B38" s="138" t="s">
        <v>127</v>
      </c>
      <c r="C38" s="249">
        <f t="shared" si="36"/>
        <v>68.572840566246782</v>
      </c>
      <c r="D38" s="321">
        <v>68.572840566246782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99.449472271667929</v>
      </c>
      <c r="M38" s="173"/>
      <c r="N38" s="173"/>
      <c r="O38" s="173"/>
      <c r="P38" s="283"/>
      <c r="Q38" s="413">
        <v>0.83199999999999996</v>
      </c>
      <c r="R38" s="413"/>
      <c r="S38" s="413">
        <v>2.1251675154700789</v>
      </c>
      <c r="T38" s="413">
        <v>1.8851787138101674</v>
      </c>
      <c r="U38" s="413">
        <v>17.393000000000001</v>
      </c>
      <c r="V38" s="413">
        <v>77.21412604238769</v>
      </c>
      <c r="W38" s="413"/>
      <c r="X38" s="28"/>
      <c r="Y38" s="188"/>
      <c r="Z38" s="173"/>
      <c r="AA38" s="350">
        <v>20.531293909763725</v>
      </c>
      <c r="AB38" s="320">
        <f t="shared" si="39"/>
        <v>21.455392260137469</v>
      </c>
      <c r="AC38" s="321"/>
      <c r="AD38" s="173"/>
      <c r="AE38" s="173">
        <v>1.6938608483806248</v>
      </c>
      <c r="AF38" s="173">
        <v>19.761531411756845</v>
      </c>
      <c r="AG38" s="186"/>
      <c r="AH38" s="186"/>
      <c r="AI38" s="186">
        <v>0</v>
      </c>
      <c r="AJ38" s="186"/>
      <c r="AK38" s="28"/>
      <c r="AL38" s="188"/>
      <c r="AM38" s="173"/>
      <c r="AN38" s="350">
        <v>27.362602183521577</v>
      </c>
      <c r="AO38" s="350">
        <v>38.69641709340646</v>
      </c>
      <c r="AP38" s="320"/>
      <c r="AQ38" s="199">
        <f t="shared" si="24"/>
        <v>276.06801828474391</v>
      </c>
    </row>
    <row r="39" spans="1:44" ht="12.75" customHeight="1">
      <c r="A39" s="235" t="s">
        <v>28</v>
      </c>
      <c r="B39" s="138" t="s">
        <v>128</v>
      </c>
      <c r="C39" s="249">
        <f t="shared" si="36"/>
        <v>0.27363428870286377</v>
      </c>
      <c r="D39" s="321">
        <v>0.27363428870286377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91.550955687932912</v>
      </c>
      <c r="M39" s="173"/>
      <c r="N39" s="173"/>
      <c r="O39" s="173"/>
      <c r="P39" s="283"/>
      <c r="Q39" s="413">
        <v>0.60799999999999998</v>
      </c>
      <c r="R39" s="413"/>
      <c r="S39" s="413">
        <v>86.071957806748046</v>
      </c>
      <c r="T39" s="413">
        <v>1.9329978811848643</v>
      </c>
      <c r="U39" s="413">
        <v>2.9380000000000002</v>
      </c>
      <c r="V39" s="413">
        <v>0</v>
      </c>
      <c r="W39" s="413"/>
      <c r="X39" s="28"/>
      <c r="Y39" s="188"/>
      <c r="Z39" s="173"/>
      <c r="AA39" s="350">
        <v>232.52796232517079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44.209116133750634</v>
      </c>
      <c r="AP39" s="320"/>
      <c r="AQ39" s="199">
        <f t="shared" si="24"/>
        <v>368.56166843555718</v>
      </c>
    </row>
    <row r="40" spans="1:44" ht="12.75" customHeight="1">
      <c r="A40" s="235" t="s">
        <v>30</v>
      </c>
      <c r="B40" s="138" t="s">
        <v>129</v>
      </c>
      <c r="C40" s="249">
        <f t="shared" si="36"/>
        <v>0.14227000155384403</v>
      </c>
      <c r="D40" s="321">
        <v>0.14227000155384403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2.9508913291642878</v>
      </c>
      <c r="M40" s="173"/>
      <c r="N40" s="173"/>
      <c r="O40" s="173"/>
      <c r="P40" s="283"/>
      <c r="Q40" s="413">
        <v>0.26700000000000002</v>
      </c>
      <c r="R40" s="413"/>
      <c r="S40" s="413">
        <v>0.10988967829143903</v>
      </c>
      <c r="T40" s="413">
        <v>1.0980016508728487</v>
      </c>
      <c r="U40" s="413">
        <v>1.476</v>
      </c>
      <c r="V40" s="413">
        <v>0</v>
      </c>
      <c r="W40" s="413"/>
      <c r="X40" s="28"/>
      <c r="Y40" s="188"/>
      <c r="Z40" s="173"/>
      <c r="AA40" s="350">
        <v>9.030144929327264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14.079074313009267</v>
      </c>
      <c r="AP40" s="320"/>
      <c r="AQ40" s="199">
        <f t="shared" si="24"/>
        <v>26.202380573054661</v>
      </c>
    </row>
    <row r="41" spans="1:44" ht="12.75" customHeight="1">
      <c r="A41" s="235" t="s">
        <v>32</v>
      </c>
      <c r="B41" s="138" t="s">
        <v>130</v>
      </c>
      <c r="C41" s="526">
        <f t="shared" si="36"/>
        <v>5.0810714840658577E-2</v>
      </c>
      <c r="D41" s="339">
        <v>5.0810714840658577E-2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3.3242431405109691</v>
      </c>
      <c r="M41" s="173"/>
      <c r="N41" s="173"/>
      <c r="O41" s="173"/>
      <c r="P41" s="283"/>
      <c r="Q41" s="434">
        <v>0.14000000000000001</v>
      </c>
      <c r="R41" s="413"/>
      <c r="S41" s="434">
        <v>9.0877623223716023E-2</v>
      </c>
      <c r="T41" s="434">
        <v>2.4663655172872532</v>
      </c>
      <c r="U41" s="434">
        <v>0.627</v>
      </c>
      <c r="V41" s="434">
        <v>0</v>
      </c>
      <c r="W41" s="413"/>
      <c r="X41" s="28"/>
      <c r="Y41" s="188"/>
      <c r="Z41" s="173"/>
      <c r="AA41" s="347">
        <v>15.575442647595128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49.813444160857664</v>
      </c>
      <c r="AP41" s="320"/>
      <c r="AQ41" s="199">
        <f t="shared" si="24"/>
        <v>68.763940663804419</v>
      </c>
    </row>
    <row r="42" spans="1:44" ht="12.75" customHeight="1">
      <c r="A42" s="235" t="s">
        <v>34</v>
      </c>
      <c r="B42" s="138" t="s">
        <v>131</v>
      </c>
      <c r="C42" s="249">
        <f t="shared" si="36"/>
        <v>1.7597857335057362E-2</v>
      </c>
      <c r="D42" s="321">
        <v>1.7597857335057362E-2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2.3842729586417857</v>
      </c>
      <c r="M42" s="173"/>
      <c r="N42" s="173"/>
      <c r="O42" s="173"/>
      <c r="P42" s="283"/>
      <c r="Q42" s="413">
        <v>0.65300000000000002</v>
      </c>
      <c r="R42" s="413"/>
      <c r="S42" s="413">
        <v>7.1105085953284089E-2</v>
      </c>
      <c r="T42" s="413">
        <v>1.3591678726885013</v>
      </c>
      <c r="U42" s="413">
        <v>0.30100000000000005</v>
      </c>
      <c r="V42" s="413">
        <v>0</v>
      </c>
      <c r="W42" s="413"/>
      <c r="X42" s="28"/>
      <c r="Y42" s="188"/>
      <c r="Z42" s="173"/>
      <c r="AA42" s="350">
        <v>1.1754101266799057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3.1892497331434857</v>
      </c>
      <c r="AP42" s="320"/>
      <c r="AQ42" s="199">
        <f t="shared" si="24"/>
        <v>6.7665306758002348</v>
      </c>
    </row>
    <row r="43" spans="1:44" ht="12.75" customHeight="1">
      <c r="A43" s="235" t="s">
        <v>36</v>
      </c>
      <c r="B43" s="138" t="s">
        <v>142</v>
      </c>
      <c r="C43" s="526">
        <f t="shared" si="36"/>
        <v>0.30536000333507984</v>
      </c>
      <c r="D43" s="321">
        <v>0.30536000333507984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16.068126902001751</v>
      </c>
      <c r="M43" s="173"/>
      <c r="N43" s="173"/>
      <c r="O43" s="173"/>
      <c r="P43" s="188"/>
      <c r="Q43" s="413">
        <v>0.58299999999999996</v>
      </c>
      <c r="R43" s="413"/>
      <c r="S43" s="413">
        <v>2.3666206148301612</v>
      </c>
      <c r="T43" s="413">
        <v>2.5105062871715891</v>
      </c>
      <c r="U43" s="413">
        <v>10.608000000000001</v>
      </c>
      <c r="V43" s="413">
        <v>0</v>
      </c>
      <c r="W43" s="413"/>
      <c r="X43" s="28"/>
      <c r="Y43" s="188"/>
      <c r="Z43" s="173"/>
      <c r="AA43" s="350">
        <v>34.984182132306962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47.474100029422601</v>
      </c>
      <c r="AP43" s="320"/>
      <c r="AQ43" s="199">
        <f t="shared" si="24"/>
        <v>98.831769067066389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4.4614286201553879E-3</v>
      </c>
      <c r="D44" s="329">
        <v>4.4614286201553879E-3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57.328182848170741</v>
      </c>
      <c r="M44" s="180"/>
      <c r="N44" s="180"/>
      <c r="O44" s="180"/>
      <c r="P44" s="264"/>
      <c r="Q44" s="414">
        <v>0.71640572898260146</v>
      </c>
      <c r="R44" s="414"/>
      <c r="S44" s="414">
        <v>0</v>
      </c>
      <c r="T44" s="414">
        <v>0.30605989946041684</v>
      </c>
      <c r="U44" s="414">
        <v>56.305717219727725</v>
      </c>
      <c r="V44" s="414">
        <v>0</v>
      </c>
      <c r="W44" s="414"/>
      <c r="X44" s="263"/>
      <c r="Y44" s="264"/>
      <c r="Z44" s="180"/>
      <c r="AA44" s="353">
        <v>5.5470920050011747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22.37165004750765</v>
      </c>
      <c r="AP44" s="328"/>
      <c r="AQ44" s="215">
        <f>C44+H44+L44+AA44+AB44+AN44+AO44+AP44</f>
        <v>85.25138632929972</v>
      </c>
    </row>
    <row r="45" spans="1:44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4083.5521152208848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1272.4461135624158</v>
      </c>
      <c r="Q45" s="529">
        <f t="shared" si="40"/>
        <v>0</v>
      </c>
      <c r="R45" s="529">
        <f t="shared" si="40"/>
        <v>585.6714349699655</v>
      </c>
      <c r="S45" s="529">
        <f t="shared" si="40"/>
        <v>0</v>
      </c>
      <c r="T45" s="529">
        <f t="shared" si="40"/>
        <v>0.99990661399999992</v>
      </c>
      <c r="U45" s="529">
        <f>SUM(U46:U55)</f>
        <v>2224.4346600745034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4.1380427370454766</v>
      </c>
      <c r="AB45" s="533">
        <f t="shared" si="40"/>
        <v>84.877766838163183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56.285520964867196</v>
      </c>
      <c r="AJ45" s="529">
        <f t="shared" ref="AJ45" si="43">SUM(AJ46:AJ55)</f>
        <v>28.592245873296001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3.9096246124479812</v>
      </c>
      <c r="AP45" s="533">
        <f t="shared" si="40"/>
        <v>0</v>
      </c>
      <c r="AQ45" s="536">
        <f t="shared" si="24"/>
        <v>4176.4775494085416</v>
      </c>
      <c r="AR45" s="196"/>
    </row>
    <row r="46" spans="1:44" s="196" customFormat="1" ht="12.75" customHeight="1">
      <c r="A46" s="239" t="s">
        <v>70</v>
      </c>
      <c r="B46" s="210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613.12295639658237</v>
      </c>
      <c r="M46" s="179"/>
      <c r="N46" s="179"/>
      <c r="O46" s="179"/>
      <c r="P46" s="179"/>
      <c r="Q46" s="179"/>
      <c r="R46" s="179"/>
      <c r="S46" s="179"/>
      <c r="T46" s="179"/>
      <c r="U46" s="179">
        <v>613.12295639658237</v>
      </c>
      <c r="V46" s="179"/>
      <c r="W46" s="261"/>
      <c r="X46" s="261"/>
      <c r="Y46" s="261"/>
      <c r="Z46" s="179"/>
      <c r="AA46" s="307">
        <v>0</v>
      </c>
      <c r="AB46" s="326">
        <f t="shared" ref="AB46:AB64" si="48">SUM(AC46:AM46)</f>
        <v>16.20215700990866</v>
      </c>
      <c r="AC46" s="327"/>
      <c r="AD46" s="179"/>
      <c r="AE46" s="179"/>
      <c r="AF46" s="179"/>
      <c r="AG46" s="179"/>
      <c r="AH46" s="179">
        <v>0</v>
      </c>
      <c r="AI46" s="179">
        <v>16.20215700990866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629.32511340649103</v>
      </c>
    </row>
    <row r="47" spans="1:44" s="196" customFormat="1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319.93598096560879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319.93598096560879</v>
      </c>
      <c r="V47" s="186"/>
      <c r="W47" s="283"/>
      <c r="X47" s="283"/>
      <c r="Y47" s="283"/>
      <c r="Z47" s="186"/>
      <c r="AA47" s="517"/>
      <c r="AB47" s="338">
        <f t="shared" si="48"/>
        <v>8.4545080927797347</v>
      </c>
      <c r="AC47" s="339"/>
      <c r="AD47" s="186"/>
      <c r="AE47" s="186"/>
      <c r="AF47" s="186"/>
      <c r="AG47" s="186"/>
      <c r="AH47" s="186"/>
      <c r="AI47" s="186">
        <v>8.4545080927797347</v>
      </c>
      <c r="AJ47" s="186">
        <v>0</v>
      </c>
      <c r="AK47" s="282"/>
      <c r="AL47" s="283"/>
      <c r="AM47" s="186"/>
      <c r="AN47" s="315"/>
      <c r="AO47" s="347">
        <v>0</v>
      </c>
      <c r="AP47" s="338"/>
      <c r="AQ47" s="212">
        <f t="shared" si="24"/>
        <v>328.39048905838854</v>
      </c>
    </row>
    <row r="48" spans="1:44" s="196" customFormat="1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2005.9828466251558</v>
      </c>
      <c r="M48" s="173"/>
      <c r="N48" s="173"/>
      <c r="O48" s="173"/>
      <c r="P48" s="173">
        <v>1131.2186176500613</v>
      </c>
      <c r="Q48" s="173"/>
      <c r="R48" s="173"/>
      <c r="S48" s="173"/>
      <c r="T48" s="173">
        <v>0.99990661399999992</v>
      </c>
      <c r="U48" s="173">
        <v>873.7643223610944</v>
      </c>
      <c r="V48" s="173"/>
      <c r="W48" s="188"/>
      <c r="X48" s="188"/>
      <c r="Y48" s="188"/>
      <c r="Z48" s="173"/>
      <c r="AA48" s="302"/>
      <c r="AB48" s="320">
        <f t="shared" si="48"/>
        <v>48.607520644253491</v>
      </c>
      <c r="AC48" s="321"/>
      <c r="AD48" s="173"/>
      <c r="AE48" s="173"/>
      <c r="AF48" s="173"/>
      <c r="AG48" s="173"/>
      <c r="AH48" s="173"/>
      <c r="AI48" s="173">
        <v>23.174054099706236</v>
      </c>
      <c r="AJ48" s="173">
        <v>25.433466544547255</v>
      </c>
      <c r="AK48" s="28"/>
      <c r="AL48" s="188"/>
      <c r="AM48" s="173"/>
      <c r="AN48" s="302"/>
      <c r="AO48" s="31">
        <v>4.1212402645746243E-2</v>
      </c>
      <c r="AP48" s="320"/>
      <c r="AQ48" s="199">
        <f t="shared" si="24"/>
        <v>2054.6315796720551</v>
      </c>
    </row>
    <row r="49" spans="1:44" s="196" customFormat="1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145.1054745445683</v>
      </c>
      <c r="M49" s="173"/>
      <c r="N49" s="173"/>
      <c r="O49" s="173"/>
      <c r="P49" s="173">
        <v>26.136864547633106</v>
      </c>
      <c r="Q49" s="173"/>
      <c r="R49" s="173"/>
      <c r="S49" s="173"/>
      <c r="T49" s="173"/>
      <c r="U49" s="173">
        <v>118.9686099969352</v>
      </c>
      <c r="V49" s="173"/>
      <c r="W49" s="188"/>
      <c r="X49" s="188"/>
      <c r="Y49" s="188"/>
      <c r="Z49" s="173"/>
      <c r="AA49" s="302"/>
      <c r="AB49" s="320">
        <f t="shared" si="48"/>
        <v>3.7314613707203335</v>
      </c>
      <c r="AC49" s="321"/>
      <c r="AD49" s="173"/>
      <c r="AE49" s="173"/>
      <c r="AF49" s="173"/>
      <c r="AG49" s="173"/>
      <c r="AH49" s="173"/>
      <c r="AI49" s="173">
        <v>3.1438198134831379</v>
      </c>
      <c r="AJ49" s="173">
        <v>0.58764155723719558</v>
      </c>
      <c r="AK49" s="28"/>
      <c r="AL49" s="188"/>
      <c r="AM49" s="173"/>
      <c r="AN49" s="302"/>
      <c r="AO49" s="350">
        <v>0</v>
      </c>
      <c r="AP49" s="320"/>
      <c r="AQ49" s="199">
        <f t="shared" si="24"/>
        <v>148.83693591528862</v>
      </c>
    </row>
    <row r="50" spans="1:44" s="196" customFormat="1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38.462409104987316</v>
      </c>
      <c r="M50" s="173"/>
      <c r="N50" s="173"/>
      <c r="O50" s="173"/>
      <c r="P50" s="173"/>
      <c r="Q50" s="173"/>
      <c r="R50" s="285"/>
      <c r="S50" s="173"/>
      <c r="T50" s="173"/>
      <c r="U50" s="173">
        <v>38.462409104987316</v>
      </c>
      <c r="V50" s="173"/>
      <c r="W50" s="188"/>
      <c r="X50" s="188"/>
      <c r="Y50" s="188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3.8684122098022349</v>
      </c>
      <c r="AP50" s="320"/>
      <c r="AQ50" s="199">
        <f t="shared" si="24"/>
        <v>42.330821314789553</v>
      </c>
    </row>
    <row r="51" spans="1:44" s="196" customFormat="1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4.9860627033824096</v>
      </c>
      <c r="M51" s="173"/>
      <c r="N51" s="173"/>
      <c r="O51" s="173"/>
      <c r="P51" s="173">
        <v>0.73268843221451174</v>
      </c>
      <c r="Q51" s="173"/>
      <c r="R51" s="173">
        <v>4.2533742711678979</v>
      </c>
      <c r="S51" s="173"/>
      <c r="T51" s="173"/>
      <c r="U51" s="173"/>
      <c r="V51" s="173"/>
      <c r="W51" s="188"/>
      <c r="X51" s="188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4.9860627033824096</v>
      </c>
    </row>
    <row r="52" spans="1:44" s="196" customFormat="1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581.4180606987976</v>
      </c>
      <c r="M52" s="285"/>
      <c r="N52" s="285"/>
      <c r="O52" s="285"/>
      <c r="P52" s="186"/>
      <c r="Q52" s="285"/>
      <c r="R52" s="285">
        <v>581.4180606987976</v>
      </c>
      <c r="S52" s="285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581.4180606987976</v>
      </c>
    </row>
    <row r="53" spans="1:44" s="196" customFormat="1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165.19864530268092</v>
      </c>
      <c r="M53" s="285"/>
      <c r="N53" s="285"/>
      <c r="O53" s="285"/>
      <c r="P53" s="285">
        <v>6.7555683437055905</v>
      </c>
      <c r="Q53" s="285"/>
      <c r="R53" s="285"/>
      <c r="S53" s="285"/>
      <c r="T53" s="285"/>
      <c r="U53" s="285">
        <v>158.44307695897533</v>
      </c>
      <c r="V53" s="285"/>
      <c r="W53" s="286"/>
      <c r="X53" s="286"/>
      <c r="Y53" s="286"/>
      <c r="Z53" s="285"/>
      <c r="AA53" s="347"/>
      <c r="AB53" s="340">
        <f t="shared" si="48"/>
        <v>4.3388443596783075</v>
      </c>
      <c r="AC53" s="341"/>
      <c r="AD53" s="285"/>
      <c r="AE53" s="285"/>
      <c r="AF53" s="285"/>
      <c r="AG53" s="285"/>
      <c r="AH53" s="285"/>
      <c r="AI53" s="173">
        <v>4.1869572542344775</v>
      </c>
      <c r="AJ53" s="173">
        <v>0.15188710544383013</v>
      </c>
      <c r="AK53" s="285"/>
      <c r="AL53" s="285"/>
      <c r="AM53" s="285"/>
      <c r="AN53" s="347"/>
      <c r="AO53" s="350"/>
      <c r="AP53" s="340"/>
      <c r="AQ53" s="237">
        <f t="shared" si="24"/>
        <v>169.53748966235923</v>
      </c>
    </row>
    <row r="54" spans="1:44" s="196" customFormat="1" ht="12.75" customHeight="1">
      <c r="A54" s="197" t="s">
        <v>134</v>
      </c>
      <c r="B54" s="19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59.201897215234432</v>
      </c>
      <c r="M54" s="285"/>
      <c r="N54" s="285"/>
      <c r="O54" s="285"/>
      <c r="P54" s="285"/>
      <c r="Q54" s="285"/>
      <c r="R54" s="285"/>
      <c r="S54" s="285"/>
      <c r="T54" s="285"/>
      <c r="U54" s="285">
        <v>59.201897215234432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59.201897215234432</v>
      </c>
    </row>
    <row r="55" spans="1:44" s="196" customFormat="1" ht="12.75" customHeight="1">
      <c r="A55" s="213" t="s">
        <v>239</v>
      </c>
      <c r="B55" s="214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150.13778166388693</v>
      </c>
      <c r="M55" s="180"/>
      <c r="N55" s="180"/>
      <c r="O55" s="180"/>
      <c r="P55" s="180">
        <v>107.60237458880117</v>
      </c>
      <c r="Q55" s="180"/>
      <c r="R55" s="180"/>
      <c r="S55" s="180">
        <v>0</v>
      </c>
      <c r="T55" s="180"/>
      <c r="U55" s="180">
        <v>42.535407075085757</v>
      </c>
      <c r="V55" s="180"/>
      <c r="W55" s="264"/>
      <c r="X55" s="264"/>
      <c r="Y55" s="264"/>
      <c r="Z55" s="180"/>
      <c r="AA55" s="515">
        <v>4.1380427370454766</v>
      </c>
      <c r="AB55" s="328">
        <f t="shared" si="48"/>
        <v>3.5432753608226668</v>
      </c>
      <c r="AC55" s="329"/>
      <c r="AD55" s="180"/>
      <c r="AE55" s="180"/>
      <c r="AF55" s="180"/>
      <c r="AG55" s="180"/>
      <c r="AH55" s="180"/>
      <c r="AI55" s="180">
        <v>1.1240246947549468</v>
      </c>
      <c r="AJ55" s="180">
        <v>2.41925066606772</v>
      </c>
      <c r="AK55" s="263"/>
      <c r="AL55" s="264"/>
      <c r="AM55" s="180"/>
      <c r="AN55" s="308"/>
      <c r="AO55" s="353"/>
      <c r="AP55" s="328"/>
      <c r="AQ55" s="215">
        <f t="shared" si="24"/>
        <v>157.81909976175507</v>
      </c>
    </row>
    <row r="56" spans="1:44" s="206" customFormat="1" ht="12.75" customHeight="1">
      <c r="A56" s="240" t="s">
        <v>40</v>
      </c>
      <c r="B56" s="241"/>
      <c r="C56" s="287">
        <f t="shared" si="45"/>
        <v>241.23381901161031</v>
      </c>
      <c r="D56" s="292">
        <v>164.38119086850742</v>
      </c>
      <c r="E56" s="383">
        <v>64.937681004679987</v>
      </c>
      <c r="F56" s="288"/>
      <c r="G56" s="288">
        <v>11.914947138422903</v>
      </c>
      <c r="H56" s="174">
        <f t="shared" si="46"/>
        <v>214.53199999999998</v>
      </c>
      <c r="I56" s="292"/>
      <c r="J56" s="187">
        <v>127.70399999999999</v>
      </c>
      <c r="K56" s="187">
        <v>86.828000000000003</v>
      </c>
      <c r="L56" s="174">
        <f t="shared" si="47"/>
        <v>1202.7124451888612</v>
      </c>
      <c r="M56" s="187"/>
      <c r="N56" s="187"/>
      <c r="O56" s="187"/>
      <c r="P56" s="187">
        <v>0</v>
      </c>
      <c r="Q56" s="187">
        <v>715.38778125725753</v>
      </c>
      <c r="R56" s="187"/>
      <c r="S56" s="187">
        <v>0</v>
      </c>
      <c r="T56" s="187">
        <v>33.056701616752633</v>
      </c>
      <c r="U56" s="187">
        <v>444.36870527968546</v>
      </c>
      <c r="V56" s="187">
        <v>9.8992570351657037</v>
      </c>
      <c r="W56" s="288"/>
      <c r="X56" s="288"/>
      <c r="Y56" s="288"/>
      <c r="Z56" s="187"/>
      <c r="AA56" s="174">
        <v>600.60945829750642</v>
      </c>
      <c r="AB56" s="342">
        <f t="shared" si="48"/>
        <v>48.696619695686543</v>
      </c>
      <c r="AC56" s="343"/>
      <c r="AD56" s="187"/>
      <c r="AE56" s="187">
        <v>27.579236733165189</v>
      </c>
      <c r="AF56" s="187"/>
      <c r="AG56" s="187"/>
      <c r="AH56" s="187"/>
      <c r="AI56" s="187"/>
      <c r="AJ56" s="187"/>
      <c r="AK56" s="292"/>
      <c r="AL56" s="288">
        <v>9.2040370751220539</v>
      </c>
      <c r="AM56" s="187">
        <v>11.9133458873993</v>
      </c>
      <c r="AN56" s="174"/>
      <c r="AO56" s="174">
        <v>698.23447979363721</v>
      </c>
      <c r="AP56" s="342"/>
      <c r="AQ56" s="218">
        <f t="shared" si="24"/>
        <v>3006.0188219873016</v>
      </c>
      <c r="AR56" s="196"/>
    </row>
    <row r="57" spans="1:44" s="206" customFormat="1" ht="12.75" customHeight="1">
      <c r="A57" s="240" t="s">
        <v>193</v>
      </c>
      <c r="B57" s="241"/>
      <c r="C57" s="287">
        <f>C58+C65</f>
        <v>0.50292436090225556</v>
      </c>
      <c r="D57" s="187">
        <f t="shared" ref="D57:AP57" si="49">D58+D65</f>
        <v>0.50292436090225556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195.49811061256577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34.739999999999995</v>
      </c>
      <c r="R57" s="187">
        <f t="shared" si="49"/>
        <v>0</v>
      </c>
      <c r="S57" s="187">
        <f t="shared" si="49"/>
        <v>4.5492157813514185</v>
      </c>
      <c r="T57" s="187">
        <f t="shared" si="49"/>
        <v>68.471530084330453</v>
      </c>
      <c r="U57" s="187">
        <f t="shared" si="49"/>
        <v>87.736999999999995</v>
      </c>
      <c r="V57" s="187">
        <f t="shared" si="49"/>
        <v>3.6474688389685051E-4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340.25354535393228</v>
      </c>
      <c r="AB57" s="342">
        <f t="shared" si="49"/>
        <v>30.038380550563986</v>
      </c>
      <c r="AC57" s="343">
        <f t="shared" si="49"/>
        <v>0</v>
      </c>
      <c r="AD57" s="187">
        <f t="shared" si="49"/>
        <v>0</v>
      </c>
      <c r="AE57" s="187">
        <f t="shared" si="49"/>
        <v>19.117053597019201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3.9124094432229555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0.16617501292519343</v>
      </c>
      <c r="AM57" s="292">
        <f t="shared" si="49"/>
        <v>6.84274249739663</v>
      </c>
      <c r="AN57" s="174">
        <f t="shared" si="49"/>
        <v>0</v>
      </c>
      <c r="AO57" s="174">
        <f t="shared" si="49"/>
        <v>848.08891679739986</v>
      </c>
      <c r="AP57" s="342">
        <f t="shared" si="49"/>
        <v>0</v>
      </c>
      <c r="AQ57" s="238">
        <f t="shared" si="24"/>
        <v>1414.3818776753642</v>
      </c>
      <c r="AR57" s="196"/>
    </row>
    <row r="58" spans="1:44" s="206" customFormat="1" ht="12.75" customHeight="1">
      <c r="A58" s="240" t="s">
        <v>194</v>
      </c>
      <c r="B58" s="241"/>
      <c r="C58" s="287">
        <f t="shared" si="45"/>
        <v>0.49092616541353379</v>
      </c>
      <c r="D58" s="343">
        <v>0.49092616541353379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118.49220691408054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16.013000000000002</v>
      </c>
      <c r="R58" s="342">
        <f t="shared" si="54"/>
        <v>0</v>
      </c>
      <c r="S58" s="342">
        <v>0</v>
      </c>
      <c r="T58" s="342">
        <v>55.451842167196631</v>
      </c>
      <c r="U58" s="342">
        <v>47.027000000000001</v>
      </c>
      <c r="V58" s="342">
        <f t="shared" si="54"/>
        <v>3.6474688389685051E-4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226.78368018038441</v>
      </c>
      <c r="AB58" s="342">
        <f t="shared" si="48"/>
        <v>18.990852239876993</v>
      </c>
      <c r="AC58" s="343">
        <f t="shared" si="54"/>
        <v>0</v>
      </c>
      <c r="AD58" s="187">
        <f t="shared" si="54"/>
        <v>0</v>
      </c>
      <c r="AE58" s="187">
        <f>SUM(AE59:AE64)</f>
        <v>11.882388156273514</v>
      </c>
      <c r="AF58" s="187"/>
      <c r="AG58" s="187">
        <f t="shared" si="54"/>
        <v>0</v>
      </c>
      <c r="AH58" s="187">
        <f t="shared" si="54"/>
        <v>9.9546573281653047E-2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0.16617501292519343</v>
      </c>
      <c r="AM58" s="288">
        <v>6.84274249739663</v>
      </c>
      <c r="AN58" s="174">
        <f t="shared" si="54"/>
        <v>0</v>
      </c>
      <c r="AO58" s="174">
        <v>608.15000005194463</v>
      </c>
      <c r="AP58" s="342">
        <f t="shared" ref="AP58" si="57">SUM(AP59:AP64)</f>
        <v>0</v>
      </c>
      <c r="AQ58" s="238">
        <f t="shared" si="24"/>
        <v>972.90766555170012</v>
      </c>
      <c r="AR58" s="196"/>
    </row>
    <row r="59" spans="1:44" s="206" customFormat="1" ht="12.75" customHeight="1">
      <c r="A59" s="912" t="s">
        <v>174</v>
      </c>
      <c r="B59" s="913" t="s">
        <v>175</v>
      </c>
      <c r="C59" s="259">
        <f t="shared" si="45"/>
        <v>0.15497669172932332</v>
      </c>
      <c r="D59" s="930">
        <v>0.15497669172932332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31.7398633291983</v>
      </c>
      <c r="M59" s="272"/>
      <c r="N59" s="558"/>
      <c r="O59" s="558"/>
      <c r="P59" s="326"/>
      <c r="Q59" s="613">
        <v>4.6790000000000003</v>
      </c>
      <c r="R59" s="326"/>
      <c r="S59" s="613">
        <v>0</v>
      </c>
      <c r="T59" s="613">
        <v>12.7088633291983</v>
      </c>
      <c r="U59" s="613">
        <v>14.352</v>
      </c>
      <c r="V59" s="613">
        <v>0</v>
      </c>
      <c r="W59" s="326"/>
      <c r="X59" s="326"/>
      <c r="Y59" s="558"/>
      <c r="Z59" s="289"/>
      <c r="AA59" s="920">
        <v>49.49999380916924</v>
      </c>
      <c r="AB59" s="326">
        <f t="shared" si="48"/>
        <v>1.4903728659969153</v>
      </c>
      <c r="AC59" s="559"/>
      <c r="AD59" s="272"/>
      <c r="AE59" s="574">
        <v>1.4903728659969153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229.71854476275468</v>
      </c>
      <c r="AP59" s="326"/>
      <c r="AQ59" s="565">
        <f t="shared" si="24"/>
        <v>312.60375145884848</v>
      </c>
      <c r="AR59" s="196"/>
    </row>
    <row r="60" spans="1:44" s="206" customFormat="1" ht="12.75" customHeight="1">
      <c r="A60" s="912" t="s">
        <v>176</v>
      </c>
      <c r="B60" s="913" t="s">
        <v>177</v>
      </c>
      <c r="C60" s="249">
        <f t="shared" si="45"/>
        <v>1.5997593984962404E-2</v>
      </c>
      <c r="D60" s="930">
        <v>1.5997593984962404E-2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18.507083427227631</v>
      </c>
      <c r="M60" s="251"/>
      <c r="N60" s="383"/>
      <c r="O60" s="383"/>
      <c r="P60" s="320"/>
      <c r="Q60" s="613">
        <v>1.8910000000000002</v>
      </c>
      <c r="R60" s="320"/>
      <c r="S60" s="613">
        <v>0</v>
      </c>
      <c r="T60" s="613">
        <v>2.0120834272276324</v>
      </c>
      <c r="U60" s="613">
        <v>14.603999999999999</v>
      </c>
      <c r="V60" s="613">
        <v>0</v>
      </c>
      <c r="W60" s="320"/>
      <c r="X60" s="320"/>
      <c r="Y60" s="383"/>
      <c r="Z60" s="250"/>
      <c r="AA60" s="920">
        <v>17.313388455887367</v>
      </c>
      <c r="AB60" s="320">
        <f t="shared" si="48"/>
        <v>0.11654574544525642</v>
      </c>
      <c r="AC60" s="560"/>
      <c r="AD60" s="251"/>
      <c r="AE60" s="575">
        <v>0.11654574544525642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53.846054568083652</v>
      </c>
      <c r="AP60" s="320"/>
      <c r="AQ60" s="566">
        <f t="shared" si="24"/>
        <v>89.799069790628863</v>
      </c>
      <c r="AR60" s="196"/>
    </row>
    <row r="61" spans="1:44" s="206" customFormat="1" ht="12.75" customHeight="1">
      <c r="A61" s="912" t="s">
        <v>178</v>
      </c>
      <c r="B61" s="913" t="s">
        <v>179</v>
      </c>
      <c r="C61" s="249">
        <f t="shared" si="45"/>
        <v>0.19497067669172932</v>
      </c>
      <c r="D61" s="930">
        <v>0.19497067669172932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36.314151169213403</v>
      </c>
      <c r="M61" s="251"/>
      <c r="N61" s="383"/>
      <c r="O61" s="383"/>
      <c r="P61" s="320"/>
      <c r="Q61" s="613">
        <v>3.79</v>
      </c>
      <c r="R61" s="320"/>
      <c r="S61" s="613">
        <v>0</v>
      </c>
      <c r="T61" s="613">
        <v>27.014151169213402</v>
      </c>
      <c r="U61" s="613">
        <v>5.51</v>
      </c>
      <c r="V61" s="613">
        <v>0</v>
      </c>
      <c r="W61" s="320"/>
      <c r="X61" s="320"/>
      <c r="Y61" s="383"/>
      <c r="Z61" s="250"/>
      <c r="AA61" s="920">
        <v>60.991075036914651</v>
      </c>
      <c r="AB61" s="320">
        <f t="shared" si="48"/>
        <v>4.6830199533457577</v>
      </c>
      <c r="AC61" s="560"/>
      <c r="AD61" s="251"/>
      <c r="AE61" s="575">
        <v>4.6830199533457577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99.490379831231891</v>
      </c>
      <c r="AP61" s="320"/>
      <c r="AQ61" s="566">
        <f t="shared" si="24"/>
        <v>201.67359666739742</v>
      </c>
      <c r="AR61" s="196"/>
    </row>
    <row r="62" spans="1:44" s="206" customFormat="1" ht="12.75" customHeight="1">
      <c r="A62" s="912" t="s">
        <v>180</v>
      </c>
      <c r="B62" s="913" t="s">
        <v>181</v>
      </c>
      <c r="C62" s="249">
        <f t="shared" si="45"/>
        <v>1.9996992481203005E-3</v>
      </c>
      <c r="D62" s="930">
        <v>1.9996992481203005E-3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1.7174634729758735</v>
      </c>
      <c r="M62" s="251"/>
      <c r="N62" s="383"/>
      <c r="O62" s="383"/>
      <c r="P62" s="320"/>
      <c r="Q62" s="613">
        <v>0.24299999999999999</v>
      </c>
      <c r="R62" s="320"/>
      <c r="S62" s="613">
        <v>0</v>
      </c>
      <c r="T62" s="613">
        <v>0.77246347297587348</v>
      </c>
      <c r="U62" s="613">
        <v>0.70199999999999996</v>
      </c>
      <c r="V62" s="613">
        <v>0</v>
      </c>
      <c r="W62" s="320"/>
      <c r="X62" s="320"/>
      <c r="Y62" s="383"/>
      <c r="Z62" s="250"/>
      <c r="AA62" s="920">
        <v>11.79625998119282</v>
      </c>
      <c r="AB62" s="320">
        <f t="shared" si="48"/>
        <v>0.17305277353992618</v>
      </c>
      <c r="AC62" s="560"/>
      <c r="AD62" s="251"/>
      <c r="AE62" s="575">
        <v>0.17305277353992618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77.934193200442394</v>
      </c>
      <c r="AP62" s="320"/>
      <c r="AQ62" s="566">
        <f t="shared" si="24"/>
        <v>91.622969127399131</v>
      </c>
      <c r="AR62" s="196"/>
    </row>
    <row r="63" spans="1:44" s="206" customFormat="1" ht="12.75" customHeight="1">
      <c r="A63" s="912" t="s">
        <v>182</v>
      </c>
      <c r="B63" s="913" t="s">
        <v>183</v>
      </c>
      <c r="C63" s="249">
        <f t="shared" si="45"/>
        <v>0</v>
      </c>
      <c r="D63" s="931">
        <v>0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5.3853471367896182</v>
      </c>
      <c r="M63" s="251"/>
      <c r="N63" s="383"/>
      <c r="O63" s="383"/>
      <c r="P63" s="320"/>
      <c r="Q63" s="614">
        <v>1.103</v>
      </c>
      <c r="R63" s="320"/>
      <c r="S63" s="614">
        <v>0</v>
      </c>
      <c r="T63" s="614">
        <v>3.6103471367896183</v>
      </c>
      <c r="U63" s="614">
        <v>0.67200000000000004</v>
      </c>
      <c r="V63" s="614">
        <v>0</v>
      </c>
      <c r="W63" s="320"/>
      <c r="X63" s="320"/>
      <c r="Y63" s="383"/>
      <c r="Z63" s="250"/>
      <c r="AA63" s="921">
        <v>12.471428646036259</v>
      </c>
      <c r="AB63" s="320">
        <f t="shared" si="48"/>
        <v>3.8848581815085471E-2</v>
      </c>
      <c r="AC63" s="560"/>
      <c r="AD63" s="251"/>
      <c r="AE63" s="575">
        <v>3.8848581815085471E-2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41.116170335674219</v>
      </c>
      <c r="AP63" s="320"/>
      <c r="AQ63" s="566">
        <f t="shared" si="24"/>
        <v>59.011794700315178</v>
      </c>
      <c r="AR63" s="196"/>
    </row>
    <row r="64" spans="1:44" s="196" customFormat="1" ht="12.75" customHeight="1">
      <c r="A64" s="914" t="s">
        <v>184</v>
      </c>
      <c r="B64" s="915"/>
      <c r="C64" s="262">
        <f t="shared" si="45"/>
        <v>0.12298150375939849</v>
      </c>
      <c r="D64" s="931">
        <v>0.12298150375939849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24.828298378675704</v>
      </c>
      <c r="M64" s="291"/>
      <c r="N64" s="562"/>
      <c r="O64" s="562"/>
      <c r="P64" s="328"/>
      <c r="Q64" s="614">
        <v>4.3070000000000004</v>
      </c>
      <c r="R64" s="328"/>
      <c r="S64" s="614">
        <v>0</v>
      </c>
      <c r="T64" s="614">
        <v>9.3339336317918065</v>
      </c>
      <c r="U64" s="614">
        <v>11.186999999999999</v>
      </c>
      <c r="V64" s="614">
        <v>3.6474688389685051E-4</v>
      </c>
      <c r="W64" s="328"/>
      <c r="X64" s="328"/>
      <c r="Y64" s="562"/>
      <c r="Z64" s="290"/>
      <c r="AA64" s="921">
        <v>74.711534251184105</v>
      </c>
      <c r="AB64" s="328">
        <f t="shared" si="48"/>
        <v>12.489012319734048</v>
      </c>
      <c r="AC64" s="563"/>
      <c r="AD64" s="291"/>
      <c r="AE64" s="576">
        <v>5.3805482361305721</v>
      </c>
      <c r="AF64" s="576"/>
      <c r="AG64" s="576"/>
      <c r="AH64" s="576">
        <v>9.9546573281653047E-2</v>
      </c>
      <c r="AI64" s="576">
        <v>0</v>
      </c>
      <c r="AJ64" s="576"/>
      <c r="AK64" s="576"/>
      <c r="AL64" s="576">
        <v>0.16617501292519343</v>
      </c>
      <c r="AM64" s="620">
        <v>6.84274249739663</v>
      </c>
      <c r="AN64" s="308"/>
      <c r="AO64" s="921">
        <v>106.0446573537578</v>
      </c>
      <c r="AP64" s="328"/>
      <c r="AQ64" s="567">
        <f t="shared" si="24"/>
        <v>218.19648380711106</v>
      </c>
    </row>
    <row r="65" spans="1:44" s="196" customFormat="1" ht="12.75" customHeight="1">
      <c r="A65" s="240" t="s">
        <v>195</v>
      </c>
      <c r="B65" s="241"/>
      <c r="C65" s="262">
        <f>SUM(D65:G65)</f>
        <v>1.1998195488721806E-2</v>
      </c>
      <c r="D65" s="343">
        <f>SUM(D66:D69)</f>
        <v>1.1998195488721806E-2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77.005903698485241</v>
      </c>
      <c r="M65" s="180"/>
      <c r="N65" s="264"/>
      <c r="O65" s="264"/>
      <c r="P65" s="414"/>
      <c r="Q65" s="342">
        <v>18.726999999999997</v>
      </c>
      <c r="R65" s="414"/>
      <c r="S65" s="342">
        <v>4.5492157813514185</v>
      </c>
      <c r="T65" s="342">
        <v>13.01968791713383</v>
      </c>
      <c r="U65" s="342">
        <v>40.71</v>
      </c>
      <c r="V65" s="342">
        <f>SUM(V66:V69)</f>
        <v>0</v>
      </c>
      <c r="W65" s="414"/>
      <c r="X65" s="414"/>
      <c r="Y65" s="264"/>
      <c r="Z65" s="180"/>
      <c r="AA65" s="174">
        <v>113.46986517354784</v>
      </c>
      <c r="AB65" s="328">
        <f>SUM(AC65:AM65)</f>
        <v>11.047528310686991</v>
      </c>
      <c r="AC65" s="329"/>
      <c r="AD65" s="180"/>
      <c r="AE65" s="342">
        <f>SUM(AE66:AE69)</f>
        <v>7.2346654407456885</v>
      </c>
      <c r="AF65" s="180"/>
      <c r="AG65" s="180"/>
      <c r="AH65" s="180">
        <v>3.8128628699413025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239.93891674545517</v>
      </c>
      <c r="AP65" s="328"/>
      <c r="AQ65" s="571">
        <f t="shared" si="24"/>
        <v>441.47421212366396</v>
      </c>
    </row>
    <row r="66" spans="1:44" s="196" customFormat="1" ht="12.75" customHeight="1">
      <c r="A66" s="916" t="s">
        <v>185</v>
      </c>
      <c r="B66" s="917" t="s">
        <v>186</v>
      </c>
      <c r="C66" s="259">
        <f t="shared" ref="C66:C69" si="58">SUM(D66:G66)</f>
        <v>6.9989473684210534E-3</v>
      </c>
      <c r="D66" s="932">
        <v>6.9989473684210534E-3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1.4712799405411103</v>
      </c>
      <c r="M66" s="549"/>
      <c r="N66" s="311"/>
      <c r="O66" s="261"/>
      <c r="P66" s="311"/>
      <c r="Q66" s="615">
        <v>0.14099999999999999</v>
      </c>
      <c r="R66" s="311"/>
      <c r="S66" s="615">
        <v>1.8128879826057959E-2</v>
      </c>
      <c r="T66" s="615">
        <v>0.20415106071505229</v>
      </c>
      <c r="U66" s="615">
        <v>1.1080000000000001</v>
      </c>
      <c r="V66" s="615">
        <v>0</v>
      </c>
      <c r="W66" s="311"/>
      <c r="X66" s="311"/>
      <c r="Y66" s="261"/>
      <c r="Z66" s="179"/>
      <c r="AA66" s="922">
        <v>3.7603056301065929</v>
      </c>
      <c r="AB66" s="326">
        <f t="shared" ref="AB66:AB69" si="61">SUM(AC66:AM66)</f>
        <v>3.814628714569261</v>
      </c>
      <c r="AC66" s="327"/>
      <c r="AD66" s="179"/>
      <c r="AE66" s="179">
        <v>1.7658446279584304E-3</v>
      </c>
      <c r="AF66" s="179"/>
      <c r="AG66" s="179"/>
      <c r="AH66" s="179">
        <v>3.8128628699413025</v>
      </c>
      <c r="AI66" s="179">
        <v>0</v>
      </c>
      <c r="AJ66" s="179"/>
      <c r="AK66" s="179"/>
      <c r="AL66" s="179"/>
      <c r="AM66" s="261"/>
      <c r="AN66" s="307"/>
      <c r="AO66" s="922">
        <v>43.138552972082714</v>
      </c>
      <c r="AP66" s="326"/>
      <c r="AQ66" s="219">
        <f t="shared" si="24"/>
        <v>52.191766204668099</v>
      </c>
    </row>
    <row r="67" spans="1:44" s="196" customFormat="1" ht="12.75" customHeight="1">
      <c r="A67" s="918" t="s">
        <v>187</v>
      </c>
      <c r="B67" s="919">
        <v>84</v>
      </c>
      <c r="C67" s="249">
        <f t="shared" si="58"/>
        <v>1.9996992481203005E-3</v>
      </c>
      <c r="D67" s="933">
        <v>1.9996992481203005E-3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46.489124327532672</v>
      </c>
      <c r="M67" s="550"/>
      <c r="N67" s="413"/>
      <c r="O67" s="188"/>
      <c r="P67" s="413"/>
      <c r="Q67" s="616">
        <v>7.7839999999999998</v>
      </c>
      <c r="R67" s="413"/>
      <c r="S67" s="616">
        <v>3.8818463927546594</v>
      </c>
      <c r="T67" s="616">
        <v>7.7172779347780116</v>
      </c>
      <c r="U67" s="616">
        <v>27.106000000000002</v>
      </c>
      <c r="V67" s="616">
        <v>0</v>
      </c>
      <c r="W67" s="413"/>
      <c r="X67" s="413"/>
      <c r="Y67" s="188"/>
      <c r="Z67" s="173"/>
      <c r="AA67" s="923">
        <v>45.358372045889183</v>
      </c>
      <c r="AB67" s="320">
        <f t="shared" si="61"/>
        <v>5.3204898640387501</v>
      </c>
      <c r="AC67" s="321"/>
      <c r="AD67" s="173"/>
      <c r="AE67" s="173">
        <v>5.3204898640387501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123.93474952437272</v>
      </c>
      <c r="AP67" s="320"/>
      <c r="AQ67" s="199">
        <f t="shared" si="24"/>
        <v>221.10473546108145</v>
      </c>
    </row>
    <row r="68" spans="1:44" s="196" customFormat="1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14.791694365377479</v>
      </c>
      <c r="M68" s="550"/>
      <c r="N68" s="413"/>
      <c r="O68" s="188"/>
      <c r="P68" s="413"/>
      <c r="Q68" s="616">
        <v>5.5350000000000001</v>
      </c>
      <c r="R68" s="413"/>
      <c r="S68" s="616">
        <v>0.17675657830406505</v>
      </c>
      <c r="T68" s="616">
        <v>2.0709377870734134</v>
      </c>
      <c r="U68" s="616">
        <v>7.0090000000000003</v>
      </c>
      <c r="V68" s="616">
        <v>0</v>
      </c>
      <c r="W68" s="413"/>
      <c r="X68" s="413"/>
      <c r="Y68" s="188"/>
      <c r="Z68" s="173"/>
      <c r="AA68" s="923">
        <v>28.719523020302059</v>
      </c>
      <c r="AB68" s="320">
        <f t="shared" si="61"/>
        <v>0.84407373216412973</v>
      </c>
      <c r="AC68" s="321"/>
      <c r="AD68" s="173"/>
      <c r="AE68" s="173">
        <v>0.84407373216412973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42.388691264084748</v>
      </c>
      <c r="AP68" s="320"/>
      <c r="AQ68" s="199">
        <f t="shared" si="24"/>
        <v>86.743982381928419</v>
      </c>
    </row>
    <row r="69" spans="1:44" s="206" customFormat="1" ht="12.75" customHeight="1">
      <c r="A69" s="914" t="s">
        <v>189</v>
      </c>
      <c r="B69" s="915" t="s">
        <v>190</v>
      </c>
      <c r="C69" s="284">
        <f t="shared" si="58"/>
        <v>2.9995488721804514E-3</v>
      </c>
      <c r="D69" s="934">
        <v>2.9995488721804514E-3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14.253805065033989</v>
      </c>
      <c r="M69" s="551"/>
      <c r="N69" s="414"/>
      <c r="O69" s="264"/>
      <c r="P69" s="414"/>
      <c r="Q69" s="617">
        <v>5.2670000000000003</v>
      </c>
      <c r="R69" s="414"/>
      <c r="S69" s="617">
        <v>0.47248393046663539</v>
      </c>
      <c r="T69" s="617">
        <v>3.0273211345673516</v>
      </c>
      <c r="U69" s="617">
        <v>5.4870000000000001</v>
      </c>
      <c r="V69" s="617">
        <v>0</v>
      </c>
      <c r="W69" s="414"/>
      <c r="X69" s="414"/>
      <c r="Y69" s="264"/>
      <c r="Z69" s="180"/>
      <c r="AA69" s="924">
        <v>35.631664477250006</v>
      </c>
      <c r="AB69" s="340">
        <f t="shared" si="61"/>
        <v>1.0683359999148503</v>
      </c>
      <c r="AC69" s="341"/>
      <c r="AD69" s="285"/>
      <c r="AE69" s="285">
        <v>1.0683359999148503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30.476922984914996</v>
      </c>
      <c r="AP69" s="340"/>
      <c r="AQ69" s="237">
        <f t="shared" si="24"/>
        <v>81.433728075986025</v>
      </c>
      <c r="AR69" s="196"/>
    </row>
    <row r="70" spans="1:44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202.57974518342567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202.57974518342567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250.55910889795706</v>
      </c>
      <c r="AR70" s="196"/>
    </row>
    <row r="71" spans="1:44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22.524547269338967</v>
      </c>
      <c r="M71" s="180"/>
      <c r="N71" s="180"/>
      <c r="O71" s="180"/>
      <c r="P71" s="180"/>
      <c r="Q71" s="180"/>
      <c r="R71" s="180"/>
      <c r="S71" s="180"/>
      <c r="T71" s="180"/>
      <c r="U71" s="291">
        <v>22.524547269338967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22.524547269338967</v>
      </c>
      <c r="AR71" s="196"/>
    </row>
    <row r="72" spans="1:44" ht="12.75" customHeight="1" thickBot="1">
      <c r="A72" s="203" t="s">
        <v>42</v>
      </c>
      <c r="B72" s="204"/>
      <c r="C72" s="254">
        <f t="shared" ref="C72:AP72" si="62">C26-C27-C29</f>
        <v>3.4841307512416506</v>
      </c>
      <c r="D72" s="276">
        <f t="shared" si="62"/>
        <v>1.1798405949824655</v>
      </c>
      <c r="E72" s="177">
        <f t="shared" si="62"/>
        <v>1.3750494489738827</v>
      </c>
      <c r="F72" s="295">
        <f t="shared" si="62"/>
        <v>0</v>
      </c>
      <c r="G72" s="295">
        <f t="shared" si="62"/>
        <v>0.9292407072853468</v>
      </c>
      <c r="H72" s="305">
        <f t="shared" si="62"/>
        <v>-1.8010966489879081</v>
      </c>
      <c r="I72" s="276">
        <f t="shared" si="62"/>
        <v>-0.43222664898796737</v>
      </c>
      <c r="J72" s="177">
        <f t="shared" si="62"/>
        <v>0</v>
      </c>
      <c r="K72" s="177">
        <f t="shared" si="62"/>
        <v>-1.3688699999999869</v>
      </c>
      <c r="L72" s="305">
        <f t="shared" si="62"/>
        <v>-54.335294994354626</v>
      </c>
      <c r="M72" s="177">
        <f t="shared" si="62"/>
        <v>-4.5474735088646412E-13</v>
      </c>
      <c r="N72" s="177">
        <f t="shared" ref="N72" si="63">N26-N27-N29</f>
        <v>0</v>
      </c>
      <c r="O72" s="177">
        <f t="shared" si="62"/>
        <v>-42.337532304692971</v>
      </c>
      <c r="P72" s="177">
        <f t="shared" si="62"/>
        <v>-45.501486382288704</v>
      </c>
      <c r="Q72" s="177">
        <f t="shared" si="62"/>
        <v>43.786436505445295</v>
      </c>
      <c r="R72" s="177">
        <f t="shared" si="62"/>
        <v>10.691075540114525</v>
      </c>
      <c r="S72" s="177">
        <f t="shared" si="62"/>
        <v>39.23765680812636</v>
      </c>
      <c r="T72" s="177">
        <f t="shared" si="62"/>
        <v>0.41683613652165263</v>
      </c>
      <c r="U72" s="177">
        <f t="shared" si="62"/>
        <v>-52.203693252589346</v>
      </c>
      <c r="V72" s="177">
        <f t="shared" si="62"/>
        <v>-4.0807136079904751</v>
      </c>
      <c r="W72" s="295">
        <f t="shared" si="62"/>
        <v>-4.3438744370000002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13.911360903929562</v>
      </c>
      <c r="AB72" s="255">
        <f t="shared" si="62"/>
        <v>-2.4790523460067675</v>
      </c>
      <c r="AC72" s="334">
        <f t="shared" si="62"/>
        <v>0</v>
      </c>
      <c r="AD72" s="177">
        <f t="shared" si="62"/>
        <v>0</v>
      </c>
      <c r="AE72" s="177">
        <f t="shared" si="62"/>
        <v>-2.9348157572482023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0.40779314927425503</v>
      </c>
      <c r="AJ72" s="177">
        <f t="shared" ref="AJ72" si="65">AJ26-AJ27-AJ29</f>
        <v>4.7970261967201111E-2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-43.832693543349706</v>
      </c>
      <c r="AP72" s="255">
        <f t="shared" si="62"/>
        <v>0</v>
      </c>
      <c r="AQ72" s="205">
        <f t="shared" si="24"/>
        <v>-85.052645877527794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161"/>
      <c r="AP73" s="242"/>
      <c r="AQ73" s="242"/>
    </row>
    <row r="74" spans="1:44" ht="12.75" customHeight="1">
      <c r="A74" s="171" t="s">
        <v>198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92"/>
      <c r="AP74" s="217"/>
      <c r="AQ74" s="217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92"/>
      <c r="AP75" s="217"/>
      <c r="AQ75" s="217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92"/>
      <c r="AP76" s="217"/>
      <c r="AQ76" s="217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161"/>
      <c r="AP77" s="242"/>
      <c r="AQ77" s="242"/>
    </row>
    <row r="78" spans="1:44" ht="12.75" customHeight="1">
      <c r="A78" s="460" t="s">
        <v>139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161"/>
      <c r="AP78" s="242"/>
      <c r="AQ78" s="242"/>
    </row>
    <row r="79" spans="1:44" ht="12.75" customHeight="1">
      <c r="A79" s="455" t="s">
        <v>143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161"/>
      <c r="AP79" s="242"/>
      <c r="AQ79" s="242"/>
    </row>
    <row r="80" spans="1:44" ht="12.75" customHeight="1">
      <c r="A80" s="453" t="s">
        <v>140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161"/>
      <c r="AP80" s="242"/>
      <c r="AQ80" s="242"/>
    </row>
    <row r="81" spans="1:42" ht="12.75" customHeight="1">
      <c r="A81" s="463" t="s">
        <v>141</v>
      </c>
      <c r="B81" s="464"/>
      <c r="C81" s="464"/>
      <c r="D81" s="464"/>
      <c r="E81" s="465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345"/>
      <c r="AP81" s="354"/>
    </row>
    <row r="82" spans="1:42" ht="12.75" customHeight="1">
      <c r="A82" s="463" t="s">
        <v>151</v>
      </c>
      <c r="B82" s="464"/>
      <c r="C82" s="464"/>
      <c r="D82" s="464"/>
      <c r="E82" s="465"/>
      <c r="F82" s="211"/>
      <c r="G82" s="211"/>
      <c r="H82" s="296"/>
      <c r="I82" s="211"/>
      <c r="J82" s="211"/>
      <c r="K82" s="211"/>
      <c r="S82" s="346"/>
      <c r="T82" s="358"/>
      <c r="U82" s="346"/>
      <c r="V82" s="346"/>
      <c r="Z82" s="211"/>
      <c r="AB82" s="345"/>
      <c r="AP82" s="354"/>
    </row>
    <row r="83" spans="1:42" ht="12.75" customHeight="1">
      <c r="B83" s="464"/>
      <c r="C83" s="464"/>
      <c r="D83" s="464"/>
      <c r="E83" s="465"/>
      <c r="F83" s="211"/>
      <c r="G83" s="211"/>
      <c r="H83" s="296"/>
      <c r="I83" s="211"/>
      <c r="J83" s="211"/>
      <c r="K83" s="211"/>
      <c r="S83" s="346"/>
      <c r="T83" s="358"/>
      <c r="U83" s="346"/>
      <c r="V83" s="346"/>
      <c r="Z83" s="211"/>
      <c r="AB83" s="345"/>
      <c r="AP83" s="354"/>
    </row>
    <row r="84" spans="1:42" ht="12.75" customHeight="1">
      <c r="B84" s="464"/>
      <c r="C84" s="464"/>
      <c r="D84" s="464"/>
      <c r="E84" s="465"/>
      <c r="F84" s="211"/>
      <c r="G84" s="211"/>
      <c r="H84" s="296"/>
      <c r="I84" s="211"/>
      <c r="J84" s="211"/>
      <c r="K84" s="211"/>
      <c r="S84" s="346"/>
      <c r="T84" s="358"/>
      <c r="U84" s="346"/>
      <c r="V84" s="346"/>
      <c r="Z84" s="211"/>
      <c r="AB84" s="345"/>
      <c r="AP84" s="354"/>
    </row>
    <row r="85" spans="1:42" ht="12.75" customHeight="1">
      <c r="B85" s="464"/>
      <c r="C85" s="464"/>
      <c r="D85" s="464"/>
      <c r="E85" s="465"/>
      <c r="F85" s="211"/>
      <c r="G85" s="211"/>
      <c r="H85" s="296"/>
      <c r="I85" s="211"/>
      <c r="J85" s="211"/>
      <c r="K85" s="211"/>
      <c r="S85" s="346"/>
      <c r="T85" s="358"/>
      <c r="U85" s="346"/>
      <c r="V85" s="346"/>
      <c r="Z85" s="211"/>
      <c r="AB85" s="345"/>
      <c r="AP85" s="354"/>
    </row>
    <row r="86" spans="1:42">
      <c r="L86" s="211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AR81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3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4" s="2" customFormat="1" ht="105.75" customHeight="1" thickBot="1">
      <c r="A1" s="175" t="s">
        <v>135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0" t="s">
        <v>107</v>
      </c>
      <c r="AQ1" s="400" t="s">
        <v>108</v>
      </c>
    </row>
    <row r="2" spans="1:44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774.14338926530615</v>
      </c>
      <c r="I2" s="12">
        <v>613.57438926530619</v>
      </c>
      <c r="J2" s="301">
        <v>160.56899999999999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197.39318936795212</v>
      </c>
      <c r="AB2" s="318">
        <f>SUM(AC2:AM2)</f>
        <v>737.82749684112514</v>
      </c>
      <c r="AC2" s="319">
        <v>60.775084116803981</v>
      </c>
      <c r="AD2" s="301">
        <v>376.70706443220001</v>
      </c>
      <c r="AE2" s="301">
        <v>182.21124267988242</v>
      </c>
      <c r="AF2" s="301">
        <v>10.635016678558562</v>
      </c>
      <c r="AG2" s="301">
        <v>43.752138607155487</v>
      </c>
      <c r="AH2" s="301">
        <v>13.808929712637218</v>
      </c>
      <c r="AI2" s="301">
        <v>23.967551887695063</v>
      </c>
      <c r="AJ2" s="301">
        <v>0</v>
      </c>
      <c r="AK2" s="12">
        <v>4.6602180567497847E-2</v>
      </c>
      <c r="AL2" s="12">
        <v>8.6636071572066591</v>
      </c>
      <c r="AM2" s="248">
        <v>17.260259388418174</v>
      </c>
      <c r="AN2" s="349">
        <v>14.18291125123949</v>
      </c>
      <c r="AO2" s="349"/>
      <c r="AP2" s="318"/>
      <c r="AQ2" s="195">
        <f>C2+H2+L2+AA2+AB2+AN2+AO2+AP2</f>
        <v>1723.5469867256229</v>
      </c>
    </row>
    <row r="3" spans="1:44" ht="12.75" customHeight="1">
      <c r="A3" s="19" t="s">
        <v>1</v>
      </c>
      <c r="B3" s="20"/>
      <c r="C3" s="249">
        <f>SUM(D3:G3)</f>
        <v>1397.2754271007557</v>
      </c>
      <c r="D3" s="250">
        <v>1356.6906413571978</v>
      </c>
      <c r="E3" s="383">
        <v>29.983782120000001</v>
      </c>
      <c r="F3" s="188"/>
      <c r="G3" s="188">
        <v>10.601003623557908</v>
      </c>
      <c r="H3" s="302">
        <f>SUM(I3:K3)</f>
        <v>0</v>
      </c>
      <c r="I3" s="28"/>
      <c r="J3" s="173"/>
      <c r="K3" s="173"/>
      <c r="L3" s="302">
        <f>SUM(M3:Z3)</f>
        <v>8849.5603735913392</v>
      </c>
      <c r="M3" s="28">
        <v>3078.0259999999998</v>
      </c>
      <c r="N3" s="28">
        <v>0</v>
      </c>
      <c r="O3" s="173">
        <v>0</v>
      </c>
      <c r="P3" s="173">
        <v>1215.4778603166665</v>
      </c>
      <c r="Q3" s="173">
        <v>629.57127634675453</v>
      </c>
      <c r="R3" s="173">
        <v>915.9490202128801</v>
      </c>
      <c r="S3" s="173">
        <v>260.68164042033897</v>
      </c>
      <c r="T3" s="173">
        <v>109.75233728900001</v>
      </c>
      <c r="U3" s="173">
        <v>2253.1537919434418</v>
      </c>
      <c r="V3" s="173">
        <v>85.022769062256572</v>
      </c>
      <c r="W3" s="188">
        <v>0</v>
      </c>
      <c r="X3" s="188">
        <v>264.42046800000003</v>
      </c>
      <c r="Y3" s="188">
        <v>1.1876299999999997</v>
      </c>
      <c r="Z3" s="173">
        <v>36.31758</v>
      </c>
      <c r="AA3" s="302">
        <v>3962.502878409342</v>
      </c>
      <c r="AB3" s="320">
        <f>SUM(AC3:AM3)</f>
        <v>83.831075717698653</v>
      </c>
      <c r="AC3" s="321"/>
      <c r="AD3" s="173"/>
      <c r="AE3" s="173">
        <v>12.898363542562336</v>
      </c>
      <c r="AF3" s="173"/>
      <c r="AG3" s="173"/>
      <c r="AH3" s="173"/>
      <c r="AI3" s="173">
        <v>41.758078512048321</v>
      </c>
      <c r="AJ3" s="173">
        <v>29.174633663087995</v>
      </c>
      <c r="AK3" s="28"/>
      <c r="AL3" s="28"/>
      <c r="AM3" s="188"/>
      <c r="AN3" s="350"/>
      <c r="AO3" s="350">
        <v>62.908165778159912</v>
      </c>
      <c r="AP3" s="320"/>
      <c r="AQ3" s="199">
        <f t="shared" ref="AQ3:AQ20" si="0">C3+H3+L3+AA3+AB3+AN3+AO3+AP3</f>
        <v>14356.077920597298</v>
      </c>
    </row>
    <row r="4" spans="1:44" ht="12.75" customHeight="1">
      <c r="A4" s="19" t="s">
        <v>2</v>
      </c>
      <c r="B4" s="20"/>
      <c r="C4" s="249">
        <f>SUM(D4:G4)</f>
        <v>7.551677580592</v>
      </c>
      <c r="D4" s="250">
        <v>0</v>
      </c>
      <c r="E4" s="251">
        <v>7.2006676479999996</v>
      </c>
      <c r="F4" s="188"/>
      <c r="G4" s="188">
        <v>0.35100993259200008</v>
      </c>
      <c r="H4" s="302">
        <f>SUM(I4:K4)</f>
        <v>9.3450849999999992</v>
      </c>
      <c r="I4" s="28"/>
      <c r="J4" s="173"/>
      <c r="K4" s="173">
        <v>9.3450849999999992</v>
      </c>
      <c r="L4" s="302">
        <f>SUM(M4:Z4)</f>
        <v>1644.7542594927024</v>
      </c>
      <c r="M4" s="28">
        <v>39.881399999999999</v>
      </c>
      <c r="N4" s="28">
        <v>9.1462061549986373</v>
      </c>
      <c r="O4" s="173"/>
      <c r="P4" s="173">
        <v>265.72114549499997</v>
      </c>
      <c r="Q4" s="173">
        <v>1.5453375974400001</v>
      </c>
      <c r="R4" s="173">
        <v>0</v>
      </c>
      <c r="S4" s="173">
        <v>1065.008701300952</v>
      </c>
      <c r="T4" s="173">
        <v>34.291259969400002</v>
      </c>
      <c r="U4" s="173">
        <v>201.87193737232082</v>
      </c>
      <c r="V4" s="173">
        <v>0.64427013959024004</v>
      </c>
      <c r="W4" s="188">
        <v>20.802036263000659</v>
      </c>
      <c r="X4" s="188">
        <v>2.52112E-2</v>
      </c>
      <c r="Y4" s="188">
        <v>4.2039999999999994E-3</v>
      </c>
      <c r="Z4" s="173">
        <v>5.8125499999999999</v>
      </c>
      <c r="AA4" s="302">
        <v>0</v>
      </c>
      <c r="AB4" s="320">
        <f>SUM(AC4:AM4)</f>
        <v>0.59243336199484087</v>
      </c>
      <c r="AC4" s="321"/>
      <c r="AD4" s="173"/>
      <c r="AE4" s="173">
        <v>0.59243336199484087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20.76757386070507</v>
      </c>
      <c r="AP4" s="320"/>
      <c r="AQ4" s="199">
        <f t="shared" si="0"/>
        <v>1683.0110292959944</v>
      </c>
    </row>
    <row r="5" spans="1:44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107.99298356008917</v>
      </c>
      <c r="M5" s="28"/>
      <c r="N5" s="28"/>
      <c r="O5" s="173"/>
      <c r="P5" s="173"/>
      <c r="Q5" s="173"/>
      <c r="R5" s="173"/>
      <c r="S5" s="173">
        <v>22.202911379378531</v>
      </c>
      <c r="T5" s="173"/>
      <c r="U5" s="173">
        <v>85.790072180710638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107.99298356008917</v>
      </c>
    </row>
    <row r="6" spans="1:44" ht="12.75" customHeight="1" thickBot="1">
      <c r="A6" s="33" t="s">
        <v>4</v>
      </c>
      <c r="B6" s="34"/>
      <c r="C6" s="249">
        <f>SUM(D6:G6)</f>
        <v>-177.22534706007568</v>
      </c>
      <c r="D6" s="252">
        <v>-179.85430594380435</v>
      </c>
      <c r="E6" s="188">
        <v>2.3638331443740954</v>
      </c>
      <c r="F6" s="253"/>
      <c r="G6" s="253">
        <v>0.26512573935456951</v>
      </c>
      <c r="H6" s="303">
        <f>SUM(I6:K6)</f>
        <v>-40.626668018395264</v>
      </c>
      <c r="I6" s="304">
        <v>-31.357345908395267</v>
      </c>
      <c r="J6" s="304">
        <v>-2.0945960000000001</v>
      </c>
      <c r="K6" s="304">
        <v>-7.1747261099999982</v>
      </c>
      <c r="L6" s="303">
        <f>SUM(M6:Z6)</f>
        <v>-14.920403794320585</v>
      </c>
      <c r="M6" s="28">
        <v>-22.497199999999999</v>
      </c>
      <c r="N6" s="28">
        <v>0</v>
      </c>
      <c r="O6" s="173"/>
      <c r="P6" s="173">
        <v>4.5108837808222226</v>
      </c>
      <c r="Q6" s="173">
        <v>8.8186981035780825</v>
      </c>
      <c r="R6" s="173">
        <v>-16.06063497864</v>
      </c>
      <c r="S6" s="173">
        <v>3.7164546754802217</v>
      </c>
      <c r="T6" s="173">
        <v>-1.6747799425000001</v>
      </c>
      <c r="U6" s="173">
        <v>-6.4865781169146253</v>
      </c>
      <c r="V6" s="173">
        <v>10.82136526785351</v>
      </c>
      <c r="W6" s="253">
        <v>3.9313874159999989</v>
      </c>
      <c r="X6" s="253">
        <v>0</v>
      </c>
      <c r="Y6" s="253">
        <v>0</v>
      </c>
      <c r="Z6" s="304">
        <v>0</v>
      </c>
      <c r="AA6" s="303">
        <v>-12.912585914397527</v>
      </c>
      <c r="AB6" s="322">
        <f>SUM(AC6:AM6)</f>
        <v>5.32979502113474</v>
      </c>
      <c r="AC6" s="323"/>
      <c r="AD6" s="184"/>
      <c r="AE6" s="184">
        <v>0.33680756663800498</v>
      </c>
      <c r="AF6" s="184"/>
      <c r="AG6" s="184"/>
      <c r="AH6" s="184"/>
      <c r="AI6" s="184">
        <v>3.7252171039359343</v>
      </c>
      <c r="AJ6" s="184">
        <v>1.2677703505608002</v>
      </c>
      <c r="AK6" s="304"/>
      <c r="AL6" s="304"/>
      <c r="AM6" s="253"/>
      <c r="AN6" s="351"/>
      <c r="AO6" s="351"/>
      <c r="AP6" s="322"/>
      <c r="AQ6" s="202">
        <f t="shared" si="0"/>
        <v>-240.35520976605432</v>
      </c>
    </row>
    <row r="7" spans="1:44" s="52" customFormat="1" ht="12.75" customHeight="1">
      <c r="A7" s="53" t="s">
        <v>66</v>
      </c>
      <c r="B7" s="54"/>
      <c r="C7" s="256">
        <f t="shared" ref="C7:AP7" si="1">C2+C3-C4-C5+C6</f>
        <v>1212.4984024600881</v>
      </c>
      <c r="D7" s="324">
        <f t="shared" si="1"/>
        <v>1176.8363354133935</v>
      </c>
      <c r="E7" s="178">
        <f t="shared" si="1"/>
        <v>25.146947616374096</v>
      </c>
      <c r="F7" s="178">
        <f t="shared" si="1"/>
        <v>0</v>
      </c>
      <c r="G7" s="178">
        <f t="shared" si="1"/>
        <v>10.515119430320478</v>
      </c>
      <c r="H7" s="306">
        <f t="shared" si="1"/>
        <v>724.17163624691079</v>
      </c>
      <c r="I7" s="324">
        <f t="shared" si="1"/>
        <v>582.21704335691095</v>
      </c>
      <c r="J7" s="178">
        <f t="shared" si="1"/>
        <v>158.47440399999999</v>
      </c>
      <c r="K7" s="178">
        <f t="shared" si="1"/>
        <v>-16.519811109999999</v>
      </c>
      <c r="L7" s="306">
        <f t="shared" si="1"/>
        <v>7081.8927267442268</v>
      </c>
      <c r="M7" s="324">
        <f t="shared" si="1"/>
        <v>3015.6473999999998</v>
      </c>
      <c r="N7" s="324">
        <f t="shared" ref="N7" si="2">N2+N3-N4-N5+N6</f>
        <v>-9.1462061549986373</v>
      </c>
      <c r="O7" s="178">
        <f t="shared" si="1"/>
        <v>0</v>
      </c>
      <c r="P7" s="178">
        <f t="shared" si="1"/>
        <v>954.26759860248876</v>
      </c>
      <c r="Q7" s="178">
        <f t="shared" si="1"/>
        <v>636.84463685289256</v>
      </c>
      <c r="R7" s="178">
        <f t="shared" si="1"/>
        <v>899.8883852342401</v>
      </c>
      <c r="S7" s="178">
        <f t="shared" si="1"/>
        <v>-822.81351758451137</v>
      </c>
      <c r="T7" s="178">
        <f t="shared" si="1"/>
        <v>73.786297377100013</v>
      </c>
      <c r="U7" s="178">
        <f t="shared" si="1"/>
        <v>1959.0052042734958</v>
      </c>
      <c r="V7" s="178">
        <f t="shared" si="1"/>
        <v>95.199864190519847</v>
      </c>
      <c r="W7" s="178">
        <f t="shared" si="1"/>
        <v>-16.870648847000659</v>
      </c>
      <c r="X7" s="178">
        <f t="shared" si="1"/>
        <v>264.39525680000003</v>
      </c>
      <c r="Y7" s="178">
        <f t="shared" si="1"/>
        <v>1.1834259999999996</v>
      </c>
      <c r="Z7" s="178">
        <f t="shared" si="1"/>
        <v>30.505029999999998</v>
      </c>
      <c r="AA7" s="306">
        <f t="shared" si="1"/>
        <v>4146.983481862896</v>
      </c>
      <c r="AB7" s="306">
        <f t="shared" si="1"/>
        <v>826.39593421796371</v>
      </c>
      <c r="AC7" s="324">
        <f t="shared" si="1"/>
        <v>60.775084116803981</v>
      </c>
      <c r="AD7" s="178">
        <f t="shared" si="1"/>
        <v>376.70706443220001</v>
      </c>
      <c r="AE7" s="178">
        <f t="shared" si="1"/>
        <v>194.85398042708795</v>
      </c>
      <c r="AF7" s="178">
        <f t="shared" ref="AF7" si="3">AF2+AF3-AF4-AF5+AF6</f>
        <v>10.635016678558562</v>
      </c>
      <c r="AG7" s="178">
        <f t="shared" si="1"/>
        <v>43.752138607155487</v>
      </c>
      <c r="AH7" s="178">
        <f t="shared" si="1"/>
        <v>13.808929712637218</v>
      </c>
      <c r="AI7" s="178">
        <f t="shared" si="1"/>
        <v>69.450847503679313</v>
      </c>
      <c r="AJ7" s="178">
        <f t="shared" ref="AJ7" si="4">AJ2+AJ3-AJ4-AJ5+AJ6</f>
        <v>30.442404013648794</v>
      </c>
      <c r="AK7" s="257">
        <f t="shared" si="1"/>
        <v>4.6602180567497847E-2</v>
      </c>
      <c r="AL7" s="257">
        <f t="shared" ref="AL7" si="5">AL2+AL3-AL4-AL5+AL6</f>
        <v>8.6636071572066591</v>
      </c>
      <c r="AM7" s="324">
        <f t="shared" si="1"/>
        <v>17.260259388418174</v>
      </c>
      <c r="AN7" s="306">
        <f t="shared" si="1"/>
        <v>14.18291125123949</v>
      </c>
      <c r="AO7" s="306">
        <f t="shared" si="1"/>
        <v>42.140591917454842</v>
      </c>
      <c r="AP7" s="360">
        <f t="shared" si="1"/>
        <v>0</v>
      </c>
      <c r="AQ7" s="227">
        <f t="shared" si="0"/>
        <v>14048.26568470078</v>
      </c>
      <c r="AR7" s="18"/>
    </row>
    <row r="8" spans="1:44" s="52" customFormat="1" ht="12.75" customHeight="1" thickBot="1">
      <c r="A8" s="361" t="s">
        <v>67</v>
      </c>
      <c r="B8" s="362"/>
      <c r="C8" s="371">
        <f t="shared" ref="C8:AP8" si="6">C7-C27</f>
        <v>1212.4984024600881</v>
      </c>
      <c r="D8" s="372">
        <f t="shared" si="6"/>
        <v>1176.8363354133935</v>
      </c>
      <c r="E8" s="373">
        <f t="shared" si="6"/>
        <v>25.146947616374096</v>
      </c>
      <c r="F8" s="374">
        <f t="shared" si="6"/>
        <v>0</v>
      </c>
      <c r="G8" s="374">
        <f t="shared" si="6"/>
        <v>10.515119430320478</v>
      </c>
      <c r="H8" s="375">
        <f t="shared" si="6"/>
        <v>724.17163624691079</v>
      </c>
      <c r="I8" s="372">
        <f t="shared" si="6"/>
        <v>582.21704335691095</v>
      </c>
      <c r="J8" s="373">
        <f t="shared" si="6"/>
        <v>158.47440399999999</v>
      </c>
      <c r="K8" s="373">
        <f t="shared" si="6"/>
        <v>-16.519811109999999</v>
      </c>
      <c r="L8" s="375">
        <f t="shared" si="6"/>
        <v>6785.8090139442265</v>
      </c>
      <c r="M8" s="372">
        <f t="shared" si="6"/>
        <v>3015.6473999999998</v>
      </c>
      <c r="N8" s="372">
        <f t="shared" si="6"/>
        <v>-9.1462061549986373</v>
      </c>
      <c r="O8" s="373">
        <f t="shared" si="6"/>
        <v>0</v>
      </c>
      <c r="P8" s="373">
        <f t="shared" si="6"/>
        <v>954.26759860248876</v>
      </c>
      <c r="Q8" s="373">
        <f t="shared" si="6"/>
        <v>636.84463685289256</v>
      </c>
      <c r="R8" s="373">
        <f t="shared" si="6"/>
        <v>899.8883852342401</v>
      </c>
      <c r="S8" s="373">
        <f t="shared" si="6"/>
        <v>-822.81351758451137</v>
      </c>
      <c r="T8" s="373">
        <f t="shared" si="6"/>
        <v>73.786297377100013</v>
      </c>
      <c r="U8" s="373">
        <f t="shared" si="6"/>
        <v>1959.0052042734958</v>
      </c>
      <c r="V8" s="373">
        <f t="shared" si="6"/>
        <v>95.199864190519847</v>
      </c>
      <c r="W8" s="374">
        <f t="shared" si="6"/>
        <v>-16.870648847000659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4146.983481862896</v>
      </c>
      <c r="AB8" s="384">
        <f t="shared" si="6"/>
        <v>826.39593421796371</v>
      </c>
      <c r="AC8" s="372">
        <f t="shared" si="6"/>
        <v>60.775084116803981</v>
      </c>
      <c r="AD8" s="373">
        <f t="shared" si="6"/>
        <v>376.70706443220001</v>
      </c>
      <c r="AE8" s="373">
        <f t="shared" si="6"/>
        <v>194.85398042708795</v>
      </c>
      <c r="AF8" s="373">
        <f t="shared" si="6"/>
        <v>10.635016678558562</v>
      </c>
      <c r="AG8" s="373">
        <f t="shared" si="6"/>
        <v>43.752138607155487</v>
      </c>
      <c r="AH8" s="373">
        <f t="shared" si="6"/>
        <v>13.808929712637218</v>
      </c>
      <c r="AI8" s="373">
        <f t="shared" si="6"/>
        <v>69.450847503679313</v>
      </c>
      <c r="AJ8" s="373">
        <f t="shared" ref="AJ8" si="7">AJ7-AJ27</f>
        <v>30.442404013648794</v>
      </c>
      <c r="AK8" s="408">
        <f t="shared" si="6"/>
        <v>4.6602180567497847E-2</v>
      </c>
      <c r="AL8" s="408">
        <f t="shared" si="6"/>
        <v>8.6636071572066591</v>
      </c>
      <c r="AM8" s="372">
        <f t="shared" si="6"/>
        <v>17.260259388418174</v>
      </c>
      <c r="AN8" s="375">
        <f t="shared" si="6"/>
        <v>14.18291125123949</v>
      </c>
      <c r="AO8" s="375">
        <f t="shared" si="6"/>
        <v>42.140591917454842</v>
      </c>
      <c r="AP8" s="372">
        <f t="shared" si="6"/>
        <v>0</v>
      </c>
      <c r="AQ8" s="376">
        <f t="shared" si="0"/>
        <v>13752.181971900778</v>
      </c>
      <c r="AR8" s="18"/>
    </row>
    <row r="9" spans="1:44" s="52" customFormat="1" ht="12.75" customHeight="1">
      <c r="A9" s="53" t="s">
        <v>5</v>
      </c>
      <c r="B9" s="54"/>
      <c r="C9" s="256">
        <f t="shared" ref="C9:AP9" si="8">SUM(C10:C14)</f>
        <v>913.07098685517508</v>
      </c>
      <c r="D9" s="257">
        <f t="shared" si="8"/>
        <v>913.07098685517508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569.56383501910091</v>
      </c>
      <c r="I9" s="257">
        <f t="shared" si="8"/>
        <v>569.56383501910091</v>
      </c>
      <c r="J9" s="178">
        <f t="shared" si="8"/>
        <v>0</v>
      </c>
      <c r="K9" s="178">
        <f t="shared" si="8"/>
        <v>0</v>
      </c>
      <c r="L9" s="306">
        <f t="shared" si="8"/>
        <v>3086.3912449352497</v>
      </c>
      <c r="M9" s="178">
        <f t="shared" si="8"/>
        <v>3015.6473999999998</v>
      </c>
      <c r="N9" s="178">
        <f t="shared" ref="N9" si="9">SUM(N10:N14)</f>
        <v>15.975</v>
      </c>
      <c r="O9" s="178">
        <f t="shared" si="8"/>
        <v>6.0679449699054162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40.497830531284038</v>
      </c>
      <c r="T9" s="178">
        <f t="shared" si="8"/>
        <v>0.43678672644638245</v>
      </c>
      <c r="U9" s="178">
        <f t="shared" si="8"/>
        <v>7.7662827076141703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2551.9115718451944</v>
      </c>
      <c r="AB9" s="324">
        <f t="shared" si="8"/>
        <v>78.581568746588857</v>
      </c>
      <c r="AC9" s="325">
        <f t="shared" si="8"/>
        <v>0</v>
      </c>
      <c r="AD9" s="178">
        <f t="shared" si="8"/>
        <v>0</v>
      </c>
      <c r="AE9" s="178">
        <f t="shared" si="8"/>
        <v>30.475016316559753</v>
      </c>
      <c r="AF9" s="178">
        <f t="shared" ref="AF9" si="10">SUM(AF10:AF14)</f>
        <v>0</v>
      </c>
      <c r="AG9" s="178">
        <f t="shared" si="8"/>
        <v>43.752138607155487</v>
      </c>
      <c r="AH9" s="178">
        <f t="shared" si="8"/>
        <v>4.354413822873628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0</v>
      </c>
      <c r="AO9" s="306">
        <f t="shared" si="8"/>
        <v>18.503377472055028</v>
      </c>
      <c r="AP9" s="324">
        <f t="shared" si="8"/>
        <v>0</v>
      </c>
      <c r="AQ9" s="209">
        <f t="shared" si="0"/>
        <v>7218.0225848733635</v>
      </c>
      <c r="AR9" s="18"/>
    </row>
    <row r="10" spans="1:44" ht="12.75" customHeight="1">
      <c r="A10" s="63" t="s">
        <v>221</v>
      </c>
      <c r="B10" s="64"/>
      <c r="C10" s="259">
        <f>SUM(D10:G10)</f>
        <v>913.07098685517508</v>
      </c>
      <c r="D10" s="260">
        <v>913.07098685517508</v>
      </c>
      <c r="E10" s="179"/>
      <c r="F10" s="261"/>
      <c r="G10" s="261"/>
      <c r="H10" s="307">
        <f>SUM(I10:K10)</f>
        <v>472.91085069244451</v>
      </c>
      <c r="I10" s="260">
        <v>472.91085069244451</v>
      </c>
      <c r="J10" s="179">
        <v>0</v>
      </c>
      <c r="K10" s="179"/>
      <c r="L10" s="307">
        <f>SUM(M10:Z10)</f>
        <v>48.264113238898204</v>
      </c>
      <c r="M10" s="179"/>
      <c r="N10" s="179"/>
      <c r="O10" s="179"/>
      <c r="P10" s="179"/>
      <c r="Q10" s="179"/>
      <c r="R10" s="179"/>
      <c r="S10" s="179">
        <v>40.497830531284038</v>
      </c>
      <c r="T10" s="179"/>
      <c r="U10" s="179">
        <v>7.7662827076141703</v>
      </c>
      <c r="V10" s="179"/>
      <c r="W10" s="261"/>
      <c r="X10" s="261"/>
      <c r="Y10" s="261"/>
      <c r="Z10" s="179"/>
      <c r="AA10" s="307">
        <v>2254.1686526836529</v>
      </c>
      <c r="AB10" s="326">
        <f>SUM(AC10:AM10)</f>
        <v>70.745704241980803</v>
      </c>
      <c r="AC10" s="327"/>
      <c r="AD10" s="179"/>
      <c r="AE10" s="179">
        <v>26.993565634825323</v>
      </c>
      <c r="AF10" s="179">
        <v>0</v>
      </c>
      <c r="AG10" s="179">
        <v>43.752138607155487</v>
      </c>
      <c r="AH10" s="179"/>
      <c r="AI10" s="179">
        <v>0</v>
      </c>
      <c r="AJ10" s="179"/>
      <c r="AK10" s="260"/>
      <c r="AL10" s="260"/>
      <c r="AM10" s="261"/>
      <c r="AN10" s="352">
        <v>0</v>
      </c>
      <c r="AO10" s="352"/>
      <c r="AP10" s="326"/>
      <c r="AQ10" s="212">
        <f t="shared" si="0"/>
        <v>3759.1603077121517</v>
      </c>
    </row>
    <row r="11" spans="1:44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7.1483316950774629</v>
      </c>
      <c r="I11" s="28">
        <v>7.1483316950774629</v>
      </c>
      <c r="J11" s="173"/>
      <c r="K11" s="173"/>
      <c r="L11" s="302">
        <f>SUM(M11:Z11)</f>
        <v>6.5047316963517989</v>
      </c>
      <c r="M11" s="173"/>
      <c r="N11" s="186"/>
      <c r="O11" s="186">
        <v>6.0679449699054162</v>
      </c>
      <c r="P11" s="173"/>
      <c r="Q11" s="173"/>
      <c r="R11" s="173"/>
      <c r="S11" s="173">
        <v>0</v>
      </c>
      <c r="T11" s="173">
        <v>0.43678672644638245</v>
      </c>
      <c r="U11" s="173">
        <v>0</v>
      </c>
      <c r="V11" s="173"/>
      <c r="W11" s="188"/>
      <c r="X11" s="188"/>
      <c r="Y11" s="188"/>
      <c r="Z11" s="173"/>
      <c r="AA11" s="302">
        <v>247.44713255042433</v>
      </c>
      <c r="AB11" s="320">
        <f>SUM(AC11:AM11)</f>
        <v>7.8358645046080593</v>
      </c>
      <c r="AC11" s="321"/>
      <c r="AD11" s="173"/>
      <c r="AE11" s="173">
        <v>3.4814506817344308</v>
      </c>
      <c r="AF11" s="173"/>
      <c r="AG11" s="173"/>
      <c r="AH11" s="173">
        <v>4.354413822873628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268.93606044646168</v>
      </c>
    </row>
    <row r="12" spans="1:44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0.25293895098882196</v>
      </c>
      <c r="AP12" s="320"/>
      <c r="AQ12" s="199">
        <f t="shared" si="0"/>
        <v>0.25293895098882196</v>
      </c>
    </row>
    <row r="13" spans="1:44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89.504652631578949</v>
      </c>
      <c r="I13" s="28">
        <v>89.504652631578949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89.504652631578949</v>
      </c>
    </row>
    <row r="14" spans="1:44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3031.6223999999997</v>
      </c>
      <c r="M14" s="180">
        <v>3015.6473999999998</v>
      </c>
      <c r="N14" s="180">
        <v>15.975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50.29578661111718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18.250438521066208</v>
      </c>
      <c r="AP14" s="328"/>
      <c r="AQ14" s="215">
        <f t="shared" si="0"/>
        <v>3100.1686251321835</v>
      </c>
    </row>
    <row r="15" spans="1:44" s="52" customFormat="1" ht="12.75" customHeight="1">
      <c r="A15" s="935" t="s">
        <v>6</v>
      </c>
      <c r="B15" s="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85.029420000000002</v>
      </c>
      <c r="I15" s="266">
        <f t="shared" si="13"/>
        <v>0</v>
      </c>
      <c r="J15" s="181">
        <f t="shared" si="13"/>
        <v>0</v>
      </c>
      <c r="K15" s="181">
        <f t="shared" si="13"/>
        <v>85.029420000000002</v>
      </c>
      <c r="L15" s="309">
        <f t="shared" si="13"/>
        <v>3004.8028704298745</v>
      </c>
      <c r="M15" s="181">
        <f t="shared" si="13"/>
        <v>0</v>
      </c>
      <c r="N15" s="181">
        <f t="shared" si="13"/>
        <v>0</v>
      </c>
      <c r="O15" s="181">
        <f t="shared" si="13"/>
        <v>40.085079262787531</v>
      </c>
      <c r="P15" s="181">
        <f t="shared" si="13"/>
        <v>539.05355524499998</v>
      </c>
      <c r="Q15" s="181">
        <f t="shared" si="13"/>
        <v>124.01364029600001</v>
      </c>
      <c r="R15" s="181">
        <f t="shared" si="13"/>
        <v>0</v>
      </c>
      <c r="S15" s="181">
        <f t="shared" si="13"/>
        <v>1048.1963332826426</v>
      </c>
      <c r="T15" s="181">
        <f t="shared" si="13"/>
        <v>74.959824069691678</v>
      </c>
      <c r="U15" s="181">
        <f t="shared" si="13"/>
        <v>1160.9299234307521</v>
      </c>
      <c r="V15" s="181">
        <f t="shared" si="13"/>
        <v>0</v>
      </c>
      <c r="W15" s="267">
        <f t="shared" si="13"/>
        <v>17.564514843000662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1898.2359458853298</v>
      </c>
      <c r="AP15" s="217">
        <f t="shared" si="13"/>
        <v>0</v>
      </c>
      <c r="AQ15" s="218">
        <f t="shared" si="0"/>
        <v>4988.0682363152046</v>
      </c>
      <c r="AR15" s="18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1729.4367485809898</v>
      </c>
      <c r="AP16" s="326"/>
      <c r="AQ16" s="219">
        <f>C16+H16+L16+AA16+AO16+AP16</f>
        <v>1729.4367485809898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168.79913731053082</v>
      </c>
      <c r="AP17" s="320"/>
      <c r="AQ17" s="199">
        <f>C17+H17+L17+AA17+AO17+AP17</f>
        <v>168.79913731053082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5.9993809114359415E-5</v>
      </c>
      <c r="AP18" s="320"/>
      <c r="AQ18" s="199">
        <f t="shared" si="0"/>
        <v>5.9993809114359415E-5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85.029420000000002</v>
      </c>
      <c r="I19" s="28"/>
      <c r="J19" s="173"/>
      <c r="K19" s="173">
        <v>85.029420000000002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85.029420000000002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3004.8028704298745</v>
      </c>
      <c r="M20" s="180"/>
      <c r="N20" s="180"/>
      <c r="O20" s="180">
        <v>40.085079262787531</v>
      </c>
      <c r="P20" s="180">
        <v>539.05355524499998</v>
      </c>
      <c r="Q20" s="180">
        <v>124.01364029600001</v>
      </c>
      <c r="R20" s="180">
        <v>0</v>
      </c>
      <c r="S20" s="180">
        <v>1048.1963332826426</v>
      </c>
      <c r="T20" s="180">
        <v>74.959824069691678</v>
      </c>
      <c r="U20" s="180">
        <v>1160.9299234307521</v>
      </c>
      <c r="V20" s="180"/>
      <c r="W20" s="264">
        <v>17.564514843000662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3004.8028704298745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19.058975000296002</v>
      </c>
      <c r="D21" s="269">
        <f>SUM(D22:D24)</f>
        <v>-12.130265</v>
      </c>
      <c r="E21" s="182">
        <f>SUM(E22:E24)</f>
        <v>31.189240000296003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-18.711746444769258</v>
      </c>
      <c r="M21" s="182">
        <f t="shared" ref="M21:AA21" si="15">SUM(M22:M24)</f>
        <v>0</v>
      </c>
      <c r="N21" s="182">
        <f t="shared" ref="N21" si="16">SUM(N22:N24)</f>
        <v>25.56</v>
      </c>
      <c r="O21" s="182">
        <f t="shared" si="15"/>
        <v>0</v>
      </c>
      <c r="P21" s="182">
        <f t="shared" si="15"/>
        <v>-25.517026855555553</v>
      </c>
      <c r="Q21" s="182">
        <f t="shared" si="15"/>
        <v>176.32380118079999</v>
      </c>
      <c r="R21" s="182">
        <f t="shared" si="15"/>
        <v>-176.02634663903996</v>
      </c>
      <c r="S21" s="182">
        <f t="shared" si="15"/>
        <v>1.153730593502825</v>
      </c>
      <c r="T21" s="182">
        <f t="shared" si="15"/>
        <v>0</v>
      </c>
      <c r="U21" s="182">
        <f t="shared" si="15"/>
        <v>-1.146929724180545</v>
      </c>
      <c r="V21" s="182">
        <f t="shared" si="15"/>
        <v>-19.058975000296002</v>
      </c>
      <c r="W21" s="270">
        <f t="shared" si="15"/>
        <v>0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-437.52875072957153</v>
      </c>
      <c r="AC21" s="332">
        <f t="shared" si="17"/>
        <v>-60.775084116803981</v>
      </c>
      <c r="AD21" s="182">
        <f t="shared" si="17"/>
        <v>-376.70706443220001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-4.6602180567497847E-2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437.52875072957153</v>
      </c>
      <c r="AP21" s="331">
        <f t="shared" si="17"/>
        <v>0</v>
      </c>
      <c r="AQ21" s="223">
        <f t="shared" si="17"/>
        <v>0.34722855552674403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-437.52875072957153</v>
      </c>
      <c r="AC22" s="327">
        <f>-AC2</f>
        <v>-60.775084116803981</v>
      </c>
      <c r="AD22" s="179">
        <f>-AD2</f>
        <v>-376.70706443220001</v>
      </c>
      <c r="AE22" s="179"/>
      <c r="AF22" s="179"/>
      <c r="AG22" s="186"/>
      <c r="AH22" s="186"/>
      <c r="AI22" s="186"/>
      <c r="AJ22" s="186"/>
      <c r="AK22" s="260">
        <v>-4.6602180567497847E-2</v>
      </c>
      <c r="AL22" s="186"/>
      <c r="AM22" s="261"/>
      <c r="AN22" s="352"/>
      <c r="AO22" s="307">
        <f>-(C22+H22+L22+AA22+AB22)</f>
        <v>437.52875072957153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19.058975000296002</v>
      </c>
      <c r="D24" s="403">
        <v>-12.130265</v>
      </c>
      <c r="E24" s="184">
        <f>-D24-V24</f>
        <v>31.189240000296003</v>
      </c>
      <c r="F24" s="253"/>
      <c r="G24" s="253">
        <v>0</v>
      </c>
      <c r="H24" s="303"/>
      <c r="I24" s="312"/>
      <c r="J24" s="184"/>
      <c r="K24" s="184"/>
      <c r="L24" s="303">
        <f>SUM(N24:Z24)</f>
        <v>-18.711746444769258</v>
      </c>
      <c r="M24" s="184"/>
      <c r="N24" s="184">
        <v>25.56</v>
      </c>
      <c r="O24" s="184"/>
      <c r="P24" s="184">
        <v>-25.517026855555553</v>
      </c>
      <c r="Q24" s="184">
        <v>176.32380118079999</v>
      </c>
      <c r="R24" s="184">
        <v>-176.02634663903996</v>
      </c>
      <c r="S24" s="184">
        <v>1.153730593502825</v>
      </c>
      <c r="T24" s="184"/>
      <c r="U24" s="184">
        <v>-1.146929724180545</v>
      </c>
      <c r="V24" s="253">
        <v>-19.058975000296002</v>
      </c>
      <c r="W24" s="253">
        <v>0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0.34722855552674403</v>
      </c>
      <c r="AR24" s="196"/>
    </row>
    <row r="25" spans="1:44" s="96" customFormat="1" ht="12.75" customHeight="1" thickBot="1">
      <c r="A25" s="86" t="s">
        <v>8</v>
      </c>
      <c r="B25" s="1"/>
      <c r="C25" s="265">
        <f>SUM(D25:G25)</f>
        <v>0</v>
      </c>
      <c r="D25" s="266"/>
      <c r="E25" s="181"/>
      <c r="F25" s="172"/>
      <c r="G25" s="172"/>
      <c r="H25" s="309">
        <f>SUM(I25:K25)</f>
        <v>12.405193081434431</v>
      </c>
      <c r="I25" s="172">
        <v>12.405193081434431</v>
      </c>
      <c r="J25" s="183"/>
      <c r="K25" s="183"/>
      <c r="L25" s="309">
        <f>SUM(O25:Z25)</f>
        <v>78.087317022676316</v>
      </c>
      <c r="M25" s="183"/>
      <c r="N25" s="183"/>
      <c r="O25" s="183">
        <v>65.382900508259269</v>
      </c>
      <c r="P25" s="183"/>
      <c r="Q25" s="183"/>
      <c r="R25" s="183"/>
      <c r="S25" s="183">
        <v>0</v>
      </c>
      <c r="T25" s="183">
        <v>11.532111464619655</v>
      </c>
      <c r="U25" s="183">
        <v>1.1723050497973901</v>
      </c>
      <c r="V25" s="183"/>
      <c r="W25" s="172"/>
      <c r="X25" s="172"/>
      <c r="Y25" s="172"/>
      <c r="Z25" s="183"/>
      <c r="AA25" s="309">
        <v>79.455459177827933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243.07588207569387</v>
      </c>
      <c r="AP25" s="217"/>
      <c r="AQ25" s="226">
        <f>C25+H25+L25+AA25+AB25+AN25+AO25+AP25</f>
        <v>413.02385135763257</v>
      </c>
      <c r="AR25" s="18"/>
    </row>
    <row r="26" spans="1:44" s="52" customFormat="1" ht="12.75" customHeight="1" thickBot="1">
      <c r="A26" s="45" t="s">
        <v>9</v>
      </c>
      <c r="B26" s="46"/>
      <c r="C26" s="254">
        <f t="shared" ref="C26:AP26" si="20">C7-C9+C15+C21-C25</f>
        <v>318.48639060520901</v>
      </c>
      <c r="D26" s="276">
        <f t="shared" si="20"/>
        <v>251.63508355821841</v>
      </c>
      <c r="E26" s="177">
        <f t="shared" si="20"/>
        <v>56.336187616670102</v>
      </c>
      <c r="F26" s="177">
        <f t="shared" si="20"/>
        <v>0</v>
      </c>
      <c r="G26" s="177">
        <f t="shared" si="20"/>
        <v>10.515119430320478</v>
      </c>
      <c r="H26" s="305">
        <f t="shared" si="20"/>
        <v>227.23202814637548</v>
      </c>
      <c r="I26" s="276">
        <f t="shared" si="20"/>
        <v>0.24801525637561106</v>
      </c>
      <c r="J26" s="177">
        <f t="shared" si="20"/>
        <v>158.47440399999999</v>
      </c>
      <c r="K26" s="177">
        <f t="shared" si="20"/>
        <v>68.50960889000001</v>
      </c>
      <c r="L26" s="305">
        <f t="shared" si="20"/>
        <v>6903.5052887714064</v>
      </c>
      <c r="M26" s="177">
        <f t="shared" si="20"/>
        <v>0</v>
      </c>
      <c r="N26" s="177">
        <f t="shared" si="20"/>
        <v>0.43879384500135998</v>
      </c>
      <c r="O26" s="177">
        <f t="shared" si="20"/>
        <v>-31.365766215377157</v>
      </c>
      <c r="P26" s="177">
        <f t="shared" si="20"/>
        <v>1467.8041269919333</v>
      </c>
      <c r="Q26" s="177">
        <f t="shared" si="20"/>
        <v>937.18207832969256</v>
      </c>
      <c r="R26" s="177">
        <f t="shared" si="20"/>
        <v>723.86203859520015</v>
      </c>
      <c r="S26" s="177">
        <f t="shared" si="20"/>
        <v>186.03871576034999</v>
      </c>
      <c r="T26" s="177">
        <f t="shared" si="20"/>
        <v>136.77722325572566</v>
      </c>
      <c r="U26" s="177">
        <f t="shared" si="20"/>
        <v>3109.8496102226554</v>
      </c>
      <c r="V26" s="177">
        <f t="shared" si="20"/>
        <v>76.140889190223845</v>
      </c>
      <c r="W26" s="177">
        <f t="shared" si="20"/>
        <v>0.69386599600000309</v>
      </c>
      <c r="X26" s="177">
        <f t="shared" si="20"/>
        <v>264.39525680000003</v>
      </c>
      <c r="Y26" s="177">
        <f t="shared" si="20"/>
        <v>1.1834259999999996</v>
      </c>
      <c r="Z26" s="177">
        <f t="shared" si="20"/>
        <v>30.505029999999998</v>
      </c>
      <c r="AA26" s="305">
        <f t="shared" si="20"/>
        <v>1515.6164508398738</v>
      </c>
      <c r="AB26" s="255">
        <f t="shared" si="20"/>
        <v>310.28561474180339</v>
      </c>
      <c r="AC26" s="325">
        <f t="shared" si="20"/>
        <v>0</v>
      </c>
      <c r="AD26" s="178">
        <f t="shared" si="20"/>
        <v>0</v>
      </c>
      <c r="AE26" s="178">
        <f t="shared" si="20"/>
        <v>164.37896411052819</v>
      </c>
      <c r="AF26" s="178">
        <f t="shared" si="20"/>
        <v>10.635016678558562</v>
      </c>
      <c r="AG26" s="178">
        <f t="shared" si="20"/>
        <v>0</v>
      </c>
      <c r="AH26" s="178">
        <f t="shared" si="20"/>
        <v>9.4545158897635897</v>
      </c>
      <c r="AI26" s="178">
        <f t="shared" si="20"/>
        <v>69.450847503679313</v>
      </c>
      <c r="AJ26" s="178">
        <f t="shared" ref="AJ26" si="21">AJ7-AJ9+AJ15+AJ21-AJ25</f>
        <v>30.442404013648794</v>
      </c>
      <c r="AK26" s="257">
        <f t="shared" si="20"/>
        <v>0</v>
      </c>
      <c r="AL26" s="257">
        <f t="shared" si="20"/>
        <v>8.6636071572066591</v>
      </c>
      <c r="AM26" s="295">
        <f t="shared" si="20"/>
        <v>17.260259388418174</v>
      </c>
      <c r="AN26" s="305">
        <f t="shared" si="20"/>
        <v>14.18291125123949</v>
      </c>
      <c r="AO26" s="305">
        <f t="shared" si="20"/>
        <v>2116.3260289846075</v>
      </c>
      <c r="AP26" s="255">
        <f t="shared" si="20"/>
        <v>0</v>
      </c>
      <c r="AQ26" s="205">
        <f>C26+H26+L26+AA26+AB26+AN26+AO26+AP26</f>
        <v>11405.634713340516</v>
      </c>
      <c r="AR26" s="18"/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296.0837128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264.39525680000003</v>
      </c>
      <c r="Y27" s="258">
        <f t="shared" si="23"/>
        <v>1.1834259999999996</v>
      </c>
      <c r="Z27" s="178">
        <f t="shared" si="23"/>
        <v>30.505029999999998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296.0837128</v>
      </c>
      <c r="AR27" s="19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296.0837128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264.39525680000003</v>
      </c>
      <c r="Y28" s="270">
        <f>Y26</f>
        <v>1.1834259999999996</v>
      </c>
      <c r="Z28" s="182">
        <f>Z26</f>
        <v>30.505029999999998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296.0837128</v>
      </c>
    </row>
    <row r="29" spans="1:44" s="52" customFormat="1" ht="12.75" customHeight="1" thickBot="1">
      <c r="A29" s="53" t="s">
        <v>12</v>
      </c>
      <c r="B29" s="54"/>
      <c r="C29" s="256">
        <f t="shared" ref="C29:AQ29" si="25">C30+C45+C56+C58+C65+C70+C71</f>
        <v>317.06877778737277</v>
      </c>
      <c r="D29" s="257">
        <f t="shared" si="25"/>
        <v>249.62001764958404</v>
      </c>
      <c r="E29" s="178">
        <f t="shared" si="25"/>
        <v>56.943995948033709</v>
      </c>
      <c r="F29" s="258">
        <f t="shared" si="25"/>
        <v>0</v>
      </c>
      <c r="G29" s="258">
        <f t="shared" si="25"/>
        <v>10.504764189755022</v>
      </c>
      <c r="H29" s="306">
        <f t="shared" si="25"/>
        <v>241.70926123330469</v>
      </c>
      <c r="I29" s="257">
        <f t="shared" si="25"/>
        <v>0.44107423330467177</v>
      </c>
      <c r="J29" s="257">
        <f t="shared" si="25"/>
        <v>162.66359600000001</v>
      </c>
      <c r="K29" s="257">
        <f t="shared" si="25"/>
        <v>78.604590999999999</v>
      </c>
      <c r="L29" s="306">
        <f t="shared" si="25"/>
        <v>6547.3460865317129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1399.3932300736014</v>
      </c>
      <c r="Q29" s="178">
        <f t="shared" si="25"/>
        <v>887.37114257791995</v>
      </c>
      <c r="R29" s="178">
        <f t="shared" si="25"/>
        <v>699.40667508359979</v>
      </c>
      <c r="S29" s="178">
        <f t="shared" si="25"/>
        <v>175.31968265865751</v>
      </c>
      <c r="T29" s="178">
        <f t="shared" si="25"/>
        <v>141.57078852119167</v>
      </c>
      <c r="U29" s="178">
        <f t="shared" si="25"/>
        <v>3167.968129495735</v>
      </c>
      <c r="V29" s="178">
        <f t="shared" si="25"/>
        <v>76.316438121008247</v>
      </c>
      <c r="W29" s="258">
        <f t="shared" si="25"/>
        <v>0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1503.4304362550897</v>
      </c>
      <c r="AB29" s="324">
        <f t="shared" si="25"/>
        <v>307.78909999438429</v>
      </c>
      <c r="AC29" s="325">
        <f t="shared" si="25"/>
        <v>0</v>
      </c>
      <c r="AD29" s="178">
        <f t="shared" si="25"/>
        <v>0</v>
      </c>
      <c r="AE29" s="178">
        <f t="shared" si="25"/>
        <v>164.37955525412229</v>
      </c>
      <c r="AF29" s="178">
        <f t="shared" ref="AF29" si="27">AF30+AF45+AF56+AF58+AF65+AF70+AF71</f>
        <v>10.635016678558562</v>
      </c>
      <c r="AG29" s="178">
        <f t="shared" si="25"/>
        <v>0</v>
      </c>
      <c r="AH29" s="178">
        <f t="shared" si="25"/>
        <v>9.4545158897635915</v>
      </c>
      <c r="AI29" s="178">
        <f t="shared" si="25"/>
        <v>68.322562179594925</v>
      </c>
      <c r="AJ29" s="178">
        <f t="shared" ref="AJ29" si="28">AJ30+AJ45+AJ56+AJ58+AJ65+AJ70+AJ71</f>
        <v>29.073583446720001</v>
      </c>
      <c r="AK29" s="324">
        <f t="shared" si="25"/>
        <v>0</v>
      </c>
      <c r="AL29" s="324">
        <f t="shared" ref="AL29" si="29">AL30+AL45+AL56+AL58+AL65+AL70+AL71</f>
        <v>8.6636071572066591</v>
      </c>
      <c r="AM29" s="324">
        <f t="shared" si="25"/>
        <v>17.260259388418174</v>
      </c>
      <c r="AN29" s="324">
        <f t="shared" si="25"/>
        <v>14.18291125123949</v>
      </c>
      <c r="AO29" s="306">
        <f t="shared" si="25"/>
        <v>2138.8464142894541</v>
      </c>
      <c r="AP29" s="324">
        <f t="shared" si="25"/>
        <v>0</v>
      </c>
      <c r="AQ29" s="205">
        <f t="shared" si="25"/>
        <v>11070.37298734256</v>
      </c>
      <c r="AR29" s="18"/>
    </row>
    <row r="30" spans="1:44" s="128" customFormat="1" ht="12.75" customHeight="1">
      <c r="A30" s="230" t="s">
        <v>43</v>
      </c>
      <c r="B30" s="121"/>
      <c r="C30" s="278">
        <f>SUM(C31:C44)</f>
        <v>97.961419720265653</v>
      </c>
      <c r="D30" s="185">
        <v>97.961419720265667</v>
      </c>
      <c r="E30" s="185">
        <v>0</v>
      </c>
      <c r="F30" s="280"/>
      <c r="G30" s="280"/>
      <c r="H30" s="314">
        <f>SUM(H31:H44)</f>
        <v>0.44107423330467177</v>
      </c>
      <c r="I30" s="279">
        <f t="shared" ref="I30:K30" si="30">SUM(I31:I44)</f>
        <v>0.44107423330467177</v>
      </c>
      <c r="J30" s="185">
        <f t="shared" si="30"/>
        <v>0</v>
      </c>
      <c r="K30" s="185">
        <f t="shared" si="30"/>
        <v>0</v>
      </c>
      <c r="L30" s="314">
        <f>SUM(L31:L44)</f>
        <v>409.67904567589221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4.2394190215600585</v>
      </c>
      <c r="R30" s="185">
        <f>SUM(R31:R44)</f>
        <v>0</v>
      </c>
      <c r="S30" s="185">
        <v>169.81458863852004</v>
      </c>
      <c r="T30" s="185">
        <v>35.194310888080693</v>
      </c>
      <c r="U30" s="185">
        <v>132.77446714610386</v>
      </c>
      <c r="V30" s="185">
        <v>67.656259981627528</v>
      </c>
      <c r="W30" s="185">
        <f>SUM(W31:W44)</f>
        <v>0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629.44367550621405</v>
      </c>
      <c r="AB30" s="336">
        <f t="shared" ref="AB30:AN30" si="31">SUM(AB31:AB44)</f>
        <v>142.19781151124951</v>
      </c>
      <c r="AC30" s="337">
        <f t="shared" si="31"/>
        <v>0</v>
      </c>
      <c r="AD30" s="185">
        <f t="shared" si="31"/>
        <v>0</v>
      </c>
      <c r="AE30" s="185">
        <f t="shared" si="31"/>
        <v>126.33179145063303</v>
      </c>
      <c r="AF30" s="185">
        <f t="shared" ref="AF30" si="32">SUM(AF31:AF44)</f>
        <v>10.635016678558562</v>
      </c>
      <c r="AG30" s="185">
        <f t="shared" si="31"/>
        <v>0</v>
      </c>
      <c r="AH30" s="185">
        <f t="shared" si="31"/>
        <v>5.2310033820578958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14.18291125123949</v>
      </c>
      <c r="AO30" s="314">
        <v>522.24950720621075</v>
      </c>
      <c r="AP30" s="336">
        <f>SUM(AP31:AP44)</f>
        <v>0</v>
      </c>
      <c r="AQ30" s="209">
        <f t="shared" ref="AQ30" si="35">C30+H30+L30+AA30+AB30+AN30+AO30+AP30</f>
        <v>1816.1554451043767</v>
      </c>
      <c r="AR30" s="18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5.8842306101265125E-2</v>
      </c>
      <c r="D31" s="327">
        <v>5.8842306101265125E-2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21.503399827112894</v>
      </c>
      <c r="M31" s="186"/>
      <c r="N31" s="186"/>
      <c r="O31" s="186"/>
      <c r="P31" s="283"/>
      <c r="Q31" s="311">
        <v>0.13200000000000001</v>
      </c>
      <c r="R31" s="434"/>
      <c r="S31" s="311">
        <v>0.8020699240307847</v>
      </c>
      <c r="T31" s="311">
        <v>0.32232990308210863</v>
      </c>
      <c r="U31" s="311">
        <v>20.247</v>
      </c>
      <c r="V31" s="311">
        <v>0</v>
      </c>
      <c r="W31" s="434"/>
      <c r="X31" s="282"/>
      <c r="Y31" s="283"/>
      <c r="Z31" s="186"/>
      <c r="AA31" s="352">
        <v>12.198744162943957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41.827308015490438</v>
      </c>
      <c r="AP31" s="338"/>
      <c r="AQ31" s="212">
        <f t="shared" si="24"/>
        <v>75.588294311648554</v>
      </c>
    </row>
    <row r="32" spans="1:44" ht="12.75" customHeight="1">
      <c r="A32" s="235" t="s">
        <v>110</v>
      </c>
      <c r="B32" s="402" t="s">
        <v>122</v>
      </c>
      <c r="C32" s="249">
        <f t="shared" si="36"/>
        <v>15.804915698167621</v>
      </c>
      <c r="D32" s="321">
        <v>15.804915698167621</v>
      </c>
      <c r="E32" s="413"/>
      <c r="F32" s="413"/>
      <c r="G32" s="582"/>
      <c r="H32" s="302">
        <f t="shared" si="37"/>
        <v>0.44107423330467177</v>
      </c>
      <c r="I32" s="28">
        <v>0.44107423330467177</v>
      </c>
      <c r="J32" s="173"/>
      <c r="K32" s="173"/>
      <c r="L32" s="302">
        <f t="shared" si="38"/>
        <v>40.829964556627189</v>
      </c>
      <c r="M32" s="173"/>
      <c r="N32" s="173"/>
      <c r="O32" s="173"/>
      <c r="P32" s="283"/>
      <c r="Q32" s="413">
        <v>0.81399999999999995</v>
      </c>
      <c r="R32" s="413"/>
      <c r="S32" s="413">
        <v>14.931667614695417</v>
      </c>
      <c r="T32" s="413">
        <v>16.02729694193177</v>
      </c>
      <c r="U32" s="413">
        <v>9.0570000000000004</v>
      </c>
      <c r="V32" s="413">
        <v>0</v>
      </c>
      <c r="W32" s="413"/>
      <c r="X32" s="28"/>
      <c r="Y32" s="188"/>
      <c r="Z32" s="173"/>
      <c r="AA32" s="350">
        <v>188.60017834302062</v>
      </c>
      <c r="AB32" s="320">
        <f t="shared" si="39"/>
        <v>33.651961005063534</v>
      </c>
      <c r="AC32" s="321"/>
      <c r="AD32" s="173"/>
      <c r="AE32" s="173">
        <v>28.420957623005638</v>
      </c>
      <c r="AF32" s="173"/>
      <c r="AG32" s="186"/>
      <c r="AH32" s="186">
        <v>5.2310033820578958</v>
      </c>
      <c r="AI32" s="186">
        <v>0</v>
      </c>
      <c r="AJ32" s="186"/>
      <c r="AK32" s="28"/>
      <c r="AL32" s="188"/>
      <c r="AM32" s="173"/>
      <c r="AN32" s="350"/>
      <c r="AO32" s="350">
        <v>126.05244823094449</v>
      </c>
      <c r="AP32" s="320"/>
      <c r="AQ32" s="199">
        <f t="shared" si="24"/>
        <v>405.38054206712815</v>
      </c>
    </row>
    <row r="33" spans="1:44" ht="12.75" customHeight="1">
      <c r="A33" s="235" t="s">
        <v>16</v>
      </c>
      <c r="B33" s="138" t="s">
        <v>14</v>
      </c>
      <c r="C33" s="249">
        <f t="shared" si="36"/>
        <v>6.6931140632705888E-2</v>
      </c>
      <c r="D33" s="321">
        <v>6.6931140632705888E-2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5.503224499709078</v>
      </c>
      <c r="M33" s="173"/>
      <c r="N33" s="173"/>
      <c r="O33" s="173"/>
      <c r="P33" s="283"/>
      <c r="Q33" s="413">
        <v>3.7999999999999999E-2</v>
      </c>
      <c r="R33" s="413"/>
      <c r="S33" s="413">
        <v>0.33046657814143915</v>
      </c>
      <c r="T33" s="413">
        <v>4.8207579215676386</v>
      </c>
      <c r="U33" s="413">
        <v>0.314</v>
      </c>
      <c r="V33" s="413">
        <v>0</v>
      </c>
      <c r="W33" s="413"/>
      <c r="X33" s="28"/>
      <c r="Y33" s="188"/>
      <c r="Z33" s="173"/>
      <c r="AA33" s="350">
        <v>2.7788029445188176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3.1633942586236339</v>
      </c>
      <c r="AP33" s="320"/>
      <c r="AQ33" s="199">
        <f t="shared" si="24"/>
        <v>11.512352843484233</v>
      </c>
    </row>
    <row r="34" spans="1:44" ht="12.75" customHeight="1">
      <c r="A34" s="235" t="s">
        <v>18</v>
      </c>
      <c r="B34" s="138" t="s">
        <v>123</v>
      </c>
      <c r="C34" s="526">
        <f t="shared" si="36"/>
        <v>0.13814460542911569</v>
      </c>
      <c r="D34" s="321">
        <v>0.13814460542911569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2.7171835917152838</v>
      </c>
      <c r="M34" s="173"/>
      <c r="N34" s="173"/>
      <c r="O34" s="173"/>
      <c r="P34" s="283"/>
      <c r="Q34" s="413">
        <v>7.9000000000000001E-2</v>
      </c>
      <c r="R34" s="413"/>
      <c r="S34" s="413">
        <v>0.11660995140147136</v>
      </c>
      <c r="T34" s="413">
        <v>0.86157364031381256</v>
      </c>
      <c r="U34" s="413">
        <v>1.66</v>
      </c>
      <c r="V34" s="413">
        <v>0</v>
      </c>
      <c r="W34" s="413"/>
      <c r="X34" s="28"/>
      <c r="Y34" s="188"/>
      <c r="Z34" s="173"/>
      <c r="AA34" s="350">
        <v>6.6499954868616502</v>
      </c>
      <c r="AB34" s="320">
        <f t="shared" si="39"/>
        <v>92.960089822659413</v>
      </c>
      <c r="AC34" s="321"/>
      <c r="AD34" s="173"/>
      <c r="AE34" s="173">
        <v>92.960089822659413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21.663220741166889</v>
      </c>
      <c r="AP34" s="320"/>
      <c r="AQ34" s="199">
        <f t="shared" si="24"/>
        <v>124.12863424783237</v>
      </c>
    </row>
    <row r="35" spans="1:44" ht="12.75" customHeight="1">
      <c r="A35" s="235" t="s">
        <v>20</v>
      </c>
      <c r="B35" s="138" t="s">
        <v>124</v>
      </c>
      <c r="C35" s="526">
        <f t="shared" si="36"/>
        <v>0.20523435066047729</v>
      </c>
      <c r="D35" s="321">
        <v>0.20523435066047729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1.8551149948329813</v>
      </c>
      <c r="M35" s="173"/>
      <c r="N35" s="173"/>
      <c r="O35" s="173"/>
      <c r="P35" s="283"/>
      <c r="Q35" s="413">
        <v>0.11399999999999999</v>
      </c>
      <c r="R35" s="413"/>
      <c r="S35" s="413">
        <v>0.27022527483440595</v>
      </c>
      <c r="T35" s="413">
        <v>0.51288971999857547</v>
      </c>
      <c r="U35" s="413">
        <v>0.95799999999999985</v>
      </c>
      <c r="V35" s="413">
        <v>0</v>
      </c>
      <c r="W35" s="413"/>
      <c r="X35" s="28"/>
      <c r="Y35" s="188"/>
      <c r="Z35" s="173"/>
      <c r="AA35" s="350">
        <v>9.2038252223150891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9.3501028541547235</v>
      </c>
      <c r="AP35" s="320"/>
      <c r="AQ35" s="199">
        <f t="shared" si="24"/>
        <v>20.614277421963273</v>
      </c>
    </row>
    <row r="36" spans="1:44" ht="12.75" customHeight="1">
      <c r="A36" s="235" t="s">
        <v>22</v>
      </c>
      <c r="B36" s="138" t="s">
        <v>125</v>
      </c>
      <c r="C36" s="249">
        <f t="shared" si="36"/>
        <v>0.48421983969585564</v>
      </c>
      <c r="D36" s="339">
        <v>0.48421983969585564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29.510043931200464</v>
      </c>
      <c r="M36" s="173"/>
      <c r="N36" s="173"/>
      <c r="O36" s="173"/>
      <c r="P36" s="283"/>
      <c r="Q36" s="434">
        <v>0.31399999999999995</v>
      </c>
      <c r="R36" s="413"/>
      <c r="S36" s="434">
        <v>3.5520854199968492</v>
      </c>
      <c r="T36" s="434">
        <v>2.7104093108225107</v>
      </c>
      <c r="U36" s="434">
        <v>8.6210000000000004</v>
      </c>
      <c r="V36" s="434">
        <v>14.312549200381103</v>
      </c>
      <c r="W36" s="413"/>
      <c r="X36" s="28"/>
      <c r="Y36" s="188"/>
      <c r="Z36" s="173"/>
      <c r="AA36" s="347">
        <v>94.961132498409739</v>
      </c>
      <c r="AB36" s="320">
        <f t="shared" si="39"/>
        <v>5.9114359415305242E-4</v>
      </c>
      <c r="AC36" s="321"/>
      <c r="AD36" s="173"/>
      <c r="AE36" s="173">
        <v>5.9114359415305242E-4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80.526473673186487</v>
      </c>
      <c r="AP36" s="320"/>
      <c r="AQ36" s="199">
        <f t="shared" si="24"/>
        <v>205.48246108608669</v>
      </c>
    </row>
    <row r="37" spans="1:44" ht="12.75" customHeight="1">
      <c r="A37" s="235" t="s">
        <v>24</v>
      </c>
      <c r="B37" s="138" t="s">
        <v>126</v>
      </c>
      <c r="C37" s="249">
        <f t="shared" si="36"/>
        <v>0.31927105709392639</v>
      </c>
      <c r="D37" s="321">
        <v>0.31927105709392639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3.6300029115034489</v>
      </c>
      <c r="M37" s="173"/>
      <c r="N37" s="173"/>
      <c r="O37" s="173"/>
      <c r="P37" s="283"/>
      <c r="Q37" s="413">
        <v>0.17899999999999999</v>
      </c>
      <c r="R37" s="413"/>
      <c r="S37" s="413">
        <v>2.2805636251948275E-2</v>
      </c>
      <c r="T37" s="413">
        <v>1.9501972752515002</v>
      </c>
      <c r="U37" s="413">
        <v>1.478</v>
      </c>
      <c r="V37" s="413">
        <v>0</v>
      </c>
      <c r="W37" s="413"/>
      <c r="X37" s="28"/>
      <c r="Y37" s="188"/>
      <c r="Z37" s="173"/>
      <c r="AA37" s="350">
        <v>12.769739158130887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16.406976791207505</v>
      </c>
      <c r="AP37" s="320"/>
      <c r="AQ37" s="199">
        <f t="shared" si="24"/>
        <v>33.125989917935769</v>
      </c>
    </row>
    <row r="38" spans="1:44" ht="12.75" customHeight="1">
      <c r="A38" s="235" t="s">
        <v>26</v>
      </c>
      <c r="B38" s="138" t="s">
        <v>127</v>
      </c>
      <c r="C38" s="249">
        <f t="shared" si="36"/>
        <v>79.585047664093153</v>
      </c>
      <c r="D38" s="321">
        <v>79.585047664093153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76.866737659725175</v>
      </c>
      <c r="M38" s="173"/>
      <c r="N38" s="173"/>
      <c r="O38" s="173"/>
      <c r="P38" s="283"/>
      <c r="Q38" s="413">
        <v>1.016</v>
      </c>
      <c r="R38" s="413"/>
      <c r="S38" s="413">
        <v>2.4049188870214886</v>
      </c>
      <c r="T38" s="413">
        <v>1.8691079914572588</v>
      </c>
      <c r="U38" s="413">
        <v>18.233000000000001</v>
      </c>
      <c r="V38" s="413">
        <v>53.343710781246429</v>
      </c>
      <c r="W38" s="413"/>
      <c r="X38" s="28"/>
      <c r="Y38" s="188"/>
      <c r="Z38" s="173"/>
      <c r="AA38" s="350">
        <v>25.05764593149183</v>
      </c>
      <c r="AB38" s="320">
        <f t="shared" si="39"/>
        <v>15.585169539932403</v>
      </c>
      <c r="AC38" s="321"/>
      <c r="AD38" s="173"/>
      <c r="AE38" s="173">
        <v>4.9501528613738408</v>
      </c>
      <c r="AF38" s="173">
        <v>10.635016678558562</v>
      </c>
      <c r="AG38" s="186"/>
      <c r="AH38" s="186"/>
      <c r="AI38" s="186">
        <v>0</v>
      </c>
      <c r="AJ38" s="186"/>
      <c r="AK38" s="28"/>
      <c r="AL38" s="188"/>
      <c r="AM38" s="173"/>
      <c r="AN38" s="350">
        <v>14.18291125123949</v>
      </c>
      <c r="AO38" s="350">
        <v>45.488867293727239</v>
      </c>
      <c r="AP38" s="320"/>
      <c r="AQ38" s="199">
        <f t="shared" si="24"/>
        <v>256.76637934020931</v>
      </c>
    </row>
    <row r="39" spans="1:44" ht="12.75" customHeight="1">
      <c r="A39" s="235" t="s">
        <v>28</v>
      </c>
      <c r="B39" s="138" t="s">
        <v>128</v>
      </c>
      <c r="C39" s="249">
        <f t="shared" si="36"/>
        <v>0.39873196102043273</v>
      </c>
      <c r="D39" s="321">
        <v>0.39873196102043273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148.05942930228412</v>
      </c>
      <c r="M39" s="173"/>
      <c r="N39" s="173"/>
      <c r="O39" s="173"/>
      <c r="P39" s="283"/>
      <c r="Q39" s="413">
        <v>0.22799999999999998</v>
      </c>
      <c r="R39" s="413"/>
      <c r="S39" s="413">
        <v>144.39792218323552</v>
      </c>
      <c r="T39" s="413">
        <v>1.0055071190485905</v>
      </c>
      <c r="U39" s="413">
        <v>2.4279999999999999</v>
      </c>
      <c r="V39" s="413">
        <v>0</v>
      </c>
      <c r="W39" s="413"/>
      <c r="X39" s="28"/>
      <c r="Y39" s="188"/>
      <c r="Z39" s="173"/>
      <c r="AA39" s="350">
        <v>213.36081240007701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48.386944614530826</v>
      </c>
      <c r="AP39" s="320"/>
      <c r="AQ39" s="199">
        <f t="shared" si="24"/>
        <v>410.20591827791242</v>
      </c>
    </row>
    <row r="40" spans="1:44" ht="12.75" customHeight="1">
      <c r="A40" s="235" t="s">
        <v>30</v>
      </c>
      <c r="B40" s="138" t="s">
        <v>129</v>
      </c>
      <c r="C40" s="249">
        <f t="shared" si="36"/>
        <v>0.18509156663120324</v>
      </c>
      <c r="D40" s="321">
        <v>0.18509156663120324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2.2496021170022016</v>
      </c>
      <c r="M40" s="173"/>
      <c r="N40" s="173"/>
      <c r="O40" s="173"/>
      <c r="P40" s="283"/>
      <c r="Q40" s="413">
        <v>0.10299999999999999</v>
      </c>
      <c r="R40" s="413"/>
      <c r="S40" s="413">
        <v>0.12435526182666133</v>
      </c>
      <c r="T40" s="413">
        <v>0.83724685517554009</v>
      </c>
      <c r="U40" s="413">
        <v>1.1850000000000001</v>
      </c>
      <c r="V40" s="413">
        <v>0</v>
      </c>
      <c r="W40" s="413"/>
      <c r="X40" s="28"/>
      <c r="Y40" s="188"/>
      <c r="Z40" s="173"/>
      <c r="AA40" s="350">
        <v>10.933343672059165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11.261126951739673</v>
      </c>
      <c r="AP40" s="320"/>
      <c r="AQ40" s="199">
        <f t="shared" si="24"/>
        <v>24.629164307432241</v>
      </c>
    </row>
    <row r="41" spans="1:44" ht="12.75" customHeight="1">
      <c r="A41" s="235" t="s">
        <v>32</v>
      </c>
      <c r="B41" s="138" t="s">
        <v>130</v>
      </c>
      <c r="C41" s="526">
        <f t="shared" si="36"/>
        <v>0.15860459865570112</v>
      </c>
      <c r="D41" s="339">
        <v>0.15860459865570112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3.5863632194133501</v>
      </c>
      <c r="M41" s="173"/>
      <c r="N41" s="173"/>
      <c r="O41" s="173"/>
      <c r="P41" s="283"/>
      <c r="Q41" s="434">
        <v>8.7999999999999995E-2</v>
      </c>
      <c r="R41" s="413"/>
      <c r="S41" s="434">
        <v>0.10284051064557806</v>
      </c>
      <c r="T41" s="434">
        <v>2.4955227087677723</v>
      </c>
      <c r="U41" s="434">
        <v>0.9</v>
      </c>
      <c r="V41" s="434">
        <v>0</v>
      </c>
      <c r="W41" s="413"/>
      <c r="X41" s="28"/>
      <c r="Y41" s="188"/>
      <c r="Z41" s="173"/>
      <c r="AA41" s="347">
        <v>17.462881062728329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47.99917370540922</v>
      </c>
      <c r="AP41" s="320"/>
      <c r="AQ41" s="199">
        <f t="shared" si="24"/>
        <v>69.207022586206591</v>
      </c>
    </row>
    <row r="42" spans="1:44" ht="12.75" customHeight="1">
      <c r="A42" s="235" t="s">
        <v>34</v>
      </c>
      <c r="B42" s="138" t="s">
        <v>131</v>
      </c>
      <c r="C42" s="249">
        <f t="shared" si="36"/>
        <v>5.3925563542938391E-2</v>
      </c>
      <c r="D42" s="321">
        <v>5.3925563542938391E-2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0.49426248767774938</v>
      </c>
      <c r="M42" s="173"/>
      <c r="N42" s="173"/>
      <c r="O42" s="173"/>
      <c r="P42" s="283"/>
      <c r="Q42" s="413">
        <v>0.03</v>
      </c>
      <c r="R42" s="413"/>
      <c r="S42" s="413">
        <v>8.0465169417251473E-2</v>
      </c>
      <c r="T42" s="413">
        <v>0.13379731826049793</v>
      </c>
      <c r="U42" s="413">
        <v>0.25</v>
      </c>
      <c r="V42" s="413">
        <v>0</v>
      </c>
      <c r="W42" s="413"/>
      <c r="X42" s="28"/>
      <c r="Y42" s="188"/>
      <c r="Z42" s="173"/>
      <c r="AA42" s="350">
        <v>2.1103786068232586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3.0650600089420781</v>
      </c>
      <c r="AP42" s="320"/>
      <c r="AQ42" s="199">
        <f t="shared" si="24"/>
        <v>5.723626666986025</v>
      </c>
    </row>
    <row r="43" spans="1:44" ht="12.75" customHeight="1">
      <c r="A43" s="235" t="s">
        <v>36</v>
      </c>
      <c r="B43" s="138" t="s">
        <v>142</v>
      </c>
      <c r="C43" s="526">
        <f t="shared" si="36"/>
        <v>0.47470356377651357</v>
      </c>
      <c r="D43" s="321">
        <v>0.47470356377651357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14.104074945436512</v>
      </c>
      <c r="M43" s="173"/>
      <c r="N43" s="173"/>
      <c r="O43" s="173"/>
      <c r="P43" s="188"/>
      <c r="Q43" s="413">
        <v>0.37</v>
      </c>
      <c r="R43" s="413"/>
      <c r="S43" s="413">
        <v>2.6781562270212458</v>
      </c>
      <c r="T43" s="413">
        <v>1.3339187184152672</v>
      </c>
      <c r="U43" s="413">
        <v>9.7219999999999995</v>
      </c>
      <c r="V43" s="413">
        <v>0</v>
      </c>
      <c r="W43" s="413"/>
      <c r="X43" s="28"/>
      <c r="Y43" s="188"/>
      <c r="Z43" s="173"/>
      <c r="AA43" s="350">
        <v>29.558291074526775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44.124247658995458</v>
      </c>
      <c r="AP43" s="320"/>
      <c r="AQ43" s="199">
        <f t="shared" si="24"/>
        <v>88.261317242735259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2.7755804764747698E-2</v>
      </c>
      <c r="D44" s="329">
        <v>2.7755804764747698E-2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58.769641631651751</v>
      </c>
      <c r="M44" s="180"/>
      <c r="N44" s="180"/>
      <c r="O44" s="180"/>
      <c r="P44" s="264"/>
      <c r="Q44" s="414">
        <v>0.73441902156005912</v>
      </c>
      <c r="R44" s="414"/>
      <c r="S44" s="414">
        <v>0</v>
      </c>
      <c r="T44" s="414">
        <v>0.31375546398784909</v>
      </c>
      <c r="U44" s="414">
        <v>57.721467146103841</v>
      </c>
      <c r="V44" s="414">
        <v>0</v>
      </c>
      <c r="W44" s="414"/>
      <c r="X44" s="263"/>
      <c r="Y44" s="264"/>
      <c r="Z44" s="180"/>
      <c r="AA44" s="353">
        <v>3.7979049423069373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22.934162408092124</v>
      </c>
      <c r="AP44" s="328"/>
      <c r="AQ44" s="215">
        <f>C44+H44+L44+AA44+AB44+AN44+AO44+AP44</f>
        <v>85.529464786815552</v>
      </c>
    </row>
    <row r="45" spans="1:44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4320.6794017540924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1399.3932300736014</v>
      </c>
      <c r="Q45" s="529">
        <f t="shared" si="40"/>
        <v>0</v>
      </c>
      <c r="R45" s="529">
        <f t="shared" si="40"/>
        <v>699.40667508359979</v>
      </c>
      <c r="S45" s="529">
        <f t="shared" si="40"/>
        <v>0</v>
      </c>
      <c r="T45" s="529">
        <f t="shared" si="40"/>
        <v>0.54988218600000005</v>
      </c>
      <c r="U45" s="529">
        <f>SUM(U46:U55)</f>
        <v>2221.3296144108908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3.6319823049273903</v>
      </c>
      <c r="AB45" s="533">
        <f t="shared" si="40"/>
        <v>97.396145626314933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68.322562179594925</v>
      </c>
      <c r="AJ45" s="529">
        <f t="shared" ref="AJ45" si="43">SUM(AJ46:AJ55)</f>
        <v>29.073583446720001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3.9191813380622698</v>
      </c>
      <c r="AP45" s="533">
        <f t="shared" si="40"/>
        <v>0</v>
      </c>
      <c r="AQ45" s="536">
        <f t="shared" si="24"/>
        <v>4425.6267110233966</v>
      </c>
      <c r="AR45" s="18"/>
    </row>
    <row r="46" spans="1:44" ht="12.75" customHeight="1">
      <c r="A46" s="239" t="s">
        <v>70</v>
      </c>
      <c r="B46" s="64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612.59479908054107</v>
      </c>
      <c r="M46" s="179"/>
      <c r="N46" s="179"/>
      <c r="O46" s="179"/>
      <c r="P46" s="179"/>
      <c r="Q46" s="179"/>
      <c r="R46" s="179"/>
      <c r="S46" s="179"/>
      <c r="T46" s="179"/>
      <c r="U46" s="179">
        <v>612.59479908054107</v>
      </c>
      <c r="V46" s="179"/>
      <c r="W46" s="261"/>
      <c r="X46" s="261"/>
      <c r="Y46" s="261"/>
      <c r="Z46" s="179"/>
      <c r="AA46" s="307">
        <v>0</v>
      </c>
      <c r="AB46" s="326">
        <f t="shared" ref="AB46:AB64" si="48">SUM(AC46:AM46)</f>
        <v>19.656578127512059</v>
      </c>
      <c r="AC46" s="327"/>
      <c r="AD46" s="179"/>
      <c r="AE46" s="179"/>
      <c r="AF46" s="179"/>
      <c r="AG46" s="179"/>
      <c r="AH46" s="179">
        <v>0</v>
      </c>
      <c r="AI46" s="179">
        <v>19.656578127512059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632.2513772080531</v>
      </c>
    </row>
    <row r="47" spans="1:44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15">
        <f t="shared" si="47"/>
        <v>328.89952293215913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328.89952293215913</v>
      </c>
      <c r="V47" s="186"/>
      <c r="W47" s="283"/>
      <c r="X47" s="283"/>
      <c r="Y47" s="283"/>
      <c r="Z47" s="186"/>
      <c r="AA47" s="517"/>
      <c r="AB47" s="338">
        <f t="shared" si="48"/>
        <v>10.553532577032927</v>
      </c>
      <c r="AC47" s="339"/>
      <c r="AD47" s="186"/>
      <c r="AE47" s="186"/>
      <c r="AF47" s="186"/>
      <c r="AG47" s="186"/>
      <c r="AH47" s="186"/>
      <c r="AI47" s="186">
        <v>10.553532577032927</v>
      </c>
      <c r="AJ47" s="186">
        <v>0</v>
      </c>
      <c r="AK47" s="282"/>
      <c r="AL47" s="283"/>
      <c r="AM47" s="186"/>
      <c r="AN47" s="315"/>
      <c r="AO47" s="347">
        <v>0</v>
      </c>
      <c r="AP47" s="338"/>
      <c r="AQ47" s="212">
        <f t="shared" si="24"/>
        <v>339.45305550919204</v>
      </c>
    </row>
    <row r="48" spans="1:44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1996.4386704119524</v>
      </c>
      <c r="M48" s="173"/>
      <c r="N48" s="173"/>
      <c r="O48" s="173"/>
      <c r="P48" s="173">
        <v>1211.0977168422969</v>
      </c>
      <c r="Q48" s="173"/>
      <c r="R48" s="173"/>
      <c r="S48" s="173"/>
      <c r="T48" s="173">
        <v>0.54988218600000005</v>
      </c>
      <c r="U48" s="173">
        <v>784.79107138365555</v>
      </c>
      <c r="V48" s="173"/>
      <c r="W48" s="188"/>
      <c r="X48" s="188"/>
      <c r="Y48" s="188"/>
      <c r="Z48" s="173"/>
      <c r="AA48" s="302"/>
      <c r="AB48" s="320">
        <f t="shared" si="48"/>
        <v>50.477832563448999</v>
      </c>
      <c r="AC48" s="321"/>
      <c r="AD48" s="173"/>
      <c r="AE48" s="173"/>
      <c r="AF48" s="173"/>
      <c r="AG48" s="173"/>
      <c r="AH48" s="173"/>
      <c r="AI48" s="173">
        <v>25.301044500992894</v>
      </c>
      <c r="AJ48" s="173">
        <v>25.176788062456108</v>
      </c>
      <c r="AK48" s="28"/>
      <c r="AL48" s="188"/>
      <c r="AM48" s="173"/>
      <c r="AN48" s="302"/>
      <c r="AO48" s="31">
        <v>1.7358466179208332E-2</v>
      </c>
      <c r="AP48" s="320"/>
      <c r="AQ48" s="199">
        <f t="shared" si="24"/>
        <v>2046.9338614415808</v>
      </c>
    </row>
    <row r="49" spans="1:44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149.23656497469872</v>
      </c>
      <c r="M49" s="173"/>
      <c r="N49" s="173"/>
      <c r="O49" s="173"/>
      <c r="P49" s="173">
        <v>31.366277130493845</v>
      </c>
      <c r="Q49" s="173"/>
      <c r="R49" s="173"/>
      <c r="S49" s="173"/>
      <c r="T49" s="173"/>
      <c r="U49" s="173">
        <v>117.87028784420487</v>
      </c>
      <c r="V49" s="173"/>
      <c r="W49" s="188"/>
      <c r="X49" s="188"/>
      <c r="Y49" s="188"/>
      <c r="Z49" s="173"/>
      <c r="AA49" s="302"/>
      <c r="AB49" s="320">
        <f t="shared" si="48"/>
        <v>4.4342066263450484</v>
      </c>
      <c r="AC49" s="321"/>
      <c r="AD49" s="173"/>
      <c r="AE49" s="173"/>
      <c r="AF49" s="173"/>
      <c r="AG49" s="173"/>
      <c r="AH49" s="173"/>
      <c r="AI49" s="173">
        <v>3.7821517998511935</v>
      </c>
      <c r="AJ49" s="173">
        <v>0.65205482649385471</v>
      </c>
      <c r="AK49" s="28"/>
      <c r="AL49" s="188"/>
      <c r="AM49" s="173"/>
      <c r="AN49" s="302"/>
      <c r="AO49" s="350">
        <v>0</v>
      </c>
      <c r="AP49" s="320"/>
      <c r="AQ49" s="199">
        <f t="shared" si="24"/>
        <v>153.67077160104378</v>
      </c>
    </row>
    <row r="50" spans="1:44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39.758379551269037</v>
      </c>
      <c r="M50" s="173"/>
      <c r="N50" s="173"/>
      <c r="O50" s="173"/>
      <c r="P50" s="173"/>
      <c r="Q50" s="173"/>
      <c r="R50" s="285"/>
      <c r="S50" s="173"/>
      <c r="T50" s="173"/>
      <c r="U50" s="173">
        <v>39.758379551269037</v>
      </c>
      <c r="V50" s="173"/>
      <c r="W50" s="188"/>
      <c r="X50" s="188"/>
      <c r="Y50" s="188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3.9018228718830614</v>
      </c>
      <c r="AP50" s="320"/>
      <c r="AQ50" s="199">
        <f t="shared" si="24"/>
        <v>43.6602024231521</v>
      </c>
    </row>
    <row r="51" spans="1:44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8.1923387081609249</v>
      </c>
      <c r="M51" s="173"/>
      <c r="N51" s="173"/>
      <c r="O51" s="173"/>
      <c r="P51" s="173">
        <v>0.84507351770100214</v>
      </c>
      <c r="Q51" s="188"/>
      <c r="R51" s="173">
        <v>7.3472651904599227</v>
      </c>
      <c r="S51" s="28"/>
      <c r="T51" s="173"/>
      <c r="U51" s="173"/>
      <c r="V51" s="173"/>
      <c r="W51" s="188"/>
      <c r="X51" s="188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8.1923387081609249</v>
      </c>
    </row>
    <row r="52" spans="1:44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692.0594098931399</v>
      </c>
      <c r="M52" s="285"/>
      <c r="N52" s="285"/>
      <c r="O52" s="285"/>
      <c r="P52" s="186"/>
      <c r="Q52" s="186"/>
      <c r="R52" s="285">
        <v>692.0594098931399</v>
      </c>
      <c r="S52" s="186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692.0594098931399</v>
      </c>
    </row>
    <row r="53" spans="1:44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223.03031914358257</v>
      </c>
      <c r="M53" s="285"/>
      <c r="N53" s="285"/>
      <c r="O53" s="285"/>
      <c r="P53" s="285">
        <v>10.599841053116052</v>
      </c>
      <c r="Q53" s="285"/>
      <c r="R53" s="285"/>
      <c r="S53" s="186"/>
      <c r="T53" s="285"/>
      <c r="U53" s="285">
        <v>212.43047809046652</v>
      </c>
      <c r="V53" s="285"/>
      <c r="W53" s="286"/>
      <c r="X53" s="286"/>
      <c r="Y53" s="286"/>
      <c r="Z53" s="285"/>
      <c r="AA53" s="347"/>
      <c r="AB53" s="340">
        <f t="shared" si="48"/>
        <v>7.0366968037851567</v>
      </c>
      <c r="AC53" s="341"/>
      <c r="AD53" s="285"/>
      <c r="AE53" s="285"/>
      <c r="AF53" s="285"/>
      <c r="AG53" s="285"/>
      <c r="AH53" s="285"/>
      <c r="AI53" s="173">
        <v>6.8163430305274249</v>
      </c>
      <c r="AJ53" s="173">
        <v>0.22035377325773201</v>
      </c>
      <c r="AK53" s="285"/>
      <c r="AL53" s="285"/>
      <c r="AM53" s="285"/>
      <c r="AN53" s="347"/>
      <c r="AO53" s="350"/>
      <c r="AP53" s="340"/>
      <c r="AQ53" s="237">
        <f t="shared" si="24"/>
        <v>230.06701594736774</v>
      </c>
    </row>
    <row r="54" spans="1:44" ht="12.75" customHeight="1">
      <c r="A54" s="197" t="s">
        <v>134</v>
      </c>
      <c r="B54" s="20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56.019945318967913</v>
      </c>
      <c r="M54" s="285"/>
      <c r="N54" s="285"/>
      <c r="O54" s="285"/>
      <c r="P54" s="285"/>
      <c r="Q54" s="285"/>
      <c r="R54" s="285"/>
      <c r="S54" s="186"/>
      <c r="T54" s="285"/>
      <c r="U54" s="285">
        <v>56.019945318967913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5"/>
      <c r="AN54" s="382"/>
      <c r="AO54" s="347"/>
      <c r="AP54" s="340"/>
      <c r="AQ54" s="237">
        <f t="shared" si="24"/>
        <v>56.019945318967913</v>
      </c>
    </row>
    <row r="55" spans="1:44" ht="12.75" customHeight="1">
      <c r="A55" s="213" t="s">
        <v>239</v>
      </c>
      <c r="B55" s="76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214.4494517396206</v>
      </c>
      <c r="M55" s="180"/>
      <c r="N55" s="180"/>
      <c r="O55" s="180"/>
      <c r="P55" s="180">
        <v>145.48432152999357</v>
      </c>
      <c r="Q55" s="180"/>
      <c r="R55" s="180"/>
      <c r="S55" s="173">
        <v>0</v>
      </c>
      <c r="T55" s="180"/>
      <c r="U55" s="180">
        <v>68.965130209627048</v>
      </c>
      <c r="V55" s="180"/>
      <c r="W55" s="264"/>
      <c r="X55" s="264"/>
      <c r="Y55" s="264"/>
      <c r="Z55" s="180"/>
      <c r="AA55" s="515">
        <v>3.6319823049273903</v>
      </c>
      <c r="AB55" s="328">
        <f t="shared" si="48"/>
        <v>5.2372989281907323</v>
      </c>
      <c r="AC55" s="329"/>
      <c r="AD55" s="180"/>
      <c r="AE55" s="180"/>
      <c r="AF55" s="180"/>
      <c r="AG55" s="180"/>
      <c r="AH55" s="180"/>
      <c r="AI55" s="180">
        <v>2.212912143678428</v>
      </c>
      <c r="AJ55" s="180">
        <v>3.0243867845123047</v>
      </c>
      <c r="AK55" s="263"/>
      <c r="AL55" s="264"/>
      <c r="AM55" s="180"/>
      <c r="AN55" s="308"/>
      <c r="AO55" s="353"/>
      <c r="AP55" s="328"/>
      <c r="AQ55" s="215">
        <f t="shared" si="24"/>
        <v>223.31873297273873</v>
      </c>
    </row>
    <row r="56" spans="1:44" s="52" customFormat="1" ht="12.75" customHeight="1">
      <c r="A56" s="240" t="s">
        <v>40</v>
      </c>
      <c r="B56" s="157"/>
      <c r="C56" s="287">
        <f t="shared" si="45"/>
        <v>216.8416988189868</v>
      </c>
      <c r="D56" s="292">
        <v>149.39293868119807</v>
      </c>
      <c r="E56" s="188">
        <v>56.943995948033709</v>
      </c>
      <c r="F56" s="288"/>
      <c r="G56" s="288">
        <v>10.504764189755022</v>
      </c>
      <c r="H56" s="174">
        <f t="shared" si="46"/>
        <v>241.26818700000001</v>
      </c>
      <c r="I56" s="292"/>
      <c r="J56" s="187">
        <v>162.66359600000001</v>
      </c>
      <c r="K56" s="187">
        <v>78.604590999999999</v>
      </c>
      <c r="L56" s="174">
        <f t="shared" si="47"/>
        <v>1379.5307820017399</v>
      </c>
      <c r="M56" s="187"/>
      <c r="N56" s="187"/>
      <c r="O56" s="187"/>
      <c r="P56" s="187">
        <v>0</v>
      </c>
      <c r="Q56" s="187">
        <v>847.57372355635994</v>
      </c>
      <c r="R56" s="187"/>
      <c r="S56" s="187">
        <v>0</v>
      </c>
      <c r="T56" s="187">
        <v>34.275438659167435</v>
      </c>
      <c r="U56" s="187">
        <v>489.0216642111755</v>
      </c>
      <c r="V56" s="187">
        <v>8.6599555750370367</v>
      </c>
      <c r="W56" s="288"/>
      <c r="X56" s="288"/>
      <c r="Y56" s="288"/>
      <c r="Z56" s="187"/>
      <c r="AA56" s="174">
        <v>569.38372981752173</v>
      </c>
      <c r="AB56" s="342">
        <f t="shared" si="48"/>
        <v>41.805675672279747</v>
      </c>
      <c r="AC56" s="343"/>
      <c r="AD56" s="187"/>
      <c r="AE56" s="187">
        <v>22.286781323797168</v>
      </c>
      <c r="AF56" s="187"/>
      <c r="AG56" s="187"/>
      <c r="AH56" s="187"/>
      <c r="AI56" s="187"/>
      <c r="AJ56" s="187"/>
      <c r="AK56" s="292"/>
      <c r="AL56" s="288">
        <v>8.4990859011172351</v>
      </c>
      <c r="AM56" s="187">
        <v>11.019808447365341</v>
      </c>
      <c r="AN56" s="174"/>
      <c r="AO56" s="174">
        <v>712.22947472523492</v>
      </c>
      <c r="AP56" s="342"/>
      <c r="AQ56" s="218">
        <f t="shared" si="24"/>
        <v>3161.0595480357633</v>
      </c>
      <c r="AR56" s="18"/>
    </row>
    <row r="57" spans="1:44" s="52" customFormat="1" ht="12.75" customHeight="1">
      <c r="A57" s="240" t="s">
        <v>193</v>
      </c>
      <c r="B57" s="157"/>
      <c r="C57" s="287">
        <f>C58+C65</f>
        <v>2.2656592481203011</v>
      </c>
      <c r="D57" s="187">
        <f t="shared" ref="D57:AP57" si="49">D58+D65</f>
        <v>2.2656592481203011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204.5144733724247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35.558</v>
      </c>
      <c r="R57" s="187">
        <f t="shared" si="49"/>
        <v>0</v>
      </c>
      <c r="S57" s="187">
        <f t="shared" si="49"/>
        <v>5.5050940201374887</v>
      </c>
      <c r="T57" s="187">
        <f t="shared" si="49"/>
        <v>71.55115678794354</v>
      </c>
      <c r="U57" s="187">
        <f t="shared" si="49"/>
        <v>91.899999999999991</v>
      </c>
      <c r="V57" s="187">
        <f t="shared" si="49"/>
        <v>2.225643436916117E-4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300.97104862642669</v>
      </c>
      <c r="AB57" s="342">
        <f t="shared" si="49"/>
        <v>26.389467184540052</v>
      </c>
      <c r="AC57" s="343">
        <f t="shared" si="49"/>
        <v>0</v>
      </c>
      <c r="AD57" s="187">
        <f t="shared" si="49"/>
        <v>0</v>
      </c>
      <c r="AE57" s="187">
        <f t="shared" si="49"/>
        <v>15.7609824796921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4.2235125077056948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0.16452125608942386</v>
      </c>
      <c r="AM57" s="292">
        <f t="shared" si="49"/>
        <v>6.240450941052833</v>
      </c>
      <c r="AN57" s="174">
        <f t="shared" si="49"/>
        <v>0</v>
      </c>
      <c r="AO57" s="174">
        <f t="shared" si="49"/>
        <v>852.46888730541468</v>
      </c>
      <c r="AP57" s="342">
        <f t="shared" si="49"/>
        <v>0</v>
      </c>
      <c r="AQ57" s="238">
        <f t="shared" si="24"/>
        <v>1386.6095357369263</v>
      </c>
      <c r="AR57" s="18"/>
    </row>
    <row r="58" spans="1:44" s="52" customFormat="1" ht="12.75" customHeight="1">
      <c r="A58" s="240" t="s">
        <v>194</v>
      </c>
      <c r="B58" s="157"/>
      <c r="C58" s="287">
        <f t="shared" si="45"/>
        <v>2.1946699248120303</v>
      </c>
      <c r="D58" s="343">
        <v>2.1946699248120303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124.55891049335449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17.88</v>
      </c>
      <c r="R58" s="342">
        <f t="shared" si="54"/>
        <v>0</v>
      </c>
      <c r="S58" s="342">
        <v>0</v>
      </c>
      <c r="T58" s="342">
        <v>57.297687929010806</v>
      </c>
      <c r="U58" s="342">
        <v>49.381</v>
      </c>
      <c r="V58" s="342">
        <f t="shared" si="54"/>
        <v>2.225643436916117E-4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205.850486294821</v>
      </c>
      <c r="AB58" s="342">
        <f t="shared" si="48"/>
        <v>16.553333429057698</v>
      </c>
      <c r="AC58" s="343">
        <f t="shared" si="54"/>
        <v>0</v>
      </c>
      <c r="AD58" s="187">
        <f t="shared" si="54"/>
        <v>0</v>
      </c>
      <c r="AE58" s="187">
        <f>SUM(AE59:AE64)</f>
        <v>10.048814658633788</v>
      </c>
      <c r="AF58" s="187"/>
      <c r="AG58" s="187">
        <f t="shared" si="54"/>
        <v>0</v>
      </c>
      <c r="AH58" s="187">
        <f t="shared" si="54"/>
        <v>9.9546573281653047E-2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0.16452125608942386</v>
      </c>
      <c r="AM58" s="288">
        <v>6.240450941052833</v>
      </c>
      <c r="AN58" s="174">
        <f t="shared" si="54"/>
        <v>0</v>
      </c>
      <c r="AO58" s="174">
        <v>608.47563876065328</v>
      </c>
      <c r="AP58" s="342">
        <f t="shared" ref="AP58" si="57">SUM(AP59:AP64)</f>
        <v>0</v>
      </c>
      <c r="AQ58" s="238">
        <f t="shared" si="24"/>
        <v>957.63303890269844</v>
      </c>
      <c r="AR58" s="18"/>
    </row>
    <row r="59" spans="1:44" s="52" customFormat="1" ht="12.75" customHeight="1">
      <c r="A59" s="912" t="s">
        <v>174</v>
      </c>
      <c r="B59" s="913" t="s">
        <v>175</v>
      </c>
      <c r="C59" s="259">
        <f t="shared" si="45"/>
        <v>0.49292586466165411</v>
      </c>
      <c r="D59" s="930">
        <v>0.49292586466165411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28.495659176419394</v>
      </c>
      <c r="M59" s="272"/>
      <c r="N59" s="558"/>
      <c r="O59" s="558"/>
      <c r="P59" s="326"/>
      <c r="Q59" s="613">
        <v>5.7549999999999999</v>
      </c>
      <c r="R59" s="326"/>
      <c r="S59" s="613">
        <v>0</v>
      </c>
      <c r="T59" s="613">
        <v>8.3866591764193945</v>
      </c>
      <c r="U59" s="613">
        <v>14.353999999999999</v>
      </c>
      <c r="V59" s="613">
        <v>0</v>
      </c>
      <c r="W59" s="326"/>
      <c r="X59" s="326"/>
      <c r="Y59" s="558"/>
      <c r="Z59" s="289"/>
      <c r="AA59" s="920">
        <v>47.446318359110926</v>
      </c>
      <c r="AB59" s="326">
        <f t="shared" si="48"/>
        <v>1.1699868575169832</v>
      </c>
      <c r="AC59" s="559"/>
      <c r="AD59" s="272"/>
      <c r="AE59" s="574">
        <v>1.1699868575169832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215.48930367952099</v>
      </c>
      <c r="AP59" s="326"/>
      <c r="AQ59" s="565">
        <f t="shared" si="24"/>
        <v>293.09419393722993</v>
      </c>
      <c r="AR59" s="18"/>
    </row>
    <row r="60" spans="1:44" s="52" customFormat="1" ht="12.75" customHeight="1">
      <c r="A60" s="912" t="s">
        <v>176</v>
      </c>
      <c r="B60" s="913" t="s">
        <v>177</v>
      </c>
      <c r="C60" s="249">
        <f t="shared" si="45"/>
        <v>2.1996691729323309E-2</v>
      </c>
      <c r="D60" s="930">
        <v>2.1996691729323309E-2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18.652168691534644</v>
      </c>
      <c r="M60" s="251"/>
      <c r="N60" s="383"/>
      <c r="O60" s="383"/>
      <c r="P60" s="320"/>
      <c r="Q60" s="613">
        <v>2.0169999999999999</v>
      </c>
      <c r="R60" s="320"/>
      <c r="S60" s="613">
        <v>0</v>
      </c>
      <c r="T60" s="613">
        <v>2.4691686915346436</v>
      </c>
      <c r="U60" s="613">
        <v>14.166</v>
      </c>
      <c r="V60" s="613">
        <v>0</v>
      </c>
      <c r="W60" s="320"/>
      <c r="X60" s="320"/>
      <c r="Y60" s="383"/>
      <c r="Z60" s="250"/>
      <c r="AA60" s="920">
        <v>16.531692740691316</v>
      </c>
      <c r="AB60" s="320">
        <f t="shared" si="48"/>
        <v>0.24057726244198077</v>
      </c>
      <c r="AC60" s="560"/>
      <c r="AD60" s="251"/>
      <c r="AE60" s="575">
        <v>0.24057726244198077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55.892816446355987</v>
      </c>
      <c r="AP60" s="320"/>
      <c r="AQ60" s="566">
        <f t="shared" si="24"/>
        <v>91.339251832753249</v>
      </c>
      <c r="AR60" s="18"/>
    </row>
    <row r="61" spans="1:44" s="52" customFormat="1" ht="12.75" customHeight="1">
      <c r="A61" s="912" t="s">
        <v>178</v>
      </c>
      <c r="B61" s="913" t="s">
        <v>179</v>
      </c>
      <c r="C61" s="249">
        <f t="shared" si="45"/>
        <v>0.27695834586466167</v>
      </c>
      <c r="D61" s="930">
        <v>0.27695834586466167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42.42589031896312</v>
      </c>
      <c r="M61" s="251"/>
      <c r="N61" s="383"/>
      <c r="O61" s="383"/>
      <c r="P61" s="320"/>
      <c r="Q61" s="613">
        <v>3.8580000000000005</v>
      </c>
      <c r="R61" s="320"/>
      <c r="S61" s="613">
        <v>0</v>
      </c>
      <c r="T61" s="613">
        <v>31.778890318963118</v>
      </c>
      <c r="U61" s="613">
        <v>6.7889999999999997</v>
      </c>
      <c r="V61" s="613">
        <v>0</v>
      </c>
      <c r="W61" s="320"/>
      <c r="X61" s="320"/>
      <c r="Y61" s="383"/>
      <c r="Z61" s="250"/>
      <c r="AA61" s="920">
        <v>53.273774002854275</v>
      </c>
      <c r="AB61" s="320">
        <f t="shared" si="48"/>
        <v>6.9150541332682156</v>
      </c>
      <c r="AC61" s="560"/>
      <c r="AD61" s="251"/>
      <c r="AE61" s="575">
        <v>6.9150541332682156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107.445010682712</v>
      </c>
      <c r="AP61" s="320"/>
      <c r="AQ61" s="566">
        <f t="shared" si="24"/>
        <v>210.33668748366227</v>
      </c>
      <c r="AR61" s="18"/>
    </row>
    <row r="62" spans="1:44" s="52" customFormat="1" ht="12.75" customHeight="1">
      <c r="A62" s="912" t="s">
        <v>180</v>
      </c>
      <c r="B62" s="913" t="s">
        <v>181</v>
      </c>
      <c r="C62" s="249">
        <f t="shared" si="45"/>
        <v>2.0996842105263161E-2</v>
      </c>
      <c r="D62" s="930">
        <v>2.0996842105263161E-2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1.4357883791288244</v>
      </c>
      <c r="M62" s="251"/>
      <c r="N62" s="383"/>
      <c r="O62" s="383"/>
      <c r="P62" s="320"/>
      <c r="Q62" s="613">
        <v>0.20799999999999999</v>
      </c>
      <c r="R62" s="320"/>
      <c r="S62" s="613">
        <v>0</v>
      </c>
      <c r="T62" s="613">
        <v>0.5797883791288243</v>
      </c>
      <c r="U62" s="613">
        <v>0.64800000000000002</v>
      </c>
      <c r="V62" s="613">
        <v>0</v>
      </c>
      <c r="W62" s="320"/>
      <c r="X62" s="320"/>
      <c r="Y62" s="383"/>
      <c r="Z62" s="250"/>
      <c r="AA62" s="920">
        <v>11.189021886036354</v>
      </c>
      <c r="AB62" s="320">
        <f t="shared" si="48"/>
        <v>0.15010376203644951</v>
      </c>
      <c r="AC62" s="560"/>
      <c r="AD62" s="251"/>
      <c r="AE62" s="575">
        <v>0.15010376203644951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82.187023738563695</v>
      </c>
      <c r="AP62" s="320"/>
      <c r="AQ62" s="566">
        <f t="shared" si="24"/>
        <v>94.98293460787059</v>
      </c>
      <c r="AR62" s="18"/>
    </row>
    <row r="63" spans="1:44" s="52" customFormat="1" ht="12.75" customHeight="1">
      <c r="A63" s="912" t="s">
        <v>182</v>
      </c>
      <c r="B63" s="913" t="s">
        <v>183</v>
      </c>
      <c r="C63" s="249">
        <f t="shared" si="45"/>
        <v>0.17997293233082706</v>
      </c>
      <c r="D63" s="931">
        <v>0.17997293233082706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6.2232177492363538</v>
      </c>
      <c r="M63" s="251"/>
      <c r="N63" s="383"/>
      <c r="O63" s="383"/>
      <c r="P63" s="320"/>
      <c r="Q63" s="614">
        <v>0.78500000000000003</v>
      </c>
      <c r="R63" s="320"/>
      <c r="S63" s="614">
        <v>0</v>
      </c>
      <c r="T63" s="614">
        <v>4.5572177492363535</v>
      </c>
      <c r="U63" s="614">
        <v>0.88100000000000001</v>
      </c>
      <c r="V63" s="614">
        <v>0</v>
      </c>
      <c r="W63" s="320"/>
      <c r="X63" s="320"/>
      <c r="Y63" s="383"/>
      <c r="Z63" s="250"/>
      <c r="AA63" s="921">
        <v>12.806348971679583</v>
      </c>
      <c r="AB63" s="320">
        <f t="shared" si="48"/>
        <v>4.5236750202765616E-2</v>
      </c>
      <c r="AC63" s="560"/>
      <c r="AD63" s="251"/>
      <c r="AE63" s="575">
        <v>4.5236750202765616E-2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51.701550974079865</v>
      </c>
      <c r="AP63" s="320"/>
      <c r="AQ63" s="566">
        <f t="shared" si="24"/>
        <v>70.956327377529391</v>
      </c>
      <c r="AR63" s="18"/>
    </row>
    <row r="64" spans="1:44" ht="12.75" customHeight="1">
      <c r="A64" s="914" t="s">
        <v>184</v>
      </c>
      <c r="B64" s="915"/>
      <c r="C64" s="262">
        <f t="shared" si="45"/>
        <v>1.2018192481203007</v>
      </c>
      <c r="D64" s="931">
        <v>1.2018192481203007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27.326186178072174</v>
      </c>
      <c r="M64" s="291"/>
      <c r="N64" s="562"/>
      <c r="O64" s="562"/>
      <c r="P64" s="328"/>
      <c r="Q64" s="614">
        <v>5.2569999999999997</v>
      </c>
      <c r="R64" s="328"/>
      <c r="S64" s="614">
        <v>0</v>
      </c>
      <c r="T64" s="614">
        <v>9.5259636137284822</v>
      </c>
      <c r="U64" s="614">
        <v>12.542999999999999</v>
      </c>
      <c r="V64" s="614">
        <v>2.225643436916117E-4</v>
      </c>
      <c r="W64" s="328"/>
      <c r="X64" s="328"/>
      <c r="Y64" s="562"/>
      <c r="Z64" s="290"/>
      <c r="AA64" s="921">
        <v>64.603330334448543</v>
      </c>
      <c r="AB64" s="328">
        <f t="shared" si="48"/>
        <v>8.0323746635913018</v>
      </c>
      <c r="AC64" s="563"/>
      <c r="AD64" s="291"/>
      <c r="AE64" s="576">
        <v>1.5278558931673927</v>
      </c>
      <c r="AF64" s="576"/>
      <c r="AG64" s="576"/>
      <c r="AH64" s="576">
        <v>9.9546573281653047E-2</v>
      </c>
      <c r="AI64" s="576">
        <v>0</v>
      </c>
      <c r="AJ64" s="576"/>
      <c r="AK64" s="576"/>
      <c r="AL64" s="576">
        <v>0.16452125608942386</v>
      </c>
      <c r="AM64" s="620">
        <v>6.240450941052833</v>
      </c>
      <c r="AN64" s="308"/>
      <c r="AO64" s="921">
        <v>95.75993323942069</v>
      </c>
      <c r="AP64" s="328"/>
      <c r="AQ64" s="567">
        <f t="shared" si="24"/>
        <v>196.92364366365302</v>
      </c>
    </row>
    <row r="65" spans="1:44" ht="12.75" customHeight="1">
      <c r="A65" s="240" t="s">
        <v>195</v>
      </c>
      <c r="B65" s="241"/>
      <c r="C65" s="262">
        <f>SUM(D65:G65)</f>
        <v>7.098932330827068E-2</v>
      </c>
      <c r="D65" s="343">
        <f>SUM(D66:D69)</f>
        <v>7.098932330827068E-2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79.955562879070214</v>
      </c>
      <c r="M65" s="180"/>
      <c r="N65" s="264"/>
      <c r="O65" s="264"/>
      <c r="P65" s="414"/>
      <c r="Q65" s="342">
        <v>17.678000000000001</v>
      </c>
      <c r="R65" s="414"/>
      <c r="S65" s="342">
        <v>5.5050940201374887</v>
      </c>
      <c r="T65" s="342">
        <v>14.253468858932742</v>
      </c>
      <c r="U65" s="342">
        <v>42.518999999999991</v>
      </c>
      <c r="V65" s="342">
        <f>SUM(V66:V69)</f>
        <v>0</v>
      </c>
      <c r="W65" s="414"/>
      <c r="X65" s="414"/>
      <c r="Y65" s="264"/>
      <c r="Z65" s="180"/>
      <c r="AA65" s="174">
        <v>95.120562331605683</v>
      </c>
      <c r="AB65" s="328">
        <f>SUM(AC65:AM65)</f>
        <v>9.8361337554823542</v>
      </c>
      <c r="AC65" s="329"/>
      <c r="AD65" s="180"/>
      <c r="AE65" s="342">
        <f>SUM(AE66:AE69)</f>
        <v>5.712167821058312</v>
      </c>
      <c r="AF65" s="180"/>
      <c r="AG65" s="180"/>
      <c r="AH65" s="180">
        <v>4.1239659344240414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243.99324854476146</v>
      </c>
      <c r="AP65" s="328"/>
      <c r="AQ65" s="571">
        <f t="shared" si="24"/>
        <v>428.97649683422799</v>
      </c>
    </row>
    <row r="66" spans="1:44" ht="12.75" customHeight="1">
      <c r="A66" s="916" t="s">
        <v>185</v>
      </c>
      <c r="B66" s="917" t="s">
        <v>186</v>
      </c>
      <c r="C66" s="259">
        <f t="shared" ref="C66:C69" si="58">SUM(D66:G66)</f>
        <v>5.8991127819548871E-2</v>
      </c>
      <c r="D66" s="932">
        <v>5.8991127819548871E-2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1.7396767018328518</v>
      </c>
      <c r="M66" s="549"/>
      <c r="N66" s="311"/>
      <c r="O66" s="261"/>
      <c r="P66" s="311"/>
      <c r="Q66" s="615">
        <v>0.158</v>
      </c>
      <c r="R66" s="311"/>
      <c r="S66" s="615">
        <v>0.14316376159642397</v>
      </c>
      <c r="T66" s="615">
        <v>0.26151294023642774</v>
      </c>
      <c r="U66" s="615">
        <v>1.177</v>
      </c>
      <c r="V66" s="615">
        <v>0</v>
      </c>
      <c r="W66" s="311"/>
      <c r="X66" s="311"/>
      <c r="Y66" s="261"/>
      <c r="Z66" s="179"/>
      <c r="AA66" s="922">
        <v>4.1563947995044535</v>
      </c>
      <c r="AB66" s="326">
        <f t="shared" ref="AB66:AB69" si="61">SUM(AC66:AM66)</f>
        <v>4.1424718776888092</v>
      </c>
      <c r="AC66" s="327"/>
      <c r="AD66" s="179"/>
      <c r="AE66" s="179">
        <v>1.8505943264767753E-2</v>
      </c>
      <c r="AF66" s="179"/>
      <c r="AG66" s="179"/>
      <c r="AH66" s="179">
        <v>4.1239659344240414</v>
      </c>
      <c r="AI66" s="179">
        <v>0</v>
      </c>
      <c r="AJ66" s="179"/>
      <c r="AK66" s="179"/>
      <c r="AL66" s="179"/>
      <c r="AM66" s="261"/>
      <c r="AN66" s="307"/>
      <c r="AO66" s="922">
        <v>58.48383115730492</v>
      </c>
      <c r="AP66" s="326"/>
      <c r="AQ66" s="219">
        <f t="shared" si="24"/>
        <v>68.581365664150582</v>
      </c>
    </row>
    <row r="67" spans="1:44" ht="12.75" customHeight="1">
      <c r="A67" s="918" t="s">
        <v>187</v>
      </c>
      <c r="B67" s="919">
        <v>84</v>
      </c>
      <c r="C67" s="249">
        <f t="shared" si="58"/>
        <v>5.9990977443609029E-3</v>
      </c>
      <c r="D67" s="933">
        <v>5.9990977443609029E-3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48.647583964402429</v>
      </c>
      <c r="M67" s="550"/>
      <c r="N67" s="413"/>
      <c r="O67" s="188"/>
      <c r="P67" s="413"/>
      <c r="Q67" s="616">
        <v>8.3840000000000003</v>
      </c>
      <c r="R67" s="413"/>
      <c r="S67" s="616">
        <v>4.5968989075101758</v>
      </c>
      <c r="T67" s="616">
        <v>8.9096850568922488</v>
      </c>
      <c r="U67" s="616">
        <v>26.757000000000001</v>
      </c>
      <c r="V67" s="616">
        <v>0</v>
      </c>
      <c r="W67" s="413"/>
      <c r="X67" s="413"/>
      <c r="Y67" s="188"/>
      <c r="Z67" s="173"/>
      <c r="AA67" s="923">
        <v>39.817896081117176</v>
      </c>
      <c r="AB67" s="320">
        <f t="shared" si="61"/>
        <v>3.7464254031563158</v>
      </c>
      <c r="AC67" s="321"/>
      <c r="AD67" s="173"/>
      <c r="AE67" s="173">
        <v>3.7464254031563158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122.58291904406697</v>
      </c>
      <c r="AP67" s="320"/>
      <c r="AQ67" s="199">
        <f t="shared" si="24"/>
        <v>214.80082359048725</v>
      </c>
    </row>
    <row r="68" spans="1:44" ht="12.75" customHeight="1">
      <c r="A68" s="912" t="s">
        <v>188</v>
      </c>
      <c r="B68" s="913">
        <v>85</v>
      </c>
      <c r="C68" s="249">
        <f t="shared" si="58"/>
        <v>9.9984962406015026E-4</v>
      </c>
      <c r="D68" s="933">
        <v>9.9984962406015026E-4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15.466279957881756</v>
      </c>
      <c r="M68" s="550"/>
      <c r="N68" s="413"/>
      <c r="O68" s="188"/>
      <c r="P68" s="413"/>
      <c r="Q68" s="616">
        <v>4.5149999999999997</v>
      </c>
      <c r="R68" s="413"/>
      <c r="S68" s="616">
        <v>0.29415679140515233</v>
      </c>
      <c r="T68" s="616">
        <v>2.0191231664766054</v>
      </c>
      <c r="U68" s="616">
        <v>8.6379999999999999</v>
      </c>
      <c r="V68" s="616">
        <v>0</v>
      </c>
      <c r="W68" s="413"/>
      <c r="X68" s="413"/>
      <c r="Y68" s="188"/>
      <c r="Z68" s="173"/>
      <c r="AA68" s="923">
        <v>20.585343869913949</v>
      </c>
      <c r="AB68" s="320">
        <f t="shared" si="61"/>
        <v>0.66621395753163892</v>
      </c>
      <c r="AC68" s="321"/>
      <c r="AD68" s="173"/>
      <c r="AE68" s="173">
        <v>0.66621395753163892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35.481965866227782</v>
      </c>
      <c r="AP68" s="320"/>
      <c r="AQ68" s="199">
        <f t="shared" si="24"/>
        <v>72.200803501179195</v>
      </c>
    </row>
    <row r="69" spans="1:44" s="52" customFormat="1" ht="12.75" customHeight="1">
      <c r="A69" s="914" t="s">
        <v>189</v>
      </c>
      <c r="B69" s="915" t="s">
        <v>190</v>
      </c>
      <c r="C69" s="284">
        <f t="shared" si="58"/>
        <v>4.9992481203007515E-3</v>
      </c>
      <c r="D69" s="934">
        <v>4.9992481203007515E-3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14.102022254953198</v>
      </c>
      <c r="M69" s="551"/>
      <c r="N69" s="414"/>
      <c r="O69" s="264"/>
      <c r="P69" s="414"/>
      <c r="Q69" s="617">
        <v>4.6210000000000013</v>
      </c>
      <c r="R69" s="414"/>
      <c r="S69" s="617">
        <v>0.47087455962573815</v>
      </c>
      <c r="T69" s="617">
        <v>3.0631476953274603</v>
      </c>
      <c r="U69" s="617">
        <v>5.9470000000000001</v>
      </c>
      <c r="V69" s="617">
        <v>0</v>
      </c>
      <c r="W69" s="414"/>
      <c r="X69" s="414"/>
      <c r="Y69" s="264"/>
      <c r="Z69" s="180"/>
      <c r="AA69" s="924">
        <v>30.560927581070111</v>
      </c>
      <c r="AB69" s="340">
        <f t="shared" si="61"/>
        <v>1.2810225171055898</v>
      </c>
      <c r="AC69" s="341"/>
      <c r="AD69" s="285"/>
      <c r="AE69" s="285">
        <v>1.2810225171055898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27.444532477161754</v>
      </c>
      <c r="AP69" s="340"/>
      <c r="AQ69" s="237">
        <f t="shared" si="24"/>
        <v>73.393504078410956</v>
      </c>
      <c r="AR69" s="18"/>
    </row>
    <row r="70" spans="1:44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212.59523568719894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212.59523568719894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260.57459940173032</v>
      </c>
      <c r="AR70" s="18"/>
    </row>
    <row r="71" spans="1:44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20.347148040366381</v>
      </c>
      <c r="M71" s="180"/>
      <c r="N71" s="180"/>
      <c r="O71" s="180"/>
      <c r="P71" s="180"/>
      <c r="Q71" s="180"/>
      <c r="R71" s="180"/>
      <c r="S71" s="180"/>
      <c r="T71" s="180"/>
      <c r="U71" s="180">
        <v>20.347148040366381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20.347148040366381</v>
      </c>
      <c r="AR71" s="18"/>
    </row>
    <row r="72" spans="1:44" ht="12.75" customHeight="1" thickBot="1">
      <c r="A72" s="45" t="s">
        <v>42</v>
      </c>
      <c r="B72" s="46"/>
      <c r="C72" s="254">
        <f t="shared" ref="C72:AP72" si="62">C26-C27-C29</f>
        <v>1.4176128178362433</v>
      </c>
      <c r="D72" s="276">
        <f t="shared" si="62"/>
        <v>2.0150659086343694</v>
      </c>
      <c r="E72" s="177">
        <f t="shared" si="62"/>
        <v>-0.60780833136360712</v>
      </c>
      <c r="F72" s="295">
        <f t="shared" si="62"/>
        <v>0</v>
      </c>
      <c r="G72" s="295">
        <f t="shared" si="62"/>
        <v>1.0355240565456114E-2</v>
      </c>
      <c r="H72" s="305">
        <f t="shared" si="62"/>
        <v>-14.477233086929203</v>
      </c>
      <c r="I72" s="276">
        <f t="shared" si="62"/>
        <v>-0.19305897692906071</v>
      </c>
      <c r="J72" s="177">
        <f t="shared" si="62"/>
        <v>-4.1891920000000198</v>
      </c>
      <c r="K72" s="177">
        <f t="shared" si="62"/>
        <v>-10.094982109999989</v>
      </c>
      <c r="L72" s="305">
        <f t="shared" si="62"/>
        <v>60.075489439693229</v>
      </c>
      <c r="M72" s="177">
        <f t="shared" si="62"/>
        <v>0</v>
      </c>
      <c r="N72" s="177">
        <f t="shared" ref="N72" si="63">N26-N27-N29</f>
        <v>0.43879384500135998</v>
      </c>
      <c r="O72" s="177">
        <f t="shared" si="62"/>
        <v>-31.365766215377157</v>
      </c>
      <c r="P72" s="177">
        <f t="shared" si="62"/>
        <v>68.4108969183319</v>
      </c>
      <c r="Q72" s="177">
        <f t="shared" si="62"/>
        <v>49.810935751772604</v>
      </c>
      <c r="R72" s="177">
        <f t="shared" si="62"/>
        <v>24.455363511600353</v>
      </c>
      <c r="S72" s="177">
        <f t="shared" si="62"/>
        <v>10.719033101692474</v>
      </c>
      <c r="T72" s="177">
        <f t="shared" si="62"/>
        <v>-4.7935652654660146</v>
      </c>
      <c r="U72" s="177">
        <f t="shared" si="62"/>
        <v>-58.118519273079528</v>
      </c>
      <c r="V72" s="177">
        <f t="shared" si="62"/>
        <v>-0.17554893078440159</v>
      </c>
      <c r="W72" s="295">
        <f t="shared" si="62"/>
        <v>0.69386599600000309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12.186014584784061</v>
      </c>
      <c r="AB72" s="255">
        <f t="shared" si="62"/>
        <v>2.4965147474190985</v>
      </c>
      <c r="AC72" s="334">
        <f t="shared" si="62"/>
        <v>0</v>
      </c>
      <c r="AD72" s="177">
        <f t="shared" si="62"/>
        <v>0</v>
      </c>
      <c r="AE72" s="177">
        <f t="shared" si="62"/>
        <v>-5.9114359410727957E-4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1.1282853240843878</v>
      </c>
      <c r="AJ72" s="177">
        <f t="shared" ref="AJ72" si="65">AJ26-AJ27-AJ29</f>
        <v>1.3688205669287932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-22.520385304846513</v>
      </c>
      <c r="AP72" s="255">
        <f t="shared" si="62"/>
        <v>0</v>
      </c>
      <c r="AQ72" s="205">
        <f t="shared" si="24"/>
        <v>39.178013197956915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4" ht="12.75" customHeight="1">
      <c r="A74" s="171" t="s">
        <v>197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4" ht="12.75" customHeight="1">
      <c r="A78" s="460" t="s">
        <v>137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</row>
    <row r="79" spans="1:44" ht="12.75" customHeight="1">
      <c r="A79" s="455" t="s">
        <v>144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</row>
    <row r="80" spans="1:44" ht="12.75" customHeight="1">
      <c r="A80" s="453" t="s">
        <v>136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</row>
    <row r="81" spans="1:42" ht="12.75" customHeight="1">
      <c r="A81" s="161" t="s">
        <v>151</v>
      </c>
      <c r="B81" s="161"/>
      <c r="C81" s="242"/>
      <c r="D81" s="242"/>
      <c r="E81" s="296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168"/>
      <c r="AP81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AR81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42578125" style="18" bestFit="1" customWidth="1"/>
    <col min="3" max="3" width="7.7109375" style="298" bestFit="1" customWidth="1"/>
    <col min="4" max="4" width="11.2851562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7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4" s="2" customFormat="1" ht="105.75" customHeight="1" thickBot="1">
      <c r="A1" s="175" t="s">
        <v>120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8" t="s">
        <v>95</v>
      </c>
      <c r="X1" s="388" t="s">
        <v>96</v>
      </c>
      <c r="Y1" s="388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2" t="s">
        <v>107</v>
      </c>
      <c r="AQ1" s="393" t="s">
        <v>108</v>
      </c>
    </row>
    <row r="2" spans="1:44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1011.4612558863466</v>
      </c>
      <c r="I2" s="12">
        <v>846.19725588634662</v>
      </c>
      <c r="J2" s="301">
        <v>165.26400000000001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248"/>
      <c r="X2" s="248"/>
      <c r="Y2" s="248"/>
      <c r="Z2" s="301"/>
      <c r="AA2" s="300">
        <v>237.24687660800532</v>
      </c>
      <c r="AB2" s="318">
        <f>SUM(AC2:AM2)</f>
        <v>597.45762193063354</v>
      </c>
      <c r="AC2" s="319">
        <v>51.533877868171984</v>
      </c>
      <c r="AD2" s="301">
        <v>242.06067786999998</v>
      </c>
      <c r="AE2" s="301">
        <v>190.31628031225887</v>
      </c>
      <c r="AF2" s="301">
        <v>6.3664307881914581</v>
      </c>
      <c r="AG2" s="301">
        <v>44.164298126537673</v>
      </c>
      <c r="AH2" s="301">
        <v>14.244679875794048</v>
      </c>
      <c r="AI2" s="301">
        <v>25.526579090960514</v>
      </c>
      <c r="AJ2" s="301">
        <v>0</v>
      </c>
      <c r="AK2" s="12">
        <v>4.0930426276870165E-2</v>
      </c>
      <c r="AL2" s="12">
        <v>7.4998400306122921</v>
      </c>
      <c r="AM2" s="248">
        <v>15.704027541829833</v>
      </c>
      <c r="AN2" s="349">
        <v>8.552422057896246</v>
      </c>
      <c r="AO2" s="349"/>
      <c r="AP2" s="318"/>
      <c r="AQ2" s="195">
        <f>C2+H2+L2+AA2+AB2+AN2+AO2+AP2</f>
        <v>1854.7181764828817</v>
      </c>
    </row>
    <row r="3" spans="1:44" ht="12.75" customHeight="1">
      <c r="A3" s="19" t="s">
        <v>1</v>
      </c>
      <c r="B3" s="20"/>
      <c r="C3" s="249">
        <f>SUM(D3:G3)</f>
        <v>953.40170172855392</v>
      </c>
      <c r="D3" s="250">
        <v>911.20677530253954</v>
      </c>
      <c r="E3" s="383">
        <v>31.646010895948564</v>
      </c>
      <c r="F3" s="188"/>
      <c r="G3" s="188">
        <v>10.548915530065893</v>
      </c>
      <c r="H3" s="302">
        <f>SUM(I3:K3)</f>
        <v>0</v>
      </c>
      <c r="I3" s="28"/>
      <c r="J3" s="173"/>
      <c r="K3" s="173"/>
      <c r="L3" s="302">
        <f>SUM(M3:Z3)</f>
        <v>8956.6844270519523</v>
      </c>
      <c r="M3" s="28">
        <v>3112.7943999999998</v>
      </c>
      <c r="N3" s="28">
        <v>0</v>
      </c>
      <c r="O3" s="173">
        <v>0</v>
      </c>
      <c r="P3" s="173">
        <v>1098.425937271111</v>
      </c>
      <c r="Q3" s="173">
        <v>529.57843110215697</v>
      </c>
      <c r="R3" s="173">
        <v>1068.3805564552158</v>
      </c>
      <c r="S3" s="173">
        <v>315.91544543248591</v>
      </c>
      <c r="T3" s="173">
        <v>121.53678040000003</v>
      </c>
      <c r="U3" s="173">
        <v>2277.5274646499724</v>
      </c>
      <c r="V3" s="173">
        <v>99.601545741009588</v>
      </c>
      <c r="W3" s="188">
        <v>0</v>
      </c>
      <c r="X3" s="188">
        <v>299.301964</v>
      </c>
      <c r="Y3" s="188">
        <v>1.294832</v>
      </c>
      <c r="Z3" s="173">
        <v>32.327069999999999</v>
      </c>
      <c r="AA3" s="302">
        <v>4487.033384266756</v>
      </c>
      <c r="AB3" s="320">
        <f>SUM(AC3:AM3)</f>
        <v>81.679864170942679</v>
      </c>
      <c r="AC3" s="321"/>
      <c r="AD3" s="173"/>
      <c r="AE3" s="173">
        <v>10.853860705073085</v>
      </c>
      <c r="AF3" s="173"/>
      <c r="AG3" s="173"/>
      <c r="AH3" s="173"/>
      <c r="AI3" s="173">
        <v>37.855079468806714</v>
      </c>
      <c r="AJ3" s="173">
        <v>32.970923997062883</v>
      </c>
      <c r="AK3" s="28"/>
      <c r="AL3" s="28"/>
      <c r="AM3" s="188"/>
      <c r="AN3" s="350"/>
      <c r="AO3" s="350">
        <v>65.338557179707664</v>
      </c>
      <c r="AP3" s="320"/>
      <c r="AQ3" s="199">
        <f t="shared" ref="AQ3:AQ20" si="0">C3+H3+L3+AA3+AB3+AN3+AO3+AP3</f>
        <v>14544.137934397913</v>
      </c>
    </row>
    <row r="4" spans="1:44" ht="12.75" customHeight="1">
      <c r="A4" s="19" t="s">
        <v>2</v>
      </c>
      <c r="B4" s="20"/>
      <c r="C4" s="249">
        <f>SUM(D4:G4)</f>
        <v>7.1848390875487995</v>
      </c>
      <c r="D4" s="250">
        <v>0</v>
      </c>
      <c r="E4" s="251">
        <v>6.8694460469599994</v>
      </c>
      <c r="F4" s="188"/>
      <c r="G4" s="188">
        <v>0.31539304058879997</v>
      </c>
      <c r="H4" s="302">
        <f>SUM(I4:K4)</f>
        <v>10.109260000000001</v>
      </c>
      <c r="I4" s="28"/>
      <c r="J4" s="173"/>
      <c r="K4" s="173">
        <v>10.109260000000001</v>
      </c>
      <c r="L4" s="302">
        <f>SUM(M4:Z4)</f>
        <v>1244.8337185001219</v>
      </c>
      <c r="M4" s="28">
        <v>94.0792</v>
      </c>
      <c r="N4" s="28">
        <v>0</v>
      </c>
      <c r="O4" s="173"/>
      <c r="P4" s="173">
        <v>37.096251228333337</v>
      </c>
      <c r="Q4" s="173">
        <v>21.996477950720003</v>
      </c>
      <c r="R4" s="173">
        <v>0</v>
      </c>
      <c r="S4" s="173">
        <v>907.55621529472057</v>
      </c>
      <c r="T4" s="173">
        <v>29.860586114099998</v>
      </c>
      <c r="U4" s="173">
        <v>126.36454733747242</v>
      </c>
      <c r="V4" s="173">
        <v>0.24922251677561283</v>
      </c>
      <c r="W4" s="188">
        <v>22.593092658</v>
      </c>
      <c r="X4" s="188">
        <v>9.0940400000000005E-2</v>
      </c>
      <c r="Y4" s="188">
        <v>5.2550000000000001E-3</v>
      </c>
      <c r="Z4" s="173">
        <v>4.9419300000000002</v>
      </c>
      <c r="AA4" s="302">
        <v>0</v>
      </c>
      <c r="AB4" s="320">
        <f>SUM(AC4:AM4)</f>
        <v>0.15907136715391229</v>
      </c>
      <c r="AC4" s="321"/>
      <c r="AD4" s="173"/>
      <c r="AE4" s="173">
        <v>0.15907136715391229</v>
      </c>
      <c r="AF4" s="173"/>
      <c r="AG4" s="173"/>
      <c r="AH4" s="173"/>
      <c r="AI4" s="173">
        <v>0</v>
      </c>
      <c r="AJ4" s="173">
        <v>0</v>
      </c>
      <c r="AK4" s="28"/>
      <c r="AL4" s="28"/>
      <c r="AM4" s="188"/>
      <c r="AN4" s="350"/>
      <c r="AO4" s="350">
        <v>24.897799398108344</v>
      </c>
      <c r="AP4" s="320"/>
      <c r="AQ4" s="199">
        <f t="shared" si="0"/>
        <v>1287.1846883529331</v>
      </c>
    </row>
    <row r="5" spans="1:44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138.77589654569482</v>
      </c>
      <c r="M5" s="28"/>
      <c r="N5" s="28"/>
      <c r="O5" s="173"/>
      <c r="P5" s="173"/>
      <c r="Q5" s="173"/>
      <c r="R5" s="173"/>
      <c r="S5" s="173">
        <v>38.43898416977401</v>
      </c>
      <c r="T5" s="173"/>
      <c r="U5" s="173">
        <v>100.33691237592082</v>
      </c>
      <c r="V5" s="173"/>
      <c r="W5" s="188"/>
      <c r="X5" s="188"/>
      <c r="Y5" s="188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28"/>
      <c r="AL5" s="28"/>
      <c r="AM5" s="188"/>
      <c r="AN5" s="350"/>
      <c r="AO5" s="350"/>
      <c r="AP5" s="320"/>
      <c r="AQ5" s="199">
        <f t="shared" si="0"/>
        <v>138.77589654569482</v>
      </c>
    </row>
    <row r="6" spans="1:44" ht="12.75" customHeight="1" thickBot="1">
      <c r="A6" s="33" t="s">
        <v>4</v>
      </c>
      <c r="B6" s="34"/>
      <c r="C6" s="249">
        <f>SUM(D6:G6)</f>
        <v>274.8909911880034</v>
      </c>
      <c r="D6" s="252">
        <v>271.07699048034976</v>
      </c>
      <c r="E6" s="188">
        <v>3.6484619595297438</v>
      </c>
      <c r="F6" s="253"/>
      <c r="G6" s="253">
        <v>0.16553874812385636</v>
      </c>
      <c r="H6" s="303">
        <f>SUM(I6:K6)</f>
        <v>-236.42000822737114</v>
      </c>
      <c r="I6" s="304">
        <v>-228.47553822737115</v>
      </c>
      <c r="J6" s="304">
        <v>-0.18842599999999998</v>
      </c>
      <c r="K6" s="304">
        <v>-7.7560439999999993</v>
      </c>
      <c r="L6" s="303">
        <f>SUM(M6:Z6)</f>
        <v>49.158992776945226</v>
      </c>
      <c r="M6" s="28">
        <v>-48.062199999999997</v>
      </c>
      <c r="N6" s="28">
        <v>0</v>
      </c>
      <c r="O6" s="173"/>
      <c r="P6" s="173">
        <v>-14.104248645822224</v>
      </c>
      <c r="Q6" s="173">
        <v>13.262732511508478</v>
      </c>
      <c r="R6" s="173">
        <v>3.6171282609599995</v>
      </c>
      <c r="S6" s="173">
        <v>102.50685743862437</v>
      </c>
      <c r="T6" s="173">
        <v>1.1030261368000005</v>
      </c>
      <c r="U6" s="173">
        <v>-17.120190341830977</v>
      </c>
      <c r="V6" s="173">
        <v>11.747525464705571</v>
      </c>
      <c r="W6" s="253">
        <v>-3.7916380479999989</v>
      </c>
      <c r="X6" s="253">
        <v>0</v>
      </c>
      <c r="Y6" s="253">
        <v>0</v>
      </c>
      <c r="Z6" s="304">
        <v>0</v>
      </c>
      <c r="AA6" s="303">
        <v>-12.367437761889299</v>
      </c>
      <c r="AB6" s="322">
        <f>SUM(AC6:AM6)</f>
        <v>-0.52057969867049758</v>
      </c>
      <c r="AC6" s="323"/>
      <c r="AD6" s="184"/>
      <c r="AE6" s="184">
        <v>3.2165352364574371</v>
      </c>
      <c r="AF6" s="184"/>
      <c r="AG6" s="184"/>
      <c r="AH6" s="184"/>
      <c r="AI6" s="184">
        <v>-0.92101632203993478</v>
      </c>
      <c r="AJ6" s="184">
        <v>-2.8160986130879997</v>
      </c>
      <c r="AK6" s="304"/>
      <c r="AL6" s="304"/>
      <c r="AM6" s="253"/>
      <c r="AN6" s="351"/>
      <c r="AO6" s="351"/>
      <c r="AP6" s="322"/>
      <c r="AQ6" s="202">
        <f t="shared" si="0"/>
        <v>74.741958277017687</v>
      </c>
    </row>
    <row r="7" spans="1:44" s="52" customFormat="1" ht="12.75" customHeight="1">
      <c r="A7" s="53" t="s">
        <v>66</v>
      </c>
      <c r="B7" s="54"/>
      <c r="C7" s="256">
        <f t="shared" ref="C7:AP7" si="1">C2+C3-C4-C5+C6</f>
        <v>1221.1078538290085</v>
      </c>
      <c r="D7" s="324">
        <f t="shared" si="1"/>
        <v>1182.2837657828893</v>
      </c>
      <c r="E7" s="178">
        <f t="shared" si="1"/>
        <v>28.425026808518307</v>
      </c>
      <c r="F7" s="178">
        <f t="shared" si="1"/>
        <v>0</v>
      </c>
      <c r="G7" s="178">
        <f t="shared" si="1"/>
        <v>10.399061237600948</v>
      </c>
      <c r="H7" s="306">
        <f t="shared" si="1"/>
        <v>764.93198765897557</v>
      </c>
      <c r="I7" s="324">
        <f t="shared" si="1"/>
        <v>617.72171765897542</v>
      </c>
      <c r="J7" s="178">
        <f t="shared" si="1"/>
        <v>165.07557400000002</v>
      </c>
      <c r="K7" s="178">
        <f t="shared" si="1"/>
        <v>-17.865304000000002</v>
      </c>
      <c r="L7" s="306">
        <f t="shared" si="1"/>
        <v>7622.2338047830808</v>
      </c>
      <c r="M7" s="324">
        <f t="shared" si="1"/>
        <v>2970.6529999999998</v>
      </c>
      <c r="N7" s="324">
        <f t="shared" ref="N7" si="2">N2+N3-N4-N5+N6</f>
        <v>0</v>
      </c>
      <c r="O7" s="178">
        <f t="shared" si="1"/>
        <v>0</v>
      </c>
      <c r="P7" s="178">
        <f t="shared" si="1"/>
        <v>1047.2254373969554</v>
      </c>
      <c r="Q7" s="178">
        <f t="shared" si="1"/>
        <v>520.84468566294538</v>
      </c>
      <c r="R7" s="178">
        <f t="shared" si="1"/>
        <v>1071.9976847161759</v>
      </c>
      <c r="S7" s="178">
        <f t="shared" si="1"/>
        <v>-527.57289659338437</v>
      </c>
      <c r="T7" s="178">
        <f t="shared" si="1"/>
        <v>92.779220422700021</v>
      </c>
      <c r="U7" s="178">
        <f t="shared" si="1"/>
        <v>2033.7058145947485</v>
      </c>
      <c r="V7" s="178">
        <f t="shared" si="1"/>
        <v>111.09984868893955</v>
      </c>
      <c r="W7" s="178">
        <f t="shared" si="1"/>
        <v>-26.384730705999999</v>
      </c>
      <c r="X7" s="178">
        <f t="shared" si="1"/>
        <v>299.21102359999998</v>
      </c>
      <c r="Y7" s="178">
        <f t="shared" si="1"/>
        <v>1.289577</v>
      </c>
      <c r="Z7" s="178">
        <f t="shared" si="1"/>
        <v>27.38514</v>
      </c>
      <c r="AA7" s="306">
        <f t="shared" si="1"/>
        <v>4711.9128231128725</v>
      </c>
      <c r="AB7" s="306">
        <f t="shared" si="1"/>
        <v>678.45783503575171</v>
      </c>
      <c r="AC7" s="324">
        <f t="shared" si="1"/>
        <v>51.533877868171984</v>
      </c>
      <c r="AD7" s="178">
        <f t="shared" si="1"/>
        <v>242.06067786999998</v>
      </c>
      <c r="AE7" s="178">
        <f t="shared" si="1"/>
        <v>204.2276048866355</v>
      </c>
      <c r="AF7" s="178">
        <f t="shared" ref="AF7" si="3">AF2+AF3-AF4-AF5+AF6</f>
        <v>6.3664307881914581</v>
      </c>
      <c r="AG7" s="178">
        <f t="shared" si="1"/>
        <v>44.164298126537673</v>
      </c>
      <c r="AH7" s="178">
        <f t="shared" si="1"/>
        <v>14.244679875794048</v>
      </c>
      <c r="AI7" s="178">
        <f t="shared" si="1"/>
        <v>62.460642237727299</v>
      </c>
      <c r="AJ7" s="178">
        <f t="shared" ref="AJ7" si="4">AJ2+AJ3-AJ4-AJ5+AJ6</f>
        <v>30.154825383974885</v>
      </c>
      <c r="AK7" s="257">
        <f t="shared" si="1"/>
        <v>4.0930426276870165E-2</v>
      </c>
      <c r="AL7" s="257">
        <f t="shared" ref="AL7" si="5">AL2+AL3-AL4-AL5+AL6</f>
        <v>7.4998400306122921</v>
      </c>
      <c r="AM7" s="324">
        <f t="shared" si="1"/>
        <v>15.704027541829833</v>
      </c>
      <c r="AN7" s="306">
        <f t="shared" si="1"/>
        <v>8.552422057896246</v>
      </c>
      <c r="AO7" s="306">
        <f t="shared" si="1"/>
        <v>40.440757781599316</v>
      </c>
      <c r="AP7" s="360">
        <f t="shared" si="1"/>
        <v>0</v>
      </c>
      <c r="AQ7" s="227">
        <f t="shared" si="0"/>
        <v>15047.637484259185</v>
      </c>
      <c r="AR7" s="18"/>
    </row>
    <row r="8" spans="1:44" s="52" customFormat="1" ht="12.75" customHeight="1" thickBot="1">
      <c r="A8" s="361" t="s">
        <v>67</v>
      </c>
      <c r="B8" s="362"/>
      <c r="C8" s="371">
        <f t="shared" ref="C8:AP8" si="6">C7-C27</f>
        <v>1221.1078538290085</v>
      </c>
      <c r="D8" s="372">
        <f t="shared" si="6"/>
        <v>1182.2837657828893</v>
      </c>
      <c r="E8" s="373">
        <f t="shared" si="6"/>
        <v>28.425026808518307</v>
      </c>
      <c r="F8" s="374">
        <f t="shared" si="6"/>
        <v>0</v>
      </c>
      <c r="G8" s="374">
        <f t="shared" si="6"/>
        <v>10.399061237600948</v>
      </c>
      <c r="H8" s="375">
        <f t="shared" si="6"/>
        <v>764.93198765897557</v>
      </c>
      <c r="I8" s="372">
        <f t="shared" si="6"/>
        <v>617.72171765897542</v>
      </c>
      <c r="J8" s="373">
        <f t="shared" si="6"/>
        <v>165.07557400000002</v>
      </c>
      <c r="K8" s="373">
        <f t="shared" si="6"/>
        <v>-17.865304000000002</v>
      </c>
      <c r="L8" s="375">
        <f t="shared" si="6"/>
        <v>7294.3480641830811</v>
      </c>
      <c r="M8" s="372">
        <f t="shared" si="6"/>
        <v>2970.6529999999998</v>
      </c>
      <c r="N8" s="372">
        <f t="shared" si="6"/>
        <v>0</v>
      </c>
      <c r="O8" s="373">
        <f t="shared" si="6"/>
        <v>0</v>
      </c>
      <c r="P8" s="373">
        <f t="shared" si="6"/>
        <v>1047.2254373969554</v>
      </c>
      <c r="Q8" s="373">
        <f t="shared" si="6"/>
        <v>520.84468566294538</v>
      </c>
      <c r="R8" s="373">
        <f t="shared" si="6"/>
        <v>1071.9976847161759</v>
      </c>
      <c r="S8" s="373">
        <f t="shared" si="6"/>
        <v>-527.57289659338437</v>
      </c>
      <c r="T8" s="373">
        <f t="shared" si="6"/>
        <v>92.779220422700021</v>
      </c>
      <c r="U8" s="373">
        <f t="shared" si="6"/>
        <v>2033.7058145947485</v>
      </c>
      <c r="V8" s="373">
        <f t="shared" si="6"/>
        <v>111.09984868893955</v>
      </c>
      <c r="W8" s="374">
        <f t="shared" si="6"/>
        <v>-26.384730705999999</v>
      </c>
      <c r="X8" s="374">
        <f t="shared" si="6"/>
        <v>0</v>
      </c>
      <c r="Y8" s="374">
        <f t="shared" si="6"/>
        <v>0</v>
      </c>
      <c r="Z8" s="373">
        <f t="shared" si="6"/>
        <v>0</v>
      </c>
      <c r="AA8" s="375">
        <f t="shared" si="6"/>
        <v>4711.9128231128725</v>
      </c>
      <c r="AB8" s="384">
        <f t="shared" si="6"/>
        <v>678.45783503575171</v>
      </c>
      <c r="AC8" s="372">
        <f t="shared" si="6"/>
        <v>51.533877868171984</v>
      </c>
      <c r="AD8" s="373">
        <f t="shared" si="6"/>
        <v>242.06067786999998</v>
      </c>
      <c r="AE8" s="373">
        <f t="shared" si="6"/>
        <v>204.2276048866355</v>
      </c>
      <c r="AF8" s="373">
        <f t="shared" si="6"/>
        <v>6.3664307881914581</v>
      </c>
      <c r="AG8" s="373">
        <f t="shared" si="6"/>
        <v>44.164298126537673</v>
      </c>
      <c r="AH8" s="373">
        <f t="shared" si="6"/>
        <v>14.244679875794048</v>
      </c>
      <c r="AI8" s="373">
        <f t="shared" si="6"/>
        <v>62.460642237727299</v>
      </c>
      <c r="AJ8" s="373">
        <f t="shared" ref="AJ8" si="7">AJ7-AJ27</f>
        <v>30.154825383974885</v>
      </c>
      <c r="AK8" s="408">
        <f t="shared" si="6"/>
        <v>4.0930426276870165E-2</v>
      </c>
      <c r="AL8" s="408">
        <f t="shared" si="6"/>
        <v>7.4998400306122921</v>
      </c>
      <c r="AM8" s="372">
        <f t="shared" si="6"/>
        <v>15.704027541829833</v>
      </c>
      <c r="AN8" s="375">
        <f t="shared" si="6"/>
        <v>8.552422057896246</v>
      </c>
      <c r="AO8" s="375">
        <f t="shared" si="6"/>
        <v>40.440757781599316</v>
      </c>
      <c r="AP8" s="372">
        <f t="shared" si="6"/>
        <v>0</v>
      </c>
      <c r="AQ8" s="376">
        <f t="shared" si="0"/>
        <v>14719.751743659184</v>
      </c>
      <c r="AR8" s="18"/>
    </row>
    <row r="9" spans="1:44" s="52" customFormat="1" ht="12.75" customHeight="1">
      <c r="A9" s="53" t="s">
        <v>5</v>
      </c>
      <c r="B9" s="54"/>
      <c r="C9" s="256">
        <f t="shared" ref="C9:AP9" si="8">SUM(C10:C14)</f>
        <v>867.50168864048908</v>
      </c>
      <c r="D9" s="257">
        <f t="shared" si="8"/>
        <v>867.50168864048908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601.957788928534</v>
      </c>
      <c r="I9" s="257">
        <f t="shared" si="8"/>
        <v>601.957788928534</v>
      </c>
      <c r="J9" s="178">
        <f t="shared" si="8"/>
        <v>0</v>
      </c>
      <c r="K9" s="178">
        <f t="shared" si="8"/>
        <v>0</v>
      </c>
      <c r="L9" s="306">
        <f t="shared" si="8"/>
        <v>3108.1459292524332</v>
      </c>
      <c r="M9" s="178">
        <f t="shared" si="8"/>
        <v>2970.6529999999998</v>
      </c>
      <c r="N9" s="178">
        <f t="shared" ref="N9" si="9">SUM(N10:N14)</f>
        <v>0</v>
      </c>
      <c r="O9" s="178">
        <f t="shared" si="8"/>
        <v>7.3129836629406704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103.54740297390745</v>
      </c>
      <c r="T9" s="178">
        <f t="shared" si="8"/>
        <v>0.46249948409286329</v>
      </c>
      <c r="U9" s="178">
        <f t="shared" si="8"/>
        <v>26.170043131492406</v>
      </c>
      <c r="V9" s="178">
        <f t="shared" si="8"/>
        <v>0</v>
      </c>
      <c r="W9" s="258">
        <f t="shared" si="8"/>
        <v>0</v>
      </c>
      <c r="X9" s="258">
        <f t="shared" si="8"/>
        <v>0</v>
      </c>
      <c r="Y9" s="258">
        <f t="shared" si="8"/>
        <v>0</v>
      </c>
      <c r="Z9" s="178">
        <f t="shared" si="8"/>
        <v>0</v>
      </c>
      <c r="AA9" s="306">
        <f t="shared" si="8"/>
        <v>3046.0263791027387</v>
      </c>
      <c r="AB9" s="324">
        <f t="shared" si="8"/>
        <v>74.398479742471437</v>
      </c>
      <c r="AC9" s="325">
        <f t="shared" si="8"/>
        <v>0</v>
      </c>
      <c r="AD9" s="178">
        <f t="shared" si="8"/>
        <v>0</v>
      </c>
      <c r="AE9" s="178">
        <f t="shared" si="8"/>
        <v>24.366398441979356</v>
      </c>
      <c r="AF9" s="178">
        <f t="shared" ref="AF9" si="10">SUM(AF10:AF14)</f>
        <v>0</v>
      </c>
      <c r="AG9" s="178">
        <f t="shared" si="8"/>
        <v>44.164298126537673</v>
      </c>
      <c r="AH9" s="178">
        <f t="shared" si="8"/>
        <v>5.867783173954412</v>
      </c>
      <c r="AI9" s="178">
        <f t="shared" si="8"/>
        <v>0</v>
      </c>
      <c r="AJ9" s="178">
        <f t="shared" ref="AJ9" si="11">SUM(AJ10:AJ14)</f>
        <v>0</v>
      </c>
      <c r="AK9" s="257">
        <f t="shared" si="8"/>
        <v>0</v>
      </c>
      <c r="AL9" s="257">
        <f t="shared" ref="AL9" si="12">SUM(AL10:AL14)</f>
        <v>0</v>
      </c>
      <c r="AM9" s="258">
        <f t="shared" si="8"/>
        <v>0</v>
      </c>
      <c r="AN9" s="306">
        <f t="shared" si="8"/>
        <v>0</v>
      </c>
      <c r="AO9" s="306">
        <f t="shared" si="8"/>
        <v>43.251906276870159</v>
      </c>
      <c r="AP9" s="324">
        <f t="shared" si="8"/>
        <v>0</v>
      </c>
      <c r="AQ9" s="209">
        <f t="shared" si="0"/>
        <v>7741.2821719435378</v>
      </c>
      <c r="AR9" s="18"/>
    </row>
    <row r="10" spans="1:44" ht="12.75" customHeight="1">
      <c r="A10" s="63" t="s">
        <v>221</v>
      </c>
      <c r="B10" s="64"/>
      <c r="C10" s="259">
        <f>SUM(D10:G10)</f>
        <v>867.50168864048908</v>
      </c>
      <c r="D10" s="260">
        <v>867.50168864048908</v>
      </c>
      <c r="E10" s="179"/>
      <c r="F10" s="261"/>
      <c r="G10" s="261"/>
      <c r="H10" s="307">
        <f>SUM(I10:K10)</f>
        <v>481.13491570007778</v>
      </c>
      <c r="I10" s="260">
        <v>481.13491570007778</v>
      </c>
      <c r="J10" s="179">
        <v>0</v>
      </c>
      <c r="K10" s="179"/>
      <c r="L10" s="307">
        <f>SUM(M10:Z10)</f>
        <v>129.71744610539986</v>
      </c>
      <c r="M10" s="179"/>
      <c r="N10" s="179"/>
      <c r="O10" s="179"/>
      <c r="P10" s="179"/>
      <c r="Q10" s="179"/>
      <c r="R10" s="179"/>
      <c r="S10" s="179">
        <v>103.54740297390745</v>
      </c>
      <c r="T10" s="179"/>
      <c r="U10" s="179">
        <v>26.170043131492406</v>
      </c>
      <c r="V10" s="179"/>
      <c r="W10" s="261"/>
      <c r="X10" s="261"/>
      <c r="Y10" s="261"/>
      <c r="Z10" s="179"/>
      <c r="AA10" s="307">
        <v>2768.7246551542944</v>
      </c>
      <c r="AB10" s="326">
        <f>SUM(AC10:AM10)</f>
        <v>64.543164324320983</v>
      </c>
      <c r="AC10" s="327"/>
      <c r="AD10" s="179"/>
      <c r="AE10" s="179">
        <v>20.378866197783314</v>
      </c>
      <c r="AF10" s="179">
        <v>0</v>
      </c>
      <c r="AG10" s="179">
        <v>44.164298126537673</v>
      </c>
      <c r="AH10" s="179"/>
      <c r="AI10" s="179">
        <v>0</v>
      </c>
      <c r="AJ10" s="179"/>
      <c r="AK10" s="260"/>
      <c r="AL10" s="260"/>
      <c r="AM10" s="261"/>
      <c r="AN10" s="352">
        <v>0</v>
      </c>
      <c r="AO10" s="352"/>
      <c r="AP10" s="326"/>
      <c r="AQ10" s="212">
        <f t="shared" si="0"/>
        <v>4311.6218699245819</v>
      </c>
    </row>
    <row r="11" spans="1:44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9.8676942810878607</v>
      </c>
      <c r="I11" s="28">
        <v>9.8676942810878607</v>
      </c>
      <c r="J11" s="173"/>
      <c r="K11" s="173"/>
      <c r="L11" s="302">
        <f>SUM(M11:Z11)</f>
        <v>7.7754831470335333</v>
      </c>
      <c r="M11" s="173"/>
      <c r="N11" s="186"/>
      <c r="O11" s="186">
        <v>7.3129836629406704</v>
      </c>
      <c r="P11" s="173"/>
      <c r="Q11" s="173"/>
      <c r="R11" s="173"/>
      <c r="S11" s="173">
        <v>0</v>
      </c>
      <c r="T11" s="173">
        <v>0.46249948409286329</v>
      </c>
      <c r="U11" s="173">
        <v>0</v>
      </c>
      <c r="V11" s="173"/>
      <c r="W11" s="188"/>
      <c r="X11" s="188"/>
      <c r="Y11" s="188"/>
      <c r="Z11" s="173"/>
      <c r="AA11" s="302">
        <v>256.68517009420367</v>
      </c>
      <c r="AB11" s="320">
        <f>SUM(AC11:AM11)</f>
        <v>9.8553154181504556</v>
      </c>
      <c r="AC11" s="321"/>
      <c r="AD11" s="173"/>
      <c r="AE11" s="173">
        <v>3.9875322441960441</v>
      </c>
      <c r="AF11" s="173"/>
      <c r="AG11" s="173"/>
      <c r="AH11" s="173">
        <v>5.867783173954412</v>
      </c>
      <c r="AI11" s="173"/>
      <c r="AJ11" s="173"/>
      <c r="AK11" s="28"/>
      <c r="AL11" s="28"/>
      <c r="AM11" s="188"/>
      <c r="AN11" s="350"/>
      <c r="AO11" s="350"/>
      <c r="AP11" s="320"/>
      <c r="AQ11" s="199">
        <f t="shared" si="0"/>
        <v>284.18366294047553</v>
      </c>
    </row>
    <row r="12" spans="1:44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88"/>
      <c r="X12" s="188"/>
      <c r="Y12" s="188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28"/>
      <c r="AL12" s="28"/>
      <c r="AM12" s="188"/>
      <c r="AN12" s="350"/>
      <c r="AO12" s="350">
        <v>24.878699054170244</v>
      </c>
      <c r="AP12" s="320"/>
      <c r="AQ12" s="199">
        <f t="shared" si="0"/>
        <v>24.878699054170244</v>
      </c>
    </row>
    <row r="13" spans="1:44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110.95517894736842</v>
      </c>
      <c r="I13" s="28">
        <v>110.95517894736842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8"/>
      <c r="X13" s="188"/>
      <c r="Y13" s="188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28"/>
      <c r="AL13" s="28"/>
      <c r="AM13" s="188"/>
      <c r="AN13" s="350"/>
      <c r="AO13" s="350"/>
      <c r="AP13" s="320"/>
      <c r="AQ13" s="199">
        <f t="shared" si="0"/>
        <v>110.95517894736842</v>
      </c>
    </row>
    <row r="14" spans="1:44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2970.6529999999998</v>
      </c>
      <c r="M14" s="180">
        <v>2970.6529999999998</v>
      </c>
      <c r="N14" s="180">
        <v>0</v>
      </c>
      <c r="O14" s="180"/>
      <c r="P14" s="180"/>
      <c r="Q14" s="180"/>
      <c r="R14" s="180"/>
      <c r="S14" s="180"/>
      <c r="T14" s="180"/>
      <c r="U14" s="180"/>
      <c r="V14" s="180"/>
      <c r="W14" s="264"/>
      <c r="X14" s="264"/>
      <c r="Y14" s="264"/>
      <c r="Z14" s="180"/>
      <c r="AA14" s="308">
        <v>20.616553854240674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263"/>
      <c r="AL14" s="263"/>
      <c r="AM14" s="264"/>
      <c r="AN14" s="353"/>
      <c r="AO14" s="353">
        <v>18.373207222699914</v>
      </c>
      <c r="AP14" s="328"/>
      <c r="AQ14" s="215">
        <f t="shared" si="0"/>
        <v>3009.6427610769401</v>
      </c>
    </row>
    <row r="15" spans="1:44" s="52" customFormat="1" ht="12.75" customHeight="1">
      <c r="A15" s="935" t="s">
        <v>6</v>
      </c>
      <c r="B15" s="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105.40742</v>
      </c>
      <c r="I15" s="266">
        <f t="shared" si="13"/>
        <v>0</v>
      </c>
      <c r="J15" s="181">
        <f t="shared" si="13"/>
        <v>0</v>
      </c>
      <c r="K15" s="181">
        <f t="shared" si="13"/>
        <v>105.40742</v>
      </c>
      <c r="L15" s="309">
        <f t="shared" si="13"/>
        <v>3023.031195785356</v>
      </c>
      <c r="M15" s="181">
        <f t="shared" si="13"/>
        <v>0</v>
      </c>
      <c r="N15" s="181">
        <f t="shared" si="13"/>
        <v>0</v>
      </c>
      <c r="O15" s="181">
        <f t="shared" si="13"/>
        <v>85.702319801303929</v>
      </c>
      <c r="P15" s="181">
        <f t="shared" si="13"/>
        <v>494.10978205499998</v>
      </c>
      <c r="Q15" s="181">
        <f t="shared" si="13"/>
        <v>221.46472588240002</v>
      </c>
      <c r="R15" s="181">
        <f t="shared" si="13"/>
        <v>0</v>
      </c>
      <c r="S15" s="181">
        <f t="shared" si="13"/>
        <v>950.39331826599448</v>
      </c>
      <c r="T15" s="181">
        <f t="shared" si="13"/>
        <v>64.36952599701155</v>
      </c>
      <c r="U15" s="181">
        <f t="shared" si="13"/>
        <v>1177.5112291766463</v>
      </c>
      <c r="V15" s="181">
        <f t="shared" si="13"/>
        <v>0</v>
      </c>
      <c r="W15" s="267">
        <f t="shared" si="13"/>
        <v>29.480294606999998</v>
      </c>
      <c r="X15" s="267">
        <f t="shared" si="13"/>
        <v>0</v>
      </c>
      <c r="Y15" s="267">
        <f t="shared" si="13"/>
        <v>0</v>
      </c>
      <c r="Z15" s="181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7">
        <f t="shared" si="13"/>
        <v>0</v>
      </c>
      <c r="AI15" s="187">
        <f t="shared" si="13"/>
        <v>0</v>
      </c>
      <c r="AJ15" s="187">
        <f t="shared" ref="AJ15" si="14">SUM(AJ16:AJ20)</f>
        <v>0</v>
      </c>
      <c r="AK15" s="266">
        <f t="shared" si="13"/>
        <v>0</v>
      </c>
      <c r="AL15" s="266">
        <f t="shared" si="13"/>
        <v>0</v>
      </c>
      <c r="AM15" s="267">
        <f t="shared" si="13"/>
        <v>0</v>
      </c>
      <c r="AN15" s="309">
        <f t="shared" si="13"/>
        <v>0</v>
      </c>
      <c r="AO15" s="309">
        <f t="shared" si="13"/>
        <v>2144.3585723675837</v>
      </c>
      <c r="AP15" s="217">
        <f t="shared" si="13"/>
        <v>0</v>
      </c>
      <c r="AQ15" s="218">
        <f t="shared" si="0"/>
        <v>5272.7971881529393</v>
      </c>
      <c r="AR15" s="18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179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261"/>
      <c r="X16" s="261"/>
      <c r="Y16" s="261"/>
      <c r="Z16" s="179"/>
      <c r="AA16" s="307"/>
      <c r="AB16" s="326">
        <f>SUM(AC16:AL16)</f>
        <v>0</v>
      </c>
      <c r="AC16" s="327"/>
      <c r="AD16" s="179"/>
      <c r="AE16" s="179"/>
      <c r="AF16" s="179"/>
      <c r="AG16" s="186"/>
      <c r="AH16" s="186"/>
      <c r="AI16" s="186"/>
      <c r="AJ16" s="186"/>
      <c r="AK16" s="260"/>
      <c r="AL16" s="260"/>
      <c r="AM16" s="261"/>
      <c r="AN16" s="352"/>
      <c r="AO16" s="352">
        <v>1961.7942060273222</v>
      </c>
      <c r="AP16" s="326"/>
      <c r="AQ16" s="219">
        <f>C16+H16+L16+AA16+AO16+AP16</f>
        <v>1961.7942060273222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73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88"/>
      <c r="X17" s="188"/>
      <c r="Y17" s="188"/>
      <c r="Z17" s="173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28"/>
      <c r="AL17" s="28"/>
      <c r="AM17" s="188"/>
      <c r="AN17" s="350"/>
      <c r="AO17" s="451">
        <v>167.35694519082048</v>
      </c>
      <c r="AP17" s="320"/>
      <c r="AQ17" s="199">
        <f>C17+H17+L17+AA17+AO17+AP17</f>
        <v>167.35694519082048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73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88"/>
      <c r="X18" s="188"/>
      <c r="Y18" s="188"/>
      <c r="Z18" s="173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28"/>
      <c r="AL18" s="28"/>
      <c r="AM18" s="188"/>
      <c r="AN18" s="350"/>
      <c r="AO18" s="350">
        <v>15.207421149441101</v>
      </c>
      <c r="AP18" s="320"/>
      <c r="AQ18" s="199">
        <f t="shared" si="0"/>
        <v>15.207421149441101</v>
      </c>
      <c r="AR18" s="196"/>
    </row>
    <row r="19" spans="1:44" s="220" customFormat="1" ht="12.75" customHeight="1">
      <c r="A19" s="19" t="s">
        <v>227</v>
      </c>
      <c r="B19" s="198"/>
      <c r="C19" s="249"/>
      <c r="E19" s="173"/>
      <c r="F19" s="188"/>
      <c r="G19" s="188"/>
      <c r="H19" s="302">
        <f>SUM(I19:K19)</f>
        <v>105.40742</v>
      </c>
      <c r="I19" s="28"/>
      <c r="J19" s="173"/>
      <c r="K19" s="173">
        <v>105.40742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88"/>
      <c r="X19" s="188"/>
      <c r="Y19" s="188"/>
      <c r="Z19" s="173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28"/>
      <c r="AL19" s="28"/>
      <c r="AM19" s="188"/>
      <c r="AN19" s="350"/>
      <c r="AO19" s="350"/>
      <c r="AP19" s="320"/>
      <c r="AQ19" s="199">
        <f t="shared" si="0"/>
        <v>105.40742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180"/>
      <c r="L20" s="308">
        <f>SUM(M20:Z20)</f>
        <v>3023.031195785356</v>
      </c>
      <c r="M20" s="180"/>
      <c r="N20" s="180"/>
      <c r="O20" s="180">
        <v>85.702319801303929</v>
      </c>
      <c r="P20" s="180">
        <v>494.10978205499998</v>
      </c>
      <c r="Q20" s="180">
        <v>221.46472588240002</v>
      </c>
      <c r="R20" s="180">
        <v>0</v>
      </c>
      <c r="S20" s="180">
        <v>950.39331826599448</v>
      </c>
      <c r="T20" s="180">
        <v>64.36952599701155</v>
      </c>
      <c r="U20" s="180">
        <v>1177.5112291766463</v>
      </c>
      <c r="V20" s="180"/>
      <c r="W20" s="264">
        <v>29.480294606999998</v>
      </c>
      <c r="X20" s="264"/>
      <c r="Y20" s="264"/>
      <c r="Z20" s="180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263"/>
      <c r="AL20" s="263"/>
      <c r="AM20" s="264"/>
      <c r="AN20" s="353"/>
      <c r="AO20" s="353"/>
      <c r="AP20" s="328"/>
      <c r="AQ20" s="215">
        <f t="shared" si="0"/>
        <v>3023.031195785356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23.6024458208</v>
      </c>
      <c r="D21" s="269">
        <f>SUM(D22:D24)</f>
        <v>-12.708815000000001</v>
      </c>
      <c r="E21" s="182">
        <f>SUM(E22:E24)</f>
        <v>36.311260820800001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182">
        <f>SUM(K22:K24)</f>
        <v>0</v>
      </c>
      <c r="L21" s="310">
        <f>SUM(M21:Z21)</f>
        <v>-17.108477046248396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3.2903923387333327</v>
      </c>
      <c r="Q21" s="182">
        <f t="shared" si="15"/>
        <v>282.54345068768004</v>
      </c>
      <c r="R21" s="182">
        <f t="shared" si="15"/>
        <v>-282.34750446695995</v>
      </c>
      <c r="S21" s="182">
        <f t="shared" si="15"/>
        <v>4.9013038429378541</v>
      </c>
      <c r="T21" s="182">
        <f t="shared" si="15"/>
        <v>0</v>
      </c>
      <c r="U21" s="182">
        <f t="shared" si="15"/>
        <v>-1.8936736278396733</v>
      </c>
      <c r="V21" s="182">
        <f t="shared" si="15"/>
        <v>-23.602445820800003</v>
      </c>
      <c r="W21" s="270">
        <f t="shared" si="15"/>
        <v>0</v>
      </c>
      <c r="X21" s="270">
        <f t="shared" si="15"/>
        <v>0</v>
      </c>
      <c r="Y21" s="270">
        <f t="shared" si="15"/>
        <v>0</v>
      </c>
      <c r="Z21" s="182">
        <f t="shared" si="15"/>
        <v>0</v>
      </c>
      <c r="AA21" s="310">
        <f t="shared" si="15"/>
        <v>0</v>
      </c>
      <c r="AB21" s="331">
        <f t="shared" ref="AB21:AQ21" si="17">SUM(AB22:AB24)</f>
        <v>-293.63548616444882</v>
      </c>
      <c r="AC21" s="332">
        <f t="shared" si="17"/>
        <v>-51.533877868171984</v>
      </c>
      <c r="AD21" s="182">
        <f t="shared" si="17"/>
        <v>-242.06067786999998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269">
        <f t="shared" si="18"/>
        <v>-4.0930426276870165E-2</v>
      </c>
      <c r="AL21" s="333">
        <f t="shared" ref="AL21" si="19">SUM(AL22:AL24)</f>
        <v>0</v>
      </c>
      <c r="AM21" s="270">
        <f t="shared" si="17"/>
        <v>0</v>
      </c>
      <c r="AN21" s="313">
        <f t="shared" si="17"/>
        <v>0</v>
      </c>
      <c r="AO21" s="310">
        <f t="shared" si="17"/>
        <v>293.63548616444882</v>
      </c>
      <c r="AP21" s="331">
        <f t="shared" si="17"/>
        <v>0</v>
      </c>
      <c r="AQ21" s="223">
        <f t="shared" si="17"/>
        <v>6.4939687745516039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179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261"/>
      <c r="X22" s="261"/>
      <c r="Y22" s="261"/>
      <c r="Z22" s="179"/>
      <c r="AA22" s="307"/>
      <c r="AB22" s="326">
        <f>SUM(AC22:AM22)</f>
        <v>-293.63548616444882</v>
      </c>
      <c r="AC22" s="327">
        <f>-AC2</f>
        <v>-51.533877868171984</v>
      </c>
      <c r="AD22" s="179">
        <f>-AD2</f>
        <v>-242.06067786999998</v>
      </c>
      <c r="AE22" s="179"/>
      <c r="AF22" s="179"/>
      <c r="AG22" s="186"/>
      <c r="AH22" s="186"/>
      <c r="AI22" s="186"/>
      <c r="AJ22" s="186"/>
      <c r="AK22" s="260">
        <v>-4.0930426276870165E-2</v>
      </c>
      <c r="AL22" s="186"/>
      <c r="AM22" s="261"/>
      <c r="AN22" s="352"/>
      <c r="AO22" s="307">
        <f>-(C22+H22+L22+AA22+AB22)</f>
        <v>293.63548616444882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83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72"/>
      <c r="X23" s="172"/>
      <c r="Y23" s="172"/>
      <c r="Z23" s="183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357"/>
      <c r="AL23" s="357"/>
      <c r="AM23" s="172"/>
      <c r="AN23" s="382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23.6024458208</v>
      </c>
      <c r="D24" s="403">
        <v>-12.708815000000001</v>
      </c>
      <c r="E24" s="184">
        <f>-D24-V24</f>
        <v>36.311260820800001</v>
      </c>
      <c r="F24" s="253"/>
      <c r="G24" s="253">
        <v>0</v>
      </c>
      <c r="H24" s="303"/>
      <c r="I24" s="312"/>
      <c r="J24" s="184"/>
      <c r="K24" s="184"/>
      <c r="L24" s="303">
        <f>SUM(N24:Z24)</f>
        <v>-17.108477046248396</v>
      </c>
      <c r="M24" s="184"/>
      <c r="N24" s="184">
        <v>0</v>
      </c>
      <c r="O24" s="184"/>
      <c r="P24" s="184">
        <v>3.2903923387333327</v>
      </c>
      <c r="Q24" s="184">
        <v>282.54345068768004</v>
      </c>
      <c r="R24" s="184">
        <v>-282.34750446695995</v>
      </c>
      <c r="S24" s="184">
        <v>4.9013038429378541</v>
      </c>
      <c r="T24" s="184"/>
      <c r="U24" s="184">
        <v>-1.8936736278396733</v>
      </c>
      <c r="V24" s="253">
        <v>-23.602445820800003</v>
      </c>
      <c r="W24" s="253">
        <v>0</v>
      </c>
      <c r="X24" s="253"/>
      <c r="Y24" s="253"/>
      <c r="Z24" s="184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304"/>
      <c r="AL24" s="304"/>
      <c r="AM24" s="253"/>
      <c r="AN24" s="351"/>
      <c r="AO24" s="303"/>
      <c r="AP24" s="322"/>
      <c r="AQ24" s="202">
        <f>C24+H24+L24+AA24+AB24+AN24+AO24+AP24</f>
        <v>6.4939687745516039</v>
      </c>
      <c r="AR24" s="196"/>
    </row>
    <row r="25" spans="1:44" s="96" customFormat="1" ht="12.75" customHeight="1" thickBot="1">
      <c r="A25" s="86" t="s">
        <v>8</v>
      </c>
      <c r="B25" s="1"/>
      <c r="C25" s="265">
        <f>SUM(D25:G25)</f>
        <v>0</v>
      </c>
      <c r="D25" s="266"/>
      <c r="E25" s="181"/>
      <c r="F25" s="172"/>
      <c r="G25" s="172"/>
      <c r="H25" s="309">
        <f>SUM(I25:K25)</f>
        <v>15.574607116011352</v>
      </c>
      <c r="I25" s="172">
        <v>15.574607116011352</v>
      </c>
      <c r="J25" s="183"/>
      <c r="K25" s="183"/>
      <c r="L25" s="309">
        <f>SUM(O25:Z25)</f>
        <v>92.630204557500875</v>
      </c>
      <c r="M25" s="183"/>
      <c r="N25" s="183"/>
      <c r="O25" s="183">
        <v>79.176541445271866</v>
      </c>
      <c r="P25" s="183"/>
      <c r="Q25" s="183"/>
      <c r="R25" s="183"/>
      <c r="S25" s="183">
        <v>9.0223713730368011</v>
      </c>
      <c r="T25" s="183">
        <v>3.1541612860222954</v>
      </c>
      <c r="U25" s="183">
        <v>1.2771304531699084</v>
      </c>
      <c r="V25" s="183"/>
      <c r="W25" s="172"/>
      <c r="X25" s="172"/>
      <c r="Y25" s="172"/>
      <c r="Z25" s="183"/>
      <c r="AA25" s="309">
        <v>87.276445499806542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357"/>
      <c r="AL25" s="357"/>
      <c r="AM25" s="172"/>
      <c r="AN25" s="382"/>
      <c r="AO25" s="309">
        <v>258.80780311727972</v>
      </c>
      <c r="AP25" s="217"/>
      <c r="AQ25" s="226">
        <f>C25+H25+L25+AA25+AB25+AN25+AO25+AP25</f>
        <v>454.28906029059851</v>
      </c>
      <c r="AR25" s="18"/>
    </row>
    <row r="26" spans="1:44" s="52" customFormat="1" ht="12.75" customHeight="1" thickBot="1">
      <c r="A26" s="45" t="s">
        <v>9</v>
      </c>
      <c r="B26" s="46"/>
      <c r="C26" s="254">
        <f t="shared" ref="C26:AP26" si="20">C7-C9+C15+C21-C25</f>
        <v>377.20861100931938</v>
      </c>
      <c r="D26" s="276">
        <f t="shared" si="20"/>
        <v>302.07326214240021</v>
      </c>
      <c r="E26" s="177">
        <f t="shared" si="20"/>
        <v>64.736287629318312</v>
      </c>
      <c r="F26" s="177">
        <f t="shared" si="20"/>
        <v>0</v>
      </c>
      <c r="G26" s="177">
        <f t="shared" si="20"/>
        <v>10.399061237600948</v>
      </c>
      <c r="H26" s="305">
        <f t="shared" si="20"/>
        <v>252.80701161443022</v>
      </c>
      <c r="I26" s="276">
        <f t="shared" si="20"/>
        <v>0.18932161443006912</v>
      </c>
      <c r="J26" s="177">
        <f t="shared" si="20"/>
        <v>165.07557400000002</v>
      </c>
      <c r="K26" s="177">
        <f t="shared" si="20"/>
        <v>87.542115999999993</v>
      </c>
      <c r="L26" s="305">
        <f t="shared" si="20"/>
        <v>7427.3803897122534</v>
      </c>
      <c r="M26" s="177">
        <f t="shared" si="20"/>
        <v>0</v>
      </c>
      <c r="N26" s="177">
        <f t="shared" si="20"/>
        <v>0</v>
      </c>
      <c r="O26" s="177">
        <f t="shared" si="20"/>
        <v>-0.78720530690860357</v>
      </c>
      <c r="P26" s="177">
        <f t="shared" si="20"/>
        <v>1544.6256117906885</v>
      </c>
      <c r="Q26" s="177">
        <f t="shared" si="20"/>
        <v>1024.8528622330255</v>
      </c>
      <c r="R26" s="177">
        <f t="shared" si="20"/>
        <v>789.65018024921596</v>
      </c>
      <c r="S26" s="177">
        <f t="shared" si="20"/>
        <v>315.15195116860377</v>
      </c>
      <c r="T26" s="177">
        <f t="shared" si="20"/>
        <v>153.53208564959644</v>
      </c>
      <c r="U26" s="177">
        <f t="shared" si="20"/>
        <v>3181.8761965588933</v>
      </c>
      <c r="V26" s="177">
        <f t="shared" si="20"/>
        <v>87.497402868139545</v>
      </c>
      <c r="W26" s="177">
        <f t="shared" si="20"/>
        <v>3.0955639009999985</v>
      </c>
      <c r="X26" s="177">
        <f t="shared" si="20"/>
        <v>299.21102359999998</v>
      </c>
      <c r="Y26" s="177">
        <f t="shared" si="20"/>
        <v>1.289577</v>
      </c>
      <c r="Z26" s="177">
        <f t="shared" si="20"/>
        <v>27.38514</v>
      </c>
      <c r="AA26" s="305">
        <f t="shared" si="20"/>
        <v>1578.6099985103272</v>
      </c>
      <c r="AB26" s="255">
        <f t="shared" si="20"/>
        <v>310.42386912883148</v>
      </c>
      <c r="AC26" s="325">
        <f t="shared" si="20"/>
        <v>0</v>
      </c>
      <c r="AD26" s="178">
        <f t="shared" si="20"/>
        <v>0</v>
      </c>
      <c r="AE26" s="178">
        <f t="shared" si="20"/>
        <v>179.86120644465615</v>
      </c>
      <c r="AF26" s="178">
        <f t="shared" si="20"/>
        <v>6.3664307881914581</v>
      </c>
      <c r="AG26" s="178">
        <f t="shared" si="20"/>
        <v>0</v>
      </c>
      <c r="AH26" s="178">
        <f t="shared" si="20"/>
        <v>8.3768967018396374</v>
      </c>
      <c r="AI26" s="178">
        <f t="shared" si="20"/>
        <v>62.460642237727299</v>
      </c>
      <c r="AJ26" s="178">
        <f t="shared" ref="AJ26" si="21">AJ7-AJ9+AJ15+AJ21-AJ25</f>
        <v>30.154825383974885</v>
      </c>
      <c r="AK26" s="257">
        <f t="shared" si="20"/>
        <v>0</v>
      </c>
      <c r="AL26" s="257">
        <f t="shared" si="20"/>
        <v>7.4998400306122921</v>
      </c>
      <c r="AM26" s="295">
        <f t="shared" si="20"/>
        <v>15.704027541829833</v>
      </c>
      <c r="AN26" s="305">
        <f t="shared" si="20"/>
        <v>8.552422057896246</v>
      </c>
      <c r="AO26" s="305">
        <f t="shared" si="20"/>
        <v>2176.3751069194814</v>
      </c>
      <c r="AP26" s="255">
        <f t="shared" si="20"/>
        <v>0</v>
      </c>
      <c r="AQ26" s="205">
        <f>C26+H26+L26+AA26+AB26+AN26+AO26+AP26</f>
        <v>12131.357408952539</v>
      </c>
      <c r="AR26" s="18"/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327.88574059999996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258"/>
      <c r="X27" s="258">
        <f t="shared" ref="X27:AQ27" si="23">X28</f>
        <v>299.21102359999998</v>
      </c>
      <c r="Y27" s="258">
        <f t="shared" si="23"/>
        <v>1.289577</v>
      </c>
      <c r="Z27" s="178">
        <f t="shared" si="23"/>
        <v>27.38514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257">
        <f t="shared" si="23"/>
        <v>0</v>
      </c>
      <c r="AL27" s="257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327.88574059999996</v>
      </c>
      <c r="AR27" s="19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327.88574059999996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270"/>
      <c r="X28" s="270">
        <f>X26</f>
        <v>299.21102359999998</v>
      </c>
      <c r="Y28" s="270">
        <f>Y26</f>
        <v>1.289577</v>
      </c>
      <c r="Z28" s="182">
        <f>Z26</f>
        <v>27.38514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269"/>
      <c r="AL28" s="269"/>
      <c r="AM28" s="270"/>
      <c r="AN28" s="313"/>
      <c r="AO28" s="313"/>
      <c r="AP28" s="335"/>
      <c r="AQ28" s="223">
        <f t="shared" ref="AQ28:AQ72" si="24">C28+H28+L28+AA28+AB28+AN28+AO28+AP28</f>
        <v>327.88574059999996</v>
      </c>
    </row>
    <row r="29" spans="1:44" s="52" customFormat="1" ht="12.75" customHeight="1" thickBot="1">
      <c r="A29" s="53" t="s">
        <v>12</v>
      </c>
      <c r="B29" s="54"/>
      <c r="C29" s="256">
        <f t="shared" ref="C29:AQ29" si="25">C30+C45+C56+C58+C65+C70+C71</f>
        <v>366.61392355213866</v>
      </c>
      <c r="D29" s="257">
        <f t="shared" si="25"/>
        <v>289.6686464273244</v>
      </c>
      <c r="E29" s="178">
        <f t="shared" si="25"/>
        <v>66.56508065009227</v>
      </c>
      <c r="F29" s="258">
        <f t="shared" si="25"/>
        <v>0</v>
      </c>
      <c r="G29" s="258">
        <f t="shared" si="25"/>
        <v>10.380196474721961</v>
      </c>
      <c r="H29" s="306">
        <f t="shared" si="25"/>
        <v>253.98271274469286</v>
      </c>
      <c r="I29" s="257">
        <f t="shared" si="25"/>
        <v>0.44385664469284419</v>
      </c>
      <c r="J29" s="257">
        <f t="shared" si="25"/>
        <v>165.452426</v>
      </c>
      <c r="K29" s="257">
        <f t="shared" si="25"/>
        <v>88.086430100000001</v>
      </c>
      <c r="L29" s="306">
        <f t="shared" si="25"/>
        <v>7158.682766078231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1477.5941105444444</v>
      </c>
      <c r="Q29" s="178">
        <f t="shared" si="25"/>
        <v>1122.6846467200003</v>
      </c>
      <c r="R29" s="178">
        <f t="shared" si="25"/>
        <v>787.06369733807981</v>
      </c>
      <c r="S29" s="178">
        <f t="shared" si="25"/>
        <v>318.20754954335473</v>
      </c>
      <c r="T29" s="178">
        <f t="shared" si="25"/>
        <v>148.32849626981158</v>
      </c>
      <c r="U29" s="178">
        <f t="shared" si="25"/>
        <v>3217.530518272119</v>
      </c>
      <c r="V29" s="178">
        <f t="shared" si="25"/>
        <v>86.222747390420764</v>
      </c>
      <c r="W29" s="258">
        <f t="shared" si="25"/>
        <v>1.0510000000000019</v>
      </c>
      <c r="X29" s="258">
        <f t="shared" si="25"/>
        <v>0</v>
      </c>
      <c r="Y29" s="258">
        <f t="shared" si="25"/>
        <v>0</v>
      </c>
      <c r="Z29" s="257">
        <f t="shared" si="25"/>
        <v>0</v>
      </c>
      <c r="AA29" s="305">
        <f t="shared" si="25"/>
        <v>1589.8623584011805</v>
      </c>
      <c r="AB29" s="324">
        <f t="shared" si="25"/>
        <v>310.87391314729587</v>
      </c>
      <c r="AC29" s="325">
        <f t="shared" si="25"/>
        <v>0</v>
      </c>
      <c r="AD29" s="178">
        <f t="shared" si="25"/>
        <v>0</v>
      </c>
      <c r="AE29" s="178">
        <f t="shared" si="25"/>
        <v>180.3213908336883</v>
      </c>
      <c r="AF29" s="178">
        <f t="shared" ref="AF29" si="27">AF30+AF45+AF56+AF58+AF65+AF70+AF71</f>
        <v>6.3664307881914581</v>
      </c>
      <c r="AG29" s="178">
        <f t="shared" si="25"/>
        <v>0</v>
      </c>
      <c r="AH29" s="178">
        <f t="shared" si="25"/>
        <v>8.3768967018396374</v>
      </c>
      <c r="AI29" s="178">
        <f t="shared" si="25"/>
        <v>62.450501983598308</v>
      </c>
      <c r="AJ29" s="178">
        <f t="shared" ref="AJ29" si="28">AJ30+AJ45+AJ56+AJ58+AJ65+AJ70+AJ71</f>
        <v>30.154825267535998</v>
      </c>
      <c r="AK29" s="324">
        <f t="shared" si="25"/>
        <v>0</v>
      </c>
      <c r="AL29" s="324">
        <f t="shared" ref="AL29" si="29">AL30+AL45+AL56+AL58+AL65+AL70+AL71</f>
        <v>7.4998400306122912</v>
      </c>
      <c r="AM29" s="324">
        <f t="shared" si="25"/>
        <v>15.704027541829831</v>
      </c>
      <c r="AN29" s="324">
        <f t="shared" si="25"/>
        <v>8.552422057896246</v>
      </c>
      <c r="AO29" s="306">
        <f t="shared" si="25"/>
        <v>2183.9688835291672</v>
      </c>
      <c r="AP29" s="324">
        <f t="shared" si="25"/>
        <v>0</v>
      </c>
      <c r="AQ29" s="205">
        <f t="shared" si="25"/>
        <v>11872.536979510602</v>
      </c>
      <c r="AR29" s="18"/>
    </row>
    <row r="30" spans="1:44" s="128" customFormat="1" ht="12.75" customHeight="1">
      <c r="A30" s="230" t="s">
        <v>43</v>
      </c>
      <c r="B30" s="121"/>
      <c r="C30" s="278">
        <f>SUM(C31:C44)</f>
        <v>112.31516635794422</v>
      </c>
      <c r="D30" s="185">
        <v>112.31516635794424</v>
      </c>
      <c r="E30" s="185">
        <v>0</v>
      </c>
      <c r="F30" s="280"/>
      <c r="G30" s="280"/>
      <c r="H30" s="314">
        <f>SUM(H31:H44)</f>
        <v>0.44385664469284419</v>
      </c>
      <c r="I30" s="279">
        <f t="shared" ref="I30:K30" si="30">SUM(I31:I44)</f>
        <v>0.44385664469284419</v>
      </c>
      <c r="J30" s="185">
        <f t="shared" si="30"/>
        <v>0</v>
      </c>
      <c r="K30" s="185">
        <f t="shared" si="30"/>
        <v>0</v>
      </c>
      <c r="L30" s="314">
        <f>SUM(L31:L44)</f>
        <v>587.87774806253765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9.1175457121360655</v>
      </c>
      <c r="R30" s="185">
        <f>SUM(R31:R44)</f>
        <v>0</v>
      </c>
      <c r="S30" s="185">
        <v>311.46741909322031</v>
      </c>
      <c r="T30" s="185">
        <v>36.729234969569838</v>
      </c>
      <c r="U30" s="185">
        <v>156.57285015647079</v>
      </c>
      <c r="V30" s="185">
        <v>72.939698131140645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544.04784192591262</v>
      </c>
      <c r="AB30" s="336">
        <f t="shared" ref="AB30:AN30" si="31">SUM(AB31:AB44)</f>
        <v>152.48800837062785</v>
      </c>
      <c r="AC30" s="337">
        <f t="shared" si="31"/>
        <v>0</v>
      </c>
      <c r="AD30" s="185">
        <f t="shared" si="31"/>
        <v>0</v>
      </c>
      <c r="AE30" s="185">
        <f t="shared" si="31"/>
        <v>141.57600568982153</v>
      </c>
      <c r="AF30" s="185">
        <f t="shared" ref="AF30" si="32">SUM(AF31:AF44)</f>
        <v>6.3664307881914581</v>
      </c>
      <c r="AG30" s="185">
        <f t="shared" si="31"/>
        <v>0</v>
      </c>
      <c r="AH30" s="185">
        <f t="shared" si="31"/>
        <v>4.545571892614884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8.552422057896246</v>
      </c>
      <c r="AO30" s="314">
        <v>567.22464123545524</v>
      </c>
      <c r="AP30" s="336">
        <f>SUM(AP31:AP44)</f>
        <v>0</v>
      </c>
      <c r="AQ30" s="209">
        <f t="shared" ref="AQ30" si="35">C30+H30+L30+AA30+AB30+AN30+AO30+AP30</f>
        <v>1972.9496846550664</v>
      </c>
      <c r="AR30" s="18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0.97271886162037779</v>
      </c>
      <c r="D31" s="327">
        <v>0.97271886162037779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27.60891968562748</v>
      </c>
      <c r="M31" s="186"/>
      <c r="N31" s="186"/>
      <c r="O31" s="186"/>
      <c r="P31" s="283"/>
      <c r="Q31" s="311">
        <v>0.21199999999999999</v>
      </c>
      <c r="R31" s="434"/>
      <c r="S31" s="311">
        <v>3.0139132726647717</v>
      </c>
      <c r="T31" s="311">
        <v>0.397006412962709</v>
      </c>
      <c r="U31" s="311">
        <v>23.986000000000001</v>
      </c>
      <c r="V31" s="311">
        <v>0</v>
      </c>
      <c r="W31" s="434"/>
      <c r="X31" s="282"/>
      <c r="Y31" s="283"/>
      <c r="Z31" s="186"/>
      <c r="AA31" s="352">
        <v>12.294019951718091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260"/>
      <c r="AL31" s="261"/>
      <c r="AM31" s="186"/>
      <c r="AN31" s="352"/>
      <c r="AO31" s="352">
        <v>39.756043319068134</v>
      </c>
      <c r="AP31" s="338"/>
      <c r="AQ31" s="212">
        <f t="shared" si="24"/>
        <v>80.631701818034088</v>
      </c>
    </row>
    <row r="32" spans="1:44" ht="12.75" customHeight="1">
      <c r="A32" s="235" t="s">
        <v>110</v>
      </c>
      <c r="B32" s="402" t="s">
        <v>122</v>
      </c>
      <c r="C32" s="249">
        <f t="shared" si="36"/>
        <v>15.733449886673313</v>
      </c>
      <c r="D32" s="321">
        <v>15.733449886673313</v>
      </c>
      <c r="E32" s="413"/>
      <c r="F32" s="413"/>
      <c r="G32" s="582"/>
      <c r="H32" s="302">
        <f t="shared" si="37"/>
        <v>0.44385664469284419</v>
      </c>
      <c r="I32" s="28">
        <v>0.44385664469284419</v>
      </c>
      <c r="J32" s="173"/>
      <c r="K32" s="173"/>
      <c r="L32" s="302">
        <f t="shared" si="38"/>
        <v>85.472661757635237</v>
      </c>
      <c r="M32" s="173"/>
      <c r="N32" s="173"/>
      <c r="O32" s="173"/>
      <c r="P32" s="283"/>
      <c r="Q32" s="413">
        <v>1.927</v>
      </c>
      <c r="R32" s="413"/>
      <c r="S32" s="413">
        <v>56.10826420318682</v>
      </c>
      <c r="T32" s="413">
        <v>12.362397554448417</v>
      </c>
      <c r="U32" s="413">
        <v>15.074999999999999</v>
      </c>
      <c r="V32" s="413">
        <v>0</v>
      </c>
      <c r="W32" s="413"/>
      <c r="X32" s="28"/>
      <c r="Y32" s="188"/>
      <c r="Z32" s="173"/>
      <c r="AA32" s="350">
        <v>150.58588524968215</v>
      </c>
      <c r="AB32" s="320">
        <f t="shared" si="39"/>
        <v>40.375844636954241</v>
      </c>
      <c r="AC32" s="321"/>
      <c r="AD32" s="173"/>
      <c r="AE32" s="173">
        <v>35.830272744339354</v>
      </c>
      <c r="AF32" s="173"/>
      <c r="AG32" s="186"/>
      <c r="AH32" s="186">
        <v>4.545571892614884</v>
      </c>
      <c r="AI32" s="186">
        <v>0</v>
      </c>
      <c r="AJ32" s="186"/>
      <c r="AK32" s="28"/>
      <c r="AL32" s="188"/>
      <c r="AM32" s="173"/>
      <c r="AN32" s="350"/>
      <c r="AO32" s="350">
        <v>125.2905165565746</v>
      </c>
      <c r="AP32" s="320"/>
      <c r="AQ32" s="199">
        <f t="shared" si="24"/>
        <v>417.90221473221243</v>
      </c>
    </row>
    <row r="33" spans="1:44" ht="12.75" customHeight="1">
      <c r="A33" s="235" t="s">
        <v>16</v>
      </c>
      <c r="B33" s="138" t="s">
        <v>14</v>
      </c>
      <c r="C33" s="249">
        <f t="shared" si="36"/>
        <v>0.15151384137389062</v>
      </c>
      <c r="D33" s="321">
        <v>0.15151384137389062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8.4028173060462095</v>
      </c>
      <c r="M33" s="173"/>
      <c r="N33" s="173"/>
      <c r="O33" s="173"/>
      <c r="P33" s="283"/>
      <c r="Q33" s="413">
        <v>0.124</v>
      </c>
      <c r="R33" s="413"/>
      <c r="S33" s="413">
        <v>1.2417840093382748</v>
      </c>
      <c r="T33" s="413">
        <v>6.6960332967079355</v>
      </c>
      <c r="U33" s="413">
        <v>0.34100000000000003</v>
      </c>
      <c r="V33" s="413">
        <v>0</v>
      </c>
      <c r="W33" s="413"/>
      <c r="X33" s="28"/>
      <c r="Y33" s="188"/>
      <c r="Z33" s="173"/>
      <c r="AA33" s="350">
        <v>2.2531539521232093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28"/>
      <c r="AL33" s="188"/>
      <c r="AM33" s="173"/>
      <c r="AN33" s="350"/>
      <c r="AO33" s="350">
        <v>2.6099311864833306</v>
      </c>
      <c r="AP33" s="320"/>
      <c r="AQ33" s="199">
        <f t="shared" si="24"/>
        <v>13.41741628602664</v>
      </c>
    </row>
    <row r="34" spans="1:44" ht="12.75" customHeight="1">
      <c r="A34" s="235" t="s">
        <v>18</v>
      </c>
      <c r="B34" s="138" t="s">
        <v>123</v>
      </c>
      <c r="C34" s="526">
        <f t="shared" si="36"/>
        <v>0.25807857647352705</v>
      </c>
      <c r="D34" s="321">
        <v>0.25807857647352705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4.2274657807442226</v>
      </c>
      <c r="M34" s="173"/>
      <c r="N34" s="173"/>
      <c r="O34" s="173"/>
      <c r="P34" s="283"/>
      <c r="Q34" s="413">
        <v>0.32600000000000001</v>
      </c>
      <c r="R34" s="413"/>
      <c r="S34" s="413">
        <v>0.43818159704514642</v>
      </c>
      <c r="T34" s="413">
        <v>1.0402841836990768</v>
      </c>
      <c r="U34" s="413">
        <v>2.4229999999999996</v>
      </c>
      <c r="V34" s="413">
        <v>0</v>
      </c>
      <c r="W34" s="413"/>
      <c r="X34" s="28"/>
      <c r="Y34" s="188"/>
      <c r="Z34" s="173"/>
      <c r="AA34" s="350">
        <v>4.2271867082321792</v>
      </c>
      <c r="AB34" s="320">
        <f t="shared" si="39"/>
        <v>99.888026057166499</v>
      </c>
      <c r="AC34" s="321"/>
      <c r="AD34" s="173"/>
      <c r="AE34" s="173">
        <v>99.888026057166499</v>
      </c>
      <c r="AF34" s="173"/>
      <c r="AG34" s="186"/>
      <c r="AH34" s="186"/>
      <c r="AI34" s="186">
        <v>0</v>
      </c>
      <c r="AJ34" s="186"/>
      <c r="AK34" s="28"/>
      <c r="AL34" s="188"/>
      <c r="AM34" s="173"/>
      <c r="AN34" s="350"/>
      <c r="AO34" s="350">
        <v>22.451923160576161</v>
      </c>
      <c r="AP34" s="320"/>
      <c r="AQ34" s="199">
        <f t="shared" si="24"/>
        <v>131.05268028319259</v>
      </c>
    </row>
    <row r="35" spans="1:44" ht="12.75" customHeight="1">
      <c r="A35" s="235" t="s">
        <v>20</v>
      </c>
      <c r="B35" s="138" t="s">
        <v>124</v>
      </c>
      <c r="C35" s="526">
        <f t="shared" si="36"/>
        <v>0.25959371488726596</v>
      </c>
      <c r="D35" s="321">
        <v>0.25959371488726596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2.7362689797935635</v>
      </c>
      <c r="M35" s="173"/>
      <c r="N35" s="173"/>
      <c r="O35" s="173"/>
      <c r="P35" s="283"/>
      <c r="Q35" s="413">
        <v>0.20300000000000001</v>
      </c>
      <c r="R35" s="413"/>
      <c r="S35" s="413">
        <v>1.0154171326359851</v>
      </c>
      <c r="T35" s="413">
        <v>0.42885184715757868</v>
      </c>
      <c r="U35" s="413">
        <v>1.089</v>
      </c>
      <c r="V35" s="413">
        <v>0</v>
      </c>
      <c r="W35" s="413"/>
      <c r="X35" s="28"/>
      <c r="Y35" s="188"/>
      <c r="Z35" s="173"/>
      <c r="AA35" s="350">
        <v>5.0714706565066558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28"/>
      <c r="AL35" s="188"/>
      <c r="AM35" s="173"/>
      <c r="AN35" s="350"/>
      <c r="AO35" s="350">
        <v>8.482276356070825</v>
      </c>
      <c r="AP35" s="320"/>
      <c r="AQ35" s="199">
        <f t="shared" si="24"/>
        <v>16.549609707258313</v>
      </c>
    </row>
    <row r="36" spans="1:44" ht="12.75" customHeight="1">
      <c r="A36" s="235" t="s">
        <v>22</v>
      </c>
      <c r="B36" s="138" t="s">
        <v>125</v>
      </c>
      <c r="C36" s="249">
        <f t="shared" si="36"/>
        <v>0.27019968378343828</v>
      </c>
      <c r="D36" s="339">
        <v>0.27019968378343828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42.270074168215444</v>
      </c>
      <c r="M36" s="173"/>
      <c r="N36" s="173"/>
      <c r="O36" s="173"/>
      <c r="P36" s="283"/>
      <c r="Q36" s="434">
        <v>0.90500000000000003</v>
      </c>
      <c r="R36" s="413"/>
      <c r="S36" s="434">
        <v>13.347561194124296</v>
      </c>
      <c r="T36" s="434">
        <v>3.9233574928079475</v>
      </c>
      <c r="U36" s="434">
        <v>11.164</v>
      </c>
      <c r="V36" s="434">
        <v>12.930155481283201</v>
      </c>
      <c r="W36" s="413"/>
      <c r="X36" s="28"/>
      <c r="Y36" s="188"/>
      <c r="Z36" s="173"/>
      <c r="AA36" s="347">
        <v>85.653875285154768</v>
      </c>
      <c r="AB36" s="320">
        <f t="shared" si="39"/>
        <v>0.46018438903219638</v>
      </c>
      <c r="AC36" s="321"/>
      <c r="AD36" s="173"/>
      <c r="AE36" s="173">
        <v>0.46018438903219638</v>
      </c>
      <c r="AF36" s="173"/>
      <c r="AG36" s="186"/>
      <c r="AH36" s="186"/>
      <c r="AI36" s="186">
        <v>0</v>
      </c>
      <c r="AJ36" s="186"/>
      <c r="AK36" s="282"/>
      <c r="AL36" s="283"/>
      <c r="AM36" s="173"/>
      <c r="AN36" s="347"/>
      <c r="AO36" s="347">
        <v>103.75759715341751</v>
      </c>
      <c r="AP36" s="320"/>
      <c r="AQ36" s="199">
        <f t="shared" si="24"/>
        <v>232.41193067960336</v>
      </c>
    </row>
    <row r="37" spans="1:44" ht="12.75" customHeight="1">
      <c r="A37" s="235" t="s">
        <v>24</v>
      </c>
      <c r="B37" s="138" t="s">
        <v>126</v>
      </c>
      <c r="C37" s="249">
        <f t="shared" si="36"/>
        <v>0.57474250494495849</v>
      </c>
      <c r="D37" s="321">
        <v>0.57474250494495849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4.0915355810813381</v>
      </c>
      <c r="M37" s="173"/>
      <c r="N37" s="173"/>
      <c r="O37" s="173"/>
      <c r="P37" s="283"/>
      <c r="Q37" s="413">
        <v>0.502</v>
      </c>
      <c r="R37" s="413"/>
      <c r="S37" s="413">
        <v>8.5696031894438252E-2</v>
      </c>
      <c r="T37" s="413">
        <v>1.6538395491868998</v>
      </c>
      <c r="U37" s="413">
        <v>1.85</v>
      </c>
      <c r="V37" s="413">
        <v>0</v>
      </c>
      <c r="W37" s="413"/>
      <c r="X37" s="28"/>
      <c r="Y37" s="188"/>
      <c r="Z37" s="173"/>
      <c r="AA37" s="350">
        <v>8.0224275986654643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28"/>
      <c r="AL37" s="188"/>
      <c r="AM37" s="173"/>
      <c r="AN37" s="350"/>
      <c r="AO37" s="350">
        <v>22.269306946695899</v>
      </c>
      <c r="AP37" s="320"/>
      <c r="AQ37" s="199">
        <f t="shared" si="24"/>
        <v>34.95801263138766</v>
      </c>
    </row>
    <row r="38" spans="1:44" ht="12.75" customHeight="1">
      <c r="A38" s="235" t="s">
        <v>26</v>
      </c>
      <c r="B38" s="138" t="s">
        <v>127</v>
      </c>
      <c r="C38" s="249">
        <f t="shared" si="36"/>
        <v>92.548418013897958</v>
      </c>
      <c r="D38" s="321">
        <v>92.548418013897958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83.986214637497284</v>
      </c>
      <c r="M38" s="173"/>
      <c r="N38" s="173"/>
      <c r="O38" s="173"/>
      <c r="P38" s="283"/>
      <c r="Q38" s="413">
        <v>1.1319999999999999</v>
      </c>
      <c r="R38" s="413"/>
      <c r="S38" s="413">
        <v>9.0368890992078352</v>
      </c>
      <c r="T38" s="413">
        <v>2.1187828884319977</v>
      </c>
      <c r="U38" s="413">
        <v>11.689</v>
      </c>
      <c r="V38" s="413">
        <v>60.009542649857458</v>
      </c>
      <c r="W38" s="413"/>
      <c r="X38" s="28"/>
      <c r="Y38" s="188"/>
      <c r="Z38" s="173"/>
      <c r="AA38" s="350">
        <v>20.37354052229556</v>
      </c>
      <c r="AB38" s="320">
        <f t="shared" si="39"/>
        <v>11.763953287474919</v>
      </c>
      <c r="AC38" s="321"/>
      <c r="AD38" s="173"/>
      <c r="AE38" s="173">
        <v>5.3975224992834621</v>
      </c>
      <c r="AF38" s="173">
        <v>6.3664307881914581</v>
      </c>
      <c r="AG38" s="186"/>
      <c r="AH38" s="186"/>
      <c r="AI38" s="186">
        <v>0</v>
      </c>
      <c r="AJ38" s="186"/>
      <c r="AK38" s="28"/>
      <c r="AL38" s="188"/>
      <c r="AM38" s="173"/>
      <c r="AN38" s="350">
        <v>8.552422057896246</v>
      </c>
      <c r="AO38" s="350">
        <v>45.101269255076929</v>
      </c>
      <c r="AP38" s="320"/>
      <c r="AQ38" s="199">
        <f t="shared" si="24"/>
        <v>262.3258177741389</v>
      </c>
    </row>
    <row r="39" spans="1:44" ht="12.75" customHeight="1">
      <c r="A39" s="235" t="s">
        <v>28</v>
      </c>
      <c r="B39" s="138" t="s">
        <v>128</v>
      </c>
      <c r="C39" s="249">
        <f t="shared" si="36"/>
        <v>0.60201499639225886</v>
      </c>
      <c r="D39" s="321">
        <v>0.60201499639225886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222.15521504898857</v>
      </c>
      <c r="M39" s="173"/>
      <c r="N39" s="173"/>
      <c r="O39" s="173"/>
      <c r="P39" s="283"/>
      <c r="Q39" s="413">
        <v>0.78300000000000003</v>
      </c>
      <c r="R39" s="413"/>
      <c r="S39" s="413">
        <v>215.96</v>
      </c>
      <c r="T39" s="413">
        <v>2.0572150489885828</v>
      </c>
      <c r="U39" s="413">
        <v>3.355</v>
      </c>
      <c r="V39" s="413">
        <v>0</v>
      </c>
      <c r="W39" s="413"/>
      <c r="X39" s="28"/>
      <c r="Y39" s="188"/>
      <c r="Z39" s="173"/>
      <c r="AA39" s="350">
        <v>203.86573867398701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28"/>
      <c r="AL39" s="188"/>
      <c r="AM39" s="173"/>
      <c r="AN39" s="350"/>
      <c r="AO39" s="350">
        <v>43.853556312673398</v>
      </c>
      <c r="AP39" s="320"/>
      <c r="AQ39" s="199">
        <f t="shared" si="24"/>
        <v>470.4765250320412</v>
      </c>
    </row>
    <row r="40" spans="1:44" ht="12.75" customHeight="1">
      <c r="A40" s="235" t="s">
        <v>30</v>
      </c>
      <c r="B40" s="138" t="s">
        <v>129</v>
      </c>
      <c r="C40" s="249">
        <f t="shared" si="36"/>
        <v>0.16616017937336675</v>
      </c>
      <c r="D40" s="321">
        <v>0.16616017937336675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3.7347341907198262</v>
      </c>
      <c r="M40" s="173"/>
      <c r="N40" s="173"/>
      <c r="O40" s="173"/>
      <c r="P40" s="283"/>
      <c r="Q40" s="413">
        <v>0.34899999999999998</v>
      </c>
      <c r="R40" s="413"/>
      <c r="S40" s="413">
        <v>0.46728590976401224</v>
      </c>
      <c r="T40" s="413">
        <v>1.2674482809558141</v>
      </c>
      <c r="U40" s="413">
        <v>1.651</v>
      </c>
      <c r="V40" s="413">
        <v>0</v>
      </c>
      <c r="W40" s="413"/>
      <c r="X40" s="28"/>
      <c r="Y40" s="188"/>
      <c r="Z40" s="173"/>
      <c r="AA40" s="350">
        <v>5.4636244029729424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28"/>
      <c r="AL40" s="188"/>
      <c r="AM40" s="173"/>
      <c r="AN40" s="350"/>
      <c r="AO40" s="350">
        <v>10.277837940115143</v>
      </c>
      <c r="AP40" s="320"/>
      <c r="AQ40" s="199">
        <f t="shared" si="24"/>
        <v>19.642356713181279</v>
      </c>
    </row>
    <row r="41" spans="1:44" ht="12.75" customHeight="1">
      <c r="A41" s="235" t="s">
        <v>32</v>
      </c>
      <c r="B41" s="138" t="s">
        <v>130</v>
      </c>
      <c r="C41" s="526">
        <f t="shared" si="36"/>
        <v>0.13838264178815346</v>
      </c>
      <c r="D41" s="339">
        <v>0.13838264178815346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3.8254948428617084</v>
      </c>
      <c r="M41" s="173"/>
      <c r="N41" s="173"/>
      <c r="O41" s="173"/>
      <c r="P41" s="283"/>
      <c r="Q41" s="434">
        <v>0.11899999999999999</v>
      </c>
      <c r="R41" s="413"/>
      <c r="S41" s="434">
        <v>0.38644059665605168</v>
      </c>
      <c r="T41" s="434">
        <v>2.3650542462056565</v>
      </c>
      <c r="U41" s="434">
        <v>0.95499999999999985</v>
      </c>
      <c r="V41" s="434">
        <v>0</v>
      </c>
      <c r="W41" s="413"/>
      <c r="X41" s="28"/>
      <c r="Y41" s="188"/>
      <c r="Z41" s="173"/>
      <c r="AA41" s="347">
        <v>17.171143825049544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282"/>
      <c r="AL41" s="283"/>
      <c r="AM41" s="173"/>
      <c r="AN41" s="347"/>
      <c r="AO41" s="347">
        <v>63.904816596726306</v>
      </c>
      <c r="AP41" s="320"/>
      <c r="AQ41" s="199">
        <f t="shared" si="24"/>
        <v>85.039837906425703</v>
      </c>
    </row>
    <row r="42" spans="1:44" ht="12.75" customHeight="1">
      <c r="A42" s="235" t="s">
        <v>34</v>
      </c>
      <c r="B42" s="138" t="s">
        <v>131</v>
      </c>
      <c r="C42" s="249">
        <f t="shared" si="36"/>
        <v>4.8989475377557969E-2</v>
      </c>
      <c r="D42" s="321">
        <v>4.8989475377557969E-2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1.6416517157157324</v>
      </c>
      <c r="M42" s="173"/>
      <c r="N42" s="173"/>
      <c r="O42" s="173"/>
      <c r="P42" s="283"/>
      <c r="Q42" s="413">
        <v>0.73499999999999999</v>
      </c>
      <c r="R42" s="413"/>
      <c r="S42" s="413">
        <v>0.3023614710237727</v>
      </c>
      <c r="T42" s="413">
        <v>9.1290244691959815E-2</v>
      </c>
      <c r="U42" s="413">
        <v>0.51300000000000001</v>
      </c>
      <c r="V42" s="413">
        <v>0</v>
      </c>
      <c r="W42" s="413"/>
      <c r="X42" s="28"/>
      <c r="Y42" s="188"/>
      <c r="Z42" s="173"/>
      <c r="AA42" s="350">
        <v>1.1960689267221747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357"/>
      <c r="AL42" s="172"/>
      <c r="AM42" s="173"/>
      <c r="AN42" s="382"/>
      <c r="AO42" s="350">
        <v>2.9554213208513969</v>
      </c>
      <c r="AP42" s="320"/>
      <c r="AQ42" s="199">
        <f t="shared" si="24"/>
        <v>5.8421314386668612</v>
      </c>
    </row>
    <row r="43" spans="1:44" ht="12.75" customHeight="1">
      <c r="A43" s="235" t="s">
        <v>36</v>
      </c>
      <c r="B43" s="138" t="s">
        <v>142</v>
      </c>
      <c r="C43" s="526">
        <f t="shared" si="36"/>
        <v>0.52928835253279138</v>
      </c>
      <c r="D43" s="321">
        <v>0.52928835253279138</v>
      </c>
      <c r="E43" s="413"/>
      <c r="F43" s="413"/>
      <c r="G43" s="582"/>
      <c r="H43" s="302">
        <f t="shared" si="37"/>
        <v>0</v>
      </c>
      <c r="I43" s="28"/>
      <c r="J43" s="173"/>
      <c r="K43" s="173">
        <v>0</v>
      </c>
      <c r="L43" s="302">
        <f t="shared" si="38"/>
        <v>27.181688177351287</v>
      </c>
      <c r="M43" s="173"/>
      <c r="N43" s="173"/>
      <c r="O43" s="173"/>
      <c r="P43" s="188"/>
      <c r="Q43" s="413">
        <v>0.91900000000000004</v>
      </c>
      <c r="R43" s="413"/>
      <c r="S43" s="413">
        <v>10.063624575678935</v>
      </c>
      <c r="T43" s="413">
        <v>1.9510636016723506</v>
      </c>
      <c r="U43" s="413">
        <v>13.196999999999999</v>
      </c>
      <c r="V43" s="413">
        <v>0</v>
      </c>
      <c r="W43" s="413">
        <v>1.0510000000000019</v>
      </c>
      <c r="X43" s="28"/>
      <c r="Y43" s="188"/>
      <c r="Z43" s="173"/>
      <c r="AA43" s="350">
        <v>21.088644412910551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28"/>
      <c r="AL43" s="188"/>
      <c r="AM43" s="173"/>
      <c r="AN43" s="350"/>
      <c r="AO43" s="350">
        <v>48.985565480043611</v>
      </c>
      <c r="AP43" s="320"/>
      <c r="AQ43" s="199">
        <f t="shared" si="24"/>
        <v>97.785186422838251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6.1615628825382192E-2</v>
      </c>
      <c r="D44" s="329">
        <v>6.1615628825382192E-2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70.543006190259788</v>
      </c>
      <c r="M44" s="180"/>
      <c r="N44" s="180"/>
      <c r="O44" s="180"/>
      <c r="P44" s="264"/>
      <c r="Q44" s="414">
        <v>0.88154571213606514</v>
      </c>
      <c r="R44" s="414"/>
      <c r="S44" s="414">
        <v>0</v>
      </c>
      <c r="T44" s="414">
        <v>0.37661032165291092</v>
      </c>
      <c r="U44" s="414">
        <v>69.28485015647081</v>
      </c>
      <c r="V44" s="414">
        <v>0</v>
      </c>
      <c r="W44" s="414"/>
      <c r="X44" s="263"/>
      <c r="Y44" s="264"/>
      <c r="Z44" s="180"/>
      <c r="AA44" s="353">
        <v>6.7810617598924523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263"/>
      <c r="AL44" s="264"/>
      <c r="AM44" s="180"/>
      <c r="AN44" s="353"/>
      <c r="AO44" s="353">
        <v>27.528579651081937</v>
      </c>
      <c r="AP44" s="328"/>
      <c r="AQ44" s="215">
        <f>C44+H44+L44+AA44+AB44+AN44+AO44+AP44</f>
        <v>104.91426323005956</v>
      </c>
    </row>
    <row r="45" spans="1:44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4500.7296843882623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1477.5941105444444</v>
      </c>
      <c r="Q45" s="529">
        <f t="shared" si="40"/>
        <v>0</v>
      </c>
      <c r="R45" s="529">
        <f t="shared" si="40"/>
        <v>787.06369733807981</v>
      </c>
      <c r="S45" s="529">
        <f t="shared" si="40"/>
        <v>0</v>
      </c>
      <c r="T45" s="529">
        <f t="shared" si="40"/>
        <v>0.5147191000000001</v>
      </c>
      <c r="U45" s="529">
        <f>SUM(U46:U55)</f>
        <v>2235.5571574057381</v>
      </c>
      <c r="V45" s="529">
        <f t="shared" si="40"/>
        <v>0</v>
      </c>
      <c r="W45" s="530">
        <f t="shared" si="40"/>
        <v>0</v>
      </c>
      <c r="X45" s="530">
        <f t="shared" si="40"/>
        <v>0</v>
      </c>
      <c r="Y45" s="530">
        <f t="shared" si="40"/>
        <v>0</v>
      </c>
      <c r="Z45" s="529">
        <f t="shared" si="40"/>
        <v>0</v>
      </c>
      <c r="AA45" s="531">
        <f t="shared" si="40"/>
        <v>2.1026507073206266</v>
      </c>
      <c r="AB45" s="533">
        <f t="shared" si="40"/>
        <v>92.605327251134298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62.450501983598308</v>
      </c>
      <c r="AJ45" s="529">
        <f t="shared" ref="AJ45" si="43">SUM(AJ46:AJ55)</f>
        <v>30.154825267535998</v>
      </c>
      <c r="AK45" s="532">
        <f t="shared" si="40"/>
        <v>0</v>
      </c>
      <c r="AL45" s="530">
        <f t="shared" ref="AL45" si="44">SUM(AL46:AL55)</f>
        <v>0</v>
      </c>
      <c r="AM45" s="529">
        <f t="shared" si="40"/>
        <v>0</v>
      </c>
      <c r="AN45" s="531">
        <f t="shared" si="40"/>
        <v>0</v>
      </c>
      <c r="AO45" s="531">
        <f t="shared" si="40"/>
        <v>3.9175959587274285</v>
      </c>
      <c r="AP45" s="533">
        <f t="shared" si="40"/>
        <v>0</v>
      </c>
      <c r="AQ45" s="536">
        <f t="shared" si="24"/>
        <v>4599.3552583054443</v>
      </c>
      <c r="AR45" s="18"/>
    </row>
    <row r="46" spans="1:44" ht="12.75" customHeight="1">
      <c r="A46" s="239" t="s">
        <v>70</v>
      </c>
      <c r="B46" s="64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669.33267716191835</v>
      </c>
      <c r="M46" s="179"/>
      <c r="N46" s="179"/>
      <c r="O46" s="179"/>
      <c r="P46" s="179"/>
      <c r="Q46" s="179"/>
      <c r="R46" s="179"/>
      <c r="S46" s="179"/>
      <c r="T46" s="179"/>
      <c r="U46" s="179">
        <v>669.33267716191835</v>
      </c>
      <c r="V46" s="179"/>
      <c r="W46" s="261"/>
      <c r="X46" s="261"/>
      <c r="Y46" s="261"/>
      <c r="Z46" s="179"/>
      <c r="AA46" s="307">
        <v>0</v>
      </c>
      <c r="AB46" s="326">
        <f t="shared" ref="AB46:AB64" si="48">SUM(AC46:AM46)</f>
        <v>18.88295138601999</v>
      </c>
      <c r="AC46" s="327"/>
      <c r="AD46" s="179"/>
      <c r="AE46" s="179"/>
      <c r="AF46" s="179"/>
      <c r="AG46" s="179"/>
      <c r="AH46" s="179">
        <v>0</v>
      </c>
      <c r="AI46" s="179">
        <v>18.88295138601999</v>
      </c>
      <c r="AJ46" s="179">
        <v>0</v>
      </c>
      <c r="AK46" s="260"/>
      <c r="AL46" s="261"/>
      <c r="AM46" s="179"/>
      <c r="AN46" s="307"/>
      <c r="AO46" s="352"/>
      <c r="AP46" s="326"/>
      <c r="AQ46" s="219">
        <f t="shared" si="24"/>
        <v>688.21562854793831</v>
      </c>
    </row>
    <row r="47" spans="1:44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02">
        <f t="shared" si="47"/>
        <v>338.32212339813208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338.32212339813208</v>
      </c>
      <c r="V47" s="186"/>
      <c r="W47" s="283"/>
      <c r="X47" s="283"/>
      <c r="Y47" s="283"/>
      <c r="Z47" s="186"/>
      <c r="AA47" s="517"/>
      <c r="AB47" s="320">
        <f t="shared" si="48"/>
        <v>9.5446112627137385</v>
      </c>
      <c r="AC47" s="339"/>
      <c r="AD47" s="186"/>
      <c r="AE47" s="186"/>
      <c r="AF47" s="186"/>
      <c r="AG47" s="186"/>
      <c r="AH47" s="186"/>
      <c r="AI47" s="186">
        <v>9.5446112627137385</v>
      </c>
      <c r="AJ47" s="186">
        <v>0</v>
      </c>
      <c r="AK47" s="282"/>
      <c r="AL47" s="283"/>
      <c r="AM47" s="186"/>
      <c r="AN47" s="315"/>
      <c r="AO47" s="347">
        <v>0</v>
      </c>
      <c r="AP47" s="338"/>
      <c r="AQ47" s="199">
        <f t="shared" si="24"/>
        <v>347.86673466084579</v>
      </c>
    </row>
    <row r="48" spans="1:44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1965.2565443731883</v>
      </c>
      <c r="M48" s="173"/>
      <c r="N48" s="173"/>
      <c r="O48" s="173"/>
      <c r="P48" s="173">
        <v>1284.0989955023892</v>
      </c>
      <c r="Q48" s="173"/>
      <c r="R48" s="173"/>
      <c r="S48" s="173"/>
      <c r="T48" s="173">
        <v>0.5147191000000001</v>
      </c>
      <c r="U48" s="173">
        <v>680.64282977079904</v>
      </c>
      <c r="V48" s="173"/>
      <c r="W48" s="188"/>
      <c r="X48" s="188"/>
      <c r="Y48" s="188"/>
      <c r="Z48" s="173"/>
      <c r="AA48" s="302"/>
      <c r="AB48" s="320">
        <f t="shared" si="48"/>
        <v>47.748136829509797</v>
      </c>
      <c r="AC48" s="321"/>
      <c r="AD48" s="173"/>
      <c r="AE48" s="173"/>
      <c r="AF48" s="173"/>
      <c r="AG48" s="173"/>
      <c r="AH48" s="173"/>
      <c r="AI48" s="173">
        <v>21.52542656179137</v>
      </c>
      <c r="AJ48" s="173">
        <v>26.222710267718426</v>
      </c>
      <c r="AK48" s="28"/>
      <c r="AL48" s="188"/>
      <c r="AM48" s="173"/>
      <c r="AN48" s="302"/>
      <c r="AO48" s="31">
        <v>0</v>
      </c>
      <c r="AP48" s="320"/>
      <c r="AQ48" s="199">
        <f t="shared" si="24"/>
        <v>2013.0046812026981</v>
      </c>
    </row>
    <row r="49" spans="1:44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160.74033460369316</v>
      </c>
      <c r="M49" s="173"/>
      <c r="N49" s="173"/>
      <c r="O49" s="173"/>
      <c r="P49" s="173">
        <v>37.549428621976645</v>
      </c>
      <c r="Q49" s="173"/>
      <c r="R49" s="173"/>
      <c r="S49" s="173"/>
      <c r="T49" s="173"/>
      <c r="U49" s="173">
        <v>123.19090598171651</v>
      </c>
      <c r="V49" s="173"/>
      <c r="W49" s="188"/>
      <c r="X49" s="188"/>
      <c r="Y49" s="188"/>
      <c r="Z49" s="173"/>
      <c r="AA49" s="302"/>
      <c r="AB49" s="320">
        <f t="shared" si="48"/>
        <v>4.2422141273606178</v>
      </c>
      <c r="AC49" s="321"/>
      <c r="AD49" s="173"/>
      <c r="AE49" s="173"/>
      <c r="AF49" s="173"/>
      <c r="AG49" s="173"/>
      <c r="AH49" s="173"/>
      <c r="AI49" s="173">
        <v>3.4754135995810329</v>
      </c>
      <c r="AJ49" s="173">
        <v>0.76680052777958518</v>
      </c>
      <c r="AK49" s="28"/>
      <c r="AL49" s="188"/>
      <c r="AM49" s="173"/>
      <c r="AN49" s="302"/>
      <c r="AO49" s="350">
        <v>0</v>
      </c>
      <c r="AP49" s="320"/>
      <c r="AQ49" s="199">
        <f t="shared" si="24"/>
        <v>164.98254873105378</v>
      </c>
    </row>
    <row r="50" spans="1:44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39.738570178680206</v>
      </c>
      <c r="M50" s="173"/>
      <c r="N50" s="173"/>
      <c r="O50" s="173"/>
      <c r="P50" s="173"/>
      <c r="Q50" s="173"/>
      <c r="R50" s="285"/>
      <c r="S50" s="173"/>
      <c r="T50" s="173"/>
      <c r="U50" s="173">
        <v>39.738570178680206</v>
      </c>
      <c r="V50" s="173"/>
      <c r="W50" s="188"/>
      <c r="X50" s="188"/>
      <c r="Y50" s="188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28"/>
      <c r="AL50" s="188"/>
      <c r="AM50" s="173"/>
      <c r="AN50" s="302"/>
      <c r="AO50" s="350">
        <v>3.9175959587274285</v>
      </c>
      <c r="AP50" s="320"/>
      <c r="AQ50" s="199">
        <f t="shared" si="24"/>
        <v>43.656166137407638</v>
      </c>
    </row>
    <row r="51" spans="1:44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16.437492795382507</v>
      </c>
      <c r="M51" s="173"/>
      <c r="N51" s="173"/>
      <c r="O51" s="173"/>
      <c r="P51" s="173">
        <v>0.94351111111111108</v>
      </c>
      <c r="Q51" s="188"/>
      <c r="R51" s="173">
        <v>15.493981684271397</v>
      </c>
      <c r="S51" s="28"/>
      <c r="T51" s="173"/>
      <c r="U51" s="173"/>
      <c r="V51" s="173"/>
      <c r="W51" s="188"/>
      <c r="X51" s="188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28"/>
      <c r="AL51" s="188"/>
      <c r="AM51" s="173"/>
      <c r="AN51" s="302"/>
      <c r="AO51" s="350"/>
      <c r="AP51" s="320"/>
      <c r="AQ51" s="199">
        <f t="shared" si="24"/>
        <v>16.437492795382507</v>
      </c>
    </row>
    <row r="52" spans="1:44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771.56971565380843</v>
      </c>
      <c r="M52" s="285"/>
      <c r="N52" s="285"/>
      <c r="O52" s="285"/>
      <c r="P52" s="186"/>
      <c r="Q52" s="186"/>
      <c r="R52" s="285">
        <v>771.56971565380843</v>
      </c>
      <c r="S52" s="186"/>
      <c r="T52" s="285"/>
      <c r="U52" s="285"/>
      <c r="V52" s="285"/>
      <c r="W52" s="286"/>
      <c r="X52" s="286"/>
      <c r="Y52" s="2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2"/>
      <c r="AL52" s="283"/>
      <c r="AM52" s="285"/>
      <c r="AN52" s="347"/>
      <c r="AO52" s="347"/>
      <c r="AP52" s="340"/>
      <c r="AQ52" s="237">
        <f t="shared" si="24"/>
        <v>771.56971565380843</v>
      </c>
    </row>
    <row r="53" spans="1:44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222.46949254734614</v>
      </c>
      <c r="M53" s="285"/>
      <c r="N53" s="285"/>
      <c r="O53" s="285"/>
      <c r="P53" s="183">
        <v>13.788822451092983</v>
      </c>
      <c r="Q53" s="183"/>
      <c r="R53" s="285"/>
      <c r="S53" s="186"/>
      <c r="T53" s="285"/>
      <c r="U53" s="285">
        <v>208.68067009625315</v>
      </c>
      <c r="V53" s="285"/>
      <c r="W53" s="286"/>
      <c r="X53" s="286"/>
      <c r="Y53" s="286"/>
      <c r="Z53" s="285"/>
      <c r="AA53" s="347"/>
      <c r="AB53" s="340">
        <f t="shared" si="48"/>
        <v>6.1688002301976166</v>
      </c>
      <c r="AC53" s="341"/>
      <c r="AD53" s="285"/>
      <c r="AE53" s="285"/>
      <c r="AF53" s="285"/>
      <c r="AG53" s="285"/>
      <c r="AH53" s="285"/>
      <c r="AI53" s="173">
        <v>5.8872173480876917</v>
      </c>
      <c r="AJ53" s="173">
        <v>0.28158288210992499</v>
      </c>
      <c r="AK53" s="357"/>
      <c r="AL53" s="172"/>
      <c r="AM53" s="285"/>
      <c r="AN53" s="347"/>
      <c r="AO53" s="382"/>
      <c r="AP53" s="340"/>
      <c r="AQ53" s="237">
        <f t="shared" si="24"/>
        <v>228.63829277754374</v>
      </c>
    </row>
    <row r="54" spans="1:44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64.529100842424555</v>
      </c>
      <c r="M54" s="285"/>
      <c r="N54" s="285"/>
      <c r="O54" s="285"/>
      <c r="P54" s="183"/>
      <c r="Q54" s="183"/>
      <c r="R54" s="285"/>
      <c r="S54" s="186"/>
      <c r="T54" s="285"/>
      <c r="U54" s="285">
        <v>64.529100842424555</v>
      </c>
      <c r="V54" s="285"/>
      <c r="W54" s="286"/>
      <c r="X54" s="286"/>
      <c r="Y54" s="286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357"/>
      <c r="AL54" s="172"/>
      <c r="AM54" s="285"/>
      <c r="AN54" s="382"/>
      <c r="AO54" s="382"/>
      <c r="AP54" s="340"/>
      <c r="AQ54" s="237">
        <f t="shared" si="24"/>
        <v>64.529100842424555</v>
      </c>
    </row>
    <row r="55" spans="1:44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252.33363283368843</v>
      </c>
      <c r="M55" s="180"/>
      <c r="N55" s="180"/>
      <c r="O55" s="180"/>
      <c r="P55" s="180">
        <v>141.21335285787444</v>
      </c>
      <c r="Q55" s="180"/>
      <c r="R55" s="180"/>
      <c r="S55" s="173">
        <v>0</v>
      </c>
      <c r="T55" s="180"/>
      <c r="U55" s="180">
        <v>111.12027997581399</v>
      </c>
      <c r="V55" s="180"/>
      <c r="W55" s="264"/>
      <c r="X55" s="264"/>
      <c r="Y55" s="264"/>
      <c r="Z55" s="180"/>
      <c r="AA55" s="515">
        <v>2.1026507073206266</v>
      </c>
      <c r="AB55" s="328">
        <f t="shared" si="48"/>
        <v>6.0186134153325455</v>
      </c>
      <c r="AC55" s="329"/>
      <c r="AD55" s="180"/>
      <c r="AE55" s="180"/>
      <c r="AF55" s="180"/>
      <c r="AG55" s="180"/>
      <c r="AH55" s="180"/>
      <c r="AI55" s="180">
        <v>3.1348818254044861</v>
      </c>
      <c r="AJ55" s="180">
        <v>2.8837315899280598</v>
      </c>
      <c r="AK55" s="263"/>
      <c r="AL55" s="264"/>
      <c r="AM55" s="180"/>
      <c r="AN55" s="308"/>
      <c r="AO55" s="353"/>
      <c r="AP55" s="328"/>
      <c r="AQ55" s="215">
        <f t="shared" si="24"/>
        <v>260.4548969563416</v>
      </c>
    </row>
    <row r="56" spans="1:44" s="52" customFormat="1" ht="12.75" customHeight="1">
      <c r="A56" s="240" t="s">
        <v>40</v>
      </c>
      <c r="B56" s="157"/>
      <c r="C56" s="287">
        <f t="shared" si="45"/>
        <v>253.31390531449517</v>
      </c>
      <c r="D56" s="292">
        <v>176.36862818968092</v>
      </c>
      <c r="E56" s="188">
        <v>66.56508065009227</v>
      </c>
      <c r="F56" s="288"/>
      <c r="G56" s="288">
        <v>10.380196474721961</v>
      </c>
      <c r="H56" s="174">
        <f t="shared" si="46"/>
        <v>253.5388561</v>
      </c>
      <c r="I56" s="292"/>
      <c r="J56" s="187">
        <v>165.452426</v>
      </c>
      <c r="K56" s="187">
        <v>88.086430100000001</v>
      </c>
      <c r="L56" s="174">
        <f t="shared" si="47"/>
        <v>1602.9284999212773</v>
      </c>
      <c r="M56" s="187"/>
      <c r="N56" s="187"/>
      <c r="O56" s="187"/>
      <c r="P56" s="187">
        <v>0</v>
      </c>
      <c r="Q56" s="187">
        <v>1082.4411010078643</v>
      </c>
      <c r="R56" s="187"/>
      <c r="S56" s="187">
        <v>0</v>
      </c>
      <c r="T56" s="187">
        <v>37.345377807547798</v>
      </c>
      <c r="U56" s="187">
        <v>469.85921542034305</v>
      </c>
      <c r="V56" s="187">
        <v>13.282805685522471</v>
      </c>
      <c r="W56" s="288"/>
      <c r="X56" s="288"/>
      <c r="Y56" s="288"/>
      <c r="Z56" s="187"/>
      <c r="AA56" s="174">
        <v>709.86503773765162</v>
      </c>
      <c r="AB56" s="342">
        <f t="shared" si="48"/>
        <v>44.4041137138273</v>
      </c>
      <c r="AC56" s="343"/>
      <c r="AD56" s="187"/>
      <c r="AE56" s="187">
        <v>26.737832746949191</v>
      </c>
      <c r="AF56" s="187"/>
      <c r="AG56" s="187"/>
      <c r="AH56" s="187"/>
      <c r="AI56" s="187"/>
      <c r="AJ56" s="187"/>
      <c r="AK56" s="292"/>
      <c r="AL56" s="288">
        <v>7.3464911818831427</v>
      </c>
      <c r="AM56" s="187">
        <v>10.319789784994969</v>
      </c>
      <c r="AN56" s="174"/>
      <c r="AO56" s="174">
        <v>734.82105440654993</v>
      </c>
      <c r="AP56" s="342"/>
      <c r="AQ56" s="218">
        <f t="shared" si="24"/>
        <v>3598.8714671938014</v>
      </c>
      <c r="AR56" s="18"/>
    </row>
    <row r="57" spans="1:44" s="52" customFormat="1" ht="12.75" customHeight="1">
      <c r="A57" s="240" t="s">
        <v>193</v>
      </c>
      <c r="B57" s="157"/>
      <c r="C57" s="287">
        <f>C58+C65</f>
        <v>0.98485187969924826</v>
      </c>
      <c r="D57" s="187">
        <f t="shared" ref="D57:AP57" si="49">D58+D65</f>
        <v>0.98485187969924826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220.69053841658601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31.125999999999998</v>
      </c>
      <c r="R57" s="187">
        <f t="shared" si="49"/>
        <v>0</v>
      </c>
      <c r="S57" s="187">
        <f t="shared" si="49"/>
        <v>6.7401304501343944</v>
      </c>
      <c r="T57" s="187">
        <f t="shared" si="49"/>
        <v>73.739164392693965</v>
      </c>
      <c r="U57" s="187">
        <f t="shared" si="49"/>
        <v>109.08500000000001</v>
      </c>
      <c r="V57" s="187">
        <f t="shared" si="49"/>
        <v>2.4357375765003548E-4</v>
      </c>
      <c r="W57" s="288">
        <f t="shared" si="49"/>
        <v>0</v>
      </c>
      <c r="X57" s="288">
        <f t="shared" si="49"/>
        <v>0</v>
      </c>
      <c r="Y57" s="288">
        <f t="shared" si="49"/>
        <v>0</v>
      </c>
      <c r="Z57" s="292">
        <f t="shared" si="49"/>
        <v>0</v>
      </c>
      <c r="AA57" s="174">
        <f t="shared" si="49"/>
        <v>333.84682803029568</v>
      </c>
      <c r="AB57" s="342">
        <f t="shared" si="49"/>
        <v>21.37646381170638</v>
      </c>
      <c r="AC57" s="343">
        <f t="shared" si="49"/>
        <v>0</v>
      </c>
      <c r="AD57" s="187">
        <f t="shared" si="49"/>
        <v>0</v>
      </c>
      <c r="AE57" s="187">
        <f t="shared" si="49"/>
        <v>12.007552396917616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3.8313248092247538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0.1533488487291487</v>
      </c>
      <c r="AM57" s="292">
        <f t="shared" si="49"/>
        <v>5.3842377568348629</v>
      </c>
      <c r="AN57" s="174">
        <f t="shared" si="49"/>
        <v>0</v>
      </c>
      <c r="AO57" s="174">
        <f t="shared" si="49"/>
        <v>830.0262282139031</v>
      </c>
      <c r="AP57" s="342">
        <f t="shared" si="49"/>
        <v>0</v>
      </c>
      <c r="AQ57" s="238">
        <f t="shared" si="24"/>
        <v>1406.9249103521904</v>
      </c>
      <c r="AR57" s="18"/>
    </row>
    <row r="58" spans="1:44" s="52" customFormat="1" ht="12.75" customHeight="1">
      <c r="A58" s="240" t="s">
        <v>194</v>
      </c>
      <c r="B58" s="157"/>
      <c r="C58" s="287">
        <f t="shared" si="45"/>
        <v>0.95785593984962414</v>
      </c>
      <c r="D58" s="343">
        <v>0.95785593984962414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129.41871893541685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13.122</v>
      </c>
      <c r="R58" s="342">
        <f t="shared" si="54"/>
        <v>0</v>
      </c>
      <c r="S58" s="342">
        <v>0</v>
      </c>
      <c r="T58" s="342">
        <v>56.574475361659189</v>
      </c>
      <c r="U58" s="342">
        <v>59.722000000000001</v>
      </c>
      <c r="V58" s="342">
        <f t="shared" si="54"/>
        <v>2.4357375765003548E-4</v>
      </c>
      <c r="W58" s="342">
        <f t="shared" si="54"/>
        <v>0</v>
      </c>
      <c r="X58" s="342">
        <f t="shared" si="54"/>
        <v>0</v>
      </c>
      <c r="Y58" s="288">
        <f t="shared" si="54"/>
        <v>0</v>
      </c>
      <c r="Z58" s="292">
        <f t="shared" si="54"/>
        <v>0</v>
      </c>
      <c r="AA58" s="174">
        <v>231.99181274590944</v>
      </c>
      <c r="AB58" s="342">
        <f t="shared" si="48"/>
        <v>13.939825856850238</v>
      </c>
      <c r="AC58" s="343">
        <f t="shared" si="54"/>
        <v>0</v>
      </c>
      <c r="AD58" s="187">
        <f t="shared" si="54"/>
        <v>0</v>
      </c>
      <c r="AE58" s="187">
        <f>SUM(AE59:AE64)</f>
        <v>8.3639340795522941</v>
      </c>
      <c r="AF58" s="187"/>
      <c r="AG58" s="187">
        <f t="shared" si="54"/>
        <v>0</v>
      </c>
      <c r="AH58" s="187">
        <f t="shared" si="54"/>
        <v>3.830517173393163E-2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0.1533488487291487</v>
      </c>
      <c r="AM58" s="288">
        <v>5.3842377568348629</v>
      </c>
      <c r="AN58" s="174">
        <f t="shared" si="54"/>
        <v>0</v>
      </c>
      <c r="AO58" s="174">
        <v>574.24606213584934</v>
      </c>
      <c r="AP58" s="342">
        <f t="shared" ref="AP58" si="57">SUM(AP59:AP64)</f>
        <v>0</v>
      </c>
      <c r="AQ58" s="238">
        <f t="shared" si="24"/>
        <v>950.55427561387546</v>
      </c>
      <c r="AR58" s="18"/>
    </row>
    <row r="59" spans="1:44" s="52" customFormat="1" ht="12.75" customHeight="1">
      <c r="A59" s="912" t="s">
        <v>174</v>
      </c>
      <c r="B59" s="913" t="s">
        <v>175</v>
      </c>
      <c r="C59" s="259">
        <f t="shared" si="45"/>
        <v>0.59091112781954891</v>
      </c>
      <c r="D59" s="930">
        <v>0.59091112781954891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31.881081833890534</v>
      </c>
      <c r="M59" s="272"/>
      <c r="N59" s="558"/>
      <c r="O59" s="558"/>
      <c r="P59" s="326"/>
      <c r="Q59" s="613">
        <v>4.4349999999999996</v>
      </c>
      <c r="R59" s="326"/>
      <c r="S59" s="613">
        <v>0</v>
      </c>
      <c r="T59" s="613">
        <v>11.356081833890535</v>
      </c>
      <c r="U59" s="613">
        <v>16.09</v>
      </c>
      <c r="V59" s="613">
        <v>0</v>
      </c>
      <c r="W59" s="326"/>
      <c r="X59" s="326"/>
      <c r="Y59" s="558"/>
      <c r="Z59" s="289"/>
      <c r="AA59" s="920">
        <v>56.973595698005688</v>
      </c>
      <c r="AB59" s="326">
        <f t="shared" si="48"/>
        <v>0.89998921716136082</v>
      </c>
      <c r="AC59" s="559"/>
      <c r="AD59" s="272"/>
      <c r="AE59" s="574">
        <v>0.89998921716136082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224.18163838875049</v>
      </c>
      <c r="AP59" s="326"/>
      <c r="AQ59" s="565">
        <f t="shared" si="24"/>
        <v>314.52721626562766</v>
      </c>
      <c r="AR59" s="18"/>
    </row>
    <row r="60" spans="1:44" s="52" customFormat="1" ht="12.75" customHeight="1">
      <c r="A60" s="912" t="s">
        <v>176</v>
      </c>
      <c r="B60" s="913" t="s">
        <v>177</v>
      </c>
      <c r="C60" s="249">
        <f t="shared" si="45"/>
        <v>4.4993233082706766E-2</v>
      </c>
      <c r="D60" s="930">
        <v>4.4993233082706766E-2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29.241638030063385</v>
      </c>
      <c r="M60" s="251"/>
      <c r="N60" s="383"/>
      <c r="O60" s="383"/>
      <c r="P60" s="320"/>
      <c r="Q60" s="613">
        <v>1.198</v>
      </c>
      <c r="R60" s="320"/>
      <c r="S60" s="613">
        <v>0</v>
      </c>
      <c r="T60" s="613">
        <v>3.0826380300633871</v>
      </c>
      <c r="U60" s="613">
        <v>24.960999999999999</v>
      </c>
      <c r="V60" s="613">
        <v>0</v>
      </c>
      <c r="W60" s="320"/>
      <c r="X60" s="320"/>
      <c r="Y60" s="383"/>
      <c r="Z60" s="250"/>
      <c r="AA60" s="920">
        <v>28.788121867427307</v>
      </c>
      <c r="AB60" s="320">
        <f t="shared" si="48"/>
        <v>0.12957591232996116</v>
      </c>
      <c r="AC60" s="560"/>
      <c r="AD60" s="251"/>
      <c r="AE60" s="575">
        <v>0.12957591232996116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77.014686523989965</v>
      </c>
      <c r="AP60" s="320"/>
      <c r="AQ60" s="566">
        <f t="shared" si="24"/>
        <v>135.21901556689332</v>
      </c>
      <c r="AR60" s="18"/>
    </row>
    <row r="61" spans="1:44" s="52" customFormat="1" ht="12.75" customHeight="1">
      <c r="A61" s="912" t="s">
        <v>178</v>
      </c>
      <c r="B61" s="913" t="s">
        <v>179</v>
      </c>
      <c r="C61" s="249">
        <f t="shared" si="45"/>
        <v>5.099233082706766E-2</v>
      </c>
      <c r="D61" s="930">
        <v>5.099233082706766E-2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31.751829236289804</v>
      </c>
      <c r="M61" s="251"/>
      <c r="N61" s="383"/>
      <c r="O61" s="383"/>
      <c r="P61" s="320"/>
      <c r="Q61" s="613">
        <v>3.2789999999999999</v>
      </c>
      <c r="R61" s="320"/>
      <c r="S61" s="613">
        <v>0</v>
      </c>
      <c r="T61" s="613">
        <v>22.533829236289804</v>
      </c>
      <c r="U61" s="613">
        <v>5.9390000000000001</v>
      </c>
      <c r="V61" s="613">
        <v>0</v>
      </c>
      <c r="W61" s="320"/>
      <c r="X61" s="320"/>
      <c r="Y61" s="383"/>
      <c r="Z61" s="250"/>
      <c r="AA61" s="920">
        <v>46.476562619800752</v>
      </c>
      <c r="AB61" s="320">
        <f t="shared" si="48"/>
        <v>4.4985376519771298</v>
      </c>
      <c r="AC61" s="560"/>
      <c r="AD61" s="251"/>
      <c r="AE61" s="575">
        <v>4.4985376519771298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87.274756400051899</v>
      </c>
      <c r="AP61" s="320"/>
      <c r="AQ61" s="566">
        <f t="shared" si="24"/>
        <v>170.05267823894667</v>
      </c>
      <c r="AR61" s="18"/>
    </row>
    <row r="62" spans="1:44" s="52" customFormat="1" ht="12.75" customHeight="1">
      <c r="A62" s="912" t="s">
        <v>180</v>
      </c>
      <c r="B62" s="913" t="s">
        <v>181</v>
      </c>
      <c r="C62" s="249">
        <f t="shared" si="45"/>
        <v>2.8995639097744365E-2</v>
      </c>
      <c r="D62" s="930">
        <v>2.8995639097744365E-2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5.0089944669618562</v>
      </c>
      <c r="M62" s="251"/>
      <c r="N62" s="383"/>
      <c r="O62" s="383"/>
      <c r="P62" s="320"/>
      <c r="Q62" s="613">
        <v>0.63300000000000001</v>
      </c>
      <c r="R62" s="320"/>
      <c r="S62" s="613">
        <v>0</v>
      </c>
      <c r="T62" s="613">
        <v>2.9679944669618563</v>
      </c>
      <c r="U62" s="613">
        <v>1.4079999999999999</v>
      </c>
      <c r="V62" s="613">
        <v>0</v>
      </c>
      <c r="W62" s="320"/>
      <c r="X62" s="320"/>
      <c r="Y62" s="383"/>
      <c r="Z62" s="250"/>
      <c r="AA62" s="920">
        <v>13.203470625508286</v>
      </c>
      <c r="AB62" s="320">
        <f t="shared" si="48"/>
        <v>0.68309040739164317</v>
      </c>
      <c r="AC62" s="560"/>
      <c r="AD62" s="251"/>
      <c r="AE62" s="575">
        <v>0.68309040739164317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42.792408042828626</v>
      </c>
      <c r="AP62" s="320"/>
      <c r="AQ62" s="566">
        <f t="shared" si="24"/>
        <v>61.716959181788155</v>
      </c>
      <c r="AR62" s="18"/>
    </row>
    <row r="63" spans="1:44" s="52" customFormat="1" ht="12.75" customHeight="1">
      <c r="A63" s="912" t="s">
        <v>182</v>
      </c>
      <c r="B63" s="913" t="s">
        <v>183</v>
      </c>
      <c r="C63" s="249">
        <f t="shared" si="45"/>
        <v>3.4994736842105266E-2</v>
      </c>
      <c r="D63" s="931">
        <v>3.4994736842105266E-2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2.3983852072382028</v>
      </c>
      <c r="M63" s="251"/>
      <c r="N63" s="383"/>
      <c r="O63" s="383"/>
      <c r="P63" s="320"/>
      <c r="Q63" s="614">
        <v>0.18099999999999999</v>
      </c>
      <c r="R63" s="320"/>
      <c r="S63" s="614">
        <v>0</v>
      </c>
      <c r="T63" s="614">
        <v>1.3353852072382029</v>
      </c>
      <c r="U63" s="614">
        <v>0.88200000000000001</v>
      </c>
      <c r="V63" s="614">
        <v>0</v>
      </c>
      <c r="W63" s="320"/>
      <c r="X63" s="320"/>
      <c r="Y63" s="383"/>
      <c r="Z63" s="250"/>
      <c r="AA63" s="921">
        <v>8.9803207940779668</v>
      </c>
      <c r="AB63" s="320">
        <f t="shared" si="48"/>
        <v>0.13098434615963467</v>
      </c>
      <c r="AC63" s="560"/>
      <c r="AD63" s="251"/>
      <c r="AE63" s="575">
        <v>0.13098434615963467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32.746542050074893</v>
      </c>
      <c r="AP63" s="320"/>
      <c r="AQ63" s="566">
        <f t="shared" si="24"/>
        <v>44.291227134392798</v>
      </c>
      <c r="AR63" s="18"/>
    </row>
    <row r="64" spans="1:44" ht="12.75" customHeight="1">
      <c r="A64" s="914" t="s">
        <v>184</v>
      </c>
      <c r="B64" s="915"/>
      <c r="C64" s="262">
        <f t="shared" si="45"/>
        <v>0.20696887218045112</v>
      </c>
      <c r="D64" s="931">
        <v>0.20696887218045112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29.136790160973057</v>
      </c>
      <c r="M64" s="291"/>
      <c r="N64" s="562"/>
      <c r="O64" s="562"/>
      <c r="P64" s="328"/>
      <c r="Q64" s="614">
        <v>3.3959999999999999</v>
      </c>
      <c r="R64" s="328"/>
      <c r="S64" s="614">
        <v>0</v>
      </c>
      <c r="T64" s="614">
        <v>15.298546587215405</v>
      </c>
      <c r="U64" s="614">
        <v>10.442</v>
      </c>
      <c r="V64" s="614">
        <v>2.4357375765003548E-4</v>
      </c>
      <c r="W64" s="328"/>
      <c r="X64" s="328"/>
      <c r="Y64" s="562"/>
      <c r="Z64" s="290"/>
      <c r="AA64" s="921">
        <v>77.569741141089466</v>
      </c>
      <c r="AB64" s="328">
        <f t="shared" si="48"/>
        <v>7.5976483218305084</v>
      </c>
      <c r="AC64" s="563"/>
      <c r="AD64" s="291"/>
      <c r="AE64" s="576">
        <v>2.0217565445325647</v>
      </c>
      <c r="AF64" s="576"/>
      <c r="AG64" s="576"/>
      <c r="AH64" s="576">
        <v>3.830517173393163E-2</v>
      </c>
      <c r="AI64" s="576">
        <v>0</v>
      </c>
      <c r="AJ64" s="576"/>
      <c r="AK64" s="576"/>
      <c r="AL64" s="576">
        <v>0.1533488487291487</v>
      </c>
      <c r="AM64" s="620">
        <v>5.3842377568348629</v>
      </c>
      <c r="AN64" s="308"/>
      <c r="AO64" s="921">
        <v>110.23603073015354</v>
      </c>
      <c r="AP64" s="328"/>
      <c r="AQ64" s="567">
        <f t="shared" si="24"/>
        <v>224.74717922622702</v>
      </c>
    </row>
    <row r="65" spans="1:44" ht="12.75" customHeight="1">
      <c r="A65" s="240" t="s">
        <v>195</v>
      </c>
      <c r="B65" s="241"/>
      <c r="C65" s="262">
        <f>SUM(D65:G65)</f>
        <v>2.6995939849624062E-2</v>
      </c>
      <c r="D65" s="343">
        <f>SUM(D66:D69)</f>
        <v>2.6995939849624062E-2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91.27181948116916</v>
      </c>
      <c r="M65" s="180"/>
      <c r="N65" s="264"/>
      <c r="O65" s="264"/>
      <c r="P65" s="414"/>
      <c r="Q65" s="342">
        <v>18.003999999999998</v>
      </c>
      <c r="R65" s="414"/>
      <c r="S65" s="342">
        <v>6.7401304501343944</v>
      </c>
      <c r="T65" s="342">
        <v>17.164689031034769</v>
      </c>
      <c r="U65" s="342">
        <v>49.363</v>
      </c>
      <c r="V65" s="342">
        <f>SUM(V66:V69)</f>
        <v>0</v>
      </c>
      <c r="W65" s="414"/>
      <c r="X65" s="414"/>
      <c r="Y65" s="264"/>
      <c r="Z65" s="180"/>
      <c r="AA65" s="174">
        <v>101.85501528438623</v>
      </c>
      <c r="AB65" s="328">
        <f>SUM(AC65:AM65)</f>
        <v>7.4366379548561437</v>
      </c>
      <c r="AC65" s="329"/>
      <c r="AD65" s="180"/>
      <c r="AE65" s="342">
        <f>SUM(AE66:AE69)</f>
        <v>3.6436183173653216</v>
      </c>
      <c r="AF65" s="180"/>
      <c r="AG65" s="180"/>
      <c r="AH65" s="180">
        <v>3.793019637490822</v>
      </c>
      <c r="AI65" s="180">
        <f>SUM(AI66:AI69)</f>
        <v>0</v>
      </c>
      <c r="AJ65" s="180"/>
      <c r="AK65" s="180"/>
      <c r="AL65" s="180"/>
      <c r="AM65" s="264"/>
      <c r="AN65" s="308"/>
      <c r="AO65" s="174">
        <v>255.78016607805375</v>
      </c>
      <c r="AP65" s="328"/>
      <c r="AQ65" s="571">
        <f t="shared" si="24"/>
        <v>456.37063473831495</v>
      </c>
    </row>
    <row r="66" spans="1:44" ht="12.75" customHeight="1">
      <c r="A66" s="916" t="s">
        <v>185</v>
      </c>
      <c r="B66" s="917" t="s">
        <v>186</v>
      </c>
      <c r="C66" s="259">
        <f t="shared" ref="C66:C69" si="58">SUM(D66:G66)</f>
        <v>6.9989473684210534E-3</v>
      </c>
      <c r="D66" s="932">
        <v>6.9989473684210534E-3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2.3893599559119578</v>
      </c>
      <c r="M66" s="549"/>
      <c r="N66" s="311"/>
      <c r="O66" s="261"/>
      <c r="P66" s="311"/>
      <c r="Q66" s="615">
        <v>0.27200000000000002</v>
      </c>
      <c r="R66" s="311"/>
      <c r="S66" s="615">
        <v>1.6091716627196714E-2</v>
      </c>
      <c r="T66" s="615">
        <v>0.38426823928476106</v>
      </c>
      <c r="U66" s="615">
        <v>1.7170000000000001</v>
      </c>
      <c r="V66" s="615">
        <v>0</v>
      </c>
      <c r="W66" s="311"/>
      <c r="X66" s="311"/>
      <c r="Y66" s="261"/>
      <c r="Z66" s="179"/>
      <c r="AA66" s="922">
        <v>4.6285676016741437</v>
      </c>
      <c r="AB66" s="326">
        <f t="shared" ref="AB66:AB69" si="61">SUM(AC66:AM66)</f>
        <v>3.7944280713204956</v>
      </c>
      <c r="AC66" s="327"/>
      <c r="AD66" s="179"/>
      <c r="AE66" s="179">
        <v>1.4084338296734909E-3</v>
      </c>
      <c r="AF66" s="179"/>
      <c r="AG66" s="179"/>
      <c r="AH66" s="179">
        <v>3.793019637490822</v>
      </c>
      <c r="AI66" s="179">
        <v>0</v>
      </c>
      <c r="AJ66" s="179"/>
      <c r="AK66" s="179"/>
      <c r="AL66" s="179"/>
      <c r="AM66" s="261"/>
      <c r="AN66" s="307"/>
      <c r="AO66" s="922">
        <v>57.313851947653234</v>
      </c>
      <c r="AP66" s="326"/>
      <c r="AQ66" s="219">
        <f t="shared" si="24"/>
        <v>68.133206523928251</v>
      </c>
    </row>
    <row r="67" spans="1:44" ht="12.75" customHeight="1">
      <c r="A67" s="918" t="s">
        <v>187</v>
      </c>
      <c r="B67" s="919">
        <v>84</v>
      </c>
      <c r="C67" s="249">
        <f t="shared" si="58"/>
        <v>1.6997443609022559E-2</v>
      </c>
      <c r="D67" s="933">
        <v>1.6997443609022559E-2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55.922789304575787</v>
      </c>
      <c r="M67" s="550"/>
      <c r="N67" s="413"/>
      <c r="O67" s="188"/>
      <c r="P67" s="413"/>
      <c r="Q67" s="616">
        <v>9.3049999999999997</v>
      </c>
      <c r="R67" s="413"/>
      <c r="S67" s="616">
        <v>5.9884174019782055</v>
      </c>
      <c r="T67" s="616">
        <v>10.774371902597583</v>
      </c>
      <c r="U67" s="616">
        <v>29.855</v>
      </c>
      <c r="V67" s="616">
        <v>0</v>
      </c>
      <c r="W67" s="413"/>
      <c r="X67" s="413"/>
      <c r="Y67" s="188"/>
      <c r="Z67" s="173"/>
      <c r="AA67" s="923">
        <v>43.51464844060834</v>
      </c>
      <c r="AB67" s="320">
        <f t="shared" si="61"/>
        <v>2.3337748557689748</v>
      </c>
      <c r="AC67" s="321"/>
      <c r="AD67" s="173"/>
      <c r="AE67" s="173">
        <v>2.3337748557689748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02"/>
      <c r="AO67" s="923">
        <v>133.58622824008668</v>
      </c>
      <c r="AP67" s="320"/>
      <c r="AQ67" s="199">
        <f t="shared" si="24"/>
        <v>235.37443828464882</v>
      </c>
    </row>
    <row r="68" spans="1:44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18.97931580101168</v>
      </c>
      <c r="M68" s="550"/>
      <c r="N68" s="413"/>
      <c r="O68" s="188"/>
      <c r="P68" s="413"/>
      <c r="Q68" s="616">
        <v>4.1559999999999997</v>
      </c>
      <c r="R68" s="413"/>
      <c r="S68" s="616">
        <v>0.40229291567991787</v>
      </c>
      <c r="T68" s="616">
        <v>3.0720228853317639</v>
      </c>
      <c r="U68" s="616">
        <v>11.349</v>
      </c>
      <c r="V68" s="616">
        <v>0</v>
      </c>
      <c r="W68" s="413"/>
      <c r="X68" s="413"/>
      <c r="Y68" s="188"/>
      <c r="Z68" s="173"/>
      <c r="AA68" s="923">
        <v>22.759911408880111</v>
      </c>
      <c r="AB68" s="320">
        <f t="shared" si="61"/>
        <v>0.4112626782646594</v>
      </c>
      <c r="AC68" s="321"/>
      <c r="AD68" s="173"/>
      <c r="AE68" s="173">
        <v>0.4112626782646594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02"/>
      <c r="AO68" s="923">
        <v>37.818337222598096</v>
      </c>
      <c r="AP68" s="320"/>
      <c r="AQ68" s="199">
        <f t="shared" si="24"/>
        <v>79.968827110754546</v>
      </c>
    </row>
    <row r="69" spans="1:44" s="52" customFormat="1" ht="12.75" customHeight="1">
      <c r="A69" s="914" t="s">
        <v>189</v>
      </c>
      <c r="B69" s="915" t="s">
        <v>190</v>
      </c>
      <c r="C69" s="284">
        <f t="shared" si="58"/>
        <v>2.9995488721804514E-3</v>
      </c>
      <c r="D69" s="934">
        <v>2.9995488721804514E-3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13.980354419669737</v>
      </c>
      <c r="M69" s="551"/>
      <c r="N69" s="414"/>
      <c r="O69" s="264"/>
      <c r="P69" s="414"/>
      <c r="Q69" s="617">
        <v>4.2709999999999999</v>
      </c>
      <c r="R69" s="414"/>
      <c r="S69" s="617">
        <v>0.33332841584907469</v>
      </c>
      <c r="T69" s="617">
        <v>2.9340260038206623</v>
      </c>
      <c r="U69" s="617">
        <v>6.4420000000000002</v>
      </c>
      <c r="V69" s="617">
        <v>0</v>
      </c>
      <c r="W69" s="414"/>
      <c r="X69" s="414"/>
      <c r="Y69" s="264"/>
      <c r="Z69" s="180"/>
      <c r="AA69" s="924">
        <v>30.95188783322364</v>
      </c>
      <c r="AB69" s="340">
        <f t="shared" si="61"/>
        <v>0.89717234950201386</v>
      </c>
      <c r="AC69" s="341"/>
      <c r="AD69" s="285"/>
      <c r="AE69" s="285">
        <v>0.89717234950201386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316"/>
      <c r="AO69" s="924">
        <v>27.061748667715779</v>
      </c>
      <c r="AP69" s="340"/>
      <c r="AQ69" s="237">
        <f t="shared" si="24"/>
        <v>72.894162818983347</v>
      </c>
      <c r="AR69" s="18"/>
    </row>
    <row r="70" spans="1:44" s="52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221.89154760097949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221.89154760097949</v>
      </c>
      <c r="V70" s="179"/>
      <c r="W70" s="294"/>
      <c r="X70" s="294"/>
      <c r="Y70" s="294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293"/>
      <c r="AL70" s="294"/>
      <c r="AM70" s="189"/>
      <c r="AN70" s="310"/>
      <c r="AO70" s="310">
        <v>47.979363714531381</v>
      </c>
      <c r="AP70" s="331"/>
      <c r="AQ70" s="218">
        <f t="shared" si="24"/>
        <v>269.87091131551085</v>
      </c>
      <c r="AR70" s="18"/>
    </row>
    <row r="71" spans="1:44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24.564747688587548</v>
      </c>
      <c r="M71" s="180"/>
      <c r="N71" s="180"/>
      <c r="O71" s="180"/>
      <c r="P71" s="180"/>
      <c r="Q71" s="180"/>
      <c r="R71" s="180"/>
      <c r="S71" s="180"/>
      <c r="T71" s="180"/>
      <c r="U71" s="180">
        <v>24.564747688587548</v>
      </c>
      <c r="V71" s="180"/>
      <c r="W71" s="264"/>
      <c r="X71" s="264"/>
      <c r="Y71" s="264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263"/>
      <c r="AL71" s="264"/>
      <c r="AM71" s="180"/>
      <c r="AN71" s="308"/>
      <c r="AO71" s="353"/>
      <c r="AP71" s="328"/>
      <c r="AQ71" s="462">
        <f t="shared" si="24"/>
        <v>24.564747688587548</v>
      </c>
      <c r="AR71" s="18"/>
    </row>
    <row r="72" spans="1:44" ht="12.75" customHeight="1" thickBot="1">
      <c r="A72" s="45" t="s">
        <v>42</v>
      </c>
      <c r="B72" s="46"/>
      <c r="C72" s="254">
        <f t="shared" ref="C72:AP72" si="62">C26-C27-C29</f>
        <v>10.594687457180726</v>
      </c>
      <c r="D72" s="276">
        <f t="shared" si="62"/>
        <v>12.404615715075806</v>
      </c>
      <c r="E72" s="177">
        <f t="shared" si="62"/>
        <v>-1.8287930207739578</v>
      </c>
      <c r="F72" s="295">
        <f t="shared" si="62"/>
        <v>0</v>
      </c>
      <c r="G72" s="295">
        <f t="shared" si="62"/>
        <v>1.8864762878987307E-2</v>
      </c>
      <c r="H72" s="305">
        <f t="shared" si="62"/>
        <v>-1.1757011302626381</v>
      </c>
      <c r="I72" s="276">
        <f t="shared" si="62"/>
        <v>-0.25453503026277507</v>
      </c>
      <c r="J72" s="177">
        <f t="shared" si="62"/>
        <v>-0.37685199999998531</v>
      </c>
      <c r="K72" s="177">
        <f t="shared" si="62"/>
        <v>-0.54431410000000824</v>
      </c>
      <c r="L72" s="305">
        <f t="shared" si="62"/>
        <v>-59.188116965977315</v>
      </c>
      <c r="M72" s="177">
        <f t="shared" si="62"/>
        <v>0</v>
      </c>
      <c r="N72" s="177">
        <f t="shared" ref="N72" si="63">N26-N27-N29</f>
        <v>0</v>
      </c>
      <c r="O72" s="177">
        <f t="shared" si="62"/>
        <v>-0.78720530690860357</v>
      </c>
      <c r="P72" s="177">
        <f t="shared" si="62"/>
        <v>67.031501246244034</v>
      </c>
      <c r="Q72" s="177">
        <f t="shared" si="62"/>
        <v>-97.831784486974811</v>
      </c>
      <c r="R72" s="177">
        <f t="shared" si="62"/>
        <v>2.5864829111361587</v>
      </c>
      <c r="S72" s="177">
        <f t="shared" si="62"/>
        <v>-3.0555983747509572</v>
      </c>
      <c r="T72" s="177">
        <f t="shared" si="62"/>
        <v>5.2035893797848587</v>
      </c>
      <c r="U72" s="177">
        <f t="shared" si="62"/>
        <v>-35.654321713225727</v>
      </c>
      <c r="V72" s="177">
        <f t="shared" si="62"/>
        <v>1.2746554777187811</v>
      </c>
      <c r="W72" s="295">
        <f t="shared" si="62"/>
        <v>2.0445639009999965</v>
      </c>
      <c r="X72" s="295">
        <f t="shared" si="62"/>
        <v>0</v>
      </c>
      <c r="Y72" s="295">
        <f t="shared" si="62"/>
        <v>0</v>
      </c>
      <c r="Z72" s="177">
        <f t="shared" si="62"/>
        <v>0</v>
      </c>
      <c r="AA72" s="305">
        <f t="shared" si="62"/>
        <v>-11.252359890853313</v>
      </c>
      <c r="AB72" s="255">
        <f t="shared" si="62"/>
        <v>-0.45004401846438213</v>
      </c>
      <c r="AC72" s="334">
        <f t="shared" si="62"/>
        <v>0</v>
      </c>
      <c r="AD72" s="177">
        <f t="shared" si="62"/>
        <v>0</v>
      </c>
      <c r="AE72" s="177">
        <f t="shared" si="62"/>
        <v>-0.46018438903215042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1.0140254128991444E-2</v>
      </c>
      <c r="AJ72" s="177">
        <f t="shared" ref="AJ72" si="65">AJ26-AJ27-AJ29</f>
        <v>1.164388869767663E-7</v>
      </c>
      <c r="AK72" s="276">
        <f t="shared" si="62"/>
        <v>0</v>
      </c>
      <c r="AL72" s="295">
        <f t="shared" ref="AL72" si="66">AL26-AL27-AL29</f>
        <v>0</v>
      </c>
      <c r="AM72" s="177">
        <f t="shared" si="62"/>
        <v>0</v>
      </c>
      <c r="AN72" s="305">
        <f t="shared" si="62"/>
        <v>0</v>
      </c>
      <c r="AO72" s="305">
        <f t="shared" si="62"/>
        <v>-7.5937766096858468</v>
      </c>
      <c r="AP72" s="255">
        <f t="shared" si="62"/>
        <v>0</v>
      </c>
      <c r="AQ72" s="205">
        <f t="shared" si="24"/>
        <v>-69.065311158062769</v>
      </c>
    </row>
    <row r="73" spans="1:44" s="52" customFormat="1" ht="1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4" ht="12.75" customHeight="1">
      <c r="A74" s="171" t="s">
        <v>196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4" ht="12.75" customHeight="1">
      <c r="A78" s="454" t="s">
        <v>119</v>
      </c>
      <c r="B78" s="450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</row>
    <row r="79" spans="1:44" ht="12.75" customHeight="1">
      <c r="A79" s="455" t="s">
        <v>117</v>
      </c>
      <c r="B79" s="405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</row>
    <row r="80" spans="1:44" ht="12.75" customHeight="1">
      <c r="A80" s="453" t="s">
        <v>118</v>
      </c>
      <c r="B80" s="405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</row>
    <row r="81" spans="1:42" ht="12.75" customHeight="1">
      <c r="A81" s="161" t="s">
        <v>151</v>
      </c>
      <c r="B81" s="161"/>
      <c r="C81" s="242"/>
      <c r="D81" s="242"/>
      <c r="E81" s="296"/>
      <c r="F81" s="211"/>
      <c r="G81" s="211"/>
      <c r="H81" s="296"/>
      <c r="I81" s="211"/>
      <c r="J81" s="211"/>
      <c r="K81" s="211"/>
      <c r="S81" s="346"/>
      <c r="T81" s="358"/>
      <c r="U81" s="346"/>
      <c r="V81" s="346"/>
      <c r="Z81" s="211"/>
      <c r="AB81" s="168"/>
      <c r="AP81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8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1" width="6.140625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4" s="2" customFormat="1" ht="105.75" customHeight="1" thickBot="1">
      <c r="A1" s="175" t="s">
        <v>113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388" t="s">
        <v>207</v>
      </c>
      <c r="AN1" s="389" t="s">
        <v>116</v>
      </c>
      <c r="AO1" s="389" t="s">
        <v>106</v>
      </c>
      <c r="AP1" s="392" t="s">
        <v>107</v>
      </c>
      <c r="AQ1" s="393" t="s">
        <v>108</v>
      </c>
    </row>
    <row r="2" spans="1:44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578.46269353784874</v>
      </c>
      <c r="I2" s="12">
        <v>409.44269353784875</v>
      </c>
      <c r="J2" s="301">
        <v>169.02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301"/>
      <c r="AA2" s="300">
        <v>255.05234821118916</v>
      </c>
      <c r="AB2" s="318">
        <f>SUM(AC2:AM2)</f>
        <v>618.09588722177364</v>
      </c>
      <c r="AC2" s="319">
        <v>77.549156461026783</v>
      </c>
      <c r="AD2" s="301">
        <v>254.14868573599998</v>
      </c>
      <c r="AE2" s="301">
        <v>176.68336055098607</v>
      </c>
      <c r="AF2" s="301">
        <v>5.1058571868730294</v>
      </c>
      <c r="AG2" s="301">
        <v>42.155168292267398</v>
      </c>
      <c r="AH2" s="301">
        <v>13.345619195717527</v>
      </c>
      <c r="AI2" s="301">
        <v>28.354391735332666</v>
      </c>
      <c r="AJ2" s="301">
        <v>0.84786792993599991</v>
      </c>
      <c r="AK2" s="301">
        <v>3.6471156113499575E-2</v>
      </c>
      <c r="AL2" s="301">
        <v>5.3954172701889549</v>
      </c>
      <c r="AM2" s="248">
        <v>14.473891707331729</v>
      </c>
      <c r="AN2" s="349">
        <v>12.912377006305533</v>
      </c>
      <c r="AO2" s="349"/>
      <c r="AP2" s="318"/>
      <c r="AQ2" s="195">
        <f>C2+H2+L2+AA2+AB2+AN2+AO2+AP2</f>
        <v>1464.5233059771172</v>
      </c>
    </row>
    <row r="3" spans="1:44" ht="12.75" customHeight="1">
      <c r="A3" s="19" t="s">
        <v>1</v>
      </c>
      <c r="B3" s="20"/>
      <c r="C3" s="249">
        <f>SUM(D3:G3)</f>
        <v>1285.6262242947273</v>
      </c>
      <c r="D3" s="250">
        <v>1216.1965894932266</v>
      </c>
      <c r="E3" s="383">
        <v>53.866222015677629</v>
      </c>
      <c r="F3" s="188"/>
      <c r="G3" s="188">
        <v>15.563412785823209</v>
      </c>
      <c r="H3" s="302">
        <f>SUM(I3:K3)</f>
        <v>0</v>
      </c>
      <c r="I3" s="28"/>
      <c r="J3" s="173"/>
      <c r="K3" s="173"/>
      <c r="L3" s="302">
        <f>SUM(M3:Z3)</f>
        <v>8920.4885872336254</v>
      </c>
      <c r="M3" s="28">
        <v>2738.5227999999997</v>
      </c>
      <c r="N3" s="28">
        <v>13.844999999999999</v>
      </c>
      <c r="O3" s="173">
        <v>0</v>
      </c>
      <c r="P3" s="173">
        <v>1113.5994479599933</v>
      </c>
      <c r="Q3" s="173">
        <v>538.18610125093642</v>
      </c>
      <c r="R3" s="173">
        <v>1142.8899671798954</v>
      </c>
      <c r="S3" s="173">
        <v>427.08627184029092</v>
      </c>
      <c r="T3" s="173">
        <v>92.132466300000004</v>
      </c>
      <c r="U3" s="173">
        <v>2446.7753382288615</v>
      </c>
      <c r="V3" s="173">
        <v>140.45274987364937</v>
      </c>
      <c r="W3" s="173">
        <v>0</v>
      </c>
      <c r="X3" s="173">
        <v>224.85599160000001</v>
      </c>
      <c r="Y3" s="173">
        <v>1.5586329999999999</v>
      </c>
      <c r="Z3" s="173">
        <v>40.583820000000003</v>
      </c>
      <c r="AA3" s="302">
        <v>4037.4179199703585</v>
      </c>
      <c r="AB3" s="320">
        <f>SUM(AC3:AM3)</f>
        <v>58.957746231713578</v>
      </c>
      <c r="AC3" s="321"/>
      <c r="AD3" s="173"/>
      <c r="AE3" s="173">
        <v>9.3350300945829741</v>
      </c>
      <c r="AF3" s="173"/>
      <c r="AG3" s="173"/>
      <c r="AH3" s="173"/>
      <c r="AI3" s="173">
        <v>29.358918095194607</v>
      </c>
      <c r="AJ3" s="173">
        <v>20.263798041935999</v>
      </c>
      <c r="AK3" s="173"/>
      <c r="AL3" s="173"/>
      <c r="AM3" s="188"/>
      <c r="AN3" s="350"/>
      <c r="AO3" s="350">
        <v>80.75810309544282</v>
      </c>
      <c r="AP3" s="320"/>
      <c r="AQ3" s="199">
        <f t="shared" ref="AQ3:AQ20" si="0">C3+H3+L3+AA3+AB3+AN3+AO3+AP3</f>
        <v>14383.248580825868</v>
      </c>
    </row>
    <row r="4" spans="1:44" ht="12.75" customHeight="1">
      <c r="A4" s="19" t="s">
        <v>2</v>
      </c>
      <c r="B4" s="20"/>
      <c r="C4" s="249">
        <f>SUM(D4:G4)</f>
        <v>6.6042553515328004</v>
      </c>
      <c r="D4" s="250">
        <v>0</v>
      </c>
      <c r="E4" s="251">
        <v>5.7693002125600001</v>
      </c>
      <c r="F4" s="188"/>
      <c r="G4" s="188">
        <v>0.83495513897280005</v>
      </c>
      <c r="H4" s="302">
        <f>SUM(I4:K4)</f>
        <v>4.6550439999999993</v>
      </c>
      <c r="I4" s="28"/>
      <c r="J4" s="173"/>
      <c r="K4" s="173">
        <v>4.6550439999999993</v>
      </c>
      <c r="L4" s="302">
        <f>SUM(M4:Z4)</f>
        <v>959.23454752670102</v>
      </c>
      <c r="M4" s="28">
        <v>0</v>
      </c>
      <c r="N4" s="28">
        <v>0</v>
      </c>
      <c r="O4" s="173"/>
      <c r="P4" s="173">
        <v>0</v>
      </c>
      <c r="Q4" s="173">
        <v>0</v>
      </c>
      <c r="R4" s="173">
        <v>0</v>
      </c>
      <c r="S4" s="173">
        <v>896.84230182691681</v>
      </c>
      <c r="T4" s="173">
        <v>10.510023938624002</v>
      </c>
      <c r="U4" s="173">
        <v>22.754620519199996</v>
      </c>
      <c r="V4" s="173">
        <v>0.56868162096014074</v>
      </c>
      <c r="W4" s="173">
        <v>24.383695020999998</v>
      </c>
      <c r="X4" s="173">
        <v>4.4119600000000002E-2</v>
      </c>
      <c r="Y4" s="173">
        <v>5.2550000000000001E-3</v>
      </c>
      <c r="Z4" s="173">
        <v>4.1258499999999998</v>
      </c>
      <c r="AA4" s="302">
        <v>0</v>
      </c>
      <c r="AB4" s="320">
        <f>SUM(AC4:AM4)</f>
        <v>0.15907136715391229</v>
      </c>
      <c r="AC4" s="321"/>
      <c r="AD4" s="173"/>
      <c r="AE4" s="173">
        <v>0.15907136715391229</v>
      </c>
      <c r="AF4" s="173"/>
      <c r="AG4" s="173"/>
      <c r="AH4" s="173"/>
      <c r="AI4" s="173">
        <v>0</v>
      </c>
      <c r="AJ4" s="173">
        <v>0</v>
      </c>
      <c r="AK4" s="173"/>
      <c r="AL4" s="173"/>
      <c r="AM4" s="188"/>
      <c r="AN4" s="350"/>
      <c r="AO4" s="350">
        <v>15.087145313843509</v>
      </c>
      <c r="AP4" s="320"/>
      <c r="AQ4" s="199">
        <f t="shared" si="0"/>
        <v>985.74006355923132</v>
      </c>
    </row>
    <row r="5" spans="1:44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97.750870181311129</v>
      </c>
      <c r="M5" s="28"/>
      <c r="N5" s="28"/>
      <c r="O5" s="173"/>
      <c r="P5" s="173"/>
      <c r="Q5" s="173"/>
      <c r="R5" s="173"/>
      <c r="S5" s="173">
        <v>32.049856258474577</v>
      </c>
      <c r="T5" s="173"/>
      <c r="U5" s="173">
        <v>65.701013922836552</v>
      </c>
      <c r="V5" s="173"/>
      <c r="W5" s="173"/>
      <c r="X5" s="173"/>
      <c r="Y5" s="173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188"/>
      <c r="AN5" s="350"/>
      <c r="AO5" s="350"/>
      <c r="AP5" s="320"/>
      <c r="AQ5" s="199">
        <f t="shared" si="0"/>
        <v>97.750870181311129</v>
      </c>
    </row>
    <row r="6" spans="1:44" ht="12.75" customHeight="1" thickBot="1">
      <c r="A6" s="33" t="s">
        <v>4</v>
      </c>
      <c r="B6" s="34"/>
      <c r="C6" s="249">
        <f>SUM(D6:G6)</f>
        <v>-147.2634350632826</v>
      </c>
      <c r="D6" s="252">
        <v>-127.10001968305008</v>
      </c>
      <c r="E6" s="188">
        <v>-16.964353759000439</v>
      </c>
      <c r="F6" s="253"/>
      <c r="G6" s="253">
        <v>-3.1990616212320893</v>
      </c>
      <c r="H6" s="303">
        <f>SUM(I6:K6)</f>
        <v>289.73258770559522</v>
      </c>
      <c r="I6" s="304">
        <v>291.94684070559526</v>
      </c>
      <c r="J6" s="304">
        <v>0.434444</v>
      </c>
      <c r="K6" s="304">
        <v>-2.6486969999999999</v>
      </c>
      <c r="L6" s="303">
        <f>SUM(M6:Z6)</f>
        <v>138.53934129698411</v>
      </c>
      <c r="M6" s="28">
        <v>121.68939999999999</v>
      </c>
      <c r="N6" s="28">
        <v>-4.26</v>
      </c>
      <c r="O6" s="173"/>
      <c r="P6" s="173">
        <v>-13.591499943333304</v>
      </c>
      <c r="Q6" s="173">
        <v>-11.637629190853135</v>
      </c>
      <c r="R6" s="173">
        <v>12.386724578640042</v>
      </c>
      <c r="S6" s="173">
        <v>51.524110655025716</v>
      </c>
      <c r="T6" s="173">
        <v>1.5795906980000136</v>
      </c>
      <c r="U6" s="173">
        <v>-28.17916016179349</v>
      </c>
      <c r="V6" s="173">
        <v>9.5889903152982363</v>
      </c>
      <c r="W6" s="173">
        <v>-0.56118565399999398</v>
      </c>
      <c r="X6" s="173">
        <v>0</v>
      </c>
      <c r="Y6" s="173">
        <v>0</v>
      </c>
      <c r="Z6" s="304">
        <v>0</v>
      </c>
      <c r="AA6" s="303">
        <v>2.8045765267241696</v>
      </c>
      <c r="AB6" s="322">
        <f>SUM(AC6:AM6)</f>
        <v>0.57057312611499089</v>
      </c>
      <c r="AC6" s="323"/>
      <c r="AD6" s="184"/>
      <c r="AE6" s="184">
        <v>1.6981083404987105</v>
      </c>
      <c r="AF6" s="184"/>
      <c r="AG6" s="184"/>
      <c r="AH6" s="184"/>
      <c r="AI6" s="184">
        <v>-2.8218247008637194</v>
      </c>
      <c r="AJ6" s="184">
        <v>1.6942894864799998</v>
      </c>
      <c r="AK6" s="184"/>
      <c r="AL6" s="184"/>
      <c r="AM6" s="253"/>
      <c r="AN6" s="351"/>
      <c r="AO6" s="351"/>
      <c r="AP6" s="322"/>
      <c r="AQ6" s="202">
        <f t="shared" si="0"/>
        <v>284.38364359213591</v>
      </c>
    </row>
    <row r="7" spans="1:44" s="52" customFormat="1" ht="12.75" customHeight="1">
      <c r="A7" s="53" t="s">
        <v>66</v>
      </c>
      <c r="B7" s="54"/>
      <c r="C7" s="256">
        <f t="shared" ref="C7:AP7" si="1">C2+C3-C4-C5+C6</f>
        <v>1131.7585338799117</v>
      </c>
      <c r="D7" s="324">
        <f t="shared" si="1"/>
        <v>1089.0965698101766</v>
      </c>
      <c r="E7" s="178">
        <f t="shared" si="1"/>
        <v>31.132568044117193</v>
      </c>
      <c r="F7" s="178">
        <f t="shared" si="1"/>
        <v>0</v>
      </c>
      <c r="G7" s="178">
        <f t="shared" si="1"/>
        <v>11.529396025618318</v>
      </c>
      <c r="H7" s="306">
        <f t="shared" si="1"/>
        <v>863.54023724344393</v>
      </c>
      <c r="I7" s="324">
        <f t="shared" si="1"/>
        <v>701.38953424344402</v>
      </c>
      <c r="J7" s="178">
        <f t="shared" si="1"/>
        <v>169.45444400000002</v>
      </c>
      <c r="K7" s="178">
        <f t="shared" si="1"/>
        <v>-7.3037409999999987</v>
      </c>
      <c r="L7" s="306">
        <f t="shared" si="1"/>
        <v>8002.0425108225973</v>
      </c>
      <c r="M7" s="324">
        <f t="shared" si="1"/>
        <v>2860.2121999999999</v>
      </c>
      <c r="N7" s="324">
        <f t="shared" ref="N7" si="2">N2+N3-N4-N5+N6</f>
        <v>9.5849999999999991</v>
      </c>
      <c r="O7" s="178">
        <f t="shared" si="1"/>
        <v>0</v>
      </c>
      <c r="P7" s="178">
        <f t="shared" si="1"/>
        <v>1100.0079480166601</v>
      </c>
      <c r="Q7" s="178">
        <f t="shared" si="1"/>
        <v>526.54847206008333</v>
      </c>
      <c r="R7" s="178">
        <f t="shared" si="1"/>
        <v>1155.2766917585354</v>
      </c>
      <c r="S7" s="178">
        <f t="shared" si="1"/>
        <v>-450.28177559007474</v>
      </c>
      <c r="T7" s="178">
        <f t="shared" si="1"/>
        <v>83.202033059376021</v>
      </c>
      <c r="U7" s="178">
        <f t="shared" si="1"/>
        <v>2330.1405436250316</v>
      </c>
      <c r="V7" s="178">
        <f t="shared" si="1"/>
        <v>149.47305856798747</v>
      </c>
      <c r="W7" s="178">
        <f t="shared" si="1"/>
        <v>-24.944880674999993</v>
      </c>
      <c r="X7" s="178">
        <f t="shared" si="1"/>
        <v>224.81187200000002</v>
      </c>
      <c r="Y7" s="178">
        <f t="shared" si="1"/>
        <v>1.5533779999999999</v>
      </c>
      <c r="Z7" s="178">
        <f t="shared" si="1"/>
        <v>36.457970000000003</v>
      </c>
      <c r="AA7" s="306">
        <f t="shared" si="1"/>
        <v>4295.2748447082722</v>
      </c>
      <c r="AB7" s="306">
        <f t="shared" si="1"/>
        <v>677.46513521244822</v>
      </c>
      <c r="AC7" s="324">
        <f t="shared" si="1"/>
        <v>77.549156461026783</v>
      </c>
      <c r="AD7" s="178">
        <f t="shared" si="1"/>
        <v>254.14868573599998</v>
      </c>
      <c r="AE7" s="178">
        <f t="shared" si="1"/>
        <v>187.55742761891386</v>
      </c>
      <c r="AF7" s="178">
        <f t="shared" ref="AF7" si="3">AF2+AF3-AF4-AF5+AF6</f>
        <v>5.1058571868730294</v>
      </c>
      <c r="AG7" s="178">
        <f t="shared" si="1"/>
        <v>42.155168292267398</v>
      </c>
      <c r="AH7" s="178">
        <f t="shared" si="1"/>
        <v>13.345619195717527</v>
      </c>
      <c r="AI7" s="178">
        <f t="shared" si="1"/>
        <v>54.89148512966355</v>
      </c>
      <c r="AJ7" s="178">
        <f t="shared" ref="AJ7" si="4">AJ2+AJ3-AJ4-AJ5+AJ6</f>
        <v>22.805955458351999</v>
      </c>
      <c r="AK7" s="178">
        <f t="shared" si="1"/>
        <v>3.6471156113499575E-2</v>
      </c>
      <c r="AL7" s="178">
        <f t="shared" ref="AL7" si="5">AL2+AL3-AL4-AL5+AL6</f>
        <v>5.3954172701889549</v>
      </c>
      <c r="AM7" s="324">
        <f t="shared" si="1"/>
        <v>14.473891707331729</v>
      </c>
      <c r="AN7" s="306">
        <f t="shared" si="1"/>
        <v>12.912377006305533</v>
      </c>
      <c r="AO7" s="306">
        <f t="shared" si="1"/>
        <v>65.670957781599313</v>
      </c>
      <c r="AP7" s="360">
        <f t="shared" si="1"/>
        <v>0</v>
      </c>
      <c r="AQ7" s="227">
        <f t="shared" si="0"/>
        <v>15048.664596654578</v>
      </c>
      <c r="AR7" s="18"/>
    </row>
    <row r="8" spans="1:44" s="52" customFormat="1" ht="12.75" customHeight="1" thickBot="1">
      <c r="A8" s="361" t="s">
        <v>67</v>
      </c>
      <c r="B8" s="362"/>
      <c r="C8" s="371">
        <f t="shared" ref="C8:AP8" si="6">C7-C27</f>
        <v>1131.7585338799117</v>
      </c>
      <c r="D8" s="372">
        <f t="shared" si="6"/>
        <v>1089.0965698101766</v>
      </c>
      <c r="E8" s="373">
        <f t="shared" si="6"/>
        <v>31.132568044117193</v>
      </c>
      <c r="F8" s="374">
        <f t="shared" si="6"/>
        <v>0</v>
      </c>
      <c r="G8" s="374">
        <f t="shared" si="6"/>
        <v>11.529396025618318</v>
      </c>
      <c r="H8" s="375">
        <f t="shared" si="6"/>
        <v>863.54023724344393</v>
      </c>
      <c r="I8" s="372">
        <f t="shared" si="6"/>
        <v>701.38953424344402</v>
      </c>
      <c r="J8" s="373">
        <f t="shared" si="6"/>
        <v>169.45444400000002</v>
      </c>
      <c r="K8" s="373">
        <f t="shared" si="6"/>
        <v>-7.3037409999999987</v>
      </c>
      <c r="L8" s="375">
        <f t="shared" si="6"/>
        <v>7739.219290822597</v>
      </c>
      <c r="M8" s="372">
        <f t="shared" si="6"/>
        <v>2860.2121999999999</v>
      </c>
      <c r="N8" s="372">
        <f t="shared" si="6"/>
        <v>9.5849999999999991</v>
      </c>
      <c r="O8" s="373">
        <f t="shared" si="6"/>
        <v>0</v>
      </c>
      <c r="P8" s="373">
        <f t="shared" si="6"/>
        <v>1100.0079480166601</v>
      </c>
      <c r="Q8" s="373">
        <f t="shared" si="6"/>
        <v>526.54847206008333</v>
      </c>
      <c r="R8" s="373">
        <f t="shared" si="6"/>
        <v>1155.2766917585354</v>
      </c>
      <c r="S8" s="373">
        <f t="shared" si="6"/>
        <v>-450.28177559007474</v>
      </c>
      <c r="T8" s="373">
        <f t="shared" si="6"/>
        <v>83.202033059376021</v>
      </c>
      <c r="U8" s="373">
        <f t="shared" si="6"/>
        <v>2330.1405436250316</v>
      </c>
      <c r="V8" s="373">
        <f t="shared" si="6"/>
        <v>149.47305856798747</v>
      </c>
      <c r="W8" s="373">
        <f t="shared" si="6"/>
        <v>-24.944880674999993</v>
      </c>
      <c r="X8" s="373">
        <f t="shared" si="6"/>
        <v>0</v>
      </c>
      <c r="Y8" s="373">
        <f t="shared" si="6"/>
        <v>0</v>
      </c>
      <c r="Z8" s="373">
        <f t="shared" si="6"/>
        <v>0</v>
      </c>
      <c r="AA8" s="375">
        <f t="shared" si="6"/>
        <v>4295.2748447082722</v>
      </c>
      <c r="AB8" s="384">
        <f t="shared" si="6"/>
        <v>677.46513521244822</v>
      </c>
      <c r="AC8" s="372">
        <f t="shared" si="6"/>
        <v>77.549156461026783</v>
      </c>
      <c r="AD8" s="373">
        <f t="shared" si="6"/>
        <v>254.14868573599998</v>
      </c>
      <c r="AE8" s="373">
        <f t="shared" si="6"/>
        <v>187.55742761891386</v>
      </c>
      <c r="AF8" s="373">
        <f t="shared" si="6"/>
        <v>5.1058571868730294</v>
      </c>
      <c r="AG8" s="373">
        <f t="shared" si="6"/>
        <v>42.155168292267398</v>
      </c>
      <c r="AH8" s="373">
        <f t="shared" si="6"/>
        <v>13.345619195717527</v>
      </c>
      <c r="AI8" s="373">
        <f t="shared" si="6"/>
        <v>54.89148512966355</v>
      </c>
      <c r="AJ8" s="373">
        <f t="shared" ref="AJ8" si="7">AJ7-AJ27</f>
        <v>22.805955458351999</v>
      </c>
      <c r="AK8" s="373">
        <f t="shared" si="6"/>
        <v>3.6471156113499575E-2</v>
      </c>
      <c r="AL8" s="373">
        <f t="shared" si="6"/>
        <v>5.3954172701889549</v>
      </c>
      <c r="AM8" s="372">
        <f t="shared" si="6"/>
        <v>14.473891707331729</v>
      </c>
      <c r="AN8" s="375">
        <f t="shared" si="6"/>
        <v>12.912377006305533</v>
      </c>
      <c r="AO8" s="375">
        <f t="shared" si="6"/>
        <v>65.670957781599313</v>
      </c>
      <c r="AP8" s="372">
        <f t="shared" si="6"/>
        <v>0</v>
      </c>
      <c r="AQ8" s="376">
        <f t="shared" si="0"/>
        <v>14785.841376654578</v>
      </c>
      <c r="AR8" s="18"/>
    </row>
    <row r="9" spans="1:44" s="52" customFormat="1" ht="12.75" customHeight="1">
      <c r="A9" s="53" t="s">
        <v>5</v>
      </c>
      <c r="B9" s="54"/>
      <c r="C9" s="256">
        <f t="shared" ref="C9:AP9" si="8">SUM(C10:C14)</f>
        <v>774.91473201490408</v>
      </c>
      <c r="D9" s="257">
        <f t="shared" si="8"/>
        <v>774.91473201490408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680.61468045748097</v>
      </c>
      <c r="I9" s="257">
        <f t="shared" si="8"/>
        <v>680.61468045748097</v>
      </c>
      <c r="J9" s="178">
        <f t="shared" si="8"/>
        <v>0</v>
      </c>
      <c r="K9" s="178">
        <f t="shared" si="8"/>
        <v>0</v>
      </c>
      <c r="L9" s="306">
        <f t="shared" si="8"/>
        <v>3099.6018463253968</v>
      </c>
      <c r="M9" s="178">
        <f t="shared" si="8"/>
        <v>2875.5511999999999</v>
      </c>
      <c r="N9" s="178">
        <f t="shared" ref="N9" si="9">SUM(N10:N14)</f>
        <v>9.5849999999999991</v>
      </c>
      <c r="O9" s="178">
        <f t="shared" si="8"/>
        <v>5.5173172828890795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200.21447203691528</v>
      </c>
      <c r="T9" s="178">
        <f t="shared" si="8"/>
        <v>0.24386691797076523</v>
      </c>
      <c r="U9" s="178">
        <f t="shared" si="8"/>
        <v>8.4899900876216616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178">
        <f t="shared" si="8"/>
        <v>0</v>
      </c>
      <c r="AA9" s="306">
        <f t="shared" si="8"/>
        <v>2759.3225665737614</v>
      </c>
      <c r="AB9" s="324">
        <f t="shared" si="8"/>
        <v>60.968818645569556</v>
      </c>
      <c r="AC9" s="325">
        <f t="shared" si="8"/>
        <v>0</v>
      </c>
      <c r="AD9" s="178">
        <f t="shared" si="8"/>
        <v>0</v>
      </c>
      <c r="AE9" s="178">
        <f t="shared" si="8"/>
        <v>13.332588134135854</v>
      </c>
      <c r="AF9" s="178">
        <f t="shared" ref="AF9" si="10">SUM(AF10:AF14)</f>
        <v>0</v>
      </c>
      <c r="AG9" s="178">
        <f t="shared" si="8"/>
        <v>42.155168292267398</v>
      </c>
      <c r="AH9" s="178">
        <f t="shared" si="8"/>
        <v>5.4810622191663034</v>
      </c>
      <c r="AI9" s="178">
        <f t="shared" si="8"/>
        <v>0</v>
      </c>
      <c r="AJ9" s="178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258">
        <f t="shared" si="8"/>
        <v>0</v>
      </c>
      <c r="AN9" s="306">
        <f t="shared" si="8"/>
        <v>0</v>
      </c>
      <c r="AO9" s="306">
        <f t="shared" si="8"/>
        <v>63.814432072227</v>
      </c>
      <c r="AP9" s="324">
        <f t="shared" si="8"/>
        <v>0</v>
      </c>
      <c r="AQ9" s="209">
        <f t="shared" si="0"/>
        <v>7439.23707608934</v>
      </c>
      <c r="AR9" s="18"/>
    </row>
    <row r="10" spans="1:44" ht="12.75" customHeight="1">
      <c r="A10" s="63" t="s">
        <v>221</v>
      </c>
      <c r="B10" s="64"/>
      <c r="C10" s="259">
        <f>SUM(D10:G10)</f>
        <v>774.91473201490408</v>
      </c>
      <c r="D10" s="260">
        <v>774.91473201490408</v>
      </c>
      <c r="E10" s="179"/>
      <c r="F10" s="261"/>
      <c r="G10" s="261"/>
      <c r="H10" s="307">
        <f>SUM(I10:K10)</f>
        <v>556.85172607287711</v>
      </c>
      <c r="I10" s="260">
        <v>556.85172607287711</v>
      </c>
      <c r="J10" s="179">
        <v>0</v>
      </c>
      <c r="K10" s="179"/>
      <c r="L10" s="307">
        <f>SUM(M10:Z10)</f>
        <v>208.70446212453695</v>
      </c>
      <c r="M10" s="179"/>
      <c r="N10" s="179"/>
      <c r="O10" s="179"/>
      <c r="P10" s="179"/>
      <c r="Q10" s="179"/>
      <c r="R10" s="179"/>
      <c r="S10" s="179">
        <v>200.21447203691528</v>
      </c>
      <c r="T10" s="179"/>
      <c r="U10" s="179">
        <v>8.4899900876216616</v>
      </c>
      <c r="V10" s="179"/>
      <c r="W10" s="179"/>
      <c r="X10" s="179"/>
      <c r="Y10" s="179"/>
      <c r="Z10" s="179"/>
      <c r="AA10" s="307">
        <v>2515.07437661221</v>
      </c>
      <c r="AB10" s="326">
        <f>SUM(AC10:AM10)</f>
        <v>52.258349719610479</v>
      </c>
      <c r="AC10" s="327"/>
      <c r="AD10" s="179"/>
      <c r="AE10" s="179">
        <v>10.103181427343078</v>
      </c>
      <c r="AF10" s="179">
        <v>0</v>
      </c>
      <c r="AG10" s="179">
        <v>42.155168292267398</v>
      </c>
      <c r="AH10" s="179"/>
      <c r="AI10" s="179">
        <v>0</v>
      </c>
      <c r="AJ10" s="179"/>
      <c r="AK10" s="179"/>
      <c r="AL10" s="179"/>
      <c r="AM10" s="261"/>
      <c r="AN10" s="352">
        <v>0</v>
      </c>
      <c r="AO10" s="352"/>
      <c r="AP10" s="326"/>
      <c r="AQ10" s="212">
        <f t="shared" si="0"/>
        <v>4107.8036465441382</v>
      </c>
    </row>
    <row r="11" spans="1:44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10.264955437235521</v>
      </c>
      <c r="I11" s="28">
        <v>10.264955437235521</v>
      </c>
      <c r="J11" s="173"/>
      <c r="K11" s="173"/>
      <c r="L11" s="302">
        <f>SUM(M11:Z11)</f>
        <v>5.7611842008598444</v>
      </c>
      <c r="M11" s="173"/>
      <c r="N11" s="186"/>
      <c r="O11" s="186">
        <v>5.5173172828890795</v>
      </c>
      <c r="P11" s="173"/>
      <c r="Q11" s="173"/>
      <c r="R11" s="173"/>
      <c r="S11" s="173">
        <v>0</v>
      </c>
      <c r="T11" s="173">
        <v>0.24386691797076523</v>
      </c>
      <c r="U11" s="173">
        <v>0</v>
      </c>
      <c r="V11" s="173"/>
      <c r="W11" s="173"/>
      <c r="X11" s="173"/>
      <c r="Y11" s="173"/>
      <c r="Z11" s="173"/>
      <c r="AA11" s="302">
        <v>244.24818996155156</v>
      </c>
      <c r="AB11" s="320">
        <f>SUM(AC11:AM11)</f>
        <v>8.7104689259590806</v>
      </c>
      <c r="AC11" s="321"/>
      <c r="AD11" s="173"/>
      <c r="AE11" s="173">
        <v>3.2294067067927772</v>
      </c>
      <c r="AF11" s="173"/>
      <c r="AG11" s="173"/>
      <c r="AH11" s="173">
        <v>5.4810622191663034</v>
      </c>
      <c r="AI11" s="173"/>
      <c r="AJ11" s="173"/>
      <c r="AK11" s="173"/>
      <c r="AL11" s="173"/>
      <c r="AM11" s="188"/>
      <c r="AN11" s="350"/>
      <c r="AO11" s="350"/>
      <c r="AP11" s="320"/>
      <c r="AQ11" s="199">
        <f t="shared" si="0"/>
        <v>268.98479852560604</v>
      </c>
    </row>
    <row r="12" spans="1:44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188"/>
      <c r="AN12" s="350"/>
      <c r="AO12" s="350">
        <v>49.658198194325024</v>
      </c>
      <c r="AP12" s="320"/>
      <c r="AQ12" s="199">
        <f t="shared" si="0"/>
        <v>49.658198194325024</v>
      </c>
    </row>
    <row r="13" spans="1:44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113.49799894736843</v>
      </c>
      <c r="I13" s="28">
        <v>113.49799894736843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188"/>
      <c r="AN13" s="350"/>
      <c r="AO13" s="350"/>
      <c r="AP13" s="320"/>
      <c r="AQ13" s="199">
        <f t="shared" si="0"/>
        <v>113.49799894736843</v>
      </c>
    </row>
    <row r="14" spans="1:44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2885.1361999999999</v>
      </c>
      <c r="M14" s="180">
        <v>2875.5511999999999</v>
      </c>
      <c r="N14" s="180">
        <v>9.5849999999999991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264"/>
      <c r="AN14" s="353"/>
      <c r="AO14" s="353">
        <v>14.156233877901977</v>
      </c>
      <c r="AP14" s="328"/>
      <c r="AQ14" s="215">
        <f t="shared" si="0"/>
        <v>2899.2924338779021</v>
      </c>
    </row>
    <row r="15" spans="1:44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107.823099</v>
      </c>
      <c r="I15" s="266">
        <f t="shared" si="13"/>
        <v>0</v>
      </c>
      <c r="J15" s="181">
        <f t="shared" si="13"/>
        <v>0</v>
      </c>
      <c r="K15" s="267">
        <f t="shared" si="13"/>
        <v>107.823099</v>
      </c>
      <c r="L15" s="309">
        <f t="shared" si="13"/>
        <v>2862.5218752440605</v>
      </c>
      <c r="M15" s="181">
        <f t="shared" si="13"/>
        <v>0</v>
      </c>
      <c r="N15" s="181">
        <f t="shared" si="13"/>
        <v>0</v>
      </c>
      <c r="O15" s="181">
        <f t="shared" si="13"/>
        <v>93.836040460373667</v>
      </c>
      <c r="P15" s="181">
        <f t="shared" si="13"/>
        <v>512.8107326249999</v>
      </c>
      <c r="Q15" s="181">
        <f t="shared" si="13"/>
        <v>211.18709201691919</v>
      </c>
      <c r="R15" s="181">
        <f t="shared" si="13"/>
        <v>0</v>
      </c>
      <c r="S15" s="181">
        <f t="shared" si="13"/>
        <v>911.20241654224174</v>
      </c>
      <c r="T15" s="181">
        <f t="shared" si="13"/>
        <v>38.67978823546904</v>
      </c>
      <c r="U15" s="181">
        <f t="shared" si="13"/>
        <v>1069.8609246890569</v>
      </c>
      <c r="V15" s="181">
        <f t="shared" si="13"/>
        <v>0</v>
      </c>
      <c r="W15" s="181">
        <f t="shared" si="13"/>
        <v>24.944880675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2103.5276905465626</v>
      </c>
      <c r="AP15" s="217">
        <f t="shared" si="13"/>
        <v>0</v>
      </c>
      <c r="AQ15" s="218">
        <f t="shared" si="0"/>
        <v>5073.8726647906233</v>
      </c>
      <c r="AR15" s="18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1915.4053781094863</v>
      </c>
      <c r="AP16" s="326"/>
      <c r="AQ16" s="219">
        <f>C16+H16+L16+AA16+AO16+AP16</f>
        <v>1915.4053781094863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157.57468331900256</v>
      </c>
      <c r="AP17" s="320"/>
      <c r="AQ17" s="199">
        <f>C17+H17+L17+AA17+AO17+AP17</f>
        <v>157.57468331900256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30.547629118073946</v>
      </c>
      <c r="AP18" s="320"/>
      <c r="AQ18" s="199">
        <f t="shared" si="0"/>
        <v>30.547629118073946</v>
      </c>
      <c r="AR18" s="196"/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107.823099</v>
      </c>
      <c r="I19" s="28"/>
      <c r="J19" s="173"/>
      <c r="K19" s="188">
        <v>107.823099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107.823099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2862.5218752440605</v>
      </c>
      <c r="M20" s="180"/>
      <c r="N20" s="180"/>
      <c r="O20" s="180">
        <v>93.836040460373667</v>
      </c>
      <c r="P20" s="180">
        <v>512.8107326249999</v>
      </c>
      <c r="Q20" s="180">
        <v>211.18709201691919</v>
      </c>
      <c r="R20" s="180">
        <v>0</v>
      </c>
      <c r="S20" s="180">
        <v>911.20241654224174</v>
      </c>
      <c r="T20" s="180">
        <v>38.67978823546904</v>
      </c>
      <c r="U20" s="180">
        <v>1069.8609246890569</v>
      </c>
      <c r="V20" s="180"/>
      <c r="W20" s="180">
        <v>24.944880675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2862.5218752440605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18.991539440807998</v>
      </c>
      <c r="D21" s="269">
        <f>SUM(D22:D24)</f>
        <v>-16.134230000000002</v>
      </c>
      <c r="E21" s="182">
        <f>SUM(E22:E24)</f>
        <v>35.125769440808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-21.155370059841182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-0.17762937777777774</v>
      </c>
      <c r="Q21" s="182">
        <f t="shared" si="15"/>
        <v>260.95831978944</v>
      </c>
      <c r="R21" s="182">
        <f t="shared" si="15"/>
        <v>-262.50909865247996</v>
      </c>
      <c r="S21" s="182">
        <f t="shared" si="15"/>
        <v>5.625698720338983</v>
      </c>
      <c r="T21" s="182">
        <f t="shared" si="15"/>
        <v>0</v>
      </c>
      <c r="U21" s="182">
        <f t="shared" si="15"/>
        <v>-6.0611210985543931</v>
      </c>
      <c r="V21" s="182">
        <f t="shared" si="15"/>
        <v>-18.991539440808001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-331.73431335314029</v>
      </c>
      <c r="AC21" s="332">
        <f t="shared" si="17"/>
        <v>-77.549156461026783</v>
      </c>
      <c r="AD21" s="182">
        <f t="shared" si="17"/>
        <v>-254.14868573599998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-3.6471156113499575E-2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331.73431335314029</v>
      </c>
      <c r="AP21" s="331">
        <f t="shared" si="17"/>
        <v>0</v>
      </c>
      <c r="AQ21" s="223">
        <f t="shared" si="17"/>
        <v>-2.1638306190331846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-331.73431335314029</v>
      </c>
      <c r="AC22" s="327">
        <f>-AC2</f>
        <v>-77.549156461026783</v>
      </c>
      <c r="AD22" s="179">
        <f>-AD2</f>
        <v>-254.14868573599998</v>
      </c>
      <c r="AE22" s="179"/>
      <c r="AF22" s="179"/>
      <c r="AG22" s="186"/>
      <c r="AH22" s="186"/>
      <c r="AI22" s="179"/>
      <c r="AJ22" s="179"/>
      <c r="AK22" s="179">
        <v>-3.6471156113499575E-2</v>
      </c>
      <c r="AL22" s="179"/>
      <c r="AM22" s="420"/>
      <c r="AN22" s="311"/>
      <c r="AO22" s="307">
        <f>-(C22+H22+L22+AA22+AB22)</f>
        <v>331.73431335314029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18.991539440807998</v>
      </c>
      <c r="D24" s="403">
        <v>-16.134230000000002</v>
      </c>
      <c r="E24" s="184">
        <f>-D24-V24</f>
        <v>35.125769440808</v>
      </c>
      <c r="F24" s="253"/>
      <c r="G24" s="253">
        <v>0</v>
      </c>
      <c r="H24" s="303"/>
      <c r="I24" s="312"/>
      <c r="J24" s="184"/>
      <c r="K24" s="253"/>
      <c r="L24" s="303">
        <f>SUM(N24:Z24)</f>
        <v>-21.155370059841182</v>
      </c>
      <c r="M24" s="184"/>
      <c r="N24" s="184">
        <v>0</v>
      </c>
      <c r="O24" s="184"/>
      <c r="P24" s="184">
        <v>-0.17762937777777774</v>
      </c>
      <c r="Q24" s="184">
        <v>260.95831978944</v>
      </c>
      <c r="R24" s="184">
        <v>-262.50909865247996</v>
      </c>
      <c r="S24" s="184">
        <v>5.625698720338983</v>
      </c>
      <c r="T24" s="184"/>
      <c r="U24" s="184">
        <v>-6.0611210985543931</v>
      </c>
      <c r="V24" s="253">
        <v>-18.991539440808001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-2.1638306190331846</v>
      </c>
      <c r="AR24" s="196"/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20.537861033541247</v>
      </c>
      <c r="I25" s="172">
        <v>20.537861033541247</v>
      </c>
      <c r="J25" s="183"/>
      <c r="K25" s="172"/>
      <c r="L25" s="309">
        <f>SUM(O25:Z25)</f>
        <v>116.14708986774482</v>
      </c>
      <c r="M25" s="183"/>
      <c r="N25" s="183"/>
      <c r="O25" s="183">
        <v>88.318723177484586</v>
      </c>
      <c r="P25" s="183"/>
      <c r="Q25" s="183"/>
      <c r="R25" s="183"/>
      <c r="S25" s="183">
        <v>23.217553064632316</v>
      </c>
      <c r="T25" s="183">
        <v>3.1807158879380455</v>
      </c>
      <c r="U25" s="183">
        <v>1.4300977376898822</v>
      </c>
      <c r="V25" s="183"/>
      <c r="W25" s="183"/>
      <c r="X25" s="183"/>
      <c r="Y25" s="183"/>
      <c r="Z25" s="172"/>
      <c r="AA25" s="309">
        <v>82.062081260731816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283.88937611443595</v>
      </c>
      <c r="AP25" s="217"/>
      <c r="AQ25" s="226">
        <f>C25+H25+L25+AA25+AB25+AN25+AO25+AP25</f>
        <v>502.63640827645384</v>
      </c>
      <c r="AR25" s="18"/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375.83534130581563</v>
      </c>
      <c r="D26" s="276">
        <f t="shared" si="20"/>
        <v>298.04760779527248</v>
      </c>
      <c r="E26" s="177">
        <f t="shared" si="20"/>
        <v>66.258337484925192</v>
      </c>
      <c r="F26" s="177">
        <f t="shared" si="20"/>
        <v>0</v>
      </c>
      <c r="G26" s="177">
        <f t="shared" si="20"/>
        <v>11.529396025618318</v>
      </c>
      <c r="H26" s="305">
        <f t="shared" si="20"/>
        <v>270.21079475242175</v>
      </c>
      <c r="I26" s="276">
        <f t="shared" si="20"/>
        <v>0.23699275242179851</v>
      </c>
      <c r="J26" s="177">
        <f t="shared" si="20"/>
        <v>169.45444400000002</v>
      </c>
      <c r="K26" s="295">
        <f t="shared" si="20"/>
        <v>100.519358</v>
      </c>
      <c r="L26" s="305">
        <f t="shared" si="20"/>
        <v>7627.6600798136751</v>
      </c>
      <c r="M26" s="177">
        <f t="shared" si="20"/>
        <v>-15.338999999999942</v>
      </c>
      <c r="N26" s="177">
        <f t="shared" si="20"/>
        <v>0</v>
      </c>
      <c r="O26" s="177">
        <f t="shared" si="20"/>
        <v>0</v>
      </c>
      <c r="P26" s="177">
        <f t="shared" si="20"/>
        <v>1612.6410512638822</v>
      </c>
      <c r="Q26" s="177">
        <f t="shared" si="20"/>
        <v>998.69388386644255</v>
      </c>
      <c r="R26" s="177">
        <f t="shared" si="20"/>
        <v>892.76759310605553</v>
      </c>
      <c r="S26" s="177">
        <f t="shared" si="20"/>
        <v>243.11431457095838</v>
      </c>
      <c r="T26" s="177">
        <f t="shared" si="20"/>
        <v>118.45723848893624</v>
      </c>
      <c r="U26" s="177">
        <f t="shared" si="20"/>
        <v>3384.0202593902227</v>
      </c>
      <c r="V26" s="177">
        <f t="shared" si="20"/>
        <v>130.48151912717947</v>
      </c>
      <c r="W26" s="177">
        <f t="shared" si="20"/>
        <v>7.1054273576010019E-15</v>
      </c>
      <c r="X26" s="177">
        <f t="shared" si="20"/>
        <v>224.81187200000002</v>
      </c>
      <c r="Y26" s="177">
        <f t="shared" si="20"/>
        <v>1.5533779999999999</v>
      </c>
      <c r="Z26" s="295">
        <f t="shared" si="20"/>
        <v>36.457970000000003</v>
      </c>
      <c r="AA26" s="305">
        <f t="shared" si="20"/>
        <v>1453.8901968737791</v>
      </c>
      <c r="AB26" s="255">
        <f t="shared" si="20"/>
        <v>284.76200321373841</v>
      </c>
      <c r="AC26" s="334">
        <f t="shared" si="20"/>
        <v>0</v>
      </c>
      <c r="AD26" s="334">
        <f t="shared" si="20"/>
        <v>0</v>
      </c>
      <c r="AE26" s="334">
        <f t="shared" si="20"/>
        <v>174.22483948477802</v>
      </c>
      <c r="AF26" s="334">
        <f t="shared" si="20"/>
        <v>5.1058571868730294</v>
      </c>
      <c r="AG26" s="334">
        <f t="shared" si="20"/>
        <v>0</v>
      </c>
      <c r="AH26" s="334">
        <f t="shared" si="20"/>
        <v>7.8645569765512233</v>
      </c>
      <c r="AI26" s="334">
        <f t="shared" si="20"/>
        <v>54.89148512966355</v>
      </c>
      <c r="AJ26" s="334">
        <f t="shared" ref="AJ26" si="21">AJ7-AJ9+AJ15+AJ21-AJ25</f>
        <v>22.805955458351999</v>
      </c>
      <c r="AK26" s="334">
        <f t="shared" si="20"/>
        <v>0</v>
      </c>
      <c r="AL26" s="334">
        <f t="shared" si="20"/>
        <v>5.3954172701889549</v>
      </c>
      <c r="AM26" s="437">
        <f t="shared" si="20"/>
        <v>14.473891707331729</v>
      </c>
      <c r="AN26" s="255">
        <f t="shared" si="20"/>
        <v>12.912377006305533</v>
      </c>
      <c r="AO26" s="305">
        <f t="shared" si="20"/>
        <v>2153.2291534946394</v>
      </c>
      <c r="AP26" s="255">
        <f t="shared" si="20"/>
        <v>0</v>
      </c>
      <c r="AQ26" s="205">
        <f>C26+H26+L26+AA26+AB26+AN26+AO26+AP26</f>
        <v>12178.499946460375</v>
      </c>
      <c r="AR26" s="18"/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262.82322000000005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224.81187200000002</v>
      </c>
      <c r="Y27" s="178">
        <f t="shared" si="23"/>
        <v>1.5533779999999999</v>
      </c>
      <c r="Z27" s="178">
        <f t="shared" si="23"/>
        <v>36.457970000000003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258">
        <f t="shared" si="23"/>
        <v>0</v>
      </c>
      <c r="AN27" s="306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262.82322000000005</v>
      </c>
      <c r="AR27" s="19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262.82322000000005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224.81187200000002</v>
      </c>
      <c r="Y28" s="182">
        <f>Y26</f>
        <v>1.5533779999999999</v>
      </c>
      <c r="Z28" s="182">
        <f>Z26</f>
        <v>36.457970000000003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270"/>
      <c r="AN28" s="313"/>
      <c r="AO28" s="313"/>
      <c r="AP28" s="335"/>
      <c r="AQ28" s="223">
        <f t="shared" ref="AQ28:AQ72" si="24">C28+H28+L28+AA28+AB28+AN28+AO28+AP28</f>
        <v>262.82322000000005</v>
      </c>
    </row>
    <row r="29" spans="1:44" s="52" customFormat="1" ht="12.75" customHeight="1" thickBot="1">
      <c r="A29" s="53" t="s">
        <v>12</v>
      </c>
      <c r="B29" s="54"/>
      <c r="C29" s="256">
        <f t="shared" ref="C29:AQ29" si="25">C30+C45+C56+C58+C65+C70+C71</f>
        <v>367.99962600463408</v>
      </c>
      <c r="D29" s="257">
        <f t="shared" si="25"/>
        <v>285.6093881720671</v>
      </c>
      <c r="E29" s="178">
        <f t="shared" si="25"/>
        <v>70.498776495583854</v>
      </c>
      <c r="F29" s="258">
        <f t="shared" si="25"/>
        <v>0</v>
      </c>
      <c r="G29" s="258">
        <f t="shared" si="25"/>
        <v>11.891461336983122</v>
      </c>
      <c r="H29" s="306">
        <f t="shared" si="25"/>
        <v>272.86838174080441</v>
      </c>
      <c r="I29" s="257">
        <f t="shared" si="25"/>
        <v>0.5725387408044329</v>
      </c>
      <c r="J29" s="257">
        <f t="shared" si="25"/>
        <v>168.585556</v>
      </c>
      <c r="K29" s="257">
        <f t="shared" si="25"/>
        <v>103.71028700000001</v>
      </c>
      <c r="L29" s="306">
        <f t="shared" si="25"/>
        <v>7394.0121041017592</v>
      </c>
      <c r="M29" s="178">
        <f t="shared" si="25"/>
        <v>0</v>
      </c>
      <c r="N29" s="178">
        <f t="shared" ref="N29" si="26">N30+N45+N56+N58+N65+N70+N71</f>
        <v>0</v>
      </c>
      <c r="O29" s="178">
        <f t="shared" si="25"/>
        <v>0</v>
      </c>
      <c r="P29" s="178">
        <f t="shared" si="25"/>
        <v>1636.3154893351109</v>
      </c>
      <c r="Q29" s="178">
        <f t="shared" si="25"/>
        <v>1058.4205632000001</v>
      </c>
      <c r="R29" s="178">
        <f t="shared" si="25"/>
        <v>766.91674013164641</v>
      </c>
      <c r="S29" s="178">
        <f t="shared" si="25"/>
        <v>266.23364814026479</v>
      </c>
      <c r="T29" s="178">
        <f t="shared" si="25"/>
        <v>114.76262708076902</v>
      </c>
      <c r="U29" s="178">
        <f t="shared" si="25"/>
        <v>3420.2947986528516</v>
      </c>
      <c r="V29" s="178">
        <f t="shared" si="25"/>
        <v>130.01723756111539</v>
      </c>
      <c r="W29" s="178">
        <f t="shared" si="25"/>
        <v>1.0510000000000019</v>
      </c>
      <c r="X29" s="178">
        <f t="shared" si="25"/>
        <v>0</v>
      </c>
      <c r="Y29" s="178">
        <f t="shared" si="25"/>
        <v>0</v>
      </c>
      <c r="Z29" s="257">
        <f t="shared" si="25"/>
        <v>0</v>
      </c>
      <c r="AA29" s="305">
        <f t="shared" si="25"/>
        <v>1461.6128537466668</v>
      </c>
      <c r="AB29" s="324">
        <f t="shared" si="25"/>
        <v>282.2713167738134</v>
      </c>
      <c r="AC29" s="325">
        <f t="shared" si="25"/>
        <v>0</v>
      </c>
      <c r="AD29" s="178">
        <f t="shared" si="25"/>
        <v>0</v>
      </c>
      <c r="AE29" s="178">
        <f t="shared" si="25"/>
        <v>172.00575092071952</v>
      </c>
      <c r="AF29" s="178">
        <f t="shared" ref="AF29" si="27">AF30+AF45+AF56+AF58+AF65+AF70+AF71</f>
        <v>5.1058571868730294</v>
      </c>
      <c r="AG29" s="178">
        <f t="shared" si="25"/>
        <v>0</v>
      </c>
      <c r="AH29" s="178">
        <f t="shared" si="25"/>
        <v>7.8645569765512224</v>
      </c>
      <c r="AI29" s="178">
        <f t="shared" si="25"/>
        <v>54.619887233546713</v>
      </c>
      <c r="AJ29" s="178">
        <f t="shared" ref="AJ29" si="28">AJ30+AJ45+AJ56+AJ58+AJ65+AJ70+AJ71</f>
        <v>22.80595547860224</v>
      </c>
      <c r="AK29" s="178">
        <f t="shared" si="25"/>
        <v>0</v>
      </c>
      <c r="AL29" s="178">
        <f t="shared" ref="AL29" si="29">AL30+AL45+AL56+AL58+AL65+AL70+AL71</f>
        <v>5.3954172701889558</v>
      </c>
      <c r="AM29" s="258">
        <f t="shared" si="25"/>
        <v>14.473891707331727</v>
      </c>
      <c r="AN29" s="306">
        <f t="shared" si="25"/>
        <v>12.912377006305533</v>
      </c>
      <c r="AO29" s="306">
        <f>AO30+AO45+AO56+AO58+AO65+AO70+AO71</f>
        <v>2172.8053864603553</v>
      </c>
      <c r="AP29" s="324">
        <f t="shared" si="25"/>
        <v>0</v>
      </c>
      <c r="AQ29" s="205">
        <f t="shared" si="25"/>
        <v>11964.482045834337</v>
      </c>
      <c r="AR29" s="18"/>
    </row>
    <row r="30" spans="1:44" s="128" customFormat="1" ht="12.75" customHeight="1">
      <c r="A30" s="230" t="s">
        <v>43</v>
      </c>
      <c r="B30" s="121"/>
      <c r="C30" s="278">
        <f>SUM(C31:C44)</f>
        <v>100.98061476836014</v>
      </c>
      <c r="D30" s="185">
        <v>100.98061476836013</v>
      </c>
      <c r="E30" s="185">
        <v>0</v>
      </c>
      <c r="F30" s="280"/>
      <c r="G30" s="280"/>
      <c r="H30" s="314">
        <f>SUM(H31:H44)</f>
        <v>1.1697027408044329</v>
      </c>
      <c r="I30" s="279">
        <f t="shared" ref="I30:K30" si="30">SUM(I31:I44)</f>
        <v>0.5725387408044329</v>
      </c>
      <c r="J30" s="185">
        <f t="shared" si="30"/>
        <v>0</v>
      </c>
      <c r="K30" s="185">
        <f t="shared" si="30"/>
        <v>0.59716400000000003</v>
      </c>
      <c r="L30" s="314">
        <f>SUM(L31:L44)</f>
        <v>615.45989116852388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8.687416448372117</v>
      </c>
      <c r="R30" s="185">
        <f>SUM(R31:R44)</f>
        <v>0</v>
      </c>
      <c r="S30" s="185">
        <v>259.33567793709091</v>
      </c>
      <c r="T30" s="185">
        <v>26.799066577859779</v>
      </c>
      <c r="U30" s="185">
        <v>204.50152623451433</v>
      </c>
      <c r="V30" s="185">
        <v>115.08520397068689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538.11135068983833</v>
      </c>
      <c r="AB30" s="336">
        <f t="shared" ref="AB30:AN30" si="31">SUM(AB31:AB44)</f>
        <v>140.02993117198733</v>
      </c>
      <c r="AC30" s="337">
        <f t="shared" si="31"/>
        <v>0</v>
      </c>
      <c r="AD30" s="185">
        <f t="shared" si="31"/>
        <v>0</v>
      </c>
      <c r="AE30" s="185">
        <f t="shared" si="31"/>
        <v>130.80017267623879</v>
      </c>
      <c r="AF30" s="185">
        <f t="shared" ref="AF30" si="32">SUM(AF31:AF44)</f>
        <v>5.1058571868730294</v>
      </c>
      <c r="AG30" s="185">
        <f t="shared" si="31"/>
        <v>0</v>
      </c>
      <c r="AH30" s="185">
        <f t="shared" si="31"/>
        <v>4.1239013088755136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12.912377006305533</v>
      </c>
      <c r="AO30" s="314">
        <v>570.55332738947004</v>
      </c>
      <c r="AP30" s="336">
        <f>SUM(AP31:AP44)</f>
        <v>0</v>
      </c>
      <c r="AQ30" s="209">
        <f t="shared" ref="AQ30" si="35">C30+H30+L30+AA30+AB30+AN30+AO30+AP30</f>
        <v>1979.2171949352899</v>
      </c>
      <c r="AR30" s="18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5.5596060762350249E-4</v>
      </c>
      <c r="D31" s="327">
        <v>5.5596060762350249E-4</v>
      </c>
      <c r="E31" s="434"/>
      <c r="F31" s="434"/>
      <c r="G31" s="5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36.383907671278259</v>
      </c>
      <c r="M31" s="186"/>
      <c r="N31" s="186"/>
      <c r="O31" s="186"/>
      <c r="P31" s="283"/>
      <c r="Q31" s="311">
        <v>0.24</v>
      </c>
      <c r="R31" s="434"/>
      <c r="S31" s="311">
        <v>3.9861248675211178</v>
      </c>
      <c r="T31" s="311">
        <v>0.38799977130914232</v>
      </c>
      <c r="U31" s="311">
        <v>31.733000000000001</v>
      </c>
      <c r="V31" s="311">
        <v>3.6783032448000005E-2</v>
      </c>
      <c r="W31" s="434"/>
      <c r="X31" s="282"/>
      <c r="Y31" s="186"/>
      <c r="Z31" s="186"/>
      <c r="AA31" s="352">
        <v>11.332136505538719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283"/>
      <c r="AN31" s="347"/>
      <c r="AO31" s="352">
        <v>44.635435065695155</v>
      </c>
      <c r="AP31" s="338"/>
      <c r="AQ31" s="212">
        <f t="shared" si="24"/>
        <v>92.352035203119755</v>
      </c>
    </row>
    <row r="32" spans="1:44" ht="12.75" customHeight="1">
      <c r="A32" s="235" t="s">
        <v>110</v>
      </c>
      <c r="B32" s="402" t="s">
        <v>122</v>
      </c>
      <c r="C32" s="249">
        <f t="shared" si="36"/>
        <v>14.226718649105541</v>
      </c>
      <c r="D32" s="321">
        <v>14.226718649105541</v>
      </c>
      <c r="E32" s="413"/>
      <c r="F32" s="413"/>
      <c r="G32" s="582"/>
      <c r="H32" s="302">
        <f t="shared" si="37"/>
        <v>0.5725387408044329</v>
      </c>
      <c r="I32" s="28">
        <v>0.5725387408044329</v>
      </c>
      <c r="J32" s="173"/>
      <c r="K32" s="173"/>
      <c r="L32" s="302">
        <f t="shared" si="38"/>
        <v>97.286688562422384</v>
      </c>
      <c r="M32" s="173"/>
      <c r="N32" s="173"/>
      <c r="O32" s="173"/>
      <c r="P32" s="283"/>
      <c r="Q32" s="413">
        <v>1.5680000000000001</v>
      </c>
      <c r="R32" s="413"/>
      <c r="S32" s="413">
        <v>74.20735999348193</v>
      </c>
      <c r="T32" s="413">
        <v>8.0833285689404644</v>
      </c>
      <c r="U32" s="413">
        <v>13.428000000000001</v>
      </c>
      <c r="V32" s="413">
        <v>0</v>
      </c>
      <c r="W32" s="413"/>
      <c r="X32" s="282"/>
      <c r="Y32" s="186"/>
      <c r="Z32" s="173"/>
      <c r="AA32" s="350">
        <v>155.71892814547721</v>
      </c>
      <c r="AB32" s="320">
        <f t="shared" si="39"/>
        <v>38.995884303047674</v>
      </c>
      <c r="AC32" s="321"/>
      <c r="AD32" s="173"/>
      <c r="AE32" s="173">
        <v>34.871982994172164</v>
      </c>
      <c r="AF32" s="173"/>
      <c r="AG32" s="186"/>
      <c r="AH32" s="186">
        <v>4.1239013088755136</v>
      </c>
      <c r="AI32" s="186">
        <v>0</v>
      </c>
      <c r="AJ32" s="186"/>
      <c r="AK32" s="173"/>
      <c r="AL32" s="173"/>
      <c r="AM32" s="188"/>
      <c r="AN32" s="350"/>
      <c r="AO32" s="350">
        <v>120.52964583352265</v>
      </c>
      <c r="AP32" s="320"/>
      <c r="AQ32" s="199">
        <f t="shared" si="24"/>
        <v>427.33040423437984</v>
      </c>
    </row>
    <row r="33" spans="1:44" ht="12.75" customHeight="1">
      <c r="A33" s="235" t="s">
        <v>16</v>
      </c>
      <c r="B33" s="138" t="s">
        <v>14</v>
      </c>
      <c r="C33" s="249">
        <f t="shared" si="36"/>
        <v>0.21182099150455444</v>
      </c>
      <c r="D33" s="321">
        <v>0.21182099150455444</v>
      </c>
      <c r="E33" s="413"/>
      <c r="F33" s="413"/>
      <c r="G33" s="582"/>
      <c r="H33" s="302">
        <f t="shared" si="37"/>
        <v>0</v>
      </c>
      <c r="I33" s="28"/>
      <c r="J33" s="173"/>
      <c r="K33" s="173"/>
      <c r="L33" s="302">
        <f t="shared" si="38"/>
        <v>7.1276123685876884</v>
      </c>
      <c r="M33" s="173"/>
      <c r="N33" s="173"/>
      <c r="O33" s="173"/>
      <c r="P33" s="283"/>
      <c r="Q33" s="413">
        <v>0.13700000000000001</v>
      </c>
      <c r="R33" s="413"/>
      <c r="S33" s="413">
        <v>1.6423518767468985</v>
      </c>
      <c r="T33" s="413">
        <v>4.5232604918407899</v>
      </c>
      <c r="U33" s="413">
        <v>0.82499999999999996</v>
      </c>
      <c r="V33" s="413">
        <v>0</v>
      </c>
      <c r="W33" s="413"/>
      <c r="X33" s="282"/>
      <c r="Y33" s="186"/>
      <c r="Z33" s="173"/>
      <c r="AA33" s="350">
        <v>2.878891346582896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173"/>
      <c r="AL33" s="173"/>
      <c r="AM33" s="188"/>
      <c r="AN33" s="350"/>
      <c r="AO33" s="350">
        <v>3.2856305142799886</v>
      </c>
      <c r="AP33" s="320"/>
      <c r="AQ33" s="199">
        <f t="shared" si="24"/>
        <v>13.503955220955127</v>
      </c>
    </row>
    <row r="34" spans="1:44" ht="12.75" customHeight="1">
      <c r="A34" s="235" t="s">
        <v>18</v>
      </c>
      <c r="B34" s="138" t="s">
        <v>123</v>
      </c>
      <c r="C34" s="526">
        <f t="shared" si="36"/>
        <v>0.27659040229269249</v>
      </c>
      <c r="D34" s="321">
        <v>0.27659040229269249</v>
      </c>
      <c r="E34" s="413"/>
      <c r="F34" s="413"/>
      <c r="G34" s="582"/>
      <c r="H34" s="302">
        <f t="shared" si="37"/>
        <v>0</v>
      </c>
      <c r="I34" s="28"/>
      <c r="J34" s="173"/>
      <c r="K34" s="173"/>
      <c r="L34" s="302">
        <f t="shared" si="38"/>
        <v>4.1555974314379753</v>
      </c>
      <c r="M34" s="173"/>
      <c r="N34" s="173"/>
      <c r="O34" s="173"/>
      <c r="P34" s="283"/>
      <c r="Q34" s="413">
        <v>0.19</v>
      </c>
      <c r="R34" s="413"/>
      <c r="S34" s="413">
        <v>0.57952781067501224</v>
      </c>
      <c r="T34" s="413">
        <v>0.94106962076296363</v>
      </c>
      <c r="U34" s="413">
        <v>2.4449999999999998</v>
      </c>
      <c r="V34" s="413">
        <v>0</v>
      </c>
      <c r="W34" s="413"/>
      <c r="X34" s="282"/>
      <c r="Y34" s="186"/>
      <c r="Z34" s="173"/>
      <c r="AA34" s="350">
        <v>6.1329529417965194</v>
      </c>
      <c r="AB34" s="320">
        <f t="shared" si="39"/>
        <v>84.830234202941753</v>
      </c>
      <c r="AC34" s="321"/>
      <c r="AD34" s="173"/>
      <c r="AE34" s="173">
        <v>84.830234202941753</v>
      </c>
      <c r="AF34" s="173"/>
      <c r="AG34" s="186"/>
      <c r="AH34" s="186"/>
      <c r="AI34" s="186">
        <v>0</v>
      </c>
      <c r="AJ34" s="186"/>
      <c r="AK34" s="173"/>
      <c r="AL34" s="173"/>
      <c r="AM34" s="188"/>
      <c r="AN34" s="350"/>
      <c r="AO34" s="350">
        <v>21.334437198588709</v>
      </c>
      <c r="AP34" s="320"/>
      <c r="AQ34" s="199">
        <f t="shared" si="24"/>
        <v>116.72981217705765</v>
      </c>
    </row>
    <row r="35" spans="1:44" ht="12.75" customHeight="1">
      <c r="A35" s="235" t="s">
        <v>20</v>
      </c>
      <c r="B35" s="138" t="s">
        <v>124</v>
      </c>
      <c r="C35" s="526">
        <f t="shared" si="36"/>
        <v>0.28548577201466852</v>
      </c>
      <c r="D35" s="321">
        <v>0.28548577201466852</v>
      </c>
      <c r="E35" s="413"/>
      <c r="F35" s="413"/>
      <c r="G35" s="582"/>
      <c r="H35" s="302">
        <f t="shared" si="37"/>
        <v>0</v>
      </c>
      <c r="I35" s="28"/>
      <c r="J35" s="173"/>
      <c r="K35" s="173"/>
      <c r="L35" s="302">
        <f t="shared" si="38"/>
        <v>3.2235786142541993</v>
      </c>
      <c r="M35" s="173"/>
      <c r="N35" s="173"/>
      <c r="O35" s="173"/>
      <c r="P35" s="283"/>
      <c r="Q35" s="413">
        <v>0.13600000000000001</v>
      </c>
      <c r="R35" s="413"/>
      <c r="S35" s="413">
        <v>1.3429648158815783</v>
      </c>
      <c r="T35" s="413">
        <v>0.40161379837262096</v>
      </c>
      <c r="U35" s="413">
        <v>1.343</v>
      </c>
      <c r="V35" s="413">
        <v>0</v>
      </c>
      <c r="W35" s="413"/>
      <c r="X35" s="282"/>
      <c r="Y35" s="186"/>
      <c r="Z35" s="173"/>
      <c r="AA35" s="350">
        <v>7.1077305892728049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173"/>
      <c r="AL35" s="173"/>
      <c r="AM35" s="188"/>
      <c r="AN35" s="350"/>
      <c r="AO35" s="350">
        <v>8.9241964291088713</v>
      </c>
      <c r="AP35" s="320"/>
      <c r="AQ35" s="199">
        <f t="shared" si="24"/>
        <v>19.540991404650544</v>
      </c>
    </row>
    <row r="36" spans="1:44" ht="12.75" customHeight="1">
      <c r="A36" s="235" t="s">
        <v>22</v>
      </c>
      <c r="B36" s="138" t="s">
        <v>125</v>
      </c>
      <c r="C36" s="249">
        <f t="shared" si="36"/>
        <v>0.37304956771537018</v>
      </c>
      <c r="D36" s="339">
        <v>0.37304956771537018</v>
      </c>
      <c r="E36" s="413"/>
      <c r="F36" s="413"/>
      <c r="G36" s="582"/>
      <c r="H36" s="302">
        <f t="shared" si="37"/>
        <v>0</v>
      </c>
      <c r="I36" s="28"/>
      <c r="J36" s="173"/>
      <c r="K36" s="173"/>
      <c r="L36" s="302">
        <f t="shared" si="38"/>
        <v>39.673208033519956</v>
      </c>
      <c r="M36" s="173"/>
      <c r="N36" s="173"/>
      <c r="O36" s="173"/>
      <c r="P36" s="283"/>
      <c r="Q36" s="434">
        <v>0.70100000000000007</v>
      </c>
      <c r="R36" s="413"/>
      <c r="S36" s="434">
        <v>17.653144196022975</v>
      </c>
      <c r="T36" s="434">
        <v>1.5622096055341781</v>
      </c>
      <c r="U36" s="434">
        <v>8.3740000000000006</v>
      </c>
      <c r="V36" s="434">
        <v>11.382854231962799</v>
      </c>
      <c r="W36" s="413"/>
      <c r="X36" s="282"/>
      <c r="Y36" s="186"/>
      <c r="Z36" s="173"/>
      <c r="AA36" s="347">
        <v>80.640545155092084</v>
      </c>
      <c r="AB36" s="320">
        <f t="shared" si="39"/>
        <v>1.0103181427343078</v>
      </c>
      <c r="AC36" s="321"/>
      <c r="AD36" s="173"/>
      <c r="AE36" s="173">
        <v>1.0103181427343078</v>
      </c>
      <c r="AF36" s="173"/>
      <c r="AG36" s="186"/>
      <c r="AH36" s="186"/>
      <c r="AI36" s="186">
        <v>0</v>
      </c>
      <c r="AJ36" s="186"/>
      <c r="AK36" s="173"/>
      <c r="AL36" s="173"/>
      <c r="AM36" s="188"/>
      <c r="AN36" s="350"/>
      <c r="AO36" s="347">
        <v>102.85661507313453</v>
      </c>
      <c r="AP36" s="320"/>
      <c r="AQ36" s="199">
        <f t="shared" si="24"/>
        <v>224.55373597219625</v>
      </c>
    </row>
    <row r="37" spans="1:44" ht="12.75" customHeight="1">
      <c r="A37" s="235" t="s">
        <v>24</v>
      </c>
      <c r="B37" s="138" t="s">
        <v>126</v>
      </c>
      <c r="C37" s="249">
        <f t="shared" si="36"/>
        <v>0.42197410118623835</v>
      </c>
      <c r="D37" s="321">
        <v>0.42197410118623835</v>
      </c>
      <c r="E37" s="413"/>
      <c r="F37" s="413"/>
      <c r="G37" s="582"/>
      <c r="H37" s="302">
        <f t="shared" si="37"/>
        <v>0</v>
      </c>
      <c r="I37" s="28"/>
      <c r="J37" s="173"/>
      <c r="K37" s="173"/>
      <c r="L37" s="302">
        <f t="shared" si="38"/>
        <v>4.7576719583580598</v>
      </c>
      <c r="M37" s="173"/>
      <c r="N37" s="173"/>
      <c r="O37" s="173"/>
      <c r="P37" s="283"/>
      <c r="Q37" s="413">
        <v>0.35499999999999998</v>
      </c>
      <c r="R37" s="413"/>
      <c r="S37" s="413">
        <v>0.11333938732758543</v>
      </c>
      <c r="T37" s="413">
        <v>1.2933325710304744</v>
      </c>
      <c r="U37" s="413">
        <v>2.996</v>
      </c>
      <c r="V37" s="413">
        <v>0</v>
      </c>
      <c r="W37" s="413"/>
      <c r="X37" s="282"/>
      <c r="Y37" s="186"/>
      <c r="Z37" s="173"/>
      <c r="AA37" s="350">
        <v>8.9026736251884948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173"/>
      <c r="AL37" s="173"/>
      <c r="AM37" s="188"/>
      <c r="AN37" s="350"/>
      <c r="AO37" s="350">
        <v>19.549983323970956</v>
      </c>
      <c r="AP37" s="320"/>
      <c r="AQ37" s="199">
        <f t="shared" si="24"/>
        <v>33.632303008703751</v>
      </c>
    </row>
    <row r="38" spans="1:44" ht="12.75" customHeight="1">
      <c r="A38" s="235" t="s">
        <v>26</v>
      </c>
      <c r="B38" s="138" t="s">
        <v>127</v>
      </c>
      <c r="C38" s="249">
        <f t="shared" si="36"/>
        <v>83.325843012648079</v>
      </c>
      <c r="D38" s="321">
        <v>83.325843012648079</v>
      </c>
      <c r="E38" s="413"/>
      <c r="F38" s="413"/>
      <c r="G38" s="582"/>
      <c r="H38" s="302">
        <f t="shared" si="37"/>
        <v>0</v>
      </c>
      <c r="I38" s="28"/>
      <c r="J38" s="173"/>
      <c r="K38" s="173"/>
      <c r="L38" s="302">
        <f t="shared" si="38"/>
        <v>141.08134904703684</v>
      </c>
      <c r="M38" s="173"/>
      <c r="N38" s="173"/>
      <c r="O38" s="173"/>
      <c r="P38" s="283"/>
      <c r="Q38" s="413">
        <v>1.155</v>
      </c>
      <c r="R38" s="413"/>
      <c r="S38" s="413">
        <v>11.95195916554481</v>
      </c>
      <c r="T38" s="413">
        <v>2.3518231752159413</v>
      </c>
      <c r="U38" s="413">
        <v>21.957000000000001</v>
      </c>
      <c r="V38" s="413">
        <v>103.6655667062761</v>
      </c>
      <c r="W38" s="413"/>
      <c r="X38" s="282"/>
      <c r="Y38" s="186"/>
      <c r="Z38" s="173"/>
      <c r="AA38" s="350">
        <v>24.829952969199852</v>
      </c>
      <c r="AB38" s="320">
        <f t="shared" si="39"/>
        <v>15.193494523263588</v>
      </c>
      <c r="AC38" s="321"/>
      <c r="AD38" s="173"/>
      <c r="AE38" s="173">
        <v>10.087637336390559</v>
      </c>
      <c r="AF38" s="173">
        <v>5.1058571868730294</v>
      </c>
      <c r="AG38" s="186"/>
      <c r="AH38" s="186"/>
      <c r="AI38" s="186">
        <v>0</v>
      </c>
      <c r="AJ38" s="186"/>
      <c r="AK38" s="173"/>
      <c r="AL38" s="173"/>
      <c r="AM38" s="188"/>
      <c r="AN38" s="350">
        <v>12.912377006305533</v>
      </c>
      <c r="AO38" s="350">
        <v>52.972842936681879</v>
      </c>
      <c r="AP38" s="320"/>
      <c r="AQ38" s="199">
        <f t="shared" si="24"/>
        <v>330.31585949513578</v>
      </c>
    </row>
    <row r="39" spans="1:44" ht="12.75" customHeight="1">
      <c r="A39" s="235" t="s">
        <v>28</v>
      </c>
      <c r="B39" s="138" t="s">
        <v>128</v>
      </c>
      <c r="C39" s="249">
        <f t="shared" si="36"/>
        <v>0.59348794863808896</v>
      </c>
      <c r="D39" s="321">
        <v>0.59348794863808896</v>
      </c>
      <c r="E39" s="413"/>
      <c r="F39" s="413"/>
      <c r="G39" s="582"/>
      <c r="H39" s="302">
        <f t="shared" si="37"/>
        <v>0</v>
      </c>
      <c r="I39" s="28"/>
      <c r="J39" s="173"/>
      <c r="K39" s="173"/>
      <c r="L39" s="302">
        <f t="shared" si="38"/>
        <v>139.06010428821267</v>
      </c>
      <c r="M39" s="173"/>
      <c r="N39" s="173"/>
      <c r="O39" s="173"/>
      <c r="P39" s="283"/>
      <c r="Q39" s="413">
        <v>0.53400000000000003</v>
      </c>
      <c r="R39" s="413"/>
      <c r="S39" s="413">
        <v>133.02000000000001</v>
      </c>
      <c r="T39" s="413">
        <v>1.6541042882126591</v>
      </c>
      <c r="U39" s="413">
        <v>3.8519999999999999</v>
      </c>
      <c r="V39" s="413">
        <v>0</v>
      </c>
      <c r="W39" s="413"/>
      <c r="X39" s="282"/>
      <c r="Y39" s="186"/>
      <c r="Z39" s="173"/>
      <c r="AA39" s="350">
        <v>196.49555626179341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173"/>
      <c r="AL39" s="173"/>
      <c r="AM39" s="188"/>
      <c r="AN39" s="350"/>
      <c r="AO39" s="350">
        <v>37.667200496993424</v>
      </c>
      <c r="AP39" s="320"/>
      <c r="AQ39" s="199">
        <f t="shared" si="24"/>
        <v>373.81634899563761</v>
      </c>
    </row>
    <row r="40" spans="1:44" ht="12.75" customHeight="1">
      <c r="A40" s="235" t="s">
        <v>30</v>
      </c>
      <c r="B40" s="138" t="s">
        <v>129</v>
      </c>
      <c r="C40" s="249">
        <f t="shared" si="36"/>
        <v>0.2788142447231865</v>
      </c>
      <c r="D40" s="321">
        <v>0.2788142447231865</v>
      </c>
      <c r="E40" s="413"/>
      <c r="F40" s="413"/>
      <c r="G40" s="582"/>
      <c r="H40" s="302">
        <f t="shared" si="37"/>
        <v>0</v>
      </c>
      <c r="I40" s="28"/>
      <c r="J40" s="173"/>
      <c r="K40" s="173"/>
      <c r="L40" s="302">
        <f t="shared" si="38"/>
        <v>4.3194934459696714</v>
      </c>
      <c r="M40" s="173"/>
      <c r="N40" s="173"/>
      <c r="O40" s="173"/>
      <c r="P40" s="283"/>
      <c r="Q40" s="413">
        <v>0.432</v>
      </c>
      <c r="R40" s="413"/>
      <c r="S40" s="413">
        <v>0.61802043278626784</v>
      </c>
      <c r="T40" s="413">
        <v>1.1384730131834044</v>
      </c>
      <c r="U40" s="413">
        <v>2.1309999999999998</v>
      </c>
      <c r="V40" s="413">
        <v>0</v>
      </c>
      <c r="W40" s="413"/>
      <c r="X40" s="282"/>
      <c r="Y40" s="186"/>
      <c r="Z40" s="173"/>
      <c r="AA40" s="350">
        <v>7.1343305478167869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173"/>
      <c r="AL40" s="173"/>
      <c r="AM40" s="188"/>
      <c r="AN40" s="350"/>
      <c r="AO40" s="350">
        <v>12.256076287871394</v>
      </c>
      <c r="AP40" s="320"/>
      <c r="AQ40" s="199">
        <f t="shared" si="24"/>
        <v>23.988714526381038</v>
      </c>
    </row>
    <row r="41" spans="1:44" ht="12.75" customHeight="1">
      <c r="A41" s="235" t="s">
        <v>32</v>
      </c>
      <c r="B41" s="138" t="s">
        <v>130</v>
      </c>
      <c r="C41" s="526">
        <f t="shared" si="36"/>
        <v>0.17846335504714428</v>
      </c>
      <c r="D41" s="339">
        <v>0.17846335504714428</v>
      </c>
      <c r="E41" s="413"/>
      <c r="F41" s="413"/>
      <c r="G41" s="582"/>
      <c r="H41" s="302">
        <f t="shared" si="37"/>
        <v>0</v>
      </c>
      <c r="I41" s="28"/>
      <c r="J41" s="173"/>
      <c r="K41" s="173"/>
      <c r="L41" s="302">
        <f t="shared" si="38"/>
        <v>3.7342182473465177</v>
      </c>
      <c r="M41" s="173"/>
      <c r="N41" s="173"/>
      <c r="O41" s="173"/>
      <c r="P41" s="283"/>
      <c r="Q41" s="434">
        <v>0.28299999999999997</v>
      </c>
      <c r="R41" s="413"/>
      <c r="S41" s="434">
        <v>0.51109648247722483</v>
      </c>
      <c r="T41" s="434">
        <v>1.7681217648692931</v>
      </c>
      <c r="U41" s="434">
        <v>1.1719999999999999</v>
      </c>
      <c r="V41" s="434">
        <v>0</v>
      </c>
      <c r="W41" s="413"/>
      <c r="X41" s="282"/>
      <c r="Y41" s="186"/>
      <c r="Z41" s="173"/>
      <c r="AA41" s="347">
        <v>14.794010276877192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173"/>
      <c r="AL41" s="173"/>
      <c r="AM41" s="188"/>
      <c r="AN41" s="350"/>
      <c r="AO41" s="347">
        <v>59.502672260809582</v>
      </c>
      <c r="AP41" s="320"/>
      <c r="AQ41" s="199">
        <f t="shared" si="24"/>
        <v>78.209364140080439</v>
      </c>
    </row>
    <row r="42" spans="1:44" ht="12.75" customHeight="1">
      <c r="A42" s="235" t="s">
        <v>34</v>
      </c>
      <c r="B42" s="138" t="s">
        <v>131</v>
      </c>
      <c r="C42" s="249">
        <f t="shared" si="36"/>
        <v>9.1733500257877909E-2</v>
      </c>
      <c r="D42" s="321">
        <v>9.1733500257877909E-2</v>
      </c>
      <c r="E42" s="413"/>
      <c r="F42" s="413"/>
      <c r="G42" s="582"/>
      <c r="H42" s="302">
        <f t="shared" si="37"/>
        <v>0</v>
      </c>
      <c r="I42" s="28"/>
      <c r="J42" s="173"/>
      <c r="K42" s="173"/>
      <c r="L42" s="302">
        <f t="shared" si="38"/>
        <v>1.6267726086595242</v>
      </c>
      <c r="M42" s="173"/>
      <c r="N42" s="173"/>
      <c r="O42" s="173"/>
      <c r="P42" s="283"/>
      <c r="Q42" s="413">
        <v>0.498</v>
      </c>
      <c r="R42" s="413"/>
      <c r="S42" s="413">
        <v>0.39989557415582033</v>
      </c>
      <c r="T42" s="413">
        <v>0.26887703450370387</v>
      </c>
      <c r="U42" s="413">
        <v>0.46</v>
      </c>
      <c r="V42" s="413">
        <v>0</v>
      </c>
      <c r="W42" s="413"/>
      <c r="X42" s="282"/>
      <c r="Y42" s="186"/>
      <c r="Z42" s="173"/>
      <c r="AA42" s="350">
        <v>1.6392224452728021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173"/>
      <c r="AL42" s="173"/>
      <c r="AM42" s="188"/>
      <c r="AN42" s="350"/>
      <c r="AO42" s="350">
        <v>3.1844600732244466</v>
      </c>
      <c r="AP42" s="320"/>
      <c r="AQ42" s="199">
        <f t="shared" si="24"/>
        <v>6.5421886274146512</v>
      </c>
    </row>
    <row r="43" spans="1:44" ht="12.75" customHeight="1">
      <c r="A43" s="235" t="s">
        <v>36</v>
      </c>
      <c r="B43" s="138" t="s">
        <v>142</v>
      </c>
      <c r="C43" s="526">
        <f t="shared" si="36"/>
        <v>0.64658218666613332</v>
      </c>
      <c r="D43" s="321">
        <v>0.64658218666613332</v>
      </c>
      <c r="E43" s="413"/>
      <c r="F43" s="413"/>
      <c r="G43" s="582"/>
      <c r="H43" s="302">
        <f t="shared" si="37"/>
        <v>0.59716400000000003</v>
      </c>
      <c r="I43" s="28"/>
      <c r="J43" s="173"/>
      <c r="K43" s="173">
        <v>0.59716400000000003</v>
      </c>
      <c r="L43" s="302">
        <f t="shared" si="38"/>
        <v>32.648839589527327</v>
      </c>
      <c r="M43" s="173"/>
      <c r="N43" s="173"/>
      <c r="O43" s="173"/>
      <c r="P43" s="188"/>
      <c r="Q43" s="413">
        <v>1.204</v>
      </c>
      <c r="R43" s="413"/>
      <c r="S43" s="413">
        <v>13.309893334469656</v>
      </c>
      <c r="T43" s="413">
        <v>1.8889462550576663</v>
      </c>
      <c r="U43" s="413">
        <v>15.195</v>
      </c>
      <c r="V43" s="413">
        <v>0</v>
      </c>
      <c r="W43" s="413">
        <v>1.0510000000000019</v>
      </c>
      <c r="X43" s="28"/>
      <c r="Y43" s="173"/>
      <c r="Z43" s="173"/>
      <c r="AA43" s="350">
        <v>18.685362545540347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188"/>
      <c r="AN43" s="350"/>
      <c r="AO43" s="350">
        <v>44.681684410177681</v>
      </c>
      <c r="AP43" s="320"/>
      <c r="AQ43" s="199">
        <f t="shared" si="24"/>
        <v>97.259632731911495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6.9495075952937801E-2</v>
      </c>
      <c r="D44" s="329">
        <v>6.9495075952937801E-2</v>
      </c>
      <c r="E44" s="414"/>
      <c r="F44" s="414"/>
      <c r="G44" s="580"/>
      <c r="H44" s="308">
        <f>SUM(I44:K44)</f>
        <v>0</v>
      </c>
      <c r="I44" s="263"/>
      <c r="J44" s="180"/>
      <c r="K44" s="180"/>
      <c r="L44" s="308">
        <f>SUM(M44:Z44)</f>
        <v>100.38084930191293</v>
      </c>
      <c r="M44" s="180"/>
      <c r="N44" s="180"/>
      <c r="O44" s="180"/>
      <c r="P44" s="264"/>
      <c r="Q44" s="414">
        <v>1.2544164483721161</v>
      </c>
      <c r="R44" s="414"/>
      <c r="S44" s="414">
        <v>0</v>
      </c>
      <c r="T44" s="414">
        <v>0.53590661902647485</v>
      </c>
      <c r="U44" s="414">
        <v>98.590526234514343</v>
      </c>
      <c r="V44" s="414">
        <v>0</v>
      </c>
      <c r="W44" s="414"/>
      <c r="X44" s="263"/>
      <c r="Y44" s="180"/>
      <c r="Z44" s="180"/>
      <c r="AA44" s="353">
        <v>1.8190573343892131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264"/>
      <c r="AN44" s="353"/>
      <c r="AO44" s="353">
        <v>39.172447485410835</v>
      </c>
      <c r="AP44" s="328"/>
      <c r="AQ44" s="215">
        <f>C44+H44+L44+AA44+AB44+AN44+AO44+AP44</f>
        <v>141.44184919766593</v>
      </c>
    </row>
    <row r="45" spans="1:44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4782.0597407026398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1636.3154893351109</v>
      </c>
      <c r="Q45" s="529">
        <f t="shared" si="40"/>
        <v>0</v>
      </c>
      <c r="R45" s="529">
        <f t="shared" si="40"/>
        <v>766.91674013164641</v>
      </c>
      <c r="S45" s="529">
        <f t="shared" si="40"/>
        <v>0</v>
      </c>
      <c r="T45" s="529">
        <f t="shared" si="40"/>
        <v>0.58680230000000011</v>
      </c>
      <c r="U45" s="529">
        <f>SUM(U46:U55)</f>
        <v>2378.240708935883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29">
        <f t="shared" si="40"/>
        <v>0</v>
      </c>
      <c r="AA45" s="531">
        <f t="shared" si="40"/>
        <v>1.2905508210490111</v>
      </c>
      <c r="AB45" s="533">
        <f t="shared" si="40"/>
        <v>77.425842712148949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54.619887233546713</v>
      </c>
      <c r="AJ45" s="529">
        <f t="shared" ref="AJ45" si="43">SUM(AJ46:AJ55)</f>
        <v>22.80595547860224</v>
      </c>
      <c r="AK45" s="529">
        <f t="shared" si="40"/>
        <v>0</v>
      </c>
      <c r="AL45" s="529">
        <f t="shared" ref="AL45" si="44">SUM(AL46:AL55)</f>
        <v>0</v>
      </c>
      <c r="AM45" s="530">
        <f t="shared" si="40"/>
        <v>0</v>
      </c>
      <c r="AN45" s="531">
        <f t="shared" si="40"/>
        <v>0</v>
      </c>
      <c r="AO45" s="531">
        <f t="shared" si="40"/>
        <v>3.8531279449699052</v>
      </c>
      <c r="AP45" s="533">
        <f t="shared" si="40"/>
        <v>0</v>
      </c>
      <c r="AQ45" s="536">
        <f t="shared" si="24"/>
        <v>4864.629262180807</v>
      </c>
      <c r="AR45" s="18"/>
    </row>
    <row r="46" spans="1:44" ht="12.75" customHeight="1">
      <c r="A46" s="239" t="s">
        <v>70</v>
      </c>
      <c r="B46" s="64"/>
      <c r="C46" s="259">
        <f t="shared" ref="C46:C64" si="45">SUM(D46:G46)</f>
        <v>0</v>
      </c>
      <c r="D46" s="289"/>
      <c r="E46" s="272"/>
      <c r="F46" s="261"/>
      <c r="G46" s="261"/>
      <c r="H46" s="307">
        <f t="shared" ref="H46:H64" si="46">SUM(I46:K46)</f>
        <v>0</v>
      </c>
      <c r="I46" s="260"/>
      <c r="J46" s="179"/>
      <c r="K46" s="179"/>
      <c r="L46" s="307">
        <f t="shared" ref="L46:L64" si="47">SUM(M46:Z46)</f>
        <v>766.6481368802788</v>
      </c>
      <c r="M46" s="179"/>
      <c r="N46" s="179"/>
      <c r="O46" s="179"/>
      <c r="P46" s="179"/>
      <c r="Q46" s="179"/>
      <c r="R46" s="179"/>
      <c r="S46" s="179"/>
      <c r="T46" s="179"/>
      <c r="U46" s="179">
        <v>766.6481368802788</v>
      </c>
      <c r="V46" s="179"/>
      <c r="W46" s="179"/>
      <c r="X46" s="179"/>
      <c r="Y46" s="179"/>
      <c r="Z46" s="179"/>
      <c r="AA46" s="307">
        <v>0</v>
      </c>
      <c r="AB46" s="326">
        <f t="shared" ref="AB46:AB64" si="48">SUM(AC46:AM46)</f>
        <v>17.970316295700581</v>
      </c>
      <c r="AC46" s="327"/>
      <c r="AD46" s="179"/>
      <c r="AE46" s="179"/>
      <c r="AF46" s="179"/>
      <c r="AG46" s="179"/>
      <c r="AH46" s="179">
        <v>0</v>
      </c>
      <c r="AI46" s="179">
        <v>17.970316295700581</v>
      </c>
      <c r="AJ46" s="179">
        <v>0</v>
      </c>
      <c r="AK46" s="179"/>
      <c r="AL46" s="179"/>
      <c r="AM46" s="261"/>
      <c r="AN46" s="352"/>
      <c r="AO46" s="352"/>
      <c r="AP46" s="326"/>
      <c r="AQ46" s="219">
        <f t="shared" si="24"/>
        <v>784.61845317597943</v>
      </c>
    </row>
    <row r="47" spans="1:44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02">
        <f t="shared" si="47"/>
        <v>365.19916418090378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365.19916418090378</v>
      </c>
      <c r="V47" s="186"/>
      <c r="W47" s="186"/>
      <c r="X47" s="186"/>
      <c r="Y47" s="186"/>
      <c r="Z47" s="186"/>
      <c r="AA47" s="517"/>
      <c r="AB47" s="320">
        <f t="shared" si="48"/>
        <v>8.5603084068815516</v>
      </c>
      <c r="AC47" s="339"/>
      <c r="AD47" s="186"/>
      <c r="AE47" s="186"/>
      <c r="AF47" s="186"/>
      <c r="AG47" s="186"/>
      <c r="AH47" s="186"/>
      <c r="AI47" s="186">
        <v>8.5603084068815516</v>
      </c>
      <c r="AJ47" s="186">
        <v>0</v>
      </c>
      <c r="AK47" s="186"/>
      <c r="AL47" s="186"/>
      <c r="AM47" s="283"/>
      <c r="AN47" s="347"/>
      <c r="AO47" s="347">
        <v>0</v>
      </c>
      <c r="AP47" s="338"/>
      <c r="AQ47" s="199">
        <f t="shared" si="24"/>
        <v>373.75947258778535</v>
      </c>
    </row>
    <row r="48" spans="1:44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2021.8288835377361</v>
      </c>
      <c r="M48" s="173"/>
      <c r="N48" s="173"/>
      <c r="O48" s="173"/>
      <c r="P48" s="173">
        <v>1405.7130669554169</v>
      </c>
      <c r="Q48" s="173"/>
      <c r="R48" s="173"/>
      <c r="S48" s="173"/>
      <c r="T48" s="173">
        <v>0.58680230000000011</v>
      </c>
      <c r="U48" s="173">
        <v>615.52901428231905</v>
      </c>
      <c r="V48" s="173"/>
      <c r="W48" s="173"/>
      <c r="X48" s="173"/>
      <c r="Y48" s="173"/>
      <c r="Z48" s="173"/>
      <c r="AA48" s="302"/>
      <c r="AB48" s="320">
        <f t="shared" si="48"/>
        <v>35.350827053614239</v>
      </c>
      <c r="AC48" s="321"/>
      <c r="AD48" s="173"/>
      <c r="AE48" s="173"/>
      <c r="AF48" s="173"/>
      <c r="AG48" s="173"/>
      <c r="AH48" s="173"/>
      <c r="AI48" s="173">
        <v>15.748441855704829</v>
      </c>
      <c r="AJ48" s="173">
        <v>19.602385197909406</v>
      </c>
      <c r="AK48" s="173"/>
      <c r="AL48" s="173"/>
      <c r="AM48" s="188"/>
      <c r="AN48" s="350"/>
      <c r="AO48" s="31">
        <v>0</v>
      </c>
      <c r="AP48" s="320"/>
      <c r="AQ48" s="199">
        <f t="shared" si="24"/>
        <v>2057.1797105913502</v>
      </c>
    </row>
    <row r="49" spans="1:44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178.4328709755367</v>
      </c>
      <c r="M49" s="173"/>
      <c r="N49" s="173"/>
      <c r="O49" s="173"/>
      <c r="P49" s="173">
        <v>44.595677817007896</v>
      </c>
      <c r="Q49" s="173"/>
      <c r="R49" s="173"/>
      <c r="S49" s="173"/>
      <c r="T49" s="173"/>
      <c r="U49" s="173">
        <v>133.83719315852881</v>
      </c>
      <c r="V49" s="173"/>
      <c r="W49" s="173"/>
      <c r="X49" s="173"/>
      <c r="Y49" s="173"/>
      <c r="Z49" s="173"/>
      <c r="AA49" s="302"/>
      <c r="AB49" s="320">
        <f t="shared" si="48"/>
        <v>3.759036198746263</v>
      </c>
      <c r="AC49" s="321"/>
      <c r="AD49" s="173"/>
      <c r="AE49" s="173"/>
      <c r="AF49" s="173"/>
      <c r="AG49" s="173"/>
      <c r="AH49" s="173"/>
      <c r="AI49" s="173">
        <v>3.1371584661701473</v>
      </c>
      <c r="AJ49" s="173">
        <v>0.62187773257611589</v>
      </c>
      <c r="AK49" s="173"/>
      <c r="AL49" s="173"/>
      <c r="AM49" s="188"/>
      <c r="AN49" s="350"/>
      <c r="AO49" s="350">
        <v>0</v>
      </c>
      <c r="AP49" s="320"/>
      <c r="AQ49" s="199">
        <f t="shared" si="24"/>
        <v>182.19190717428296</v>
      </c>
    </row>
    <row r="50" spans="1:44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40.044561801015227</v>
      </c>
      <c r="M50" s="173"/>
      <c r="N50" s="173"/>
      <c r="O50" s="173"/>
      <c r="P50" s="173"/>
      <c r="Q50" s="173"/>
      <c r="R50" s="285"/>
      <c r="S50" s="173"/>
      <c r="T50" s="173"/>
      <c r="U50" s="173">
        <v>40.044561801015227</v>
      </c>
      <c r="V50" s="173"/>
      <c r="W50" s="173"/>
      <c r="X50" s="173"/>
      <c r="Y50" s="173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188"/>
      <c r="AN50" s="350"/>
      <c r="AO50" s="350">
        <v>3.8531279449699052</v>
      </c>
      <c r="AP50" s="320"/>
      <c r="AQ50" s="199">
        <f t="shared" si="24"/>
        <v>43.897689745985133</v>
      </c>
    </row>
    <row r="51" spans="1:44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21.777611779352263</v>
      </c>
      <c r="M51" s="173"/>
      <c r="N51" s="173"/>
      <c r="O51" s="173"/>
      <c r="P51" s="173">
        <v>0.87014444444444439</v>
      </c>
      <c r="Q51" s="188"/>
      <c r="R51" s="173">
        <v>20.907467334907818</v>
      </c>
      <c r="S51" s="28"/>
      <c r="T51" s="173"/>
      <c r="U51" s="173"/>
      <c r="V51" s="173"/>
      <c r="W51" s="173"/>
      <c r="X51" s="173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188"/>
      <c r="AN51" s="350"/>
      <c r="AO51" s="350"/>
      <c r="AP51" s="320"/>
      <c r="AQ51" s="199">
        <f t="shared" si="24"/>
        <v>21.777611779352263</v>
      </c>
    </row>
    <row r="52" spans="1:44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746.00927279673863</v>
      </c>
      <c r="M52" s="285"/>
      <c r="N52" s="285"/>
      <c r="O52" s="285"/>
      <c r="P52" s="186"/>
      <c r="Q52" s="186"/>
      <c r="R52" s="285">
        <v>746.00927279673863</v>
      </c>
      <c r="S52" s="186"/>
      <c r="T52" s="285"/>
      <c r="U52" s="285"/>
      <c r="V52" s="285"/>
      <c r="W52" s="285"/>
      <c r="X52" s="186"/>
      <c r="Y52" s="1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5"/>
      <c r="AL52" s="285"/>
      <c r="AM52" s="286"/>
      <c r="AN52" s="452"/>
      <c r="AO52" s="347"/>
      <c r="AP52" s="340"/>
      <c r="AQ52" s="237">
        <f t="shared" si="24"/>
        <v>746.00927279673863</v>
      </c>
    </row>
    <row r="53" spans="1:44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207.13623339615719</v>
      </c>
      <c r="M53" s="285"/>
      <c r="N53" s="285"/>
      <c r="O53" s="285"/>
      <c r="P53" s="183">
        <v>3.4013787304800189</v>
      </c>
      <c r="Q53" s="183"/>
      <c r="R53" s="285"/>
      <c r="S53" s="186"/>
      <c r="T53" s="285"/>
      <c r="U53" s="285">
        <v>203.73485466567718</v>
      </c>
      <c r="V53" s="285"/>
      <c r="W53" s="285"/>
      <c r="X53" s="183"/>
      <c r="Y53" s="183"/>
      <c r="Z53" s="285"/>
      <c r="AA53" s="347"/>
      <c r="AB53" s="340">
        <f t="shared" si="48"/>
        <v>4.8229988478136372</v>
      </c>
      <c r="AC53" s="341"/>
      <c r="AD53" s="285"/>
      <c r="AE53" s="285"/>
      <c r="AF53" s="285"/>
      <c r="AG53" s="285"/>
      <c r="AH53" s="285"/>
      <c r="AI53" s="173">
        <v>4.7755673074472558</v>
      </c>
      <c r="AJ53" s="173">
        <v>4.7431540366381225E-2</v>
      </c>
      <c r="AK53" s="285"/>
      <c r="AL53" s="285"/>
      <c r="AM53" s="286"/>
      <c r="AN53" s="452"/>
      <c r="AO53" s="382"/>
      <c r="AP53" s="340"/>
      <c r="AQ53" s="237">
        <f t="shared" si="24"/>
        <v>211.95923224397083</v>
      </c>
    </row>
    <row r="54" spans="1:44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64.336768133488818</v>
      </c>
      <c r="M54" s="285"/>
      <c r="N54" s="285"/>
      <c r="O54" s="285"/>
      <c r="P54" s="183"/>
      <c r="Q54" s="183"/>
      <c r="R54" s="285"/>
      <c r="S54" s="186"/>
      <c r="T54" s="285"/>
      <c r="U54" s="285">
        <v>64.336768133488818</v>
      </c>
      <c r="V54" s="285"/>
      <c r="W54" s="285"/>
      <c r="X54" s="183"/>
      <c r="Y54" s="183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286"/>
      <c r="AN54" s="452"/>
      <c r="AO54" s="382"/>
      <c r="AP54" s="340"/>
      <c r="AQ54" s="237">
        <f t="shared" si="24"/>
        <v>64.336768133488818</v>
      </c>
    </row>
    <row r="55" spans="1:44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370.64623722143295</v>
      </c>
      <c r="M55" s="180"/>
      <c r="N55" s="180"/>
      <c r="O55" s="180"/>
      <c r="P55" s="180">
        <v>181.73522138776164</v>
      </c>
      <c r="Q55" s="180"/>
      <c r="R55" s="180"/>
      <c r="S55" s="173">
        <v>0</v>
      </c>
      <c r="T55" s="180"/>
      <c r="U55" s="180">
        <v>188.91101583367131</v>
      </c>
      <c r="V55" s="180"/>
      <c r="W55" s="180"/>
      <c r="X55" s="180"/>
      <c r="Y55" s="180"/>
      <c r="Z55" s="180"/>
      <c r="AA55" s="515">
        <v>1.2905508210490111</v>
      </c>
      <c r="AB55" s="328">
        <f t="shared" si="48"/>
        <v>6.9623559093926897</v>
      </c>
      <c r="AC55" s="329"/>
      <c r="AD55" s="180"/>
      <c r="AE55" s="180"/>
      <c r="AF55" s="180"/>
      <c r="AG55" s="180"/>
      <c r="AH55" s="180"/>
      <c r="AI55" s="180">
        <v>4.4280949016423561</v>
      </c>
      <c r="AJ55" s="180">
        <v>2.534261007750334</v>
      </c>
      <c r="AK55" s="180"/>
      <c r="AL55" s="180"/>
      <c r="AM55" s="264"/>
      <c r="AN55" s="353"/>
      <c r="AO55" s="353"/>
      <c r="AP55" s="328"/>
      <c r="AQ55" s="215">
        <f t="shared" si="24"/>
        <v>378.89914395187463</v>
      </c>
    </row>
    <row r="56" spans="1:44" s="52" customFormat="1" ht="12.75" customHeight="1">
      <c r="A56" s="240" t="s">
        <v>40</v>
      </c>
      <c r="B56" s="157"/>
      <c r="C56" s="287">
        <f t="shared" si="45"/>
        <v>266.40910296559719</v>
      </c>
      <c r="D56" s="292">
        <v>184.01886513303023</v>
      </c>
      <c r="E56" s="188">
        <v>70.498776495583854</v>
      </c>
      <c r="F56" s="288"/>
      <c r="G56" s="288">
        <v>11.891461336983122</v>
      </c>
      <c r="H56" s="174">
        <f t="shared" si="46"/>
        <v>271.69867899999997</v>
      </c>
      <c r="I56" s="292"/>
      <c r="J56" s="187">
        <v>168.585556</v>
      </c>
      <c r="K56" s="187">
        <v>103.113123</v>
      </c>
      <c r="L56" s="174">
        <f t="shared" si="47"/>
        <v>1519.2957252656411</v>
      </c>
      <c r="M56" s="187"/>
      <c r="N56" s="187"/>
      <c r="O56" s="187"/>
      <c r="P56" s="187">
        <v>0</v>
      </c>
      <c r="Q56" s="187">
        <v>1015.3201467516279</v>
      </c>
      <c r="R56" s="187"/>
      <c r="S56" s="187">
        <v>0</v>
      </c>
      <c r="T56" s="187">
        <v>29.525651950039542</v>
      </c>
      <c r="U56" s="187">
        <v>459.51789297354497</v>
      </c>
      <c r="V56" s="187">
        <v>14.932033590428489</v>
      </c>
      <c r="W56" s="187"/>
      <c r="X56" s="187"/>
      <c r="Y56" s="187"/>
      <c r="Z56" s="187"/>
      <c r="AA56" s="174">
        <v>624.82674070889459</v>
      </c>
      <c r="AB56" s="342">
        <f t="shared" si="48"/>
        <v>41.401683608931421</v>
      </c>
      <c r="AC56" s="343"/>
      <c r="AD56" s="187"/>
      <c r="AE56" s="187">
        <v>26.70255764118706</v>
      </c>
      <c r="AF56" s="187"/>
      <c r="AG56" s="187"/>
      <c r="AH56" s="187"/>
      <c r="AI56" s="187"/>
      <c r="AJ56" s="187"/>
      <c r="AK56" s="187"/>
      <c r="AL56" s="187">
        <v>5.2945274167684913</v>
      </c>
      <c r="AM56" s="288">
        <v>9.4045985509758676</v>
      </c>
      <c r="AN56" s="174"/>
      <c r="AO56" s="174">
        <v>698.46713739470385</v>
      </c>
      <c r="AP56" s="342"/>
      <c r="AQ56" s="218">
        <f t="shared" si="24"/>
        <v>3422.0990689437681</v>
      </c>
      <c r="AR56" s="18"/>
    </row>
    <row r="57" spans="1:44" s="52" customFormat="1" ht="12.75" customHeight="1">
      <c r="A57" s="240" t="s">
        <v>193</v>
      </c>
      <c r="B57" s="157"/>
      <c r="C57" s="287">
        <f>C58+C65</f>
        <v>0.60990827067669173</v>
      </c>
      <c r="D57" s="187">
        <f t="shared" ref="D57:AP57" si="49">D58+D65</f>
        <v>0.60990827067669173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211.35007645604355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34.412999999999997</v>
      </c>
      <c r="R57" s="187">
        <f t="shared" si="49"/>
        <v>0</v>
      </c>
      <c r="S57" s="187">
        <f t="shared" si="49"/>
        <v>6.8979702031738599</v>
      </c>
      <c r="T57" s="187">
        <f t="shared" si="49"/>
        <v>57.851106252869698</v>
      </c>
      <c r="U57" s="187">
        <f t="shared" si="49"/>
        <v>112.18799999999999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92">
        <f t="shared" si="49"/>
        <v>0</v>
      </c>
      <c r="AA57" s="174">
        <f t="shared" si="49"/>
        <v>297.38421152688471</v>
      </c>
      <c r="AB57" s="342">
        <f t="shared" si="49"/>
        <v>23.41385928074569</v>
      </c>
      <c r="AC57" s="343">
        <f t="shared" si="49"/>
        <v>0</v>
      </c>
      <c r="AD57" s="187">
        <f t="shared" si="49"/>
        <v>0</v>
      </c>
      <c r="AE57" s="187">
        <f t="shared" si="49"/>
        <v>14.503020603293656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3.7406556676757088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0.1008898534204643</v>
      </c>
      <c r="AM57" s="288">
        <f t="shared" si="49"/>
        <v>5.0692931563558599</v>
      </c>
      <c r="AN57" s="174">
        <f t="shared" si="49"/>
        <v>0</v>
      </c>
      <c r="AO57" s="174">
        <f t="shared" si="49"/>
        <v>851.95243001668041</v>
      </c>
      <c r="AP57" s="342">
        <f t="shared" si="49"/>
        <v>0</v>
      </c>
      <c r="AQ57" s="238">
        <f t="shared" si="24"/>
        <v>1384.7104855510311</v>
      </c>
      <c r="AR57" s="18"/>
    </row>
    <row r="58" spans="1:44" s="52" customFormat="1" ht="12.75" customHeight="1">
      <c r="A58" s="240" t="s">
        <v>194</v>
      </c>
      <c r="B58" s="157"/>
      <c r="C58" s="287">
        <f t="shared" si="45"/>
        <v>0.5979100751879699</v>
      </c>
      <c r="D58" s="343">
        <v>0.5979100751879699</v>
      </c>
      <c r="E58" s="342">
        <v>0</v>
      </c>
      <c r="F58" s="342">
        <f>SUM(F59:F64)</f>
        <v>0</v>
      </c>
      <c r="G58" s="577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123.84400791061935</v>
      </c>
      <c r="M58" s="187">
        <f t="shared" ref="M58:AN58" si="54">SUM(M59:M64)</f>
        <v>0</v>
      </c>
      <c r="N58" s="288">
        <f t="shared" ref="N58" si="55">SUM(N59:N64)</f>
        <v>0</v>
      </c>
      <c r="O58" s="288">
        <f t="shared" si="54"/>
        <v>0</v>
      </c>
      <c r="P58" s="342">
        <f t="shared" si="54"/>
        <v>0</v>
      </c>
      <c r="Q58" s="342">
        <v>16.721</v>
      </c>
      <c r="R58" s="342">
        <f t="shared" si="54"/>
        <v>0</v>
      </c>
      <c r="S58" s="342">
        <v>0</v>
      </c>
      <c r="T58" s="342">
        <v>46.10900791061934</v>
      </c>
      <c r="U58" s="342">
        <v>61.014000000000003</v>
      </c>
      <c r="V58" s="342">
        <f t="shared" si="54"/>
        <v>0</v>
      </c>
      <c r="W58" s="342">
        <f t="shared" si="54"/>
        <v>0</v>
      </c>
      <c r="X58" s="292">
        <f t="shared" si="54"/>
        <v>0</v>
      </c>
      <c r="Y58" s="187">
        <f t="shared" si="54"/>
        <v>0</v>
      </c>
      <c r="Z58" s="292">
        <f t="shared" si="54"/>
        <v>0</v>
      </c>
      <c r="AA58" s="174">
        <v>202.4218053590711</v>
      </c>
      <c r="AB58" s="342">
        <f t="shared" si="48"/>
        <v>14.940682310041446</v>
      </c>
      <c r="AC58" s="343">
        <f t="shared" si="54"/>
        <v>0</v>
      </c>
      <c r="AD58" s="187">
        <f t="shared" si="54"/>
        <v>0</v>
      </c>
      <c r="AE58" s="187">
        <f>SUM(AE59:AE64)</f>
        <v>9.7704993002651221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0.1008898534204643</v>
      </c>
      <c r="AM58" s="288">
        <v>5.0692931563558599</v>
      </c>
      <c r="AN58" s="174">
        <f t="shared" si="54"/>
        <v>0</v>
      </c>
      <c r="AO58" s="174">
        <v>590.65519602648635</v>
      </c>
      <c r="AP58" s="342">
        <f t="shared" ref="AP58" si="57">SUM(AP59:AP64)</f>
        <v>0</v>
      </c>
      <c r="AQ58" s="238">
        <f t="shared" si="24"/>
        <v>932.45960168140618</v>
      </c>
      <c r="AR58" s="18"/>
    </row>
    <row r="59" spans="1:44" s="52" customFormat="1" ht="12.75" customHeight="1">
      <c r="A59" s="912" t="s">
        <v>174</v>
      </c>
      <c r="B59" s="913" t="s">
        <v>175</v>
      </c>
      <c r="C59" s="259">
        <f t="shared" si="45"/>
        <v>0.14697789473684209</v>
      </c>
      <c r="D59" s="930">
        <v>0.14697789473684209</v>
      </c>
      <c r="E59" s="326"/>
      <c r="F59" s="326"/>
      <c r="G59" s="271"/>
      <c r="H59" s="307">
        <f t="shared" si="46"/>
        <v>0</v>
      </c>
      <c r="I59" s="289"/>
      <c r="J59" s="289"/>
      <c r="K59" s="289"/>
      <c r="L59" s="307">
        <f t="shared" si="47"/>
        <v>33.073609281728181</v>
      </c>
      <c r="M59" s="272"/>
      <c r="N59" s="558"/>
      <c r="O59" s="558"/>
      <c r="P59" s="326"/>
      <c r="Q59" s="613">
        <v>5.31</v>
      </c>
      <c r="R59" s="326"/>
      <c r="S59" s="613">
        <v>0</v>
      </c>
      <c r="T59" s="613">
        <v>8.0646092817281811</v>
      </c>
      <c r="U59" s="613">
        <v>19.699000000000002</v>
      </c>
      <c r="V59" s="613">
        <v>0</v>
      </c>
      <c r="W59" s="326"/>
      <c r="X59" s="289"/>
      <c r="Y59" s="272"/>
      <c r="Z59" s="289"/>
      <c r="AA59" s="920">
        <v>43.171732716880449</v>
      </c>
      <c r="AB59" s="326">
        <f t="shared" si="48"/>
        <v>0.4525360362011987</v>
      </c>
      <c r="AC59" s="559"/>
      <c r="AD59" s="272"/>
      <c r="AE59" s="574">
        <v>0.4525360362011987</v>
      </c>
      <c r="AF59" s="574"/>
      <c r="AG59" s="574"/>
      <c r="AH59" s="574">
        <v>0</v>
      </c>
      <c r="AI59" s="574">
        <v>0</v>
      </c>
      <c r="AJ59" s="574"/>
      <c r="AK59" s="574"/>
      <c r="AL59" s="574">
        <v>0</v>
      </c>
      <c r="AM59" s="618">
        <v>0</v>
      </c>
      <c r="AN59" s="307"/>
      <c r="AO59" s="920">
        <v>230.83336889635515</v>
      </c>
      <c r="AP59" s="326"/>
      <c r="AQ59" s="565">
        <f t="shared" si="24"/>
        <v>307.67822482590179</v>
      </c>
      <c r="AR59" s="18"/>
    </row>
    <row r="60" spans="1:44" s="52" customFormat="1" ht="12.75" customHeight="1">
      <c r="A60" s="912" t="s">
        <v>176</v>
      </c>
      <c r="B60" s="913" t="s">
        <v>177</v>
      </c>
      <c r="C60" s="249">
        <f t="shared" si="45"/>
        <v>3.4994736842105266E-2</v>
      </c>
      <c r="D60" s="930">
        <v>3.4994736842105266E-2</v>
      </c>
      <c r="E60" s="320"/>
      <c r="F60" s="320"/>
      <c r="G60" s="578"/>
      <c r="H60" s="302">
        <f t="shared" si="46"/>
        <v>0</v>
      </c>
      <c r="I60" s="250"/>
      <c r="J60" s="250"/>
      <c r="K60" s="250"/>
      <c r="L60" s="302">
        <f t="shared" si="47"/>
        <v>22.395980922507363</v>
      </c>
      <c r="M60" s="251"/>
      <c r="N60" s="383"/>
      <c r="O60" s="383"/>
      <c r="P60" s="320"/>
      <c r="Q60" s="613">
        <v>1.397</v>
      </c>
      <c r="R60" s="320"/>
      <c r="S60" s="613">
        <v>0</v>
      </c>
      <c r="T60" s="613">
        <v>2.6019809225073622</v>
      </c>
      <c r="U60" s="613">
        <v>18.396999999999998</v>
      </c>
      <c r="V60" s="613">
        <v>0</v>
      </c>
      <c r="W60" s="320"/>
      <c r="X60" s="250"/>
      <c r="Y60" s="251"/>
      <c r="Z60" s="250"/>
      <c r="AA60" s="920">
        <v>18.424350452327534</v>
      </c>
      <c r="AB60" s="320">
        <f t="shared" si="48"/>
        <v>9.0507207240239723E-2</v>
      </c>
      <c r="AC60" s="560"/>
      <c r="AD60" s="251"/>
      <c r="AE60" s="575">
        <v>9.0507207240239723E-2</v>
      </c>
      <c r="AF60" s="575"/>
      <c r="AG60" s="575"/>
      <c r="AH60" s="575">
        <v>0</v>
      </c>
      <c r="AI60" s="575">
        <v>0</v>
      </c>
      <c r="AJ60" s="575"/>
      <c r="AK60" s="575"/>
      <c r="AL60" s="575">
        <v>0</v>
      </c>
      <c r="AM60" s="619">
        <v>0</v>
      </c>
      <c r="AN60" s="302"/>
      <c r="AO60" s="920">
        <v>59.623113262066177</v>
      </c>
      <c r="AP60" s="320"/>
      <c r="AQ60" s="566">
        <f t="shared" si="24"/>
        <v>100.56894658098341</v>
      </c>
      <c r="AR60" s="18"/>
    </row>
    <row r="61" spans="1:44" s="52" customFormat="1" ht="12.75" customHeight="1">
      <c r="A61" s="912" t="s">
        <v>178</v>
      </c>
      <c r="B61" s="913" t="s">
        <v>179</v>
      </c>
      <c r="C61" s="249">
        <f t="shared" si="45"/>
        <v>0.18497218045112782</v>
      </c>
      <c r="D61" s="930">
        <v>0.18497218045112782</v>
      </c>
      <c r="E61" s="320"/>
      <c r="F61" s="320"/>
      <c r="G61" s="578"/>
      <c r="H61" s="302">
        <f t="shared" si="46"/>
        <v>0</v>
      </c>
      <c r="I61" s="250"/>
      <c r="J61" s="250"/>
      <c r="K61" s="250"/>
      <c r="L61" s="302">
        <f t="shared" si="47"/>
        <v>31.890075720049428</v>
      </c>
      <c r="M61" s="251"/>
      <c r="N61" s="383"/>
      <c r="O61" s="383"/>
      <c r="P61" s="320"/>
      <c r="Q61" s="613">
        <v>3.9830000000000001</v>
      </c>
      <c r="R61" s="320"/>
      <c r="S61" s="613">
        <v>0</v>
      </c>
      <c r="T61" s="613">
        <v>20.358075720049428</v>
      </c>
      <c r="U61" s="613">
        <v>7.5490000000000004</v>
      </c>
      <c r="V61" s="613">
        <v>0</v>
      </c>
      <c r="W61" s="320"/>
      <c r="X61" s="250"/>
      <c r="Y61" s="251"/>
      <c r="Z61" s="250"/>
      <c r="AA61" s="920">
        <v>55.0164725901938</v>
      </c>
      <c r="AB61" s="320">
        <f t="shared" si="48"/>
        <v>7.421590993699656</v>
      </c>
      <c r="AC61" s="560"/>
      <c r="AD61" s="251"/>
      <c r="AE61" s="575">
        <v>7.421590993699656</v>
      </c>
      <c r="AF61" s="575"/>
      <c r="AG61" s="575"/>
      <c r="AH61" s="575">
        <v>0</v>
      </c>
      <c r="AI61" s="575">
        <v>0</v>
      </c>
      <c r="AJ61" s="575"/>
      <c r="AK61" s="575"/>
      <c r="AL61" s="575">
        <v>0</v>
      </c>
      <c r="AM61" s="619">
        <v>0</v>
      </c>
      <c r="AN61" s="302"/>
      <c r="AO61" s="920">
        <v>101.03843771816491</v>
      </c>
      <c r="AP61" s="320"/>
      <c r="AQ61" s="566">
        <f t="shared" si="24"/>
        <v>195.55154920255893</v>
      </c>
      <c r="AR61" s="18"/>
    </row>
    <row r="62" spans="1:44" s="52" customFormat="1" ht="12.75" customHeight="1">
      <c r="A62" s="912" t="s">
        <v>180</v>
      </c>
      <c r="B62" s="913" t="s">
        <v>181</v>
      </c>
      <c r="C62" s="249">
        <f t="shared" si="45"/>
        <v>0.16797473684210529</v>
      </c>
      <c r="D62" s="930">
        <v>0.16797473684210529</v>
      </c>
      <c r="E62" s="320"/>
      <c r="F62" s="320"/>
      <c r="G62" s="578"/>
      <c r="H62" s="302">
        <f t="shared" si="46"/>
        <v>0</v>
      </c>
      <c r="I62" s="250"/>
      <c r="J62" s="250"/>
      <c r="K62" s="250"/>
      <c r="L62" s="302">
        <f t="shared" si="47"/>
        <v>3.7152797980242855</v>
      </c>
      <c r="M62" s="251"/>
      <c r="N62" s="383"/>
      <c r="O62" s="383"/>
      <c r="P62" s="320"/>
      <c r="Q62" s="613">
        <v>0.41599999999999998</v>
      </c>
      <c r="R62" s="320"/>
      <c r="S62" s="613">
        <v>0</v>
      </c>
      <c r="T62" s="613">
        <v>1.5332797980242858</v>
      </c>
      <c r="U62" s="613">
        <v>1.766</v>
      </c>
      <c r="V62" s="613">
        <v>0</v>
      </c>
      <c r="W62" s="320"/>
      <c r="X62" s="250"/>
      <c r="Y62" s="251"/>
      <c r="Z62" s="250"/>
      <c r="AA62" s="920">
        <v>10.74084159373815</v>
      </c>
      <c r="AB62" s="320">
        <f t="shared" si="48"/>
        <v>0.28761179189676184</v>
      </c>
      <c r="AC62" s="560"/>
      <c r="AD62" s="251"/>
      <c r="AE62" s="575">
        <v>0.28761179189676184</v>
      </c>
      <c r="AF62" s="575"/>
      <c r="AG62" s="575"/>
      <c r="AH62" s="575">
        <v>0</v>
      </c>
      <c r="AI62" s="575">
        <v>0</v>
      </c>
      <c r="AJ62" s="575"/>
      <c r="AK62" s="575"/>
      <c r="AL62" s="575">
        <v>0</v>
      </c>
      <c r="AM62" s="619">
        <v>0</v>
      </c>
      <c r="AN62" s="302"/>
      <c r="AO62" s="920">
        <v>56.09563721726294</v>
      </c>
      <c r="AP62" s="320"/>
      <c r="AQ62" s="566">
        <f t="shared" si="24"/>
        <v>71.007345137764247</v>
      </c>
      <c r="AR62" s="18"/>
    </row>
    <row r="63" spans="1:44" s="52" customFormat="1" ht="12.75" customHeight="1">
      <c r="A63" s="912" t="s">
        <v>182</v>
      </c>
      <c r="B63" s="913" t="s">
        <v>183</v>
      </c>
      <c r="C63" s="249">
        <f t="shared" si="45"/>
        <v>2.9995488721804514E-3</v>
      </c>
      <c r="D63" s="931">
        <v>2.9995488721804514E-3</v>
      </c>
      <c r="E63" s="320"/>
      <c r="F63" s="320"/>
      <c r="G63" s="578"/>
      <c r="H63" s="302">
        <f t="shared" si="46"/>
        <v>0</v>
      </c>
      <c r="I63" s="250"/>
      <c r="J63" s="250"/>
      <c r="K63" s="250"/>
      <c r="L63" s="302">
        <f t="shared" si="47"/>
        <v>3.6042620926767945</v>
      </c>
      <c r="M63" s="251"/>
      <c r="N63" s="383"/>
      <c r="O63" s="383"/>
      <c r="P63" s="320"/>
      <c r="Q63" s="614">
        <v>0.76700000000000002</v>
      </c>
      <c r="R63" s="320"/>
      <c r="S63" s="614">
        <v>0</v>
      </c>
      <c r="T63" s="614">
        <v>1.8072620926767944</v>
      </c>
      <c r="U63" s="614">
        <v>1.03</v>
      </c>
      <c r="V63" s="614">
        <v>0</v>
      </c>
      <c r="W63" s="320"/>
      <c r="X63" s="250"/>
      <c r="Y63" s="251"/>
      <c r="Z63" s="250"/>
      <c r="AA63" s="921">
        <v>11.139286806094862</v>
      </c>
      <c r="AB63" s="320">
        <f t="shared" si="48"/>
        <v>9.6541021056255699E-2</v>
      </c>
      <c r="AC63" s="560"/>
      <c r="AD63" s="251"/>
      <c r="AE63" s="575">
        <v>9.6541021056255699E-2</v>
      </c>
      <c r="AF63" s="575"/>
      <c r="AG63" s="575"/>
      <c r="AH63" s="575">
        <v>0</v>
      </c>
      <c r="AI63" s="575">
        <v>0</v>
      </c>
      <c r="AJ63" s="575"/>
      <c r="AK63" s="575"/>
      <c r="AL63" s="575">
        <v>0</v>
      </c>
      <c r="AM63" s="619">
        <v>0</v>
      </c>
      <c r="AN63" s="302"/>
      <c r="AO63" s="921">
        <v>43.192070106636081</v>
      </c>
      <c r="AP63" s="320"/>
      <c r="AQ63" s="566">
        <f t="shared" si="24"/>
        <v>58.035159575336174</v>
      </c>
      <c r="AR63" s="18"/>
    </row>
    <row r="64" spans="1:44" ht="12.75" customHeight="1">
      <c r="A64" s="914" t="s">
        <v>184</v>
      </c>
      <c r="B64" s="915"/>
      <c r="C64" s="262">
        <f t="shared" si="45"/>
        <v>5.9990977443609025E-2</v>
      </c>
      <c r="D64" s="931">
        <v>5.9990977443609025E-2</v>
      </c>
      <c r="E64" s="328"/>
      <c r="F64" s="328"/>
      <c r="G64" s="579"/>
      <c r="H64" s="308">
        <f t="shared" si="46"/>
        <v>0</v>
      </c>
      <c r="I64" s="290"/>
      <c r="J64" s="290"/>
      <c r="K64" s="290"/>
      <c r="L64" s="308">
        <f t="shared" si="47"/>
        <v>29.164800095633293</v>
      </c>
      <c r="M64" s="291"/>
      <c r="N64" s="562"/>
      <c r="O64" s="562"/>
      <c r="P64" s="328"/>
      <c r="Q64" s="614">
        <v>4.8479999999999999</v>
      </c>
      <c r="R64" s="328"/>
      <c r="S64" s="614">
        <v>0</v>
      </c>
      <c r="T64" s="614">
        <v>11.743800095633294</v>
      </c>
      <c r="U64" s="614">
        <v>12.573</v>
      </c>
      <c r="V64" s="614">
        <v>0</v>
      </c>
      <c r="W64" s="328"/>
      <c r="X64" s="290"/>
      <c r="Y64" s="291"/>
      <c r="Z64" s="290"/>
      <c r="AA64" s="921">
        <v>63.929121199836281</v>
      </c>
      <c r="AB64" s="328">
        <f t="shared" si="48"/>
        <v>6.5918952599473339</v>
      </c>
      <c r="AC64" s="563"/>
      <c r="AD64" s="291"/>
      <c r="AE64" s="576">
        <v>1.4217122501710098</v>
      </c>
      <c r="AF64" s="576"/>
      <c r="AG64" s="576"/>
      <c r="AH64" s="576">
        <v>0</v>
      </c>
      <c r="AI64" s="576">
        <v>0</v>
      </c>
      <c r="AJ64" s="576"/>
      <c r="AK64" s="576"/>
      <c r="AL64" s="576">
        <v>0.1008898534204643</v>
      </c>
      <c r="AM64" s="620">
        <v>5.0692931563558599</v>
      </c>
      <c r="AN64" s="308"/>
      <c r="AO64" s="921">
        <v>99.872568826001043</v>
      </c>
      <c r="AP64" s="328"/>
      <c r="AQ64" s="567">
        <f t="shared" si="24"/>
        <v>199.61837635886155</v>
      </c>
    </row>
    <row r="65" spans="1:44" ht="12.75" customHeight="1">
      <c r="A65" s="240" t="s">
        <v>195</v>
      </c>
      <c r="B65" s="241"/>
      <c r="C65" s="262">
        <f>SUM(D65:G65)</f>
        <v>1.1998195488721804E-2</v>
      </c>
      <c r="D65" s="343">
        <f>SUM(D66:D69)</f>
        <v>1.1998195488721804E-2</v>
      </c>
      <c r="E65" s="414"/>
      <c r="F65" s="414"/>
      <c r="G65" s="580"/>
      <c r="H65" s="308">
        <f>SUM(I65:K65)</f>
        <v>0</v>
      </c>
      <c r="I65" s="263"/>
      <c r="J65" s="180">
        <v>0</v>
      </c>
      <c r="K65" s="180">
        <v>0</v>
      </c>
      <c r="L65" s="308">
        <f>SUM(M65:Z65)</f>
        <v>87.506068545424213</v>
      </c>
      <c r="M65" s="180"/>
      <c r="N65" s="264"/>
      <c r="O65" s="264"/>
      <c r="P65" s="414"/>
      <c r="Q65" s="342">
        <v>17.692</v>
      </c>
      <c r="R65" s="414"/>
      <c r="S65" s="342">
        <v>6.8979702031738599</v>
      </c>
      <c r="T65" s="342">
        <v>11.742098342250358</v>
      </c>
      <c r="U65" s="342">
        <v>51.173999999999992</v>
      </c>
      <c r="V65" s="342">
        <f>SUM(V66:V69)</f>
        <v>0</v>
      </c>
      <c r="W65" s="414"/>
      <c r="X65" s="263"/>
      <c r="Y65" s="180"/>
      <c r="Z65" s="180"/>
      <c r="AA65" s="174">
        <v>94.962406167813612</v>
      </c>
      <c r="AB65" s="328">
        <f>SUM(AC65:AM65)</f>
        <v>8.4731769707042446</v>
      </c>
      <c r="AC65" s="329"/>
      <c r="AD65" s="180"/>
      <c r="AE65" s="342">
        <f>SUM(AE66:AE69)</f>
        <v>4.7325213030285349</v>
      </c>
      <c r="AF65" s="180"/>
      <c r="AG65" s="180"/>
      <c r="AH65" s="929">
        <v>3.7406556676757088</v>
      </c>
      <c r="AI65" s="180">
        <f>SUM(AI66:AI69)</f>
        <v>0</v>
      </c>
      <c r="AJ65" s="180"/>
      <c r="AK65" s="180"/>
      <c r="AL65" s="180"/>
      <c r="AM65" s="264"/>
      <c r="AN65" s="353"/>
      <c r="AO65" s="174">
        <v>261.297233990194</v>
      </c>
      <c r="AP65" s="328"/>
      <c r="AQ65" s="571">
        <f t="shared" si="24"/>
        <v>452.25088386962477</v>
      </c>
    </row>
    <row r="66" spans="1:44" ht="12.75" customHeight="1">
      <c r="A66" s="916" t="s">
        <v>185</v>
      </c>
      <c r="B66" s="917" t="s">
        <v>186</v>
      </c>
      <c r="C66" s="259">
        <f t="shared" ref="C66:C69" si="58">SUM(D66:G66)</f>
        <v>1.9996992481203005E-3</v>
      </c>
      <c r="D66" s="932">
        <v>1.9996992481203005E-3</v>
      </c>
      <c r="E66" s="311"/>
      <c r="F66" s="311"/>
      <c r="G66" s="581"/>
      <c r="H66" s="307">
        <f t="shared" ref="H66:H69" si="59">SUM(I66:K66)</f>
        <v>0</v>
      </c>
      <c r="I66" s="549"/>
      <c r="J66" s="179"/>
      <c r="K66" s="420"/>
      <c r="L66" s="307">
        <f t="shared" ref="L66:L69" si="60">SUM(M66:Z66)</f>
        <v>3.9785215798545197</v>
      </c>
      <c r="M66" s="549"/>
      <c r="N66" s="311"/>
      <c r="O66" s="261"/>
      <c r="P66" s="311"/>
      <c r="Q66" s="615">
        <v>0.41499999999999998</v>
      </c>
      <c r="R66" s="311"/>
      <c r="S66" s="615">
        <v>7.855179993853427E-3</v>
      </c>
      <c r="T66" s="615">
        <v>0.45266639986066592</v>
      </c>
      <c r="U66" s="615">
        <v>3.1030000000000002</v>
      </c>
      <c r="V66" s="615">
        <v>0</v>
      </c>
      <c r="W66" s="311"/>
      <c r="X66" s="260"/>
      <c r="Y66" s="179"/>
      <c r="Z66" s="179"/>
      <c r="AA66" s="922">
        <v>5.8004534599967617</v>
      </c>
      <c r="AB66" s="326">
        <f t="shared" ref="AB66:AB69" si="61">SUM(AC66:AM66)</f>
        <v>3.7406556676757088</v>
      </c>
      <c r="AC66" s="327"/>
      <c r="AD66" s="179"/>
      <c r="AE66" s="179">
        <v>0</v>
      </c>
      <c r="AF66" s="179"/>
      <c r="AG66" s="179"/>
      <c r="AH66" s="179">
        <v>3.7406556676757088</v>
      </c>
      <c r="AI66" s="179">
        <v>0</v>
      </c>
      <c r="AJ66" s="179"/>
      <c r="AK66" s="179"/>
      <c r="AL66" s="179"/>
      <c r="AM66" s="261"/>
      <c r="AN66" s="352"/>
      <c r="AO66" s="922">
        <v>74.231161422476418</v>
      </c>
      <c r="AP66" s="326"/>
      <c r="AQ66" s="219">
        <f t="shared" si="24"/>
        <v>87.752791829251535</v>
      </c>
    </row>
    <row r="67" spans="1:44" ht="12.75" customHeight="1">
      <c r="A67" s="918" t="s">
        <v>187</v>
      </c>
      <c r="B67" s="919">
        <v>84</v>
      </c>
      <c r="C67" s="249">
        <f t="shared" si="58"/>
        <v>9.9984962406015031E-3</v>
      </c>
      <c r="D67" s="933">
        <v>9.9984962406015031E-3</v>
      </c>
      <c r="E67" s="413"/>
      <c r="F67" s="413"/>
      <c r="G67" s="582"/>
      <c r="H67" s="302">
        <f t="shared" si="59"/>
        <v>0</v>
      </c>
      <c r="I67" s="550"/>
      <c r="J67" s="173"/>
      <c r="K67" s="416"/>
      <c r="L67" s="302">
        <f t="shared" si="60"/>
        <v>52.040380472561189</v>
      </c>
      <c r="M67" s="550"/>
      <c r="N67" s="413"/>
      <c r="O67" s="188"/>
      <c r="P67" s="413"/>
      <c r="Q67" s="616">
        <v>8.94</v>
      </c>
      <c r="R67" s="413"/>
      <c r="S67" s="616">
        <v>5.7073493498197898</v>
      </c>
      <c r="T67" s="616">
        <v>6.7270311227414004</v>
      </c>
      <c r="U67" s="616">
        <v>30.666</v>
      </c>
      <c r="V67" s="616">
        <v>0</v>
      </c>
      <c r="W67" s="413"/>
      <c r="X67" s="28"/>
      <c r="Y67" s="173"/>
      <c r="Z67" s="173"/>
      <c r="AA67" s="923">
        <v>36.818775951293098</v>
      </c>
      <c r="AB67" s="320">
        <f t="shared" si="61"/>
        <v>1.7518172779166399</v>
      </c>
      <c r="AC67" s="321"/>
      <c r="AD67" s="173"/>
      <c r="AE67" s="173">
        <v>1.7518172779166399</v>
      </c>
      <c r="AF67" s="173"/>
      <c r="AG67" s="173"/>
      <c r="AH67" s="173">
        <v>0</v>
      </c>
      <c r="AI67" s="173">
        <v>0</v>
      </c>
      <c r="AJ67" s="173"/>
      <c r="AK67" s="173"/>
      <c r="AL67" s="173"/>
      <c r="AM67" s="188"/>
      <c r="AN67" s="350"/>
      <c r="AO67" s="923">
        <v>121.70996764583734</v>
      </c>
      <c r="AP67" s="320"/>
      <c r="AQ67" s="199">
        <f t="shared" si="24"/>
        <v>212.33093984384885</v>
      </c>
    </row>
    <row r="68" spans="1:44" ht="12.75" customHeight="1">
      <c r="A68" s="912" t="s">
        <v>188</v>
      </c>
      <c r="B68" s="913">
        <v>85</v>
      </c>
      <c r="C68" s="249">
        <f t="shared" si="58"/>
        <v>0</v>
      </c>
      <c r="D68" s="933">
        <v>0</v>
      </c>
      <c r="E68" s="413"/>
      <c r="F68" s="413"/>
      <c r="G68" s="582"/>
      <c r="H68" s="302">
        <f t="shared" si="59"/>
        <v>0</v>
      </c>
      <c r="I68" s="550"/>
      <c r="J68" s="173"/>
      <c r="K68" s="416"/>
      <c r="L68" s="302">
        <f t="shared" si="60"/>
        <v>16.801019244747579</v>
      </c>
      <c r="M68" s="550"/>
      <c r="N68" s="413"/>
      <c r="O68" s="188"/>
      <c r="P68" s="413"/>
      <c r="Q68" s="616">
        <v>3.6429999999999998</v>
      </c>
      <c r="R68" s="413"/>
      <c r="S68" s="616">
        <v>0.61158187095001693</v>
      </c>
      <c r="T68" s="616">
        <v>2.0744373737975632</v>
      </c>
      <c r="U68" s="616">
        <v>10.472</v>
      </c>
      <c r="V68" s="616">
        <v>0</v>
      </c>
      <c r="W68" s="413"/>
      <c r="X68" s="28"/>
      <c r="Y68" s="173"/>
      <c r="Z68" s="173"/>
      <c r="AA68" s="923">
        <v>18.401075488601553</v>
      </c>
      <c r="AB68" s="320">
        <f t="shared" si="61"/>
        <v>0.7220463866499125</v>
      </c>
      <c r="AC68" s="321"/>
      <c r="AD68" s="173"/>
      <c r="AE68" s="173">
        <v>0.7220463866499125</v>
      </c>
      <c r="AF68" s="173"/>
      <c r="AG68" s="173"/>
      <c r="AH68" s="173">
        <v>0</v>
      </c>
      <c r="AI68" s="173">
        <v>0</v>
      </c>
      <c r="AJ68" s="173"/>
      <c r="AK68" s="173"/>
      <c r="AL68" s="173"/>
      <c r="AM68" s="188"/>
      <c r="AN68" s="350"/>
      <c r="AO68" s="923">
        <v>34.590655560894888</v>
      </c>
      <c r="AP68" s="320"/>
      <c r="AQ68" s="199">
        <f t="shared" si="24"/>
        <v>70.514796680893937</v>
      </c>
    </row>
    <row r="69" spans="1:44" s="52" customFormat="1" ht="12.75" customHeight="1">
      <c r="A69" s="914" t="s">
        <v>189</v>
      </c>
      <c r="B69" s="915" t="s">
        <v>190</v>
      </c>
      <c r="C69" s="284">
        <f t="shared" si="58"/>
        <v>0</v>
      </c>
      <c r="D69" s="934">
        <v>0</v>
      </c>
      <c r="E69" s="414"/>
      <c r="F69" s="414"/>
      <c r="G69" s="580"/>
      <c r="H69" s="316">
        <f t="shared" si="59"/>
        <v>0</v>
      </c>
      <c r="I69" s="551"/>
      <c r="J69" s="180"/>
      <c r="K69" s="421"/>
      <c r="L69" s="316">
        <f t="shared" si="60"/>
        <v>14.686147248260927</v>
      </c>
      <c r="M69" s="551"/>
      <c r="N69" s="414"/>
      <c r="O69" s="264"/>
      <c r="P69" s="414"/>
      <c r="Q69" s="617">
        <v>4.694</v>
      </c>
      <c r="R69" s="414"/>
      <c r="S69" s="617">
        <v>0.57118380241019928</v>
      </c>
      <c r="T69" s="617">
        <v>2.4879634458507285</v>
      </c>
      <c r="U69" s="617">
        <v>6.9329999999999998</v>
      </c>
      <c r="V69" s="617">
        <v>0</v>
      </c>
      <c r="W69" s="414"/>
      <c r="X69" s="263"/>
      <c r="Y69" s="180"/>
      <c r="Z69" s="180"/>
      <c r="AA69" s="924">
        <v>33.942101267922197</v>
      </c>
      <c r="AB69" s="340">
        <f t="shared" si="61"/>
        <v>2.2586576384619823</v>
      </c>
      <c r="AC69" s="341"/>
      <c r="AD69" s="285"/>
      <c r="AE69" s="285">
        <v>2.2586576384619823</v>
      </c>
      <c r="AF69" s="285"/>
      <c r="AG69" s="285"/>
      <c r="AH69" s="285">
        <v>0</v>
      </c>
      <c r="AI69" s="285">
        <v>0</v>
      </c>
      <c r="AJ69" s="285"/>
      <c r="AK69" s="285"/>
      <c r="AL69" s="285"/>
      <c r="AM69" s="286"/>
      <c r="AN69" s="452"/>
      <c r="AO69" s="924">
        <v>30.765449360985343</v>
      </c>
      <c r="AP69" s="340"/>
      <c r="AQ69" s="237">
        <f t="shared" si="24"/>
        <v>81.652355515630447</v>
      </c>
      <c r="AR69" s="18"/>
    </row>
    <row r="70" spans="1:44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234.59482203732583</v>
      </c>
      <c r="M70" s="189"/>
      <c r="N70" s="189"/>
      <c r="O70" s="189"/>
      <c r="P70" s="189">
        <v>0</v>
      </c>
      <c r="Q70" s="189">
        <v>0</v>
      </c>
      <c r="R70" s="189"/>
      <c r="S70" s="189"/>
      <c r="T70" s="573">
        <v>0</v>
      </c>
      <c r="U70" s="189">
        <v>234.59482203732583</v>
      </c>
      <c r="V70" s="179"/>
      <c r="W70" s="189"/>
      <c r="X70" s="189"/>
      <c r="Y70" s="189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294"/>
      <c r="AN70" s="310"/>
      <c r="AO70" s="310">
        <v>47.979363714531381</v>
      </c>
      <c r="AP70" s="331"/>
      <c r="AQ70" s="218">
        <f t="shared" si="24"/>
        <v>282.57418575185721</v>
      </c>
      <c r="AR70" s="18"/>
    </row>
    <row r="71" spans="1:44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31.251848471583898</v>
      </c>
      <c r="M71" s="180"/>
      <c r="N71" s="180"/>
      <c r="O71" s="180"/>
      <c r="P71" s="180"/>
      <c r="Q71" s="180"/>
      <c r="R71" s="180"/>
      <c r="S71" s="180"/>
      <c r="T71" s="180"/>
      <c r="U71" s="180">
        <v>31.251848471583898</v>
      </c>
      <c r="V71" s="180"/>
      <c r="W71" s="180"/>
      <c r="X71" s="180"/>
      <c r="Y71" s="180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264"/>
      <c r="AN71" s="353"/>
      <c r="AO71" s="353"/>
      <c r="AP71" s="328"/>
      <c r="AQ71" s="462">
        <f t="shared" si="24"/>
        <v>31.251848471583898</v>
      </c>
      <c r="AR71" s="18"/>
    </row>
    <row r="72" spans="1:44" ht="12.75" customHeight="1" thickBot="1">
      <c r="A72" s="45" t="s">
        <v>42</v>
      </c>
      <c r="B72" s="46"/>
      <c r="C72" s="254">
        <f t="shared" ref="C72:AP72" si="62">C26-C27-C29</f>
        <v>7.8357153011815512</v>
      </c>
      <c r="D72" s="276">
        <f t="shared" si="62"/>
        <v>12.438219623205384</v>
      </c>
      <c r="E72" s="177">
        <f t="shared" si="62"/>
        <v>-4.2404390106586618</v>
      </c>
      <c r="F72" s="295">
        <f t="shared" si="62"/>
        <v>0</v>
      </c>
      <c r="G72" s="295">
        <f t="shared" si="62"/>
        <v>-0.36206531136480358</v>
      </c>
      <c r="H72" s="305">
        <f t="shared" si="62"/>
        <v>-2.6575869883826613</v>
      </c>
      <c r="I72" s="276">
        <f t="shared" si="62"/>
        <v>-0.33554598838263439</v>
      </c>
      <c r="J72" s="177">
        <f t="shared" si="62"/>
        <v>0.86888800000002675</v>
      </c>
      <c r="K72" s="177">
        <f t="shared" si="62"/>
        <v>-3.1909290000000112</v>
      </c>
      <c r="L72" s="305">
        <f t="shared" si="62"/>
        <v>-29.175244288084286</v>
      </c>
      <c r="M72" s="177">
        <f t="shared" si="62"/>
        <v>-15.338999999999942</v>
      </c>
      <c r="N72" s="177">
        <f t="shared" ref="N72" si="63">N26-N27-N29</f>
        <v>0</v>
      </c>
      <c r="O72" s="177">
        <f t="shared" si="62"/>
        <v>0</v>
      </c>
      <c r="P72" s="177">
        <f t="shared" si="62"/>
        <v>-23.674438071228678</v>
      </c>
      <c r="Q72" s="177">
        <f t="shared" si="62"/>
        <v>-59.726679333557513</v>
      </c>
      <c r="R72" s="177">
        <f t="shared" si="62"/>
        <v>125.85085297440912</v>
      </c>
      <c r="S72" s="177">
        <f t="shared" si="62"/>
        <v>-23.119333569306406</v>
      </c>
      <c r="T72" s="177">
        <f t="shared" si="62"/>
        <v>3.6946114081672192</v>
      </c>
      <c r="U72" s="177">
        <f t="shared" si="62"/>
        <v>-36.274539262628878</v>
      </c>
      <c r="V72" s="177">
        <f t="shared" si="62"/>
        <v>0.46428156606407356</v>
      </c>
      <c r="W72" s="177">
        <f t="shared" si="62"/>
        <v>-1.0509999999999948</v>
      </c>
      <c r="X72" s="177">
        <f t="shared" si="62"/>
        <v>0</v>
      </c>
      <c r="Y72" s="177">
        <f t="shared" si="62"/>
        <v>0</v>
      </c>
      <c r="Z72" s="177">
        <f t="shared" si="62"/>
        <v>0</v>
      </c>
      <c r="AA72" s="305">
        <f t="shared" si="62"/>
        <v>-7.7226568728876828</v>
      </c>
      <c r="AB72" s="255">
        <f t="shared" si="62"/>
        <v>2.4906864399250139</v>
      </c>
      <c r="AC72" s="334">
        <f t="shared" si="62"/>
        <v>0</v>
      </c>
      <c r="AD72" s="177">
        <f t="shared" si="62"/>
        <v>0</v>
      </c>
      <c r="AE72" s="177">
        <f t="shared" si="62"/>
        <v>2.2190885640584952</v>
      </c>
      <c r="AF72" s="177">
        <f t="shared" ref="AF72" si="64">AF26-AF27-AF29</f>
        <v>0</v>
      </c>
      <c r="AG72" s="177">
        <f t="shared" si="62"/>
        <v>0</v>
      </c>
      <c r="AH72" s="177">
        <f t="shared" si="62"/>
        <v>0</v>
      </c>
      <c r="AI72" s="177">
        <f t="shared" si="62"/>
        <v>0.27159789611683749</v>
      </c>
      <c r="AJ72" s="177">
        <f t="shared" ref="AJ72" si="65">AJ26-AJ27-AJ29</f>
        <v>-2.0250240595487412E-8</v>
      </c>
      <c r="AK72" s="177">
        <f t="shared" si="62"/>
        <v>0</v>
      </c>
      <c r="AL72" s="177">
        <f t="shared" ref="AL72" si="66">AL26-AL27-AL29</f>
        <v>0</v>
      </c>
      <c r="AM72" s="295">
        <f t="shared" si="62"/>
        <v>0</v>
      </c>
      <c r="AN72" s="305">
        <f t="shared" si="62"/>
        <v>0</v>
      </c>
      <c r="AO72" s="305">
        <f t="shared" si="62"/>
        <v>-19.576232965715917</v>
      </c>
      <c r="AP72" s="255">
        <f t="shared" si="62"/>
        <v>0</v>
      </c>
      <c r="AQ72" s="205">
        <f t="shared" si="24"/>
        <v>-48.805319373963982</v>
      </c>
    </row>
    <row r="73" spans="1:44" s="52" customFormat="1" ht="27.7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4" ht="12.75" customHeight="1">
      <c r="A74" s="171" t="s">
        <v>192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4" ht="12.75" customHeight="1">
      <c r="A78" s="161" t="s">
        <v>151</v>
      </c>
      <c r="B78" s="161"/>
      <c r="C78" s="242"/>
      <c r="D78" s="242"/>
      <c r="E78" s="296"/>
      <c r="F78" s="211"/>
      <c r="G78" s="211"/>
      <c r="H78" s="296"/>
      <c r="I78" s="211"/>
      <c r="J78" s="211"/>
      <c r="K78" s="211"/>
      <c r="S78" s="346"/>
      <c r="T78" s="358"/>
      <c r="U78" s="346"/>
      <c r="V78" s="346"/>
      <c r="Z78" s="211"/>
      <c r="AB78" s="168"/>
      <c r="AP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3" width="7.7109375" style="298" bestFit="1" customWidth="1"/>
    <col min="4" max="4" width="7.5703125" style="298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1" width="6.140625" style="299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5" width="5.42578125" style="211" customWidth="1"/>
    <col min="26" max="26" width="5.42578125" style="299" customWidth="1"/>
    <col min="27" max="27" width="6" style="166" bestFit="1" customWidth="1"/>
    <col min="28" max="28" width="12.14062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12.140625" style="164" bestFit="1" customWidth="1"/>
    <col min="44" max="16384" width="9.140625" style="18"/>
  </cols>
  <sheetData>
    <row r="1" spans="1:44" s="2" customFormat="1" ht="105.75" customHeight="1" thickBot="1">
      <c r="A1" s="175" t="s">
        <v>109</v>
      </c>
      <c r="B1" s="456" t="s">
        <v>163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7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7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86" t="s">
        <v>116</v>
      </c>
      <c r="AO1" s="389" t="s">
        <v>106</v>
      </c>
      <c r="AP1" s="392" t="s">
        <v>107</v>
      </c>
      <c r="AQ1" s="393" t="s">
        <v>108</v>
      </c>
    </row>
    <row r="2" spans="1:44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660.41395602603791</v>
      </c>
      <c r="I2" s="12">
        <v>486.69895602603793</v>
      </c>
      <c r="J2" s="301">
        <v>173.715</v>
      </c>
      <c r="K2" s="301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301"/>
      <c r="AA2" s="300">
        <v>368.07061753937609</v>
      </c>
      <c r="AB2" s="318">
        <f>SUM(AC2:AM2)</f>
        <v>544.11160212512118</v>
      </c>
      <c r="AC2" s="319">
        <v>83.275793096818404</v>
      </c>
      <c r="AD2" s="301">
        <v>207.26111933300004</v>
      </c>
      <c r="AE2" s="301">
        <v>163.25542043060901</v>
      </c>
      <c r="AF2" s="301">
        <v>0</v>
      </c>
      <c r="AG2" s="301">
        <v>39.184595923837264</v>
      </c>
      <c r="AH2" s="301">
        <v>10.352397636865243</v>
      </c>
      <c r="AI2" s="301">
        <v>23.953197170402255</v>
      </c>
      <c r="AJ2" s="301">
        <v>0.24068574628799999</v>
      </c>
      <c r="AK2" s="301">
        <v>0</v>
      </c>
      <c r="AL2" s="301">
        <v>3.2451097465176262</v>
      </c>
      <c r="AM2" s="415">
        <v>13.343283040783222</v>
      </c>
      <c r="AN2" s="12">
        <v>0</v>
      </c>
      <c r="AO2" s="349"/>
      <c r="AP2" s="318"/>
      <c r="AQ2" s="195">
        <f>C2+H2+L2+AA2+AB2+AN2+AO2+AP2</f>
        <v>1572.5961756905351</v>
      </c>
    </row>
    <row r="3" spans="1:44" ht="12.75" customHeight="1">
      <c r="A3" s="19" t="s">
        <v>1</v>
      </c>
      <c r="B3" s="20"/>
      <c r="C3" s="249">
        <f>SUM(D3:G3)</f>
        <v>1584.5260701132349</v>
      </c>
      <c r="D3" s="250">
        <v>1535.5672522852351</v>
      </c>
      <c r="E3" s="383">
        <v>36.674274799999999</v>
      </c>
      <c r="F3" s="188"/>
      <c r="G3" s="188">
        <v>12.284543027999998</v>
      </c>
      <c r="H3" s="302">
        <f>SUM(I3:K3)</f>
        <v>0</v>
      </c>
      <c r="I3" s="28"/>
      <c r="J3" s="173"/>
      <c r="K3" s="173"/>
      <c r="L3" s="302">
        <f>SUM(M3:Z3)</f>
        <v>10452.766371418726</v>
      </c>
      <c r="M3" s="28">
        <v>3347.9923999999996</v>
      </c>
      <c r="N3" s="28">
        <v>15.449160509999999</v>
      </c>
      <c r="O3" s="173">
        <v>0</v>
      </c>
      <c r="P3" s="173">
        <v>1179.6242171823524</v>
      </c>
      <c r="Q3" s="173">
        <v>459.98784896063995</v>
      </c>
      <c r="R3" s="173">
        <v>1261.3807090211819</v>
      </c>
      <c r="S3" s="173">
        <v>756.04298719971734</v>
      </c>
      <c r="T3" s="173">
        <v>146.97764479999998</v>
      </c>
      <c r="U3" s="173">
        <v>2741.0445092535701</v>
      </c>
      <c r="V3" s="173">
        <v>259.77649449126068</v>
      </c>
      <c r="W3" s="173">
        <v>0</v>
      </c>
      <c r="X3" s="173">
        <v>244.00839999999999</v>
      </c>
      <c r="Y3" s="173">
        <v>2.1019999999999999</v>
      </c>
      <c r="Z3" s="173">
        <v>38.380000000000003</v>
      </c>
      <c r="AA3" s="302">
        <v>4174.4214764382778</v>
      </c>
      <c r="AB3" s="320">
        <f>SUM(AC3:AM3)</f>
        <v>44.180076508743539</v>
      </c>
      <c r="AC3" s="321"/>
      <c r="AD3" s="173"/>
      <c r="AE3" s="173">
        <v>11.415580395528805</v>
      </c>
      <c r="AF3" s="173"/>
      <c r="AG3" s="173"/>
      <c r="AH3" s="173"/>
      <c r="AI3" s="173">
        <v>16.166189963630735</v>
      </c>
      <c r="AJ3" s="173">
        <v>16.598306149584001</v>
      </c>
      <c r="AK3" s="173"/>
      <c r="AL3" s="173"/>
      <c r="AM3" s="416"/>
      <c r="AN3" s="28"/>
      <c r="AO3" s="350">
        <v>64.749035511607914</v>
      </c>
      <c r="AP3" s="320"/>
      <c r="AQ3" s="199">
        <f t="shared" ref="AQ3:AQ20" si="0">C3+H3+L3+AA3+AB3+AN3+AO3+AP3</f>
        <v>16320.64302999059</v>
      </c>
    </row>
    <row r="4" spans="1:44" ht="12.75" customHeight="1">
      <c r="A4" s="19" t="s">
        <v>2</v>
      </c>
      <c r="B4" s="20"/>
      <c r="C4" s="249">
        <f>SUM(D4:G4)</f>
        <v>4.4363623335999991</v>
      </c>
      <c r="D4" s="250">
        <v>0</v>
      </c>
      <c r="E4" s="251">
        <v>4.1897721999999993</v>
      </c>
      <c r="F4" s="188"/>
      <c r="G4" s="188">
        <v>0.24659013360000001</v>
      </c>
      <c r="H4" s="302">
        <f>SUM(I4:K4)</f>
        <v>9.724736</v>
      </c>
      <c r="I4" s="28"/>
      <c r="J4" s="173"/>
      <c r="K4" s="173">
        <v>9.724736</v>
      </c>
      <c r="L4" s="302">
        <f>SUM(M4:Z4)</f>
        <v>1215.9438960523266</v>
      </c>
      <c r="M4" s="28">
        <v>0</v>
      </c>
      <c r="N4" s="28">
        <v>0</v>
      </c>
      <c r="O4" s="173"/>
      <c r="P4" s="173">
        <v>6.2347955777777777</v>
      </c>
      <c r="Q4" s="173">
        <v>0</v>
      </c>
      <c r="R4" s="173">
        <v>0</v>
      </c>
      <c r="S4" s="173">
        <v>1144.9902314328729</v>
      </c>
      <c r="T4" s="173">
        <v>12.92625132252825</v>
      </c>
      <c r="U4" s="173">
        <v>20.639678335139735</v>
      </c>
      <c r="V4" s="173">
        <v>0.370129264008</v>
      </c>
      <c r="W4" s="173">
        <v>25.732810119999996</v>
      </c>
      <c r="X4" s="173">
        <v>0</v>
      </c>
      <c r="Y4" s="173">
        <v>0</v>
      </c>
      <c r="Z4" s="173">
        <v>5.05</v>
      </c>
      <c r="AA4" s="302">
        <v>0</v>
      </c>
      <c r="AB4" s="320">
        <f>SUM(AC4:AM4)</f>
        <v>2.3978127656396819</v>
      </c>
      <c r="AC4" s="321"/>
      <c r="AD4" s="173"/>
      <c r="AE4" s="173">
        <v>0.15907136715391229</v>
      </c>
      <c r="AF4" s="173"/>
      <c r="AG4" s="173"/>
      <c r="AH4" s="173"/>
      <c r="AI4" s="173">
        <v>2.2387413984857698</v>
      </c>
      <c r="AJ4" s="173">
        <v>0</v>
      </c>
      <c r="AK4" s="173"/>
      <c r="AL4" s="173"/>
      <c r="AM4" s="416"/>
      <c r="AN4" s="28"/>
      <c r="AO4" s="350">
        <v>26.037390713671535</v>
      </c>
      <c r="AP4" s="320"/>
      <c r="AQ4" s="199">
        <f t="shared" si="0"/>
        <v>1258.5401978652378</v>
      </c>
    </row>
    <row r="5" spans="1:44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73"/>
      <c r="L5" s="302">
        <f>SUM(M5:Z5)</f>
        <v>70.314919719976189</v>
      </c>
      <c r="M5" s="28"/>
      <c r="N5" s="28"/>
      <c r="O5" s="173"/>
      <c r="P5" s="173"/>
      <c r="Q5" s="173"/>
      <c r="R5" s="173"/>
      <c r="S5" s="173">
        <v>44.810541539265536</v>
      </c>
      <c r="T5" s="173"/>
      <c r="U5" s="173">
        <v>25.504378180710656</v>
      </c>
      <c r="V5" s="173"/>
      <c r="W5" s="173"/>
      <c r="X5" s="173"/>
      <c r="Y5" s="173"/>
      <c r="Z5" s="173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28"/>
      <c r="AO5" s="350"/>
      <c r="AP5" s="320"/>
      <c r="AQ5" s="199">
        <f t="shared" si="0"/>
        <v>70.314919719976189</v>
      </c>
    </row>
    <row r="6" spans="1:44" ht="12.75" customHeight="1" thickBot="1">
      <c r="A6" s="33" t="s">
        <v>4</v>
      </c>
      <c r="B6" s="34"/>
      <c r="C6" s="249">
        <f>SUM(D6:G6)</f>
        <v>-185.99624553800001</v>
      </c>
      <c r="D6" s="252">
        <v>-183.50887071080001</v>
      </c>
      <c r="E6" s="188">
        <v>-2.3610033000000001</v>
      </c>
      <c r="F6" s="253"/>
      <c r="G6" s="253">
        <v>-0.1263715272</v>
      </c>
      <c r="H6" s="303">
        <f>SUM(I6:K6)</f>
        <v>221.28996399230192</v>
      </c>
      <c r="I6" s="304">
        <v>207.21768899230193</v>
      </c>
      <c r="J6" s="304">
        <v>-0.15023999999999998</v>
      </c>
      <c r="K6" s="304">
        <v>14.222515</v>
      </c>
      <c r="L6" s="303">
        <f>SUM(M6:Z6)</f>
        <v>38.602646172035556</v>
      </c>
      <c r="M6" s="28">
        <v>-117.59899999999999</v>
      </c>
      <c r="N6" s="28">
        <v>5.3249999999999993</v>
      </c>
      <c r="O6" s="173"/>
      <c r="P6" s="173">
        <v>32.60479892</v>
      </c>
      <c r="Q6" s="173">
        <v>27.98210809535232</v>
      </c>
      <c r="R6" s="173">
        <v>8.8643200079987827E-2</v>
      </c>
      <c r="S6" s="173">
        <v>52.940926721023942</v>
      </c>
      <c r="T6" s="173">
        <v>-3.7997735313999983</v>
      </c>
      <c r="U6" s="173">
        <v>41.520042549038841</v>
      </c>
      <c r="V6" s="173">
        <v>-0.52379038205951756</v>
      </c>
      <c r="W6" s="173">
        <v>6.3690599999978517E-2</v>
      </c>
      <c r="X6" s="173">
        <v>0</v>
      </c>
      <c r="Y6" s="173">
        <v>0</v>
      </c>
      <c r="Z6" s="304">
        <v>0</v>
      </c>
      <c r="AA6" s="303">
        <v>-18.900708372724878</v>
      </c>
      <c r="AB6" s="322">
        <f>SUM(AC6:AM6)</f>
        <v>2.4231680497146248</v>
      </c>
      <c r="AC6" s="323"/>
      <c r="AD6" s="184"/>
      <c r="AE6" s="184">
        <v>1.0232330180567506</v>
      </c>
      <c r="AF6" s="184"/>
      <c r="AG6" s="184"/>
      <c r="AH6" s="184"/>
      <c r="AI6" s="184">
        <v>0.12379629472987483</v>
      </c>
      <c r="AJ6" s="184">
        <v>1.2761387369279997</v>
      </c>
      <c r="AK6" s="184"/>
      <c r="AL6" s="184"/>
      <c r="AM6" s="417"/>
      <c r="AN6" s="304"/>
      <c r="AO6" s="351"/>
      <c r="AP6" s="322"/>
      <c r="AQ6" s="202">
        <f t="shared" si="0"/>
        <v>57.418824303327206</v>
      </c>
    </row>
    <row r="7" spans="1:44" s="52" customFormat="1" ht="12.75" customHeight="1">
      <c r="A7" s="53" t="s">
        <v>66</v>
      </c>
      <c r="B7" s="54"/>
      <c r="C7" s="256">
        <f t="shared" ref="C7:AP7" si="1">C2+C3-C4-C5+C6</f>
        <v>1394.0934622416348</v>
      </c>
      <c r="D7" s="324">
        <f t="shared" si="1"/>
        <v>1352.0583815744351</v>
      </c>
      <c r="E7" s="178">
        <f t="shared" si="1"/>
        <v>30.123499299999999</v>
      </c>
      <c r="F7" s="178">
        <f t="shared" si="1"/>
        <v>0</v>
      </c>
      <c r="G7" s="178">
        <f t="shared" si="1"/>
        <v>11.911581367199998</v>
      </c>
      <c r="H7" s="306">
        <f t="shared" si="1"/>
        <v>871.97918401833977</v>
      </c>
      <c r="I7" s="324">
        <f t="shared" si="1"/>
        <v>693.91664501833986</v>
      </c>
      <c r="J7" s="178">
        <f t="shared" si="1"/>
        <v>173.56476000000001</v>
      </c>
      <c r="K7" s="178">
        <f t="shared" si="1"/>
        <v>4.4977789999999995</v>
      </c>
      <c r="L7" s="306">
        <f t="shared" si="1"/>
        <v>9205.1102018184592</v>
      </c>
      <c r="M7" s="324">
        <f t="shared" si="1"/>
        <v>3230.3933999999995</v>
      </c>
      <c r="N7" s="324">
        <f t="shared" ref="N7" si="2">N2+N3-N4-N5+N6</f>
        <v>20.774160509999998</v>
      </c>
      <c r="O7" s="178">
        <f t="shared" si="1"/>
        <v>0</v>
      </c>
      <c r="P7" s="178">
        <f t="shared" si="1"/>
        <v>1205.9942205245745</v>
      </c>
      <c r="Q7" s="178">
        <f t="shared" si="1"/>
        <v>487.96995705599227</v>
      </c>
      <c r="R7" s="178">
        <f t="shared" si="1"/>
        <v>1261.4693522212619</v>
      </c>
      <c r="S7" s="178">
        <f t="shared" si="1"/>
        <v>-380.81685905139716</v>
      </c>
      <c r="T7" s="178">
        <f t="shared" si="1"/>
        <v>130.25161994607171</v>
      </c>
      <c r="U7" s="178">
        <f t="shared" si="1"/>
        <v>2736.4204952867585</v>
      </c>
      <c r="V7" s="178">
        <f t="shared" si="1"/>
        <v>258.88257484519312</v>
      </c>
      <c r="W7" s="178">
        <f t="shared" si="1"/>
        <v>-25.669119520000017</v>
      </c>
      <c r="X7" s="178">
        <f t="shared" si="1"/>
        <v>244.00839999999999</v>
      </c>
      <c r="Y7" s="178">
        <f t="shared" si="1"/>
        <v>2.1019999999999999</v>
      </c>
      <c r="Z7" s="178">
        <f t="shared" si="1"/>
        <v>33.330000000000005</v>
      </c>
      <c r="AA7" s="306">
        <f t="shared" si="1"/>
        <v>4523.5913856049292</v>
      </c>
      <c r="AB7" s="306">
        <f t="shared" si="1"/>
        <v>588.31703391793974</v>
      </c>
      <c r="AC7" s="324">
        <f t="shared" si="1"/>
        <v>83.275793096818404</v>
      </c>
      <c r="AD7" s="178">
        <f t="shared" si="1"/>
        <v>207.26111933300004</v>
      </c>
      <c r="AE7" s="178">
        <f t="shared" si="1"/>
        <v>175.53516247704064</v>
      </c>
      <c r="AF7" s="178">
        <f t="shared" ref="AF7" si="3">AF2+AF3-AF4-AF5+AF6</f>
        <v>0</v>
      </c>
      <c r="AG7" s="178">
        <f t="shared" si="1"/>
        <v>39.184595923837264</v>
      </c>
      <c r="AH7" s="178">
        <f t="shared" si="1"/>
        <v>10.352397636865243</v>
      </c>
      <c r="AI7" s="178">
        <f t="shared" si="1"/>
        <v>38.004442030277097</v>
      </c>
      <c r="AJ7" s="178">
        <f t="shared" ref="AJ7" si="4">AJ2+AJ3-AJ4-AJ5+AJ6</f>
        <v>18.115130632800003</v>
      </c>
      <c r="AK7" s="178">
        <f t="shared" si="1"/>
        <v>0</v>
      </c>
      <c r="AL7" s="178">
        <f t="shared" ref="AL7" si="5">AL2+AL3-AL4-AL5+AL6</f>
        <v>3.2451097465176262</v>
      </c>
      <c r="AM7" s="418">
        <f t="shared" si="1"/>
        <v>13.343283040783222</v>
      </c>
      <c r="AN7" s="257">
        <f t="shared" si="1"/>
        <v>0</v>
      </c>
      <c r="AO7" s="306">
        <f t="shared" si="1"/>
        <v>38.71164479793638</v>
      </c>
      <c r="AP7" s="360">
        <f t="shared" si="1"/>
        <v>0</v>
      </c>
      <c r="AQ7" s="227">
        <f t="shared" si="0"/>
        <v>16621.802912399238</v>
      </c>
      <c r="AR7" s="18"/>
    </row>
    <row r="8" spans="1:44" s="52" customFormat="1" ht="12.75" customHeight="1" thickBot="1">
      <c r="A8" s="361" t="s">
        <v>67</v>
      </c>
      <c r="B8" s="362"/>
      <c r="C8" s="371">
        <f t="shared" ref="C8:AP8" si="6">C7-C27</f>
        <v>1394.0934622416348</v>
      </c>
      <c r="D8" s="372">
        <f t="shared" si="6"/>
        <v>1352.0583815744351</v>
      </c>
      <c r="E8" s="373">
        <f t="shared" si="6"/>
        <v>30.123499299999999</v>
      </c>
      <c r="F8" s="374">
        <f t="shared" si="6"/>
        <v>0</v>
      </c>
      <c r="G8" s="374">
        <f t="shared" si="6"/>
        <v>11.911581367199998</v>
      </c>
      <c r="H8" s="375">
        <f t="shared" si="6"/>
        <v>871.97918401833977</v>
      </c>
      <c r="I8" s="372">
        <f t="shared" si="6"/>
        <v>693.91664501833986</v>
      </c>
      <c r="J8" s="373">
        <f t="shared" si="6"/>
        <v>173.56476000000001</v>
      </c>
      <c r="K8" s="373">
        <f t="shared" si="6"/>
        <v>4.4977789999999995</v>
      </c>
      <c r="L8" s="375">
        <f t="shared" si="6"/>
        <v>8925.6698018184597</v>
      </c>
      <c r="M8" s="372">
        <f t="shared" si="6"/>
        <v>3230.3933999999995</v>
      </c>
      <c r="N8" s="372">
        <f t="shared" si="6"/>
        <v>20.774160509999998</v>
      </c>
      <c r="O8" s="373">
        <f t="shared" si="6"/>
        <v>0</v>
      </c>
      <c r="P8" s="373">
        <f t="shared" si="6"/>
        <v>1205.9942205245745</v>
      </c>
      <c r="Q8" s="373">
        <f t="shared" si="6"/>
        <v>487.96995705599227</v>
      </c>
      <c r="R8" s="373">
        <f t="shared" si="6"/>
        <v>1261.4693522212619</v>
      </c>
      <c r="S8" s="373">
        <f t="shared" si="6"/>
        <v>-380.81685905139716</v>
      </c>
      <c r="T8" s="373">
        <f t="shared" si="6"/>
        <v>130.25161994607171</v>
      </c>
      <c r="U8" s="373">
        <f t="shared" si="6"/>
        <v>2736.4204952867585</v>
      </c>
      <c r="V8" s="373">
        <f t="shared" si="6"/>
        <v>258.88257484519312</v>
      </c>
      <c r="W8" s="373">
        <f t="shared" si="6"/>
        <v>-25.669119520000017</v>
      </c>
      <c r="X8" s="373">
        <f t="shared" si="6"/>
        <v>0</v>
      </c>
      <c r="Y8" s="373">
        <f t="shared" si="6"/>
        <v>0</v>
      </c>
      <c r="Z8" s="373">
        <f t="shared" si="6"/>
        <v>0</v>
      </c>
      <c r="AA8" s="375">
        <f t="shared" si="6"/>
        <v>4523.5913856049292</v>
      </c>
      <c r="AB8" s="384">
        <f t="shared" si="6"/>
        <v>588.31703391793974</v>
      </c>
      <c r="AC8" s="372">
        <f t="shared" si="6"/>
        <v>83.275793096818404</v>
      </c>
      <c r="AD8" s="373">
        <f t="shared" si="6"/>
        <v>207.26111933300004</v>
      </c>
      <c r="AE8" s="373">
        <f t="shared" si="6"/>
        <v>175.53516247704064</v>
      </c>
      <c r="AF8" s="373">
        <f t="shared" si="6"/>
        <v>0</v>
      </c>
      <c r="AG8" s="373">
        <f t="shared" si="6"/>
        <v>39.184595923837264</v>
      </c>
      <c r="AH8" s="373">
        <f t="shared" si="6"/>
        <v>10.352397636865243</v>
      </c>
      <c r="AI8" s="373">
        <f t="shared" si="6"/>
        <v>38.004442030277097</v>
      </c>
      <c r="AJ8" s="373">
        <f t="shared" ref="AJ8" si="7">AJ7-AJ27</f>
        <v>18.115130632800003</v>
      </c>
      <c r="AK8" s="373">
        <f t="shared" si="6"/>
        <v>0</v>
      </c>
      <c r="AL8" s="373">
        <f t="shared" si="6"/>
        <v>3.2451097465176262</v>
      </c>
      <c r="AM8" s="419">
        <f t="shared" si="6"/>
        <v>13.343283040783222</v>
      </c>
      <c r="AN8" s="408">
        <f t="shared" si="6"/>
        <v>0</v>
      </c>
      <c r="AO8" s="375">
        <f t="shared" si="6"/>
        <v>38.71164479793638</v>
      </c>
      <c r="AP8" s="372">
        <f t="shared" si="6"/>
        <v>0</v>
      </c>
      <c r="AQ8" s="376">
        <f t="shared" si="0"/>
        <v>16342.362512399239</v>
      </c>
      <c r="AR8" s="18"/>
    </row>
    <row r="9" spans="1:44" s="52" customFormat="1" ht="12.75" customHeight="1">
      <c r="A9" s="53" t="s">
        <v>5</v>
      </c>
      <c r="B9" s="54"/>
      <c r="C9" s="256">
        <f t="shared" ref="C9:AP9" si="8">SUM(C10:C14)</f>
        <v>991.34685201108232</v>
      </c>
      <c r="D9" s="257">
        <f t="shared" si="8"/>
        <v>991.34685201108232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675.40450635527804</v>
      </c>
      <c r="I9" s="257">
        <f t="shared" si="8"/>
        <v>675.40450635527804</v>
      </c>
      <c r="J9" s="178">
        <f t="shared" si="8"/>
        <v>0</v>
      </c>
      <c r="K9" s="178">
        <f t="shared" si="8"/>
        <v>0</v>
      </c>
      <c r="L9" s="306">
        <f t="shared" si="8"/>
        <v>3715.1775230346734</v>
      </c>
      <c r="M9" s="178">
        <f t="shared" si="8"/>
        <v>3345.9472000000001</v>
      </c>
      <c r="N9" s="178">
        <f t="shared" ref="N9" si="9">SUM(N10:N14)</f>
        <v>13.844999999999999</v>
      </c>
      <c r="O9" s="178">
        <f t="shared" si="8"/>
        <v>5.356973344797936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338.86473050350503</v>
      </c>
      <c r="T9" s="178">
        <f t="shared" si="8"/>
        <v>0.23937521878431106</v>
      </c>
      <c r="U9" s="178">
        <f t="shared" si="8"/>
        <v>10.924243967586222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178">
        <f t="shared" si="8"/>
        <v>0</v>
      </c>
      <c r="AA9" s="306">
        <f t="shared" si="8"/>
        <v>2811.1650999677649</v>
      </c>
      <c r="AB9" s="324">
        <f t="shared" si="8"/>
        <v>50.447082539174964</v>
      </c>
      <c r="AC9" s="325">
        <f t="shared" si="8"/>
        <v>0</v>
      </c>
      <c r="AD9" s="178">
        <f t="shared" si="8"/>
        <v>0</v>
      </c>
      <c r="AE9" s="178">
        <f t="shared" si="8"/>
        <v>6.0114932645457149</v>
      </c>
      <c r="AF9" s="178">
        <f t="shared" ref="AF9" si="10">SUM(AF10:AF14)</f>
        <v>0</v>
      </c>
      <c r="AG9" s="178">
        <f t="shared" si="8"/>
        <v>39.184595923837264</v>
      </c>
      <c r="AH9" s="178">
        <f t="shared" si="8"/>
        <v>5.2509933507919859</v>
      </c>
      <c r="AI9" s="178">
        <f t="shared" si="8"/>
        <v>0</v>
      </c>
      <c r="AJ9" s="178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257">
        <f t="shared" si="8"/>
        <v>0</v>
      </c>
      <c r="AO9" s="306">
        <f t="shared" si="8"/>
        <v>57.713542648323298</v>
      </c>
      <c r="AP9" s="324">
        <f t="shared" si="8"/>
        <v>0</v>
      </c>
      <c r="AQ9" s="209">
        <f t="shared" si="0"/>
        <v>8301.2546065562965</v>
      </c>
      <c r="AR9" s="18"/>
    </row>
    <row r="10" spans="1:44" ht="12.75" customHeight="1">
      <c r="A10" s="63" t="s">
        <v>221</v>
      </c>
      <c r="B10" s="64"/>
      <c r="C10" s="259">
        <f>SUM(D10:G10)</f>
        <v>991.34685201108232</v>
      </c>
      <c r="D10" s="260">
        <v>991.34685201108232</v>
      </c>
      <c r="E10" s="179"/>
      <c r="F10" s="261"/>
      <c r="G10" s="261"/>
      <c r="H10" s="307">
        <f>SUM(I10:K10)</f>
        <v>569.81167057625555</v>
      </c>
      <c r="I10" s="260">
        <v>569.81167057625555</v>
      </c>
      <c r="J10" s="179">
        <v>0</v>
      </c>
      <c r="K10" s="179"/>
      <c r="L10" s="307">
        <f>SUM(M10:Z10)</f>
        <v>349.78897447109125</v>
      </c>
      <c r="M10" s="179"/>
      <c r="N10" s="179"/>
      <c r="O10" s="179"/>
      <c r="P10" s="179"/>
      <c r="Q10" s="179"/>
      <c r="R10" s="179"/>
      <c r="S10" s="179">
        <v>338.86473050350503</v>
      </c>
      <c r="T10" s="179"/>
      <c r="U10" s="179">
        <v>10.924243967586222</v>
      </c>
      <c r="V10" s="179"/>
      <c r="W10" s="179"/>
      <c r="X10" s="179"/>
      <c r="Y10" s="179"/>
      <c r="Z10" s="179"/>
      <c r="AA10" s="307">
        <v>2577.8568835387409</v>
      </c>
      <c r="AB10" s="326">
        <f>SUM(AC10:AM10)</f>
        <v>42.695630604261453</v>
      </c>
      <c r="AC10" s="327"/>
      <c r="AD10" s="179"/>
      <c r="AE10" s="179">
        <v>3.5110346804241903</v>
      </c>
      <c r="AF10" s="179">
        <v>0</v>
      </c>
      <c r="AG10" s="179">
        <v>39.184595923837264</v>
      </c>
      <c r="AH10" s="179"/>
      <c r="AI10" s="179">
        <v>0</v>
      </c>
      <c r="AJ10" s="179"/>
      <c r="AK10" s="179"/>
      <c r="AL10" s="179"/>
      <c r="AM10" s="420"/>
      <c r="AN10" s="260">
        <v>0</v>
      </c>
      <c r="AO10" s="352"/>
      <c r="AP10" s="326"/>
      <c r="AQ10" s="212">
        <f t="shared" si="0"/>
        <v>4531.5000112014313</v>
      </c>
    </row>
    <row r="11" spans="1:44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8.3347505158645365</v>
      </c>
      <c r="I11" s="28">
        <v>8.3347505158645365</v>
      </c>
      <c r="J11" s="173"/>
      <c r="K11" s="173"/>
      <c r="L11" s="302">
        <f>SUM(M11:Z11)</f>
        <v>5.5963485635822474</v>
      </c>
      <c r="M11" s="173"/>
      <c r="N11" s="173"/>
      <c r="O11" s="173">
        <v>5.356973344797936</v>
      </c>
      <c r="P11" s="173"/>
      <c r="Q11" s="173"/>
      <c r="R11" s="173"/>
      <c r="S11" s="173">
        <v>0</v>
      </c>
      <c r="T11" s="173">
        <v>0.23937521878431106</v>
      </c>
      <c r="U11" s="173">
        <v>0</v>
      </c>
      <c r="V11" s="173"/>
      <c r="W11" s="173"/>
      <c r="X11" s="173"/>
      <c r="Y11" s="173"/>
      <c r="Z11" s="173"/>
      <c r="AA11" s="302">
        <v>233.30821642902384</v>
      </c>
      <c r="AB11" s="320">
        <f>SUM(AC11:AM11)</f>
        <v>7.7514519349135096</v>
      </c>
      <c r="AC11" s="321"/>
      <c r="AD11" s="173"/>
      <c r="AE11" s="173">
        <v>2.5004585841215241</v>
      </c>
      <c r="AF11" s="173"/>
      <c r="AG11" s="173"/>
      <c r="AH11" s="173">
        <v>5.2509933507919859</v>
      </c>
      <c r="AI11" s="173"/>
      <c r="AJ11" s="173"/>
      <c r="AK11" s="173"/>
      <c r="AL11" s="173"/>
      <c r="AM11" s="416"/>
      <c r="AN11" s="28"/>
      <c r="AO11" s="350"/>
      <c r="AP11" s="320"/>
      <c r="AQ11" s="199">
        <f t="shared" si="0"/>
        <v>254.99076744338416</v>
      </c>
    </row>
    <row r="12" spans="1:44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73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28"/>
      <c r="AO12" s="350">
        <v>44.957480739466895</v>
      </c>
      <c r="AP12" s="320"/>
      <c r="AQ12" s="199">
        <f t="shared" si="0"/>
        <v>44.957480739466895</v>
      </c>
    </row>
    <row r="13" spans="1:44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97.258085263157909</v>
      </c>
      <c r="I13" s="28">
        <v>97.258085263157909</v>
      </c>
      <c r="J13" s="173"/>
      <c r="K13" s="173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28"/>
      <c r="AO13" s="350"/>
      <c r="AP13" s="320"/>
      <c r="AQ13" s="199">
        <f t="shared" si="0"/>
        <v>97.258085263157909</v>
      </c>
    </row>
    <row r="14" spans="1:44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180"/>
      <c r="L14" s="308">
        <f>SUM(M14:Z14)</f>
        <v>3359.7921999999999</v>
      </c>
      <c r="M14" s="180">
        <v>3345.9472000000001</v>
      </c>
      <c r="N14" s="180">
        <v>13.844999999999999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263"/>
      <c r="AO14" s="353">
        <v>12.756061908856406</v>
      </c>
      <c r="AP14" s="328"/>
      <c r="AQ14" s="215">
        <f t="shared" si="0"/>
        <v>3372.5482619088561</v>
      </c>
    </row>
    <row r="15" spans="1:44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92.395181000000008</v>
      </c>
      <c r="I15" s="266">
        <f t="shared" si="13"/>
        <v>0</v>
      </c>
      <c r="J15" s="181">
        <f t="shared" si="13"/>
        <v>0</v>
      </c>
      <c r="K15" s="267">
        <f t="shared" si="13"/>
        <v>92.395181000000008</v>
      </c>
      <c r="L15" s="309">
        <f t="shared" si="13"/>
        <v>3406.1567477404378</v>
      </c>
      <c r="M15" s="181">
        <f t="shared" si="13"/>
        <v>0</v>
      </c>
      <c r="N15" s="181">
        <f t="shared" si="13"/>
        <v>0</v>
      </c>
      <c r="O15" s="181">
        <f t="shared" si="13"/>
        <v>103.67169227583004</v>
      </c>
      <c r="P15" s="181">
        <f t="shared" si="13"/>
        <v>633.34289465999996</v>
      </c>
      <c r="Q15" s="181">
        <f t="shared" si="13"/>
        <v>221.56671162080005</v>
      </c>
      <c r="R15" s="181">
        <f t="shared" si="13"/>
        <v>0</v>
      </c>
      <c r="S15" s="181">
        <f t="shared" si="13"/>
        <v>1169.6927017480803</v>
      </c>
      <c r="T15" s="181">
        <f t="shared" si="13"/>
        <v>37.748000708074294</v>
      </c>
      <c r="U15" s="181">
        <f t="shared" si="13"/>
        <v>1214.4656272076531</v>
      </c>
      <c r="V15" s="181">
        <f t="shared" si="13"/>
        <v>0</v>
      </c>
      <c r="W15" s="181">
        <f t="shared" si="13"/>
        <v>25.669119519999999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2310.2177469782632</v>
      </c>
      <c r="AP15" s="217">
        <f t="shared" si="13"/>
        <v>0</v>
      </c>
      <c r="AQ15" s="218">
        <f t="shared" si="0"/>
        <v>5808.7696757187005</v>
      </c>
      <c r="AR15" s="18"/>
    </row>
    <row r="16" spans="1:44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2120.1812204137232</v>
      </c>
      <c r="AP16" s="326"/>
      <c r="AQ16" s="219">
        <f>C16+H16+L16+AA16+AO16+AP16</f>
        <v>2120.1812204137232</v>
      </c>
      <c r="AR16" s="196"/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161.55259518486673</v>
      </c>
      <c r="AP17" s="320"/>
      <c r="AQ17" s="199">
        <f>C17+H17+L17+AA17+AO17+AP17</f>
        <v>161.55259518486673</v>
      </c>
      <c r="AR17" s="196"/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28.483931379673262</v>
      </c>
      <c r="AP18" s="320"/>
      <c r="AQ18" s="199">
        <f t="shared" si="0"/>
        <v>28.483931379673262</v>
      </c>
      <c r="AR18" s="196"/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92.395181000000008</v>
      </c>
      <c r="I19" s="28"/>
      <c r="J19" s="173"/>
      <c r="K19" s="188">
        <v>92.395181000000008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92.395181000000008</v>
      </c>
      <c r="AR19" s="196"/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3406.1567477404378</v>
      </c>
      <c r="M20" s="180"/>
      <c r="N20" s="180"/>
      <c r="O20" s="180">
        <v>103.67169227583004</v>
      </c>
      <c r="P20" s="180">
        <v>633.34289465999996</v>
      </c>
      <c r="Q20" s="180">
        <v>221.56671162080005</v>
      </c>
      <c r="R20" s="180">
        <v>0</v>
      </c>
      <c r="S20" s="180">
        <v>1169.6927017480803</v>
      </c>
      <c r="T20" s="180">
        <v>37.748000708074294</v>
      </c>
      <c r="U20" s="180">
        <v>1214.4656272076531</v>
      </c>
      <c r="V20" s="180"/>
      <c r="W20" s="180">
        <v>25.669119519999999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3406.1567477404378</v>
      </c>
      <c r="AR20" s="196"/>
    </row>
    <row r="21" spans="1:44" s="220" customFormat="1" ht="12.75" customHeight="1">
      <c r="A21" s="97" t="s">
        <v>7</v>
      </c>
      <c r="B21" s="222"/>
      <c r="C21" s="268">
        <f>SUM(C22:C24)</f>
        <v>12.132270202432</v>
      </c>
      <c r="D21" s="269">
        <f>SUM(D22:D24)</f>
        <v>-12.901</v>
      </c>
      <c r="E21" s="182">
        <f>SUM(E22:E24)</f>
        <v>25.033270202432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-11.581507510835745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-2.1505111111111102E-3</v>
      </c>
      <c r="Q21" s="182">
        <f t="shared" si="15"/>
        <v>188.73631952448</v>
      </c>
      <c r="R21" s="182">
        <f t="shared" si="15"/>
        <v>-188.66402036399995</v>
      </c>
      <c r="S21" s="182">
        <f t="shared" si="15"/>
        <v>4.4718540564971754</v>
      </c>
      <c r="T21" s="182">
        <f t="shared" si="15"/>
        <v>0</v>
      </c>
      <c r="U21" s="182">
        <f t="shared" si="15"/>
        <v>-3.9912400142698372</v>
      </c>
      <c r="V21" s="182">
        <f t="shared" si="15"/>
        <v>-12.132270202432002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-290.53691242981847</v>
      </c>
      <c r="AC21" s="332">
        <f t="shared" si="17"/>
        <v>-83.275793096818404</v>
      </c>
      <c r="AD21" s="182">
        <f t="shared" si="17"/>
        <v>-207.26111933300004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290.53691242981847</v>
      </c>
      <c r="AP21" s="331">
        <f t="shared" si="17"/>
        <v>0</v>
      </c>
      <c r="AQ21" s="223">
        <f t="shared" si="17"/>
        <v>0.55076269159625468</v>
      </c>
      <c r="AR21" s="196"/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-290.53691242981847</v>
      </c>
      <c r="AC22" s="327">
        <f>-AC2</f>
        <v>-83.275793096818404</v>
      </c>
      <c r="AD22" s="179">
        <f>-AD2</f>
        <v>-207.26111933300004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290.53691242981847</v>
      </c>
      <c r="AP22" s="326"/>
      <c r="AQ22" s="219">
        <f>C22+H22+L22+AA22+AB22+AN22+AO22+AP22</f>
        <v>0</v>
      </c>
      <c r="AR22" s="196"/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  <c r="AR23" s="196"/>
    </row>
    <row r="24" spans="1:44" s="220" customFormat="1" ht="12.75" customHeight="1" thickBot="1">
      <c r="A24" s="33" t="s">
        <v>231</v>
      </c>
      <c r="B24" s="201"/>
      <c r="C24" s="275">
        <f>SUM(D24:G24)</f>
        <v>12.132270202432</v>
      </c>
      <c r="D24" s="403">
        <v>-12.901</v>
      </c>
      <c r="E24" s="184">
        <f>-D24-V24</f>
        <v>25.033270202432</v>
      </c>
      <c r="F24" s="253"/>
      <c r="G24" s="253">
        <v>0</v>
      </c>
      <c r="H24" s="303"/>
      <c r="I24" s="312"/>
      <c r="J24" s="184"/>
      <c r="K24" s="253"/>
      <c r="L24" s="303">
        <f>SUM(N24:Z24)</f>
        <v>-11.581507510835745</v>
      </c>
      <c r="M24" s="184"/>
      <c r="N24" s="184">
        <v>0</v>
      </c>
      <c r="O24" s="184"/>
      <c r="P24" s="184">
        <v>-2.1505111111111102E-3</v>
      </c>
      <c r="Q24" s="184">
        <v>188.73631952448</v>
      </c>
      <c r="R24" s="184">
        <v>-188.66402036399995</v>
      </c>
      <c r="S24" s="184">
        <v>4.4718540564971754</v>
      </c>
      <c r="T24" s="184"/>
      <c r="U24" s="184">
        <v>-3.9912400142698372</v>
      </c>
      <c r="V24" s="253">
        <v>-12.132270202432002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0.55076269159625468</v>
      </c>
      <c r="AR24" s="196"/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18.245039872976584</v>
      </c>
      <c r="I25" s="172">
        <v>18.245039872976584</v>
      </c>
      <c r="J25" s="183"/>
      <c r="K25" s="172"/>
      <c r="L25" s="309">
        <f>SUM(O25:Z25)</f>
        <v>134.86959047942591</v>
      </c>
      <c r="M25" s="183"/>
      <c r="N25" s="183"/>
      <c r="O25" s="183">
        <v>98.314718931032104</v>
      </c>
      <c r="P25" s="183"/>
      <c r="Q25" s="183"/>
      <c r="R25" s="183"/>
      <c r="S25" s="183">
        <v>25.36555030934213</v>
      </c>
      <c r="T25" s="183">
        <v>4.0697821438255444</v>
      </c>
      <c r="U25" s="183">
        <v>7.1195390952261191</v>
      </c>
      <c r="V25" s="183"/>
      <c r="W25" s="183"/>
      <c r="X25" s="183"/>
      <c r="Y25" s="183"/>
      <c r="Z25" s="172"/>
      <c r="AA25" s="309">
        <v>87.177332596780346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305.04497646070246</v>
      </c>
      <c r="AP25" s="217"/>
      <c r="AQ25" s="226">
        <f>C25+H25+L25+AA25+AB25+AN25+AO25+AP25</f>
        <v>545.3369394098853</v>
      </c>
      <c r="AR25" s="18"/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414.87888043298449</v>
      </c>
      <c r="D26" s="276">
        <f t="shared" si="20"/>
        <v>347.81052956335276</v>
      </c>
      <c r="E26" s="177">
        <f t="shared" si="20"/>
        <v>55.156769502431999</v>
      </c>
      <c r="F26" s="177">
        <f t="shared" si="20"/>
        <v>0</v>
      </c>
      <c r="G26" s="177">
        <f t="shared" si="20"/>
        <v>11.911581367199998</v>
      </c>
      <c r="H26" s="305">
        <f t="shared" si="20"/>
        <v>270.72481879008512</v>
      </c>
      <c r="I26" s="276">
        <f t="shared" si="20"/>
        <v>0.26709879008523529</v>
      </c>
      <c r="J26" s="177">
        <f t="shared" si="20"/>
        <v>173.56476000000001</v>
      </c>
      <c r="K26" s="295">
        <f t="shared" si="20"/>
        <v>96.892960000000002</v>
      </c>
      <c r="L26" s="305">
        <f t="shared" si="20"/>
        <v>8749.6383285339634</v>
      </c>
      <c r="M26" s="177">
        <f t="shared" si="20"/>
        <v>-115.55380000000059</v>
      </c>
      <c r="N26" s="177">
        <f t="shared" si="20"/>
        <v>6.9291605099999991</v>
      </c>
      <c r="O26" s="177">
        <f t="shared" si="20"/>
        <v>0</v>
      </c>
      <c r="P26" s="177">
        <f t="shared" si="20"/>
        <v>1839.3349646734634</v>
      </c>
      <c r="Q26" s="177">
        <f t="shared" si="20"/>
        <v>898.27298820127226</v>
      </c>
      <c r="R26" s="177">
        <f t="shared" si="20"/>
        <v>1072.805331857262</v>
      </c>
      <c r="S26" s="177">
        <f t="shared" si="20"/>
        <v>429.1174159403331</v>
      </c>
      <c r="T26" s="177">
        <f t="shared" si="20"/>
        <v>163.69046329153616</v>
      </c>
      <c r="U26" s="177">
        <f t="shared" si="20"/>
        <v>3928.8510994173294</v>
      </c>
      <c r="V26" s="177">
        <f t="shared" si="20"/>
        <v>246.75030464276111</v>
      </c>
      <c r="W26" s="177">
        <f t="shared" si="20"/>
        <v>-1.7763568394002505E-14</v>
      </c>
      <c r="X26" s="177">
        <f t="shared" si="20"/>
        <v>244.00839999999999</v>
      </c>
      <c r="Y26" s="177">
        <f t="shared" si="20"/>
        <v>2.1019999999999999</v>
      </c>
      <c r="Z26" s="295">
        <f t="shared" si="20"/>
        <v>33.330000000000005</v>
      </c>
      <c r="AA26" s="305">
        <f t="shared" si="20"/>
        <v>1625.2489530403839</v>
      </c>
      <c r="AB26" s="255">
        <f t="shared" si="20"/>
        <v>247.3330389489463</v>
      </c>
      <c r="AC26" s="334">
        <f t="shared" si="20"/>
        <v>0</v>
      </c>
      <c r="AD26" s="334">
        <f t="shared" si="20"/>
        <v>0</v>
      </c>
      <c r="AE26" s="334">
        <f t="shared" si="20"/>
        <v>169.52366921249492</v>
      </c>
      <c r="AF26" s="334">
        <f t="shared" si="20"/>
        <v>0</v>
      </c>
      <c r="AG26" s="334">
        <f t="shared" si="20"/>
        <v>0</v>
      </c>
      <c r="AH26" s="334">
        <f t="shared" si="20"/>
        <v>5.1014042860732571</v>
      </c>
      <c r="AI26" s="334">
        <f t="shared" si="20"/>
        <v>38.004442030277097</v>
      </c>
      <c r="AJ26" s="334">
        <f t="shared" ref="AJ26" si="21">AJ7-AJ9+AJ15+AJ21-AJ25</f>
        <v>18.115130632800003</v>
      </c>
      <c r="AK26" s="334">
        <f t="shared" si="20"/>
        <v>0</v>
      </c>
      <c r="AL26" s="334">
        <f t="shared" si="20"/>
        <v>3.2451097465176262</v>
      </c>
      <c r="AM26" s="437">
        <f t="shared" si="20"/>
        <v>13.343283040783222</v>
      </c>
      <c r="AN26" s="255">
        <f t="shared" si="20"/>
        <v>0</v>
      </c>
      <c r="AO26" s="305">
        <f t="shared" si="20"/>
        <v>2276.7077850969927</v>
      </c>
      <c r="AP26" s="255">
        <f t="shared" si="20"/>
        <v>0</v>
      </c>
      <c r="AQ26" s="205">
        <f>C26+H26+L26+AA26+AB26+AN26+AO26+AP26</f>
        <v>13584.531804843355</v>
      </c>
      <c r="AR26" s="18"/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178">
        <f t="shared" si="22"/>
        <v>0</v>
      </c>
      <c r="L27" s="306">
        <f t="shared" si="22"/>
        <v>279.44040000000001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244.00839999999999</v>
      </c>
      <c r="Y27" s="178">
        <f t="shared" si="23"/>
        <v>2.1019999999999999</v>
      </c>
      <c r="Z27" s="178">
        <f t="shared" si="23"/>
        <v>33.330000000000005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257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279.44040000000001</v>
      </c>
      <c r="AR27" s="19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182"/>
      <c r="L28" s="313">
        <f>SUM(M28:Z28)</f>
        <v>279.44040000000001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244.00839999999999</v>
      </c>
      <c r="Y28" s="182">
        <f>Y26</f>
        <v>2.1019999999999999</v>
      </c>
      <c r="Z28" s="182">
        <f>Z26</f>
        <v>33.330000000000005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269"/>
      <c r="AO28" s="313"/>
      <c r="AP28" s="335"/>
      <c r="AQ28" s="223">
        <f t="shared" ref="AQ28:AQ72" si="24">C28+H28+L28+AA28+AB28+AN28+AO28+AP28</f>
        <v>279.44040000000001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405.84865395555255</v>
      </c>
      <c r="D29" s="56">
        <f t="shared" si="25"/>
        <v>337.38550489315259</v>
      </c>
      <c r="E29" s="57">
        <f t="shared" si="25"/>
        <v>58.286085099999994</v>
      </c>
      <c r="F29" s="58">
        <f t="shared" si="25"/>
        <v>0</v>
      </c>
      <c r="G29" s="58">
        <f t="shared" si="25"/>
        <v>10.4310939624</v>
      </c>
      <c r="H29" s="59">
        <f t="shared" si="25"/>
        <v>280.31049637441481</v>
      </c>
      <c r="I29" s="56">
        <f t="shared" si="25"/>
        <v>0.61654337441482743</v>
      </c>
      <c r="J29" s="56">
        <f t="shared" si="25"/>
        <v>173.86524</v>
      </c>
      <c r="K29" s="56">
        <f t="shared" si="25"/>
        <v>105.82871299999999</v>
      </c>
      <c r="L29" s="59">
        <f t="shared" si="25"/>
        <v>8388.7614516803369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1797.8159328333331</v>
      </c>
      <c r="Q29" s="57">
        <f t="shared" si="25"/>
        <v>1015.4627100800001</v>
      </c>
      <c r="R29" s="57">
        <f t="shared" si="25"/>
        <v>970.12959600475085</v>
      </c>
      <c r="S29" s="57">
        <f t="shared" si="25"/>
        <v>340.69357072990528</v>
      </c>
      <c r="T29" s="57">
        <f t="shared" si="25"/>
        <v>163.73523373084606</v>
      </c>
      <c r="U29" s="57">
        <f t="shared" si="25"/>
        <v>3853.4140735379815</v>
      </c>
      <c r="V29" s="57">
        <f t="shared" si="25"/>
        <v>246.45933476352079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1558.1565642826897</v>
      </c>
      <c r="AB29" s="60">
        <f t="shared" si="25"/>
        <v>246.78835374560012</v>
      </c>
      <c r="AC29" s="61">
        <f t="shared" si="25"/>
        <v>0</v>
      </c>
      <c r="AD29" s="57">
        <f t="shared" si="25"/>
        <v>0</v>
      </c>
      <c r="AE29" s="57">
        <f t="shared" si="25"/>
        <v>169.52366921249495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5.101404286073258</v>
      </c>
      <c r="AI29" s="57">
        <f t="shared" si="25"/>
        <v>37.700306896611053</v>
      </c>
      <c r="AJ29" s="57">
        <f t="shared" ref="AJ29" si="28">AJ30+AJ45+AJ56+AJ58+AJ65+AJ70+AJ71</f>
        <v>17.874580563119999</v>
      </c>
      <c r="AK29" s="57">
        <f t="shared" si="25"/>
        <v>0</v>
      </c>
      <c r="AL29" s="57">
        <f t="shared" ref="AL29" si="29">AL30+AL45+AL56+AL58+AL65+AL70+AL71</f>
        <v>3.2451097465176262</v>
      </c>
      <c r="AM29" s="427">
        <f t="shared" si="25"/>
        <v>13.34328304078322</v>
      </c>
      <c r="AN29" s="56">
        <f t="shared" si="25"/>
        <v>0</v>
      </c>
      <c r="AO29" s="59">
        <f t="shared" si="25"/>
        <v>2293.623102493551</v>
      </c>
      <c r="AP29" s="60">
        <f t="shared" si="25"/>
        <v>0</v>
      </c>
      <c r="AQ29" s="51">
        <f t="shared" si="25"/>
        <v>13173.488622532146</v>
      </c>
      <c r="AR29" s="18"/>
    </row>
    <row r="30" spans="1:44" s="128" customFormat="1" ht="12.75" customHeight="1">
      <c r="A30" s="230" t="s">
        <v>43</v>
      </c>
      <c r="B30" s="121"/>
      <c r="C30" s="278">
        <f>SUM(C31:C44)</f>
        <v>149.32319839315258</v>
      </c>
      <c r="D30" s="185">
        <v>149.32319839315255</v>
      </c>
      <c r="E30" s="185">
        <v>0.25403000000000003</v>
      </c>
      <c r="F30" s="280"/>
      <c r="G30" s="280"/>
      <c r="H30" s="314">
        <f>SUM(H31:H44)</f>
        <v>0.61654337441482743</v>
      </c>
      <c r="I30" s="279">
        <f t="shared" ref="I30:K30" si="30">SUM(I31:I44)</f>
        <v>0.61654337441482743</v>
      </c>
      <c r="J30" s="185">
        <f t="shared" si="30"/>
        <v>0</v>
      </c>
      <c r="K30" s="185">
        <f t="shared" si="30"/>
        <v>0</v>
      </c>
      <c r="L30" s="314">
        <f>SUM(L31:L44)</f>
        <v>856.23609499025258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15.884024410481574</v>
      </c>
      <c r="R30" s="185">
        <f>SUM(R31:R44)</f>
        <v>0</v>
      </c>
      <c r="S30" s="185">
        <v>330.84457072990529</v>
      </c>
      <c r="T30" s="185">
        <v>42.336870904133725</v>
      </c>
      <c r="U30" s="185">
        <v>246.4738987357216</v>
      </c>
      <c r="V30" s="185">
        <v>219.64573021001038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185">
        <f>SUM(Z31:Z44)</f>
        <v>0</v>
      </c>
      <c r="AA30" s="314">
        <v>569.13889642031825</v>
      </c>
      <c r="AB30" s="336">
        <f t="shared" ref="AB30:AN30" si="31">SUM(AB31:AB44)</f>
        <v>139.21468276059659</v>
      </c>
      <c r="AC30" s="337">
        <f t="shared" si="31"/>
        <v>0</v>
      </c>
      <c r="AD30" s="185">
        <f t="shared" si="31"/>
        <v>0</v>
      </c>
      <c r="AE30" s="185">
        <f t="shared" si="31"/>
        <v>137.82950792540026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1.3851748351963313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634.70378174141899</v>
      </c>
      <c r="AP30" s="336">
        <f>SUM(AP31:AP44)</f>
        <v>0</v>
      </c>
      <c r="AQ30" s="209">
        <f t="shared" ref="AQ30" si="35">C30+H30+L30+AA30+AB30+AN30+AO30+AP30</f>
        <v>2349.2331976801538</v>
      </c>
      <c r="AR30" s="18"/>
    </row>
    <row r="31" spans="1:44" ht="12.75" customHeight="1">
      <c r="A31" s="233" t="s">
        <v>13</v>
      </c>
      <c r="B31" s="129" t="s">
        <v>121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186"/>
      <c r="L31" s="315">
        <f t="shared" ref="L31:L43" si="38">SUM(M31:Z31)</f>
        <v>44.705217913972191</v>
      </c>
      <c r="M31" s="186"/>
      <c r="N31" s="186"/>
      <c r="O31" s="186"/>
      <c r="P31" s="186"/>
      <c r="Q31" s="186">
        <v>0.94589836089215884</v>
      </c>
      <c r="R31" s="186"/>
      <c r="S31" s="186">
        <v>8.100958799515082</v>
      </c>
      <c r="T31" s="186">
        <v>0.75054020887998174</v>
      </c>
      <c r="U31" s="186">
        <v>34.093995951772968</v>
      </c>
      <c r="V31" s="186">
        <v>0.81382459291200004</v>
      </c>
      <c r="W31" s="186"/>
      <c r="X31" s="186"/>
      <c r="Y31" s="186"/>
      <c r="Z31" s="186"/>
      <c r="AA31" s="352">
        <v>16.281499663694959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282"/>
      <c r="AO31" s="352">
        <v>45.31072741948185</v>
      </c>
      <c r="AP31" s="338"/>
      <c r="AQ31" s="212">
        <f t="shared" si="24"/>
        <v>106.297444997149</v>
      </c>
    </row>
    <row r="32" spans="1:44" ht="12.75" customHeight="1">
      <c r="A32" s="235" t="s">
        <v>110</v>
      </c>
      <c r="B32" s="402" t="s">
        <v>122</v>
      </c>
      <c r="C32" s="249">
        <f t="shared" si="36"/>
        <v>14.797718849844658</v>
      </c>
      <c r="D32" s="186">
        <v>14.797718849844658</v>
      </c>
      <c r="E32" s="173"/>
      <c r="F32" s="188"/>
      <c r="G32" s="188"/>
      <c r="H32" s="302">
        <f t="shared" si="37"/>
        <v>0.61654337441482743</v>
      </c>
      <c r="I32" s="28">
        <v>0.61654337441482743</v>
      </c>
      <c r="J32" s="173"/>
      <c r="K32" s="173"/>
      <c r="L32" s="302">
        <f t="shared" si="38"/>
        <v>137.42925211605422</v>
      </c>
      <c r="M32" s="173"/>
      <c r="N32" s="173"/>
      <c r="O32" s="173"/>
      <c r="P32" s="186"/>
      <c r="Q32" s="186">
        <v>8.1790368851422972</v>
      </c>
      <c r="R32" s="173"/>
      <c r="S32" s="186">
        <v>70.0477382831684</v>
      </c>
      <c r="T32" s="186">
        <v>5.2637620500439146</v>
      </c>
      <c r="U32" s="186">
        <v>53.938714897699604</v>
      </c>
      <c r="V32" s="186">
        <v>0</v>
      </c>
      <c r="W32" s="173"/>
      <c r="X32" s="186"/>
      <c r="Y32" s="186"/>
      <c r="Z32" s="173"/>
      <c r="AA32" s="350">
        <v>111.83868280279175</v>
      </c>
      <c r="AB32" s="320">
        <f t="shared" si="39"/>
        <v>41.498361755995035</v>
      </c>
      <c r="AC32" s="321"/>
      <c r="AD32" s="173"/>
      <c r="AE32" s="173">
        <v>40.113186920798704</v>
      </c>
      <c r="AF32" s="173"/>
      <c r="AG32" s="186"/>
      <c r="AH32" s="186">
        <v>1.3851748351963313</v>
      </c>
      <c r="AI32" s="186">
        <v>0</v>
      </c>
      <c r="AJ32" s="186"/>
      <c r="AK32" s="173"/>
      <c r="AL32" s="173"/>
      <c r="AM32" s="416"/>
      <c r="AN32" s="28"/>
      <c r="AO32" s="350">
        <v>119.06529124249091</v>
      </c>
      <c r="AP32" s="320"/>
      <c r="AQ32" s="199">
        <f t="shared" si="24"/>
        <v>425.24585014159135</v>
      </c>
    </row>
    <row r="33" spans="1:44" ht="12.75" customHeight="1">
      <c r="A33" s="235" t="s">
        <v>16</v>
      </c>
      <c r="B33" s="138" t="s">
        <v>14</v>
      </c>
      <c r="C33" s="249">
        <f t="shared" si="36"/>
        <v>0</v>
      </c>
      <c r="D33" s="186">
        <v>0</v>
      </c>
      <c r="E33" s="173"/>
      <c r="F33" s="188"/>
      <c r="G33" s="188"/>
      <c r="H33" s="302">
        <f t="shared" si="37"/>
        <v>0</v>
      </c>
      <c r="I33" s="28"/>
      <c r="J33" s="173"/>
      <c r="K33" s="173"/>
      <c r="L33" s="302">
        <f t="shared" si="38"/>
        <v>4.0264713287318488</v>
      </c>
      <c r="M33" s="173"/>
      <c r="N33" s="173"/>
      <c r="O33" s="173"/>
      <c r="P33" s="186"/>
      <c r="Q33" s="186">
        <v>0.16683351456977202</v>
      </c>
      <c r="R33" s="173"/>
      <c r="S33" s="186">
        <v>1.4288125276306587</v>
      </c>
      <c r="T33" s="186">
        <v>0.43914586689786167</v>
      </c>
      <c r="U33" s="186">
        <v>1.9916794196335561</v>
      </c>
      <c r="V33" s="186">
        <v>0</v>
      </c>
      <c r="W33" s="173"/>
      <c r="X33" s="186"/>
      <c r="Y33" s="186"/>
      <c r="Z33" s="173"/>
      <c r="AA33" s="350">
        <v>1.0135139060540226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86">
        <v>0</v>
      </c>
      <c r="AJ33" s="186"/>
      <c r="AK33" s="173"/>
      <c r="AL33" s="173"/>
      <c r="AM33" s="416"/>
      <c r="AN33" s="28"/>
      <c r="AO33" s="350">
        <v>5.6333206571996524</v>
      </c>
      <c r="AP33" s="320"/>
      <c r="AQ33" s="199">
        <f t="shared" si="24"/>
        <v>10.673305891985525</v>
      </c>
    </row>
    <row r="34" spans="1:44" ht="12.75" customHeight="1">
      <c r="A34" s="235" t="s">
        <v>18</v>
      </c>
      <c r="B34" s="138" t="s">
        <v>123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73"/>
      <c r="L34" s="302">
        <f t="shared" si="38"/>
        <v>4.9697939477280961</v>
      </c>
      <c r="M34" s="173"/>
      <c r="N34" s="173"/>
      <c r="O34" s="173"/>
      <c r="P34" s="186"/>
      <c r="Q34" s="186">
        <v>0.20210688622166664</v>
      </c>
      <c r="R34" s="173"/>
      <c r="S34" s="186">
        <v>1.7309043191868549</v>
      </c>
      <c r="T34" s="186">
        <v>0.12974764249255005</v>
      </c>
      <c r="U34" s="186">
        <v>2.907035099827024</v>
      </c>
      <c r="V34" s="186">
        <v>0</v>
      </c>
      <c r="W34" s="173"/>
      <c r="X34" s="186"/>
      <c r="Y34" s="186"/>
      <c r="Z34" s="173"/>
      <c r="AA34" s="350">
        <v>1.9291120618621485</v>
      </c>
      <c r="AB34" s="320">
        <f t="shared" si="39"/>
        <v>88.126001428791866</v>
      </c>
      <c r="AC34" s="321"/>
      <c r="AD34" s="173"/>
      <c r="AE34" s="173">
        <v>88.126001428791866</v>
      </c>
      <c r="AF34" s="173"/>
      <c r="AG34" s="186"/>
      <c r="AH34" s="186"/>
      <c r="AI34" s="186">
        <v>0</v>
      </c>
      <c r="AJ34" s="186"/>
      <c r="AK34" s="173"/>
      <c r="AL34" s="173"/>
      <c r="AM34" s="416"/>
      <c r="AN34" s="28"/>
      <c r="AO34" s="350">
        <v>23.220032686433747</v>
      </c>
      <c r="AP34" s="320"/>
      <c r="AQ34" s="199">
        <f t="shared" si="24"/>
        <v>118.24494012481586</v>
      </c>
    </row>
    <row r="35" spans="1:44" ht="12.75" customHeight="1">
      <c r="A35" s="235" t="s">
        <v>20</v>
      </c>
      <c r="B35" s="138" t="s">
        <v>124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73"/>
      <c r="L35" s="302">
        <f t="shared" si="38"/>
        <v>2.9981189878089509</v>
      </c>
      <c r="M35" s="173"/>
      <c r="N35" s="173"/>
      <c r="O35" s="173"/>
      <c r="P35" s="186"/>
      <c r="Q35" s="186">
        <v>0.14242815472413681</v>
      </c>
      <c r="R35" s="173"/>
      <c r="S35" s="186">
        <v>1.219797666445831</v>
      </c>
      <c r="T35" s="186">
        <v>7.1860232765104629E-2</v>
      </c>
      <c r="U35" s="186">
        <v>1.5640329338738783</v>
      </c>
      <c r="V35" s="186">
        <v>0</v>
      </c>
      <c r="W35" s="173"/>
      <c r="X35" s="186"/>
      <c r="Y35" s="186"/>
      <c r="Z35" s="173"/>
      <c r="AA35" s="350">
        <v>3.9269369309143998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86">
        <v>0</v>
      </c>
      <c r="AJ35" s="186"/>
      <c r="AK35" s="173"/>
      <c r="AL35" s="173"/>
      <c r="AM35" s="416"/>
      <c r="AN35" s="28"/>
      <c r="AO35" s="350">
        <v>13.530946320003663</v>
      </c>
      <c r="AP35" s="320"/>
      <c r="AQ35" s="199">
        <f t="shared" si="24"/>
        <v>20.456002238727013</v>
      </c>
    </row>
    <row r="36" spans="1:44" ht="12.75" customHeight="1">
      <c r="A36" s="235" t="s">
        <v>22</v>
      </c>
      <c r="B36" s="138" t="s">
        <v>125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73"/>
      <c r="L36" s="302">
        <f t="shared" si="38"/>
        <v>46.310768578437106</v>
      </c>
      <c r="M36" s="173"/>
      <c r="N36" s="173"/>
      <c r="O36" s="173"/>
      <c r="P36" s="186"/>
      <c r="Q36" s="186">
        <v>1.7743459275271982</v>
      </c>
      <c r="R36" s="173"/>
      <c r="S36" s="186">
        <v>15.196033579578183</v>
      </c>
      <c r="T36" s="186">
        <v>1.9042961682752728</v>
      </c>
      <c r="U36" s="186">
        <v>13.362751425816453</v>
      </c>
      <c r="V36" s="186">
        <v>14.07334147724</v>
      </c>
      <c r="W36" s="173"/>
      <c r="X36" s="186"/>
      <c r="Y36" s="186"/>
      <c r="Z36" s="173"/>
      <c r="AA36" s="347">
        <v>75.807404532481385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86">
        <v>0</v>
      </c>
      <c r="AJ36" s="186"/>
      <c r="AK36" s="173"/>
      <c r="AL36" s="173"/>
      <c r="AM36" s="416"/>
      <c r="AN36" s="28"/>
      <c r="AO36" s="347">
        <v>106.31960420970117</v>
      </c>
      <c r="AP36" s="320"/>
      <c r="AQ36" s="199">
        <f t="shared" si="24"/>
        <v>228.43777732061966</v>
      </c>
    </row>
    <row r="37" spans="1:44" ht="12.75" customHeight="1">
      <c r="A37" s="235" t="s">
        <v>24</v>
      </c>
      <c r="B37" s="138" t="s">
        <v>126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73"/>
      <c r="L37" s="302">
        <f t="shared" si="38"/>
        <v>9.8962879216740465</v>
      </c>
      <c r="M37" s="173"/>
      <c r="N37" s="173"/>
      <c r="O37" s="173"/>
      <c r="P37" s="186"/>
      <c r="Q37" s="186">
        <v>4.3472047225037731E-2</v>
      </c>
      <c r="R37" s="173"/>
      <c r="S37" s="186">
        <v>0.37230772148547447</v>
      </c>
      <c r="T37" s="186">
        <v>3.810588454127354</v>
      </c>
      <c r="U37" s="186">
        <v>5.6699196988361802</v>
      </c>
      <c r="V37" s="186">
        <v>0</v>
      </c>
      <c r="W37" s="173"/>
      <c r="X37" s="186"/>
      <c r="Y37" s="186"/>
      <c r="Z37" s="173"/>
      <c r="AA37" s="350">
        <v>4.9507577580469384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86">
        <v>0</v>
      </c>
      <c r="AJ37" s="186"/>
      <c r="AK37" s="173"/>
      <c r="AL37" s="173"/>
      <c r="AM37" s="416"/>
      <c r="AN37" s="28"/>
      <c r="AO37" s="350">
        <v>26.544015547364442</v>
      </c>
      <c r="AP37" s="320"/>
      <c r="AQ37" s="199">
        <f t="shared" si="24"/>
        <v>41.39106122708543</v>
      </c>
    </row>
    <row r="38" spans="1:44" ht="12.75" customHeight="1">
      <c r="A38" s="235" t="s">
        <v>26</v>
      </c>
      <c r="B38" s="138" t="s">
        <v>127</v>
      </c>
      <c r="C38" s="249">
        <f t="shared" si="36"/>
        <v>122.9999418037046</v>
      </c>
      <c r="D38" s="186">
        <v>122.9999418037046</v>
      </c>
      <c r="E38" s="173"/>
      <c r="F38" s="188"/>
      <c r="G38" s="188"/>
      <c r="H38" s="302">
        <f t="shared" si="37"/>
        <v>0</v>
      </c>
      <c r="I38" s="28"/>
      <c r="J38" s="173"/>
      <c r="K38" s="173"/>
      <c r="L38" s="302">
        <f t="shared" si="38"/>
        <v>270.48492554980305</v>
      </c>
      <c r="M38" s="173"/>
      <c r="N38" s="173"/>
      <c r="O38" s="173"/>
      <c r="P38" s="186"/>
      <c r="Q38" s="186">
        <v>1.0112970986035095</v>
      </c>
      <c r="R38" s="173"/>
      <c r="S38" s="186">
        <v>8.6610533103463023</v>
      </c>
      <c r="T38" s="186">
        <v>0.57288574454402863</v>
      </c>
      <c r="U38" s="186">
        <v>55.481125256450795</v>
      </c>
      <c r="V38" s="186">
        <v>204.75856413985838</v>
      </c>
      <c r="W38" s="173"/>
      <c r="X38" s="186"/>
      <c r="Y38" s="186"/>
      <c r="Z38" s="173"/>
      <c r="AA38" s="350">
        <v>18.485462954317523</v>
      </c>
      <c r="AB38" s="320">
        <f t="shared" si="39"/>
        <v>9.5903195758096871</v>
      </c>
      <c r="AC38" s="321"/>
      <c r="AD38" s="173"/>
      <c r="AE38" s="173">
        <v>9.5903195758096871</v>
      </c>
      <c r="AF38" s="173">
        <v>0</v>
      </c>
      <c r="AG38" s="186"/>
      <c r="AH38" s="186"/>
      <c r="AI38" s="186">
        <v>0</v>
      </c>
      <c r="AJ38" s="186"/>
      <c r="AK38" s="173"/>
      <c r="AL38" s="173"/>
      <c r="AM38" s="416"/>
      <c r="AN38" s="28">
        <v>0</v>
      </c>
      <c r="AO38" s="350">
        <v>63.090236083748742</v>
      </c>
      <c r="AP38" s="320"/>
      <c r="AQ38" s="199">
        <f t="shared" si="24"/>
        <v>484.6508859673836</v>
      </c>
    </row>
    <row r="39" spans="1:44" ht="12.75" customHeight="1">
      <c r="A39" s="235" t="s">
        <v>28</v>
      </c>
      <c r="B39" s="138" t="s">
        <v>128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73"/>
      <c r="L39" s="302">
        <f t="shared" si="38"/>
        <v>219.04671669332575</v>
      </c>
      <c r="M39" s="173"/>
      <c r="N39" s="173"/>
      <c r="O39" s="173"/>
      <c r="P39" s="186"/>
      <c r="Q39" s="186">
        <v>0</v>
      </c>
      <c r="R39" s="173"/>
      <c r="S39" s="186">
        <v>211.84</v>
      </c>
      <c r="T39" s="186">
        <v>2.4113100327846224</v>
      </c>
      <c r="U39" s="186">
        <v>4.795406660541107</v>
      </c>
      <c r="V39" s="186">
        <v>0</v>
      </c>
      <c r="W39" s="173"/>
      <c r="X39" s="186"/>
      <c r="Y39" s="186"/>
      <c r="Z39" s="173"/>
      <c r="AA39" s="350">
        <v>207.6202039510282</v>
      </c>
      <c r="AB39" s="320">
        <f t="shared" si="39"/>
        <v>0</v>
      </c>
      <c r="AC39" s="321"/>
      <c r="AD39" s="173"/>
      <c r="AE39" s="173">
        <v>0</v>
      </c>
      <c r="AF39" s="173"/>
      <c r="AG39" s="186"/>
      <c r="AH39" s="186"/>
      <c r="AI39" s="186">
        <v>0</v>
      </c>
      <c r="AJ39" s="186"/>
      <c r="AK39" s="173"/>
      <c r="AL39" s="173"/>
      <c r="AM39" s="416"/>
      <c r="AN39" s="28"/>
      <c r="AO39" s="350">
        <v>45.005497052130998</v>
      </c>
      <c r="AP39" s="320"/>
      <c r="AQ39" s="199">
        <f t="shared" si="24"/>
        <v>471.6724176964849</v>
      </c>
    </row>
    <row r="40" spans="1:44" ht="12.75" customHeight="1">
      <c r="A40" s="235" t="s">
        <v>30</v>
      </c>
      <c r="B40" s="138" t="s">
        <v>129</v>
      </c>
      <c r="C40" s="249">
        <f t="shared" si="36"/>
        <v>2.103200317445858E-2</v>
      </c>
      <c r="D40" s="186">
        <v>2.103200317445858E-2</v>
      </c>
      <c r="E40" s="173"/>
      <c r="F40" s="188"/>
      <c r="G40" s="188"/>
      <c r="H40" s="302">
        <f t="shared" si="37"/>
        <v>0</v>
      </c>
      <c r="I40" s="28"/>
      <c r="J40" s="173"/>
      <c r="K40" s="173"/>
      <c r="L40" s="302">
        <f t="shared" si="38"/>
        <v>4.4789269031120664</v>
      </c>
      <c r="M40" s="173"/>
      <c r="N40" s="173"/>
      <c r="O40" s="173"/>
      <c r="P40" s="186"/>
      <c r="Q40" s="186">
        <v>0.10677344932465409</v>
      </c>
      <c r="R40" s="173"/>
      <c r="S40" s="186">
        <v>0.9144400176836216</v>
      </c>
      <c r="T40" s="186">
        <v>1.035985022363592</v>
      </c>
      <c r="U40" s="186">
        <v>2.4217284137401984</v>
      </c>
      <c r="V40" s="186">
        <v>0</v>
      </c>
      <c r="W40" s="173"/>
      <c r="X40" s="186"/>
      <c r="Y40" s="186"/>
      <c r="Z40" s="173"/>
      <c r="AA40" s="350">
        <v>6.0364201116505685</v>
      </c>
      <c r="AB40" s="320">
        <f t="shared" si="39"/>
        <v>0</v>
      </c>
      <c r="AC40" s="321"/>
      <c r="AD40" s="173"/>
      <c r="AE40" s="173">
        <v>0</v>
      </c>
      <c r="AF40" s="173"/>
      <c r="AG40" s="186"/>
      <c r="AH40" s="186"/>
      <c r="AI40" s="186">
        <v>0</v>
      </c>
      <c r="AJ40" s="186"/>
      <c r="AK40" s="173"/>
      <c r="AL40" s="173"/>
      <c r="AM40" s="416"/>
      <c r="AN40" s="28"/>
      <c r="AO40" s="350">
        <v>13.307189641388938</v>
      </c>
      <c r="AP40" s="320"/>
      <c r="AQ40" s="199">
        <f t="shared" si="24"/>
        <v>23.843568659326031</v>
      </c>
    </row>
    <row r="41" spans="1:44" ht="12.75" customHeight="1">
      <c r="A41" s="235" t="s">
        <v>32</v>
      </c>
      <c r="B41" s="138" t="s">
        <v>130</v>
      </c>
      <c r="C41" s="526">
        <f t="shared" si="36"/>
        <v>0.18928802857012716</v>
      </c>
      <c r="D41" s="525">
        <v>0.18928802857012716</v>
      </c>
      <c r="E41" s="173"/>
      <c r="F41" s="188"/>
      <c r="G41" s="188"/>
      <c r="H41" s="302">
        <f t="shared" si="37"/>
        <v>0</v>
      </c>
      <c r="I41" s="28"/>
      <c r="J41" s="173"/>
      <c r="K41" s="173"/>
      <c r="L41" s="302">
        <f t="shared" si="38"/>
        <v>24.419992219130418</v>
      </c>
      <c r="M41" s="173"/>
      <c r="N41" s="173"/>
      <c r="O41" s="173"/>
      <c r="P41" s="186"/>
      <c r="Q41" s="186">
        <v>9.1138765673544037E-2</v>
      </c>
      <c r="R41" s="173"/>
      <c r="S41" s="186">
        <v>0.7805398722370912</v>
      </c>
      <c r="T41" s="186">
        <v>20.83347914914992</v>
      </c>
      <c r="U41" s="186">
        <v>2.7148344320698654</v>
      </c>
      <c r="V41" s="186">
        <v>0</v>
      </c>
      <c r="W41" s="173"/>
      <c r="X41" s="186"/>
      <c r="Y41" s="186"/>
      <c r="Z41" s="173"/>
      <c r="AA41" s="347">
        <v>112.04825686472158</v>
      </c>
      <c r="AB41" s="320">
        <f t="shared" si="39"/>
        <v>0</v>
      </c>
      <c r="AC41" s="321"/>
      <c r="AD41" s="173"/>
      <c r="AE41" s="173">
        <v>0</v>
      </c>
      <c r="AF41" s="173"/>
      <c r="AG41" s="186"/>
      <c r="AH41" s="186"/>
      <c r="AI41" s="186">
        <v>0</v>
      </c>
      <c r="AJ41" s="186"/>
      <c r="AK41" s="173"/>
      <c r="AL41" s="173"/>
      <c r="AM41" s="416"/>
      <c r="AN41" s="28"/>
      <c r="AO41" s="347">
        <v>90.367441754121202</v>
      </c>
      <c r="AP41" s="320"/>
      <c r="AQ41" s="199">
        <f t="shared" si="24"/>
        <v>227.02497886654334</v>
      </c>
    </row>
    <row r="42" spans="1:44" ht="12.75" customHeight="1">
      <c r="A42" s="235" t="s">
        <v>34</v>
      </c>
      <c r="B42" s="138" t="s">
        <v>131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73"/>
      <c r="L42" s="302">
        <f t="shared" si="38"/>
        <v>4.0548434480239033</v>
      </c>
      <c r="M42" s="173"/>
      <c r="N42" s="173"/>
      <c r="O42" s="173"/>
      <c r="P42" s="186"/>
      <c r="Q42" s="186">
        <v>0.10105344311083332</v>
      </c>
      <c r="R42" s="173"/>
      <c r="S42" s="186">
        <v>0.86545215959342747</v>
      </c>
      <c r="T42" s="186">
        <v>1.6348202954061306</v>
      </c>
      <c r="U42" s="186">
        <v>1.453517549913512</v>
      </c>
      <c r="V42" s="186">
        <v>0</v>
      </c>
      <c r="W42" s="173"/>
      <c r="X42" s="186"/>
      <c r="Y42" s="186"/>
      <c r="Z42" s="173"/>
      <c r="AA42" s="382">
        <v>3.0079031347467695</v>
      </c>
      <c r="AB42" s="320">
        <f t="shared" si="39"/>
        <v>0</v>
      </c>
      <c r="AC42" s="321"/>
      <c r="AD42" s="173"/>
      <c r="AE42" s="173">
        <v>0</v>
      </c>
      <c r="AF42" s="173"/>
      <c r="AG42" s="186"/>
      <c r="AH42" s="186"/>
      <c r="AI42" s="186">
        <v>0</v>
      </c>
      <c r="AJ42" s="186"/>
      <c r="AK42" s="173"/>
      <c r="AL42" s="173"/>
      <c r="AM42" s="416"/>
      <c r="AN42" s="28"/>
      <c r="AO42" s="382">
        <v>7.2369101872718495</v>
      </c>
      <c r="AP42" s="320"/>
      <c r="AQ42" s="199">
        <f t="shared" si="24"/>
        <v>14.299656770042523</v>
      </c>
    </row>
    <row r="43" spans="1:44" ht="12.75" customHeight="1">
      <c r="A43" s="235" t="s">
        <v>36</v>
      </c>
      <c r="B43" s="138" t="s">
        <v>142</v>
      </c>
      <c r="C43" s="526">
        <f t="shared" si="36"/>
        <v>11.315217707858714</v>
      </c>
      <c r="D43" s="547">
        <v>11.315217707858714</v>
      </c>
      <c r="E43" s="173"/>
      <c r="F43" s="188"/>
      <c r="G43" s="188"/>
      <c r="H43" s="302">
        <f t="shared" si="37"/>
        <v>0</v>
      </c>
      <c r="I43" s="28"/>
      <c r="J43" s="173"/>
      <c r="K43" s="173">
        <v>0</v>
      </c>
      <c r="L43" s="302">
        <f t="shared" si="38"/>
        <v>23.864835261851784</v>
      </c>
      <c r="M43" s="173"/>
      <c r="N43" s="173"/>
      <c r="O43" s="173"/>
      <c r="P43" s="173"/>
      <c r="Q43" s="173">
        <v>1.1310358953461572</v>
      </c>
      <c r="R43" s="173"/>
      <c r="S43" s="173">
        <v>9.6865324730343616</v>
      </c>
      <c r="T43" s="173">
        <v>2.6288868486567445</v>
      </c>
      <c r="U43" s="173">
        <v>9.367380044814519</v>
      </c>
      <c r="V43" s="173">
        <v>0</v>
      </c>
      <c r="W43" s="173">
        <v>1.0510000000000019</v>
      </c>
      <c r="X43" s="173"/>
      <c r="Y43" s="173"/>
      <c r="Z43" s="173"/>
      <c r="AA43" s="350">
        <v>6.1927417480080527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28"/>
      <c r="AO43" s="350">
        <v>56.082008036570571</v>
      </c>
      <c r="AP43" s="320"/>
      <c r="AQ43" s="199">
        <f t="shared" si="24"/>
        <v>97.454802754289119</v>
      </c>
    </row>
    <row r="44" spans="1:44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180"/>
      <c r="L44" s="308">
        <f>SUM(M44:Z44)</f>
        <v>59.549944120599136</v>
      </c>
      <c r="M44" s="180"/>
      <c r="N44" s="180"/>
      <c r="O44" s="180"/>
      <c r="P44" s="180"/>
      <c r="Q44" s="180">
        <v>1.9886039821206127</v>
      </c>
      <c r="R44" s="180"/>
      <c r="S44" s="180">
        <v>0</v>
      </c>
      <c r="T44" s="180">
        <v>0.84956318774664685</v>
      </c>
      <c r="U44" s="180">
        <v>56.711776950731874</v>
      </c>
      <c r="V44" s="180">
        <v>0</v>
      </c>
      <c r="W44" s="180"/>
      <c r="X44" s="180"/>
      <c r="Y44" s="180"/>
      <c r="Z44" s="180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263"/>
      <c r="AO44" s="353">
        <v>19.990560903511238</v>
      </c>
      <c r="AP44" s="328"/>
      <c r="AQ44" s="215">
        <f>C44+H44+L44+AA44+AB44+AN44+AO44+AP44</f>
        <v>79.540505024110374</v>
      </c>
    </row>
    <row r="45" spans="1:44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29">
        <f t="shared" si="40"/>
        <v>0</v>
      </c>
      <c r="L45" s="531">
        <f t="shared" si="40"/>
        <v>5383.8670852850237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1797.8159328333331</v>
      </c>
      <c r="Q45" s="529">
        <f t="shared" si="40"/>
        <v>0</v>
      </c>
      <c r="R45" s="529">
        <f t="shared" si="40"/>
        <v>970.12959600475085</v>
      </c>
      <c r="S45" s="529">
        <f t="shared" si="40"/>
        <v>0</v>
      </c>
      <c r="T45" s="529">
        <f t="shared" si="40"/>
        <v>0.89991370000000015</v>
      </c>
      <c r="U45" s="529">
        <f>SUM(U46:U55)</f>
        <v>2615.0216427469391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29">
        <f t="shared" si="40"/>
        <v>0</v>
      </c>
      <c r="AA45" s="531">
        <f t="shared" si="40"/>
        <v>1.2688502227954526</v>
      </c>
      <c r="AB45" s="533">
        <f t="shared" si="40"/>
        <v>55.574887459731052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37.700306896611053</v>
      </c>
      <c r="AJ45" s="529">
        <f t="shared" ref="AJ45" si="43">SUM(AJ46:AJ55)</f>
        <v>17.874580563119999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2">
        <f t="shared" si="40"/>
        <v>0</v>
      </c>
      <c r="AO45" s="531">
        <f t="shared" si="40"/>
        <v>4.6507135855546</v>
      </c>
      <c r="AP45" s="533">
        <f t="shared" si="40"/>
        <v>0</v>
      </c>
      <c r="AQ45" s="536">
        <f t="shared" si="24"/>
        <v>5445.361536553105</v>
      </c>
      <c r="AR45" s="18"/>
    </row>
    <row r="46" spans="1:44" ht="12.75" customHeight="1">
      <c r="A46" s="239" t="s">
        <v>70</v>
      </c>
      <c r="B46" s="64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179"/>
      <c r="L46" s="307">
        <f t="shared" ref="L46:L58" si="47">SUM(M46:Z46)</f>
        <v>1041.7733954200457</v>
      </c>
      <c r="M46" s="179"/>
      <c r="N46" s="179"/>
      <c r="O46" s="179"/>
      <c r="P46" s="179"/>
      <c r="Q46" s="179"/>
      <c r="R46" s="179"/>
      <c r="S46" s="179"/>
      <c r="T46" s="179"/>
      <c r="U46" s="179">
        <v>1041.7733954200457</v>
      </c>
      <c r="V46" s="179"/>
      <c r="W46" s="179"/>
      <c r="X46" s="179"/>
      <c r="Y46" s="179"/>
      <c r="Z46" s="179"/>
      <c r="AA46" s="307">
        <v>0</v>
      </c>
      <c r="AB46" s="326">
        <f t="shared" ref="AB46:AB58" si="48">SUM(AC46:AM46)</f>
        <v>14.587307676997378</v>
      </c>
      <c r="AC46" s="327"/>
      <c r="AD46" s="179"/>
      <c r="AE46" s="179"/>
      <c r="AF46" s="179"/>
      <c r="AG46" s="179"/>
      <c r="AH46" s="179">
        <v>0</v>
      </c>
      <c r="AI46" s="179">
        <v>14.587307676997378</v>
      </c>
      <c r="AJ46" s="179">
        <v>0</v>
      </c>
      <c r="AK46" s="179"/>
      <c r="AL46" s="179"/>
      <c r="AM46" s="420"/>
      <c r="AN46" s="260"/>
      <c r="AO46" s="352"/>
      <c r="AP46" s="326"/>
      <c r="AQ46" s="219">
        <f t="shared" si="24"/>
        <v>1056.3607030970431</v>
      </c>
    </row>
    <row r="47" spans="1:44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186"/>
      <c r="L47" s="302">
        <f t="shared" si="47"/>
        <v>398.80078564919819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398.80078564919819</v>
      </c>
      <c r="V47" s="186"/>
      <c r="W47" s="186"/>
      <c r="X47" s="186"/>
      <c r="Y47" s="186"/>
      <c r="Z47" s="186"/>
      <c r="AA47" s="517"/>
      <c r="AB47" s="320">
        <f t="shared" si="48"/>
        <v>5.5841604207482503</v>
      </c>
      <c r="AC47" s="339"/>
      <c r="AD47" s="186"/>
      <c r="AE47" s="186"/>
      <c r="AF47" s="186"/>
      <c r="AG47" s="186"/>
      <c r="AH47" s="186"/>
      <c r="AI47" s="186">
        <v>5.5841604207482503</v>
      </c>
      <c r="AJ47" s="186">
        <v>0</v>
      </c>
      <c r="AK47" s="186"/>
      <c r="AL47" s="186"/>
      <c r="AM47" s="440"/>
      <c r="AN47" s="282"/>
      <c r="AO47" s="347">
        <v>0</v>
      </c>
      <c r="AP47" s="338"/>
      <c r="AQ47" s="199">
        <f t="shared" si="24"/>
        <v>404.38494606994647</v>
      </c>
    </row>
    <row r="48" spans="1:44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73"/>
      <c r="L48" s="302">
        <f t="shared" si="47"/>
        <v>2084.97048584902</v>
      </c>
      <c r="M48" s="173"/>
      <c r="N48" s="173"/>
      <c r="O48" s="173"/>
      <c r="P48" s="173">
        <v>1510.5303950136433</v>
      </c>
      <c r="Q48" s="173"/>
      <c r="R48" s="173"/>
      <c r="S48" s="173"/>
      <c r="T48" s="173">
        <v>0.89991370000000015</v>
      </c>
      <c r="U48" s="173">
        <v>573.54017713537644</v>
      </c>
      <c r="V48" s="173"/>
      <c r="W48" s="173"/>
      <c r="X48" s="173"/>
      <c r="Y48" s="173"/>
      <c r="Z48" s="173"/>
      <c r="AA48" s="302"/>
      <c r="AB48" s="320">
        <f t="shared" si="48"/>
        <v>25.710232160699434</v>
      </c>
      <c r="AC48" s="321"/>
      <c r="AD48" s="173"/>
      <c r="AE48" s="173"/>
      <c r="AF48" s="173"/>
      <c r="AG48" s="173"/>
      <c r="AH48" s="173"/>
      <c r="AI48" s="173">
        <v>10.678129878532646</v>
      </c>
      <c r="AJ48" s="173">
        <v>15.03210228216679</v>
      </c>
      <c r="AK48" s="173"/>
      <c r="AL48" s="173"/>
      <c r="AM48" s="416"/>
      <c r="AN48" s="28"/>
      <c r="AO48" s="31">
        <v>0</v>
      </c>
      <c r="AP48" s="320"/>
      <c r="AQ48" s="199">
        <f t="shared" si="24"/>
        <v>2110.6807180097194</v>
      </c>
    </row>
    <row r="49" spans="1:44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73"/>
      <c r="L49" s="302">
        <f t="shared" si="47"/>
        <v>201.39920384107251</v>
      </c>
      <c r="M49" s="173"/>
      <c r="N49" s="173"/>
      <c r="O49" s="173"/>
      <c r="P49" s="173">
        <v>49.300647068115907</v>
      </c>
      <c r="Q49" s="173"/>
      <c r="R49" s="173"/>
      <c r="S49" s="173"/>
      <c r="T49" s="173"/>
      <c r="U49" s="173">
        <v>152.09855677295658</v>
      </c>
      <c r="V49" s="173"/>
      <c r="W49" s="173"/>
      <c r="X49" s="173"/>
      <c r="Y49" s="173"/>
      <c r="Z49" s="173"/>
      <c r="AA49" s="302"/>
      <c r="AB49" s="320">
        <f t="shared" si="48"/>
        <v>2.6203592113423846</v>
      </c>
      <c r="AC49" s="321"/>
      <c r="AD49" s="173"/>
      <c r="AE49" s="173"/>
      <c r="AF49" s="173"/>
      <c r="AG49" s="173"/>
      <c r="AH49" s="173"/>
      <c r="AI49" s="173">
        <v>2.1297418945698672</v>
      </c>
      <c r="AJ49" s="173">
        <v>0.49061731677251741</v>
      </c>
      <c r="AK49" s="173"/>
      <c r="AL49" s="173"/>
      <c r="AM49" s="416"/>
      <c r="AN49" s="28"/>
      <c r="AO49" s="350">
        <v>0</v>
      </c>
      <c r="AP49" s="320"/>
      <c r="AQ49" s="199">
        <f t="shared" si="24"/>
        <v>204.0195630524149</v>
      </c>
    </row>
    <row r="50" spans="1:44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73"/>
      <c r="L50" s="302">
        <f t="shared" si="47"/>
        <v>45.636287541116758</v>
      </c>
      <c r="M50" s="173"/>
      <c r="N50" s="173"/>
      <c r="O50" s="173"/>
      <c r="P50" s="173"/>
      <c r="Q50" s="173"/>
      <c r="R50" s="285"/>
      <c r="S50" s="173"/>
      <c r="T50" s="173"/>
      <c r="U50" s="173">
        <v>45.636287541116758</v>
      </c>
      <c r="V50" s="173"/>
      <c r="W50" s="173"/>
      <c r="X50" s="173"/>
      <c r="Y50" s="173"/>
      <c r="Z50" s="173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28"/>
      <c r="AO50" s="350">
        <v>4.6507135855546</v>
      </c>
      <c r="AP50" s="320"/>
      <c r="AQ50" s="199">
        <f t="shared" si="24"/>
        <v>50.287001126671356</v>
      </c>
    </row>
    <row r="51" spans="1:44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73"/>
      <c r="L51" s="302">
        <f t="shared" si="47"/>
        <v>26.737392026202929</v>
      </c>
      <c r="M51" s="173"/>
      <c r="N51" s="173"/>
      <c r="O51" s="173"/>
      <c r="P51" s="173">
        <v>1.6535111111111109</v>
      </c>
      <c r="Q51" s="188"/>
      <c r="R51" s="173">
        <v>25.083880915091818</v>
      </c>
      <c r="S51" s="28"/>
      <c r="T51" s="173"/>
      <c r="U51" s="173"/>
      <c r="V51" s="173"/>
      <c r="W51" s="173"/>
      <c r="X51" s="173"/>
      <c r="Y51" s="188"/>
      <c r="Z51" s="173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16"/>
      <c r="AN51" s="28"/>
      <c r="AO51" s="350"/>
      <c r="AP51" s="320"/>
      <c r="AQ51" s="199">
        <f t="shared" si="24"/>
        <v>26.737392026202929</v>
      </c>
    </row>
    <row r="52" spans="1:44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5"/>
      <c r="L52" s="316">
        <f t="shared" si="47"/>
        <v>945.04571508965898</v>
      </c>
      <c r="M52" s="285"/>
      <c r="N52" s="285"/>
      <c r="O52" s="285"/>
      <c r="P52" s="186"/>
      <c r="Q52" s="186"/>
      <c r="R52" s="285">
        <v>945.04571508965898</v>
      </c>
      <c r="S52" s="186"/>
      <c r="T52" s="285"/>
      <c r="U52" s="285"/>
      <c r="V52" s="285"/>
      <c r="W52" s="285"/>
      <c r="X52" s="186"/>
      <c r="Y52" s="186"/>
      <c r="Z52" s="285"/>
      <c r="AA52" s="347"/>
      <c r="AB52" s="340">
        <f t="shared" si="48"/>
        <v>0</v>
      </c>
      <c r="AC52" s="341"/>
      <c r="AD52" s="285"/>
      <c r="AE52" s="285"/>
      <c r="AF52" s="285"/>
      <c r="AG52" s="285"/>
      <c r="AH52" s="285"/>
      <c r="AI52" s="285">
        <v>0</v>
      </c>
      <c r="AJ52" s="285"/>
      <c r="AK52" s="285"/>
      <c r="AL52" s="285"/>
      <c r="AM52" s="441"/>
      <c r="AN52" s="317"/>
      <c r="AO52" s="347"/>
      <c r="AP52" s="340"/>
      <c r="AQ52" s="237">
        <f t="shared" si="24"/>
        <v>945.04571508965898</v>
      </c>
    </row>
    <row r="53" spans="1:44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5"/>
      <c r="L53" s="316">
        <f t="shared" si="47"/>
        <v>249.89651075170741</v>
      </c>
      <c r="M53" s="285"/>
      <c r="N53" s="285"/>
      <c r="O53" s="285"/>
      <c r="P53" s="183">
        <v>34.809615924119043</v>
      </c>
      <c r="Q53" s="183"/>
      <c r="R53" s="285"/>
      <c r="S53" s="186"/>
      <c r="T53" s="285"/>
      <c r="U53" s="285">
        <v>215.08689482758837</v>
      </c>
      <c r="V53" s="285"/>
      <c r="W53" s="285"/>
      <c r="X53" s="183"/>
      <c r="Y53" s="183"/>
      <c r="Z53" s="285"/>
      <c r="AA53" s="347"/>
      <c r="AB53" s="340">
        <f t="shared" si="48"/>
        <v>3.3581378369356583</v>
      </c>
      <c r="AC53" s="341"/>
      <c r="AD53" s="285"/>
      <c r="AE53" s="285"/>
      <c r="AF53" s="285"/>
      <c r="AG53" s="285"/>
      <c r="AH53" s="285"/>
      <c r="AI53" s="173">
        <v>3.0117285831387011</v>
      </c>
      <c r="AJ53" s="173">
        <v>0.34640925379695719</v>
      </c>
      <c r="AK53" s="285"/>
      <c r="AL53" s="285"/>
      <c r="AM53" s="441"/>
      <c r="AN53" s="317"/>
      <c r="AO53" s="382"/>
      <c r="AP53" s="340"/>
      <c r="AQ53" s="237">
        <f t="shared" si="24"/>
        <v>253.25464858864308</v>
      </c>
    </row>
    <row r="54" spans="1:44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5"/>
      <c r="L54" s="316">
        <f t="shared" si="47"/>
        <v>66.017842752349424</v>
      </c>
      <c r="M54" s="285"/>
      <c r="N54" s="285"/>
      <c r="O54" s="285"/>
      <c r="P54" s="183"/>
      <c r="Q54" s="183"/>
      <c r="R54" s="285"/>
      <c r="S54" s="186"/>
      <c r="T54" s="285"/>
      <c r="U54" s="285">
        <v>66.017842752349424</v>
      </c>
      <c r="V54" s="285"/>
      <c r="W54" s="285"/>
      <c r="X54" s="183"/>
      <c r="Y54" s="183"/>
      <c r="Z54" s="285"/>
      <c r="AA54" s="382"/>
      <c r="AB54" s="340">
        <f t="shared" si="48"/>
        <v>0</v>
      </c>
      <c r="AC54" s="341"/>
      <c r="AD54" s="285"/>
      <c r="AE54" s="285"/>
      <c r="AF54" s="285"/>
      <c r="AG54" s="285"/>
      <c r="AH54" s="285"/>
      <c r="AI54" s="285">
        <v>0</v>
      </c>
      <c r="AJ54" s="285"/>
      <c r="AK54" s="285"/>
      <c r="AL54" s="285"/>
      <c r="AM54" s="441"/>
      <c r="AN54" s="317"/>
      <c r="AO54" s="382"/>
      <c r="AP54" s="340"/>
      <c r="AQ54" s="237">
        <f t="shared" si="24"/>
        <v>66.017842752349424</v>
      </c>
    </row>
    <row r="55" spans="1:44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180"/>
      <c r="L55" s="308">
        <f t="shared" si="47"/>
        <v>323.58946636465157</v>
      </c>
      <c r="M55" s="180"/>
      <c r="N55" s="180"/>
      <c r="O55" s="180"/>
      <c r="P55" s="180">
        <v>201.52176371634371</v>
      </c>
      <c r="Q55" s="180"/>
      <c r="R55" s="180"/>
      <c r="S55" s="173">
        <v>0</v>
      </c>
      <c r="T55" s="180"/>
      <c r="U55" s="180">
        <v>122.06770264830786</v>
      </c>
      <c r="V55" s="180"/>
      <c r="W55" s="180"/>
      <c r="X55" s="180"/>
      <c r="Y55" s="180"/>
      <c r="Z55" s="180"/>
      <c r="AA55" s="515">
        <v>1.2688502227954526</v>
      </c>
      <c r="AB55" s="328">
        <f t="shared" si="48"/>
        <v>3.7146901530079433</v>
      </c>
      <c r="AC55" s="329"/>
      <c r="AD55" s="180"/>
      <c r="AE55" s="180"/>
      <c r="AF55" s="180"/>
      <c r="AG55" s="180"/>
      <c r="AH55" s="180"/>
      <c r="AI55" s="180">
        <v>1.7092384426242102</v>
      </c>
      <c r="AJ55" s="180">
        <v>2.005451710383733</v>
      </c>
      <c r="AK55" s="180"/>
      <c r="AL55" s="180"/>
      <c r="AM55" s="421"/>
      <c r="AN55" s="263"/>
      <c r="AO55" s="353"/>
      <c r="AP55" s="328"/>
      <c r="AQ55" s="215">
        <f t="shared" si="24"/>
        <v>328.57300674045496</v>
      </c>
    </row>
    <row r="56" spans="1:44" s="52" customFormat="1" ht="12.75" customHeight="1">
      <c r="A56" s="240" t="s">
        <v>40</v>
      </c>
      <c r="B56" s="157"/>
      <c r="C56" s="287">
        <f t="shared" si="45"/>
        <v>229.79413561039999</v>
      </c>
      <c r="D56" s="292">
        <v>163.57071500000001</v>
      </c>
      <c r="E56" s="188">
        <v>56.488079999999997</v>
      </c>
      <c r="F56" s="288"/>
      <c r="G56" s="288">
        <v>9.7353406103999998</v>
      </c>
      <c r="H56" s="174">
        <f t="shared" si="46"/>
        <v>279.69395299999996</v>
      </c>
      <c r="I56" s="292"/>
      <c r="J56" s="187">
        <v>173.86524</v>
      </c>
      <c r="K56" s="187">
        <v>105.82871299999999</v>
      </c>
      <c r="L56" s="174">
        <f t="shared" si="47"/>
        <v>1564.7450677862632</v>
      </c>
      <c r="M56" s="187"/>
      <c r="N56" s="187"/>
      <c r="O56" s="187"/>
      <c r="P56" s="187">
        <v>0</v>
      </c>
      <c r="Q56" s="187">
        <v>968.30009694641819</v>
      </c>
      <c r="R56" s="187"/>
      <c r="S56" s="187">
        <v>0</v>
      </c>
      <c r="T56" s="187">
        <v>40.33976993517166</v>
      </c>
      <c r="U56" s="187">
        <v>529.29159635116309</v>
      </c>
      <c r="V56" s="187">
        <v>26.813604553510402</v>
      </c>
      <c r="W56" s="187"/>
      <c r="X56" s="187"/>
      <c r="Y56" s="187"/>
      <c r="Z56" s="187"/>
      <c r="AA56" s="174">
        <v>668.95963504346992</v>
      </c>
      <c r="AB56" s="342">
        <f t="shared" si="48"/>
        <v>32.333131714458204</v>
      </c>
      <c r="AC56" s="343"/>
      <c r="AD56" s="187"/>
      <c r="AE56" s="187">
        <v>20.430693708415273</v>
      </c>
      <c r="AF56" s="187"/>
      <c r="AG56" s="187"/>
      <c r="AH56" s="187"/>
      <c r="AI56" s="187"/>
      <c r="AJ56" s="187"/>
      <c r="AK56" s="187"/>
      <c r="AL56" s="187">
        <v>3.1504352151332755</v>
      </c>
      <c r="AM56" s="442">
        <v>8.7520027909096552</v>
      </c>
      <c r="AN56" s="292"/>
      <c r="AO56" s="174">
        <v>733.07425704626678</v>
      </c>
      <c r="AP56" s="342"/>
      <c r="AQ56" s="218">
        <f t="shared" si="24"/>
        <v>3508.6001802008582</v>
      </c>
      <c r="AR56" s="18"/>
    </row>
    <row r="57" spans="1:44" s="52" customFormat="1" ht="12.75" customHeight="1">
      <c r="A57" s="240" t="s">
        <v>193</v>
      </c>
      <c r="B57" s="157"/>
      <c r="C57" s="287">
        <f>C58+C65</f>
        <v>26.731319952000003</v>
      </c>
      <c r="D57" s="187">
        <f t="shared" ref="D57:AP57" si="49">D58+D65</f>
        <v>24.491591500000002</v>
      </c>
      <c r="E57" s="187">
        <f t="shared" si="49"/>
        <v>1.5439750999999999</v>
      </c>
      <c r="F57" s="288">
        <f t="shared" si="49"/>
        <v>0</v>
      </c>
      <c r="G57" s="288">
        <f t="shared" si="49"/>
        <v>0.69575335199999999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273.9139609546836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31.278588723100306</v>
      </c>
      <c r="R57" s="187">
        <f t="shared" si="49"/>
        <v>0</v>
      </c>
      <c r="S57" s="187">
        <f t="shared" si="49"/>
        <v>9.8490000000000002</v>
      </c>
      <c r="T57" s="187">
        <f t="shared" si="49"/>
        <v>80.158679191540685</v>
      </c>
      <c r="U57" s="187">
        <f t="shared" si="49"/>
        <v>152.62769304004266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92">
        <f t="shared" si="49"/>
        <v>0</v>
      </c>
      <c r="AA57" s="174">
        <f t="shared" si="49"/>
        <v>318.78918259610612</v>
      </c>
      <c r="AB57" s="342">
        <f t="shared" si="49"/>
        <v>19.665651810814254</v>
      </c>
      <c r="AC57" s="343">
        <f t="shared" si="49"/>
        <v>0</v>
      </c>
      <c r="AD57" s="187">
        <f t="shared" si="49"/>
        <v>0</v>
      </c>
      <c r="AE57" s="187">
        <f t="shared" si="49"/>
        <v>11.263467578679409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3.7162294508769262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9.4674531384350807E-2</v>
      </c>
      <c r="AM57" s="442">
        <f t="shared" si="49"/>
        <v>4.5912802498735656</v>
      </c>
      <c r="AN57" s="292">
        <f t="shared" si="49"/>
        <v>0</v>
      </c>
      <c r="AO57" s="174">
        <f t="shared" si="49"/>
        <v>872.922639028307</v>
      </c>
      <c r="AP57" s="342">
        <f t="shared" si="49"/>
        <v>0</v>
      </c>
      <c r="AQ57" s="238">
        <f t="shared" si="24"/>
        <v>1512.022754341911</v>
      </c>
      <c r="AR57" s="18"/>
    </row>
    <row r="58" spans="1:44" s="52" customFormat="1" ht="12.75" customHeight="1">
      <c r="A58" s="240" t="s">
        <v>194</v>
      </c>
      <c r="B58" s="157"/>
      <c r="C58" s="287">
        <f t="shared" si="45"/>
        <v>26.731319952000003</v>
      </c>
      <c r="D58" s="187">
        <v>24.491591500000002</v>
      </c>
      <c r="E58" s="187">
        <v>1.5439750999999999</v>
      </c>
      <c r="F58" s="288">
        <f>SUM(F59:F64)</f>
        <v>0</v>
      </c>
      <c r="G58" s="288">
        <v>0.69575335199999999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166.01460859650149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15.19801476299539</v>
      </c>
      <c r="R58" s="187">
        <f t="shared" si="54"/>
        <v>0</v>
      </c>
      <c r="S58" s="187">
        <v>0.96086171731592895</v>
      </c>
      <c r="T58" s="187">
        <v>63.820720421356285</v>
      </c>
      <c r="U58" s="187">
        <v>86.035011694833898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92">
        <f t="shared" si="54"/>
        <v>0</v>
      </c>
      <c r="AA58" s="174">
        <v>207.81270377022054</v>
      </c>
      <c r="AB58" s="342">
        <f t="shared" si="48"/>
        <v>15.949422359937326</v>
      </c>
      <c r="AC58" s="343">
        <f t="shared" si="54"/>
        <v>0</v>
      </c>
      <c r="AD58" s="187">
        <f t="shared" si="54"/>
        <v>0</v>
      </c>
      <c r="AE58" s="187">
        <f>SUM(AE59:AE64)</f>
        <v>11.263467578679409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9.4674531384350807E-2</v>
      </c>
      <c r="AM58" s="442">
        <v>4.5912802498735656</v>
      </c>
      <c r="AN58" s="292">
        <f t="shared" si="54"/>
        <v>0</v>
      </c>
      <c r="AO58" s="174">
        <v>606.85402260061903</v>
      </c>
      <c r="AP58" s="342">
        <f t="shared" ref="AP58" si="57">SUM(AP59:AP64)</f>
        <v>0</v>
      </c>
      <c r="AQ58" s="238">
        <f t="shared" si="24"/>
        <v>1023.3620772792784</v>
      </c>
      <c r="AR58" s="18"/>
    </row>
    <row r="59" spans="1:44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  <c r="AR59" s="18"/>
    </row>
    <row r="60" spans="1:44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  <c r="AR60" s="18"/>
    </row>
    <row r="61" spans="1:44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  <c r="AR61" s="18"/>
    </row>
    <row r="62" spans="1:44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  <c r="AR62" s="18"/>
    </row>
    <row r="63" spans="1:44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  <c r="AR63" s="18"/>
    </row>
    <row r="64" spans="1:44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11.263467578679409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4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0</v>
      </c>
      <c r="I65" s="151"/>
      <c r="J65" s="151">
        <v>0</v>
      </c>
      <c r="K65" s="151">
        <v>0</v>
      </c>
      <c r="L65" s="308">
        <f>SUM(M65:Z65)</f>
        <v>107.89935235818214</v>
      </c>
      <c r="M65" s="180"/>
      <c r="N65" s="180"/>
      <c r="O65" s="180"/>
      <c r="P65" s="180"/>
      <c r="Q65" s="180">
        <v>16.080573960104914</v>
      </c>
      <c r="R65" s="180"/>
      <c r="S65" s="187">
        <v>8.8881382826840714</v>
      </c>
      <c r="T65" s="187">
        <v>16.3379587701844</v>
      </c>
      <c r="U65" s="187">
        <v>66.59268134520876</v>
      </c>
      <c r="V65" s="180">
        <f>SUM(V66:V69)</f>
        <v>0</v>
      </c>
      <c r="W65" s="180"/>
      <c r="X65" s="180"/>
      <c r="Y65" s="180"/>
      <c r="Z65" s="180"/>
      <c r="AA65" s="174">
        <v>110.97647882588558</v>
      </c>
      <c r="AB65" s="328">
        <f>SUM(AC65:AM65)</f>
        <v>3.7162294508769262</v>
      </c>
      <c r="AC65" s="329"/>
      <c r="AD65" s="180"/>
      <c r="AE65" s="180"/>
      <c r="AF65" s="180"/>
      <c r="AG65" s="180"/>
      <c r="AH65" s="180">
        <v>3.7162294508769262</v>
      </c>
      <c r="AI65" s="180">
        <f>SUM(AI66:AI69)</f>
        <v>0</v>
      </c>
      <c r="AJ65" s="180"/>
      <c r="AK65" s="180"/>
      <c r="AL65" s="180"/>
      <c r="AM65" s="421"/>
      <c r="AN65" s="263"/>
      <c r="AO65" s="174">
        <v>266.06861642768803</v>
      </c>
      <c r="AP65" s="328"/>
      <c r="AQ65" s="571">
        <f t="shared" si="24"/>
        <v>488.66067706263266</v>
      </c>
    </row>
    <row r="66" spans="1:44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4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4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4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  <c r="AR69" s="18"/>
    </row>
    <row r="70" spans="1:44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189"/>
      <c r="L70" s="310">
        <f>SUM(M70:Z70)</f>
        <v>276.57614281245475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276.57614281245475</v>
      </c>
      <c r="V70" s="189"/>
      <c r="W70" s="189"/>
      <c r="X70" s="189"/>
      <c r="Y70" s="189"/>
      <c r="Z70" s="189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293"/>
      <c r="AO70" s="310">
        <v>48.271711092003436</v>
      </c>
      <c r="AP70" s="331"/>
      <c r="AQ70" s="218">
        <f t="shared" si="24"/>
        <v>324.84785390445819</v>
      </c>
      <c r="AR70" s="18"/>
    </row>
    <row r="71" spans="1:44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180"/>
      <c r="L71" s="308">
        <f>SUM(M71:Z71)</f>
        <v>33.423099851660041</v>
      </c>
      <c r="M71" s="180"/>
      <c r="N71" s="180"/>
      <c r="O71" s="180"/>
      <c r="P71" s="180"/>
      <c r="Q71" s="180"/>
      <c r="R71" s="180"/>
      <c r="S71" s="180"/>
      <c r="T71" s="180"/>
      <c r="U71" s="180">
        <v>33.423099851660041</v>
      </c>
      <c r="V71" s="180"/>
      <c r="W71" s="180"/>
      <c r="X71" s="180"/>
      <c r="Y71" s="180"/>
      <c r="Z71" s="180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263"/>
      <c r="AO71" s="353"/>
      <c r="AP71" s="328"/>
      <c r="AQ71" s="462">
        <f t="shared" si="24"/>
        <v>33.423099851660041</v>
      </c>
      <c r="AR71" s="18"/>
    </row>
    <row r="72" spans="1:44" ht="12.75" customHeight="1" thickBot="1">
      <c r="A72" s="45" t="s">
        <v>42</v>
      </c>
      <c r="B72" s="46"/>
      <c r="C72" s="254">
        <f t="shared" ref="C72:AP72" si="58">C26-C27-C29</f>
        <v>9.0302264774319383</v>
      </c>
      <c r="D72" s="276">
        <f t="shared" si="58"/>
        <v>10.425024670200173</v>
      </c>
      <c r="E72" s="177">
        <f t="shared" si="58"/>
        <v>-3.1293155975679952</v>
      </c>
      <c r="F72" s="295">
        <f t="shared" si="58"/>
        <v>0</v>
      </c>
      <c r="G72" s="295">
        <f t="shared" si="58"/>
        <v>1.4804874047999981</v>
      </c>
      <c r="H72" s="305">
        <f t="shared" si="58"/>
        <v>-9.5856775843296873</v>
      </c>
      <c r="I72" s="276">
        <f t="shared" si="58"/>
        <v>-0.34944458432959213</v>
      </c>
      <c r="J72" s="177">
        <f t="shared" si="58"/>
        <v>-0.3004799999999932</v>
      </c>
      <c r="K72" s="177">
        <f t="shared" si="58"/>
        <v>-8.9357529999999912</v>
      </c>
      <c r="L72" s="305">
        <f t="shared" si="58"/>
        <v>81.436476853627028</v>
      </c>
      <c r="M72" s="177">
        <f t="shared" si="58"/>
        <v>-115.55380000000059</v>
      </c>
      <c r="N72" s="177">
        <f t="shared" ref="N72" si="59">N26-N27-N29</f>
        <v>6.9291605099999991</v>
      </c>
      <c r="O72" s="177">
        <f t="shared" si="58"/>
        <v>0</v>
      </c>
      <c r="P72" s="177">
        <f t="shared" si="58"/>
        <v>41.51903184013031</v>
      </c>
      <c r="Q72" s="177">
        <f t="shared" si="58"/>
        <v>-117.18972187872782</v>
      </c>
      <c r="R72" s="177">
        <f t="shared" si="58"/>
        <v>102.67573585251114</v>
      </c>
      <c r="S72" s="177">
        <f t="shared" si="58"/>
        <v>88.423845210427828</v>
      </c>
      <c r="T72" s="177">
        <f t="shared" si="58"/>
        <v>-4.4770439309900212E-2</v>
      </c>
      <c r="U72" s="177">
        <f t="shared" si="58"/>
        <v>75.437025879347857</v>
      </c>
      <c r="V72" s="177">
        <f t="shared" si="58"/>
        <v>0.29096987924032192</v>
      </c>
      <c r="W72" s="177">
        <f t="shared" si="58"/>
        <v>-1.0510000000000197</v>
      </c>
      <c r="X72" s="177">
        <f t="shared" si="58"/>
        <v>0</v>
      </c>
      <c r="Y72" s="177">
        <f t="shared" si="58"/>
        <v>0</v>
      </c>
      <c r="Z72" s="177">
        <f t="shared" si="58"/>
        <v>0</v>
      </c>
      <c r="AA72" s="305">
        <f t="shared" si="58"/>
        <v>67.092388757694152</v>
      </c>
      <c r="AB72" s="255">
        <f t="shared" si="58"/>
        <v>0.54468520334617665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0.30413513366604406</v>
      </c>
      <c r="AJ72" s="177">
        <f t="shared" ref="AJ72" si="61">AJ26-AJ27-AJ29</f>
        <v>0.2405500696800047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76">
        <f t="shared" si="58"/>
        <v>0</v>
      </c>
      <c r="AO72" s="305">
        <f t="shared" si="58"/>
        <v>-16.915317396558294</v>
      </c>
      <c r="AP72" s="255">
        <f t="shared" si="58"/>
        <v>0</v>
      </c>
      <c r="AQ72" s="205">
        <f t="shared" si="24"/>
        <v>131.60278231121131</v>
      </c>
    </row>
    <row r="73" spans="1:44" s="52" customFormat="1" ht="27.7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4" ht="12.75" customHeight="1">
      <c r="A74" s="171" t="s">
        <v>114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0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4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0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4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0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4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4" ht="12.75" customHeight="1">
      <c r="A78" s="161" t="s">
        <v>151</v>
      </c>
      <c r="B78" s="161"/>
      <c r="C78" s="242"/>
      <c r="D78" s="242"/>
      <c r="E78" s="296"/>
      <c r="F78" s="211"/>
      <c r="G78" s="211"/>
      <c r="H78" s="296"/>
      <c r="I78" s="211"/>
      <c r="J78" s="211"/>
      <c r="K78" s="211"/>
      <c r="S78" s="346"/>
      <c r="T78" s="358"/>
      <c r="U78" s="346"/>
      <c r="V78" s="346"/>
      <c r="Z78" s="211"/>
      <c r="AB78" s="168"/>
      <c r="AP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8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42578125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3" width="5.42578125" style="211" customWidth="1"/>
    <col min="24" max="26" width="5.42578125" style="164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3" s="2" customFormat="1" ht="105.75" customHeight="1" thickBot="1">
      <c r="A1" s="175" t="s">
        <v>76</v>
      </c>
      <c r="B1" s="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2" t="s">
        <v>107</v>
      </c>
      <c r="AQ1" s="393" t="s">
        <v>108</v>
      </c>
    </row>
    <row r="2" spans="1:43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643.46833889723655</v>
      </c>
      <c r="I2" s="12">
        <v>457.29687789723653</v>
      </c>
      <c r="J2" s="301">
        <v>186.17146100000002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322.40299055366683</v>
      </c>
      <c r="AB2" s="318">
        <f>SUM(AC2:AM2)</f>
        <v>469.23800330127301</v>
      </c>
      <c r="AC2" s="319">
        <v>57.325498036572782</v>
      </c>
      <c r="AD2" s="301">
        <v>168.41986729999999</v>
      </c>
      <c r="AE2" s="301">
        <v>169.95446310827609</v>
      </c>
      <c r="AF2" s="301">
        <v>0</v>
      </c>
      <c r="AG2" s="301">
        <v>36.385652461010054</v>
      </c>
      <c r="AH2" s="301">
        <v>10.461405733741138</v>
      </c>
      <c r="AI2" s="301">
        <v>14.42046064684496</v>
      </c>
      <c r="AJ2" s="301">
        <v>1.0405018817279998</v>
      </c>
      <c r="AK2" s="301">
        <v>0</v>
      </c>
      <c r="AL2" s="301">
        <v>1.3875832509028374</v>
      </c>
      <c r="AM2" s="415">
        <v>9.8425708821971707</v>
      </c>
      <c r="AN2" s="412">
        <v>0</v>
      </c>
      <c r="AO2" s="349"/>
      <c r="AP2" s="318"/>
      <c r="AQ2" s="195">
        <f>C2+H2+L2+AA2+AB2+AN2+AO2+AP2</f>
        <v>1435.1093327521764</v>
      </c>
    </row>
    <row r="3" spans="1:43" ht="12.75" customHeight="1">
      <c r="A3" s="19" t="s">
        <v>1</v>
      </c>
      <c r="B3" s="20"/>
      <c r="C3" s="249">
        <f>SUM(D3:G3)</f>
        <v>1425.284369957182</v>
      </c>
      <c r="D3" s="250">
        <v>1387.433725270462</v>
      </c>
      <c r="E3" s="383">
        <v>32.666004300000004</v>
      </c>
      <c r="F3" s="188"/>
      <c r="G3" s="188">
        <v>5.1846403867199999</v>
      </c>
      <c r="H3" s="302">
        <f>SUM(I3:K3)</f>
        <v>0</v>
      </c>
      <c r="I3" s="28"/>
      <c r="J3" s="173"/>
      <c r="K3" s="188"/>
      <c r="L3" s="302">
        <f>SUM(M3:Z3)</f>
        <v>10260.021370628041</v>
      </c>
      <c r="M3" s="28">
        <v>3488.0886</v>
      </c>
      <c r="N3" s="28">
        <v>7.215024614999999</v>
      </c>
      <c r="O3" s="173">
        <v>0</v>
      </c>
      <c r="P3" s="173">
        <v>1250.4457702264888</v>
      </c>
      <c r="Q3" s="173">
        <v>500.42955350702499</v>
      </c>
      <c r="R3" s="173">
        <v>1110.5616844427202</v>
      </c>
      <c r="S3" s="173">
        <v>590.08697142714755</v>
      </c>
      <c r="T3" s="173">
        <v>131.30067510000003</v>
      </c>
      <c r="U3" s="173">
        <v>2765.3250552891604</v>
      </c>
      <c r="V3" s="173">
        <v>302.6466360205003</v>
      </c>
      <c r="W3" s="173">
        <v>0</v>
      </c>
      <c r="X3" s="173">
        <v>68.430399999999992</v>
      </c>
      <c r="Y3" s="173">
        <v>1.0509999999999999</v>
      </c>
      <c r="Z3" s="188">
        <v>44.44</v>
      </c>
      <c r="AA3" s="302">
        <v>3923.5349940287779</v>
      </c>
      <c r="AB3" s="320">
        <f>SUM(AC3:AM3)</f>
        <v>25.343583103637474</v>
      </c>
      <c r="AC3" s="321"/>
      <c r="AD3" s="173"/>
      <c r="AE3" s="173">
        <v>12.514668959587274</v>
      </c>
      <c r="AF3" s="173"/>
      <c r="AG3" s="173"/>
      <c r="AH3" s="173"/>
      <c r="AI3" s="173">
        <v>7.3074573803382012</v>
      </c>
      <c r="AJ3" s="173">
        <v>5.5214567637119991</v>
      </c>
      <c r="AK3" s="173"/>
      <c r="AL3" s="173"/>
      <c r="AM3" s="416"/>
      <c r="AN3" s="413"/>
      <c r="AO3" s="350">
        <v>121.44487867583837</v>
      </c>
      <c r="AP3" s="320"/>
      <c r="AQ3" s="199">
        <f t="shared" ref="AQ3:AQ20" si="0">C3+H3+L3+AA3+AB3+AN3+AO3+AP3</f>
        <v>15755.629196393476</v>
      </c>
    </row>
    <row r="4" spans="1:43" ht="12.75" customHeight="1">
      <c r="A4" s="19" t="s">
        <v>2</v>
      </c>
      <c r="B4" s="20"/>
      <c r="C4" s="249">
        <f>SUM(D4:G4)</f>
        <v>3.0571999999999999</v>
      </c>
      <c r="D4" s="250">
        <v>0</v>
      </c>
      <c r="E4" s="251">
        <v>3.0571999999999999</v>
      </c>
      <c r="F4" s="188"/>
      <c r="G4" s="188">
        <v>0</v>
      </c>
      <c r="H4" s="302">
        <f>SUM(I4:K4)</f>
        <v>7.897361000000001</v>
      </c>
      <c r="I4" s="28"/>
      <c r="J4" s="173"/>
      <c r="K4" s="188">
        <v>7.897361000000001</v>
      </c>
      <c r="L4" s="302">
        <f>SUM(M4:Z4)</f>
        <v>1233.3742166850134</v>
      </c>
      <c r="M4" s="28">
        <v>0</v>
      </c>
      <c r="N4" s="28">
        <v>0</v>
      </c>
      <c r="O4" s="173"/>
      <c r="P4" s="173">
        <v>27.068202944999999</v>
      </c>
      <c r="Q4" s="173">
        <v>17.408740742615041</v>
      </c>
      <c r="R4" s="173">
        <v>0</v>
      </c>
      <c r="S4" s="173">
        <v>1133.3667389587833</v>
      </c>
      <c r="T4" s="173">
        <v>15.1682143585</v>
      </c>
      <c r="U4" s="173">
        <v>14.673691183199995</v>
      </c>
      <c r="V4" s="173">
        <v>6.5359715139150003</v>
      </c>
      <c r="W4" s="173">
        <v>13.092656982999999</v>
      </c>
      <c r="X4" s="173">
        <v>0</v>
      </c>
      <c r="Y4" s="173">
        <v>0</v>
      </c>
      <c r="Z4" s="188">
        <v>6.0600000000000005</v>
      </c>
      <c r="AA4" s="302">
        <v>0</v>
      </c>
      <c r="AB4" s="320">
        <f>SUM(AC4:AM4)</f>
        <v>4.1272570937231294E-2</v>
      </c>
      <c r="AC4" s="321"/>
      <c r="AD4" s="173"/>
      <c r="AE4" s="173">
        <v>4.1272570937231294E-2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7.0553676698194323</v>
      </c>
      <c r="AP4" s="320"/>
      <c r="AQ4" s="199">
        <f t="shared" si="0"/>
        <v>1251.42541792577</v>
      </c>
    </row>
    <row r="5" spans="1:43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113.87989310690173</v>
      </c>
      <c r="M5" s="28"/>
      <c r="N5" s="28"/>
      <c r="O5" s="173"/>
      <c r="P5" s="173"/>
      <c r="Q5" s="173"/>
      <c r="R5" s="173"/>
      <c r="S5" s="173">
        <v>66.136391122033913</v>
      </c>
      <c r="T5" s="173"/>
      <c r="U5" s="173">
        <v>47.743501984867812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113.87989310690173</v>
      </c>
    </row>
    <row r="6" spans="1:43" ht="12.75" customHeight="1" thickBot="1">
      <c r="A6" s="33" t="s">
        <v>4</v>
      </c>
      <c r="B6" s="34"/>
      <c r="C6" s="249">
        <f>SUM(D6:G6)</f>
        <v>159.39166936089998</v>
      </c>
      <c r="D6" s="252">
        <v>154.24241222890001</v>
      </c>
      <c r="E6" s="188">
        <v>3.7790489999999997</v>
      </c>
      <c r="F6" s="253"/>
      <c r="G6" s="253">
        <v>1.3702081319999999</v>
      </c>
      <c r="H6" s="303">
        <f>SUM(I6:K6)</f>
        <v>114.45281389435486</v>
      </c>
      <c r="I6" s="304">
        <v>116.03739189435485</v>
      </c>
      <c r="J6" s="304">
        <v>-0.15900400000000001</v>
      </c>
      <c r="K6" s="253">
        <v>-1.4255739999999983</v>
      </c>
      <c r="L6" s="303">
        <f>SUM(M6:Z6)</f>
        <v>172.12005688742326</v>
      </c>
      <c r="M6" s="28">
        <v>-22.497199999999999</v>
      </c>
      <c r="N6" s="28">
        <v>-7.4550000000000001</v>
      </c>
      <c r="O6" s="173"/>
      <c r="P6" s="173">
        <v>3.6791909688888791</v>
      </c>
      <c r="Q6" s="173">
        <v>-18.762865280606746</v>
      </c>
      <c r="R6" s="173">
        <v>48.192492707519996</v>
      </c>
      <c r="S6" s="173">
        <v>130.62139441841961</v>
      </c>
      <c r="T6" s="173">
        <v>2.6521357778999834</v>
      </c>
      <c r="U6" s="173">
        <v>42.171118339315271</v>
      </c>
      <c r="V6" s="173">
        <v>-9.4766104920137408</v>
      </c>
      <c r="W6" s="173">
        <v>2.9954004480000007</v>
      </c>
      <c r="X6" s="184">
        <v>0</v>
      </c>
      <c r="Y6" s="184">
        <v>0</v>
      </c>
      <c r="Z6" s="253">
        <v>0</v>
      </c>
      <c r="AA6" s="303">
        <v>9.2590388496868314</v>
      </c>
      <c r="AB6" s="322">
        <f>SUM(AC6:AM6)</f>
        <v>-6.7415762792966971</v>
      </c>
      <c r="AC6" s="323"/>
      <c r="AD6" s="184"/>
      <c r="AE6" s="184">
        <v>-7.9492691315563163E-2</v>
      </c>
      <c r="AF6" s="184"/>
      <c r="AG6" s="184"/>
      <c r="AH6" s="184"/>
      <c r="AI6" s="184">
        <v>-3.6101891553091341</v>
      </c>
      <c r="AJ6" s="184">
        <v>-3.0518944326719999</v>
      </c>
      <c r="AK6" s="184"/>
      <c r="AL6" s="184"/>
      <c r="AM6" s="417"/>
      <c r="AN6" s="312"/>
      <c r="AO6" s="351"/>
      <c r="AP6" s="322"/>
      <c r="AQ6" s="202">
        <f t="shared" si="0"/>
        <v>448.4820027130682</v>
      </c>
    </row>
    <row r="7" spans="1:43" s="52" customFormat="1" ht="12.75" customHeight="1">
      <c r="A7" s="53" t="s">
        <v>66</v>
      </c>
      <c r="B7" s="54"/>
      <c r="C7" s="256">
        <f t="shared" ref="C7:AP7" si="1">C2+C3-C4-C5+C6</f>
        <v>1581.6188393180819</v>
      </c>
      <c r="D7" s="324">
        <f t="shared" si="1"/>
        <v>1541.6761374993621</v>
      </c>
      <c r="E7" s="178">
        <f t="shared" si="1"/>
        <v>33.387853300000003</v>
      </c>
      <c r="F7" s="178">
        <f t="shared" si="1"/>
        <v>0</v>
      </c>
      <c r="G7" s="178">
        <f t="shared" si="1"/>
        <v>6.5548485187200001</v>
      </c>
      <c r="H7" s="306">
        <f t="shared" si="1"/>
        <v>750.02379179159141</v>
      </c>
      <c r="I7" s="324">
        <f t="shared" si="1"/>
        <v>573.3342697915914</v>
      </c>
      <c r="J7" s="178">
        <f t="shared" si="1"/>
        <v>186.01245700000001</v>
      </c>
      <c r="K7" s="324">
        <f t="shared" si="1"/>
        <v>-9.3229349999999993</v>
      </c>
      <c r="L7" s="306">
        <f t="shared" si="1"/>
        <v>9084.8873177235491</v>
      </c>
      <c r="M7" s="324">
        <f t="shared" si="1"/>
        <v>3465.5914000000002</v>
      </c>
      <c r="N7" s="324">
        <f t="shared" ref="N7" si="2">N2+N3-N4-N5+N6</f>
        <v>-0.23997538500000104</v>
      </c>
      <c r="O7" s="178">
        <f t="shared" si="1"/>
        <v>0</v>
      </c>
      <c r="P7" s="178">
        <f t="shared" si="1"/>
        <v>1227.0567582503777</v>
      </c>
      <c r="Q7" s="178">
        <f t="shared" si="1"/>
        <v>464.25794748380315</v>
      </c>
      <c r="R7" s="178">
        <f t="shared" si="1"/>
        <v>1158.7541771502401</v>
      </c>
      <c r="S7" s="178">
        <f t="shared" si="1"/>
        <v>-478.79476423525011</v>
      </c>
      <c r="T7" s="178">
        <f t="shared" si="1"/>
        <v>118.78459651940003</v>
      </c>
      <c r="U7" s="178">
        <f t="shared" si="1"/>
        <v>2745.0789804604083</v>
      </c>
      <c r="V7" s="178">
        <f t="shared" si="1"/>
        <v>286.63405401457157</v>
      </c>
      <c r="W7" s="178">
        <f t="shared" si="1"/>
        <v>-10.097256535</v>
      </c>
      <c r="X7" s="178">
        <f t="shared" si="1"/>
        <v>68.430399999999992</v>
      </c>
      <c r="Y7" s="178">
        <f t="shared" si="1"/>
        <v>1.0509999999999999</v>
      </c>
      <c r="Z7" s="324">
        <f t="shared" si="1"/>
        <v>38.379999999999995</v>
      </c>
      <c r="AA7" s="306">
        <f t="shared" si="1"/>
        <v>4255.1970234321316</v>
      </c>
      <c r="AB7" s="306">
        <f t="shared" si="1"/>
        <v>487.79873755467656</v>
      </c>
      <c r="AC7" s="324">
        <f t="shared" si="1"/>
        <v>57.325498036572782</v>
      </c>
      <c r="AD7" s="178">
        <f t="shared" si="1"/>
        <v>168.41986729999999</v>
      </c>
      <c r="AE7" s="178">
        <f t="shared" si="1"/>
        <v>182.3483668056106</v>
      </c>
      <c r="AF7" s="178">
        <f t="shared" ref="AF7" si="3">AF2+AF3-AF4-AF5+AF6</f>
        <v>0</v>
      </c>
      <c r="AG7" s="178">
        <f t="shared" si="1"/>
        <v>36.385652461010054</v>
      </c>
      <c r="AH7" s="178">
        <f t="shared" si="1"/>
        <v>10.461405733741138</v>
      </c>
      <c r="AI7" s="178">
        <f t="shared" si="1"/>
        <v>18.117728871874029</v>
      </c>
      <c r="AJ7" s="178">
        <f t="shared" ref="AJ7" si="4">AJ2+AJ3-AJ4-AJ5+AJ6</f>
        <v>3.5100642127679991</v>
      </c>
      <c r="AK7" s="178">
        <f t="shared" si="1"/>
        <v>0</v>
      </c>
      <c r="AL7" s="178">
        <f t="shared" ref="AL7" si="5">AL2+AL3-AL4-AL5+AL6</f>
        <v>1.3875832509028374</v>
      </c>
      <c r="AM7" s="418">
        <f t="shared" si="1"/>
        <v>9.8425708821971707</v>
      </c>
      <c r="AN7" s="324">
        <f t="shared" si="1"/>
        <v>0</v>
      </c>
      <c r="AO7" s="306">
        <f t="shared" si="1"/>
        <v>114.38951100601894</v>
      </c>
      <c r="AP7" s="360">
        <f t="shared" si="1"/>
        <v>0</v>
      </c>
      <c r="AQ7" s="227">
        <f t="shared" si="0"/>
        <v>16273.915220826049</v>
      </c>
    </row>
    <row r="8" spans="1:43" s="52" customFormat="1" ht="12.75" customHeight="1" thickBot="1">
      <c r="A8" s="361" t="s">
        <v>67</v>
      </c>
      <c r="B8" s="362"/>
      <c r="C8" s="371">
        <f t="shared" ref="C8:AP8" si="6">C7-C27</f>
        <v>1581.6188393180819</v>
      </c>
      <c r="D8" s="372">
        <f t="shared" si="6"/>
        <v>1541.6761374993621</v>
      </c>
      <c r="E8" s="373">
        <f t="shared" si="6"/>
        <v>33.387853300000003</v>
      </c>
      <c r="F8" s="374">
        <f t="shared" si="6"/>
        <v>0</v>
      </c>
      <c r="G8" s="374">
        <f t="shared" si="6"/>
        <v>6.5548485187200001</v>
      </c>
      <c r="H8" s="375">
        <f t="shared" si="6"/>
        <v>750.02379179159141</v>
      </c>
      <c r="I8" s="372">
        <f t="shared" si="6"/>
        <v>573.3342697915914</v>
      </c>
      <c r="J8" s="373">
        <f t="shared" si="6"/>
        <v>186.01245700000001</v>
      </c>
      <c r="K8" s="372">
        <f t="shared" si="6"/>
        <v>-9.3229349999999993</v>
      </c>
      <c r="L8" s="375">
        <f t="shared" si="6"/>
        <v>8977.0259177235494</v>
      </c>
      <c r="M8" s="372">
        <f t="shared" si="6"/>
        <v>3465.5914000000002</v>
      </c>
      <c r="N8" s="372">
        <f t="shared" si="6"/>
        <v>-0.23997538500000104</v>
      </c>
      <c r="O8" s="373">
        <f t="shared" si="6"/>
        <v>0</v>
      </c>
      <c r="P8" s="373">
        <f t="shared" si="6"/>
        <v>1227.0567582503777</v>
      </c>
      <c r="Q8" s="373">
        <f t="shared" si="6"/>
        <v>464.25794748380315</v>
      </c>
      <c r="R8" s="373">
        <f t="shared" si="6"/>
        <v>1158.7541771502401</v>
      </c>
      <c r="S8" s="373">
        <f t="shared" si="6"/>
        <v>-478.79476423525011</v>
      </c>
      <c r="T8" s="373">
        <f t="shared" si="6"/>
        <v>118.78459651940003</v>
      </c>
      <c r="U8" s="373">
        <f t="shared" si="6"/>
        <v>2745.0789804604083</v>
      </c>
      <c r="V8" s="373">
        <f t="shared" si="6"/>
        <v>286.63405401457157</v>
      </c>
      <c r="W8" s="373">
        <f t="shared" si="6"/>
        <v>-10.097256535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4255.1970234321316</v>
      </c>
      <c r="AB8" s="384">
        <f t="shared" si="6"/>
        <v>487.79873755467656</v>
      </c>
      <c r="AC8" s="372">
        <f t="shared" si="6"/>
        <v>57.325498036572782</v>
      </c>
      <c r="AD8" s="373">
        <f t="shared" si="6"/>
        <v>168.41986729999999</v>
      </c>
      <c r="AE8" s="373">
        <f t="shared" si="6"/>
        <v>182.3483668056106</v>
      </c>
      <c r="AF8" s="373">
        <f t="shared" si="6"/>
        <v>0</v>
      </c>
      <c r="AG8" s="373">
        <f t="shared" si="6"/>
        <v>36.385652461010054</v>
      </c>
      <c r="AH8" s="373">
        <f t="shared" si="6"/>
        <v>10.461405733741138</v>
      </c>
      <c r="AI8" s="373">
        <f t="shared" si="6"/>
        <v>18.117728871874029</v>
      </c>
      <c r="AJ8" s="373">
        <f t="shared" ref="AJ8" si="7">AJ7-AJ27</f>
        <v>3.5100642127679991</v>
      </c>
      <c r="AK8" s="373">
        <f t="shared" si="6"/>
        <v>0</v>
      </c>
      <c r="AL8" s="373">
        <f t="shared" si="6"/>
        <v>1.3875832509028374</v>
      </c>
      <c r="AM8" s="419">
        <f t="shared" si="6"/>
        <v>9.8425708821971707</v>
      </c>
      <c r="AN8" s="372">
        <f t="shared" si="6"/>
        <v>0</v>
      </c>
      <c r="AO8" s="375">
        <f t="shared" si="6"/>
        <v>114.38951100601894</v>
      </c>
      <c r="AP8" s="372">
        <f t="shared" si="6"/>
        <v>0</v>
      </c>
      <c r="AQ8" s="376">
        <f t="shared" si="0"/>
        <v>16166.053820826048</v>
      </c>
    </row>
    <row r="9" spans="1:43" s="52" customFormat="1" ht="12.75" customHeight="1">
      <c r="A9" s="53" t="s">
        <v>5</v>
      </c>
      <c r="B9" s="54"/>
      <c r="C9" s="256">
        <f t="shared" ref="C9:AP9" si="8">SUM(C10:C14)</f>
        <v>1171.5276583548293</v>
      </c>
      <c r="D9" s="257">
        <f t="shared" si="8"/>
        <v>1171.5276583548293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556.72091969658356</v>
      </c>
      <c r="I9" s="257">
        <f t="shared" si="8"/>
        <v>556.72091969658356</v>
      </c>
      <c r="J9" s="178">
        <f t="shared" si="8"/>
        <v>0</v>
      </c>
      <c r="K9" s="258">
        <f t="shared" si="8"/>
        <v>0</v>
      </c>
      <c r="L9" s="306">
        <f t="shared" si="8"/>
        <v>3863.8580382239461</v>
      </c>
      <c r="M9" s="178">
        <f t="shared" si="8"/>
        <v>3465.5913999999998</v>
      </c>
      <c r="N9" s="178">
        <f t="shared" ref="N9" si="9">SUM(N10:N14)</f>
        <v>0</v>
      </c>
      <c r="O9" s="178">
        <f t="shared" si="8"/>
        <v>8.0083233018056728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376.16129045649643</v>
      </c>
      <c r="T9" s="178">
        <f t="shared" si="8"/>
        <v>0.24384978985382624</v>
      </c>
      <c r="U9" s="178">
        <f t="shared" si="8"/>
        <v>13.853174675790584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2737.4442792772898</v>
      </c>
      <c r="AB9" s="324">
        <f t="shared" si="8"/>
        <v>43.841011349741009</v>
      </c>
      <c r="AC9" s="325">
        <f t="shared" si="8"/>
        <v>0</v>
      </c>
      <c r="AD9" s="178">
        <f t="shared" si="8"/>
        <v>0</v>
      </c>
      <c r="AE9" s="178">
        <f t="shared" si="8"/>
        <v>2.1794305913824399</v>
      </c>
      <c r="AF9" s="178">
        <f t="shared" ref="AF9" si="10">SUM(AF10:AF14)</f>
        <v>0</v>
      </c>
      <c r="AG9" s="178">
        <f t="shared" si="8"/>
        <v>36.385652461010054</v>
      </c>
      <c r="AH9" s="185">
        <f t="shared" si="8"/>
        <v>5.2759282973485186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62.640964746345652</v>
      </c>
      <c r="AP9" s="324">
        <f t="shared" si="8"/>
        <v>0</v>
      </c>
      <c r="AQ9" s="209">
        <f t="shared" si="0"/>
        <v>8436.0328716487365</v>
      </c>
    </row>
    <row r="10" spans="1:43" ht="12.75" customHeight="1">
      <c r="A10" s="63" t="s">
        <v>221</v>
      </c>
      <c r="B10" s="64"/>
      <c r="C10" s="259">
        <f>SUM(D10:G10)</f>
        <v>1171.5276583548293</v>
      </c>
      <c r="D10" s="260">
        <v>1171.5276583548293</v>
      </c>
      <c r="E10" s="179"/>
      <c r="F10" s="261"/>
      <c r="G10" s="261"/>
      <c r="H10" s="307">
        <f>SUM(I10:K10)</f>
        <v>449.1883571256148</v>
      </c>
      <c r="I10" s="260">
        <v>449.1883571256148</v>
      </c>
      <c r="J10" s="179">
        <v>0</v>
      </c>
      <c r="K10" s="261"/>
      <c r="L10" s="307">
        <f>SUM(M10:Z10)</f>
        <v>390.014465132287</v>
      </c>
      <c r="M10" s="179"/>
      <c r="N10" s="179"/>
      <c r="O10" s="179"/>
      <c r="P10" s="179"/>
      <c r="Q10" s="179"/>
      <c r="R10" s="179"/>
      <c r="S10" s="179">
        <v>376.16129045649643</v>
      </c>
      <c r="T10" s="179"/>
      <c r="U10" s="179">
        <v>13.853174675790584</v>
      </c>
      <c r="V10" s="179"/>
      <c r="W10" s="179"/>
      <c r="X10" s="179"/>
      <c r="Y10" s="179"/>
      <c r="Z10" s="261"/>
      <c r="AA10" s="307">
        <v>2501.9756272570935</v>
      </c>
      <c r="AB10" s="326">
        <f>SUM(AC10:AM10)</f>
        <v>36.474025442762226</v>
      </c>
      <c r="AC10" s="327"/>
      <c r="AD10" s="179"/>
      <c r="AE10" s="179">
        <v>8.8372981752173493E-2</v>
      </c>
      <c r="AF10" s="179">
        <v>0</v>
      </c>
      <c r="AG10" s="179">
        <v>36.385652461010054</v>
      </c>
      <c r="AH10" s="211"/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4549.1801333125868</v>
      </c>
    </row>
    <row r="11" spans="1:43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7.9484941499161517</v>
      </c>
      <c r="I11" s="28">
        <v>7.9484941499161517</v>
      </c>
      <c r="J11" s="173"/>
      <c r="K11" s="188"/>
      <c r="L11" s="302">
        <f>SUM(M11:Z11)</f>
        <v>8.2521730916594986</v>
      </c>
      <c r="M11" s="173"/>
      <c r="N11" s="173"/>
      <c r="O11" s="173">
        <v>8.0083233018056728</v>
      </c>
      <c r="P11" s="173"/>
      <c r="Q11" s="173"/>
      <c r="R11" s="173"/>
      <c r="S11" s="173">
        <v>0</v>
      </c>
      <c r="T11" s="173">
        <v>0.24384978985382624</v>
      </c>
      <c r="U11" s="173">
        <v>0</v>
      </c>
      <c r="V11" s="173"/>
      <c r="W11" s="173"/>
      <c r="X11" s="173"/>
      <c r="Y11" s="173"/>
      <c r="Z11" s="188"/>
      <c r="AA11" s="302">
        <v>235.46865202019609</v>
      </c>
      <c r="AB11" s="320">
        <f>SUM(AC11:AM11)</f>
        <v>7.3669859069787851</v>
      </c>
      <c r="AC11" s="321"/>
      <c r="AD11" s="173"/>
      <c r="AE11" s="173">
        <v>2.0910576096302664</v>
      </c>
      <c r="AF11" s="173"/>
      <c r="AG11" s="173"/>
      <c r="AH11" s="173">
        <v>5.2759282973485186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259.03630516875052</v>
      </c>
    </row>
    <row r="12" spans="1:43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46.960663800515903</v>
      </c>
      <c r="AP12" s="320"/>
      <c r="AQ12" s="199">
        <f t="shared" si="0"/>
        <v>46.960663800515903</v>
      </c>
    </row>
    <row r="13" spans="1:43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99.584068421052635</v>
      </c>
      <c r="I13" s="28">
        <v>99.584068421052635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99.584068421052635</v>
      </c>
    </row>
    <row r="14" spans="1:43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3465.5913999999998</v>
      </c>
      <c r="M14" s="180">
        <v>3465.5913999999998</v>
      </c>
      <c r="N14" s="180">
        <v>0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15.68030094582975</v>
      </c>
      <c r="AP14" s="328"/>
      <c r="AQ14" s="215">
        <f t="shared" si="0"/>
        <v>3481.2717009458297</v>
      </c>
    </row>
    <row r="15" spans="1:43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94.604865000000004</v>
      </c>
      <c r="I15" s="266">
        <f t="shared" si="13"/>
        <v>0</v>
      </c>
      <c r="J15" s="181">
        <f t="shared" si="13"/>
        <v>0</v>
      </c>
      <c r="K15" s="267">
        <f t="shared" si="13"/>
        <v>94.604865000000004</v>
      </c>
      <c r="L15" s="309">
        <f t="shared" si="13"/>
        <v>3364.1355153224026</v>
      </c>
      <c r="M15" s="181">
        <f t="shared" si="13"/>
        <v>0</v>
      </c>
      <c r="N15" s="181">
        <f t="shared" si="13"/>
        <v>0</v>
      </c>
      <c r="O15" s="181">
        <f t="shared" si="13"/>
        <v>99.825206283661601</v>
      </c>
      <c r="P15" s="181">
        <f t="shared" si="13"/>
        <v>525.15157774499994</v>
      </c>
      <c r="Q15" s="181">
        <f t="shared" si="13"/>
        <v>211.46302566480003</v>
      </c>
      <c r="R15" s="181">
        <f t="shared" si="13"/>
        <v>0</v>
      </c>
      <c r="S15" s="181">
        <f t="shared" si="13"/>
        <v>1231.4478589348596</v>
      </c>
      <c r="T15" s="181">
        <f t="shared" si="13"/>
        <v>40.268501872835415</v>
      </c>
      <c r="U15" s="181">
        <f t="shared" si="13"/>
        <v>1245.8820882862467</v>
      </c>
      <c r="V15" s="181">
        <f t="shared" si="13"/>
        <v>0</v>
      </c>
      <c r="W15" s="181">
        <f t="shared" si="13"/>
        <v>10.097256535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2242.6423858780968</v>
      </c>
      <c r="AP15" s="217">
        <f t="shared" si="13"/>
        <v>0</v>
      </c>
      <c r="AQ15" s="218">
        <f t="shared" si="0"/>
        <v>5701.3827662004987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2055.896616675414</v>
      </c>
      <c r="AP16" s="326"/>
      <c r="AQ16" s="219">
        <f>C16+H16+L16+AA16+AO16+AP16</f>
        <v>2055.896616675414</v>
      </c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156.71110062940673</v>
      </c>
      <c r="AP17" s="320"/>
      <c r="AQ17" s="199">
        <f>C17+H17+L17+AA17+AO17+AP17</f>
        <v>156.71110062940673</v>
      </c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30.034668573276011</v>
      </c>
      <c r="AP18" s="320"/>
      <c r="AQ18" s="199">
        <f t="shared" si="0"/>
        <v>30.034668573276011</v>
      </c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94.604865000000004</v>
      </c>
      <c r="I19" s="28"/>
      <c r="J19" s="173"/>
      <c r="K19" s="188">
        <v>94.604865000000004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94.604865000000004</v>
      </c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3364.1355153224026</v>
      </c>
      <c r="M20" s="180"/>
      <c r="N20" s="180"/>
      <c r="O20" s="180">
        <v>99.825206283661601</v>
      </c>
      <c r="P20" s="180">
        <v>525.15157774499994</v>
      </c>
      <c r="Q20" s="180">
        <v>211.46302566480003</v>
      </c>
      <c r="R20" s="180">
        <v>0</v>
      </c>
      <c r="S20" s="180">
        <v>1231.4478589348596</v>
      </c>
      <c r="T20" s="180">
        <v>40.268501872835415</v>
      </c>
      <c r="U20" s="180">
        <v>1245.8820882862467</v>
      </c>
      <c r="V20" s="180"/>
      <c r="W20" s="180">
        <v>10.097256535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3364.1355153224026</v>
      </c>
    </row>
    <row r="21" spans="1:44" s="220" customFormat="1" ht="12.75" customHeight="1">
      <c r="A21" s="97" t="s">
        <v>7</v>
      </c>
      <c r="B21" s="222"/>
      <c r="C21" s="268">
        <f>SUM(C22:C24)</f>
        <v>15.442342619999998</v>
      </c>
      <c r="D21" s="269">
        <f>SUM(D22:D24)</f>
        <v>-10.64</v>
      </c>
      <c r="E21" s="182">
        <f>SUM(E22:E24)</f>
        <v>26.082342619999999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-5.9382962618234263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-6.854777044444444</v>
      </c>
      <c r="Q21" s="182">
        <f t="shared" si="15"/>
        <v>190.30986613184001</v>
      </c>
      <c r="R21" s="182">
        <f t="shared" si="15"/>
        <v>-190.25148081431999</v>
      </c>
      <c r="S21" s="182">
        <f t="shared" si="15"/>
        <v>26.284593869491527</v>
      </c>
      <c r="T21" s="182">
        <f t="shared" si="15"/>
        <v>0</v>
      </c>
      <c r="U21" s="182">
        <f t="shared" si="15"/>
        <v>-9.9841557843905413</v>
      </c>
      <c r="V21" s="182">
        <f t="shared" si="15"/>
        <v>-15.44234262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-225.74536533657277</v>
      </c>
      <c r="AC21" s="332">
        <f t="shared" si="17"/>
        <v>-57.325498036572782</v>
      </c>
      <c r="AD21" s="182">
        <f t="shared" si="17"/>
        <v>-168.41986729999999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225.74536533657277</v>
      </c>
      <c r="AP21" s="331">
        <f t="shared" si="17"/>
        <v>0</v>
      </c>
      <c r="AQ21" s="223">
        <f t="shared" si="17"/>
        <v>9.5040463581765717</v>
      </c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-225.74536533657277</v>
      </c>
      <c r="AC22" s="327">
        <f>-AC2</f>
        <v>-57.325498036572782</v>
      </c>
      <c r="AD22" s="179">
        <f>-AD2</f>
        <v>-168.41986729999999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225.74536533657277</v>
      </c>
      <c r="AP22" s="326"/>
      <c r="AQ22" s="219">
        <f>C22+H22+L22+AA22+AB22+AN22+AO22+AP22</f>
        <v>0</v>
      </c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4" s="220" customFormat="1" ht="12.75" customHeight="1" thickBot="1">
      <c r="A24" s="33" t="s">
        <v>231</v>
      </c>
      <c r="B24" s="201"/>
      <c r="C24" s="275">
        <f>SUM(D24:G24)</f>
        <v>15.442342619999998</v>
      </c>
      <c r="D24" s="403">
        <v>-10.64</v>
      </c>
      <c r="E24" s="184">
        <f>-D24-V24</f>
        <v>26.082342619999999</v>
      </c>
      <c r="F24" s="253"/>
      <c r="G24" s="253">
        <v>0</v>
      </c>
      <c r="H24" s="303"/>
      <c r="I24" s="312"/>
      <c r="J24" s="184"/>
      <c r="K24" s="253"/>
      <c r="L24" s="303">
        <f>SUM(N24:Z24)</f>
        <v>-5.9382962618234263</v>
      </c>
      <c r="M24" s="184"/>
      <c r="N24" s="184">
        <v>0</v>
      </c>
      <c r="O24" s="184"/>
      <c r="P24" s="184">
        <v>-6.854777044444444</v>
      </c>
      <c r="Q24" s="184">
        <v>190.30986613184001</v>
      </c>
      <c r="R24" s="184">
        <v>-190.25148081431999</v>
      </c>
      <c r="S24" s="184">
        <v>26.284593869491527</v>
      </c>
      <c r="T24" s="184"/>
      <c r="U24" s="184">
        <v>-9.9841557843905413</v>
      </c>
      <c r="V24" s="253">
        <v>-15.44234262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9.5040463581765717</v>
      </c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16.423713148123809</v>
      </c>
      <c r="I25" s="172">
        <v>16.423713148123809</v>
      </c>
      <c r="J25" s="183"/>
      <c r="K25" s="172"/>
      <c r="L25" s="309">
        <f>SUM(O25:Z25)</f>
        <v>129.82313481672028</v>
      </c>
      <c r="M25" s="183"/>
      <c r="N25" s="183"/>
      <c r="O25" s="183">
        <v>91.816882981855926</v>
      </c>
      <c r="P25" s="183"/>
      <c r="Q25" s="183"/>
      <c r="R25" s="183"/>
      <c r="S25" s="183">
        <v>31.768128802594248</v>
      </c>
      <c r="T25" s="183">
        <v>3.757145438174252</v>
      </c>
      <c r="U25" s="183">
        <v>2.4809775940958487</v>
      </c>
      <c r="V25" s="183"/>
      <c r="W25" s="183"/>
      <c r="X25" s="183"/>
      <c r="Y25" s="183"/>
      <c r="Z25" s="172"/>
      <c r="AA25" s="309">
        <v>77.516617592206288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296.35989378076266</v>
      </c>
      <c r="AP25" s="217"/>
      <c r="AQ25" s="226">
        <f>C25+H25+L25+AA25+AB25+AN25+AO25+AP25</f>
        <v>520.1233593378131</v>
      </c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425.53352358325253</v>
      </c>
      <c r="D26" s="276">
        <f t="shared" si="20"/>
        <v>359.50847914453277</v>
      </c>
      <c r="E26" s="177">
        <f t="shared" si="20"/>
        <v>59.470195920000002</v>
      </c>
      <c r="F26" s="177">
        <f t="shared" si="20"/>
        <v>0</v>
      </c>
      <c r="G26" s="177">
        <f t="shared" si="20"/>
        <v>6.5548485187200001</v>
      </c>
      <c r="H26" s="305">
        <f t="shared" si="20"/>
        <v>271.48402394688407</v>
      </c>
      <c r="I26" s="276">
        <f t="shared" si="20"/>
        <v>0.189636946884022</v>
      </c>
      <c r="J26" s="177">
        <f t="shared" si="20"/>
        <v>186.01245700000001</v>
      </c>
      <c r="K26" s="295">
        <f t="shared" si="20"/>
        <v>85.281930000000003</v>
      </c>
      <c r="L26" s="305">
        <f t="shared" si="20"/>
        <v>8449.4033637434604</v>
      </c>
      <c r="M26" s="177">
        <f t="shared" si="20"/>
        <v>4.5474735088646412E-13</v>
      </c>
      <c r="N26" s="177">
        <f t="shared" si="20"/>
        <v>-0.23997538500000104</v>
      </c>
      <c r="O26" s="177">
        <f t="shared" si="20"/>
        <v>0</v>
      </c>
      <c r="P26" s="177">
        <f t="shared" si="20"/>
        <v>1745.3535589509331</v>
      </c>
      <c r="Q26" s="177">
        <f t="shared" si="20"/>
        <v>866.03083928044316</v>
      </c>
      <c r="R26" s="177">
        <f t="shared" si="20"/>
        <v>968.50269633592018</v>
      </c>
      <c r="S26" s="177">
        <f t="shared" si="20"/>
        <v>371.00826931001029</v>
      </c>
      <c r="T26" s="177">
        <f t="shared" si="20"/>
        <v>155.05210316420735</v>
      </c>
      <c r="U26" s="177">
        <f t="shared" si="20"/>
        <v>3964.6427606923776</v>
      </c>
      <c r="V26" s="177">
        <f t="shared" si="20"/>
        <v>271.1917113945716</v>
      </c>
      <c r="W26" s="177">
        <f t="shared" si="20"/>
        <v>0</v>
      </c>
      <c r="X26" s="177">
        <f t="shared" si="20"/>
        <v>68.430399999999992</v>
      </c>
      <c r="Y26" s="177">
        <f t="shared" si="20"/>
        <v>1.0509999999999999</v>
      </c>
      <c r="Z26" s="295">
        <f t="shared" si="20"/>
        <v>38.379999999999995</v>
      </c>
      <c r="AA26" s="305">
        <f t="shared" si="20"/>
        <v>1440.2361265626355</v>
      </c>
      <c r="AB26" s="255">
        <f t="shared" si="20"/>
        <v>218.21236086836279</v>
      </c>
      <c r="AC26" s="334">
        <f t="shared" si="20"/>
        <v>0</v>
      </c>
      <c r="AD26" s="334">
        <f t="shared" si="20"/>
        <v>0</v>
      </c>
      <c r="AE26" s="334">
        <f t="shared" si="20"/>
        <v>180.16893621422815</v>
      </c>
      <c r="AF26" s="334">
        <f t="shared" si="20"/>
        <v>0</v>
      </c>
      <c r="AG26" s="334">
        <f t="shared" si="20"/>
        <v>0</v>
      </c>
      <c r="AH26" s="334">
        <f t="shared" si="20"/>
        <v>5.1854774363926195</v>
      </c>
      <c r="AI26" s="334">
        <f t="shared" si="20"/>
        <v>18.117728871874029</v>
      </c>
      <c r="AJ26" s="334">
        <f t="shared" ref="AJ26" si="21">AJ7-AJ9+AJ15+AJ21-AJ25</f>
        <v>3.5100642127679991</v>
      </c>
      <c r="AK26" s="334">
        <f t="shared" si="20"/>
        <v>0</v>
      </c>
      <c r="AL26" s="334">
        <f t="shared" si="20"/>
        <v>1.3875832509028374</v>
      </c>
      <c r="AM26" s="437">
        <f t="shared" si="20"/>
        <v>9.8425708821971707</v>
      </c>
      <c r="AN26" s="255">
        <f t="shared" si="20"/>
        <v>0</v>
      </c>
      <c r="AO26" s="305">
        <f t="shared" si="20"/>
        <v>2223.7764036935801</v>
      </c>
      <c r="AP26" s="255">
        <f t="shared" si="20"/>
        <v>0</v>
      </c>
      <c r="AQ26" s="205">
        <f>C26+H26+L26+AA26+AB26+AN26+AO26+AP26</f>
        <v>13028.645802398176</v>
      </c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107.86139999999999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68.430399999999992</v>
      </c>
      <c r="Y27" s="178">
        <f t="shared" si="23"/>
        <v>1.0509999999999999</v>
      </c>
      <c r="Z27" s="258">
        <f t="shared" si="23"/>
        <v>38.379999999999995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107.86139999999999</v>
      </c>
      <c r="AR27" s="20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107.86139999999999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68.430399999999992</v>
      </c>
      <c r="Y28" s="182">
        <f>Y26</f>
        <v>1.0509999999999999</v>
      </c>
      <c r="Z28" s="270">
        <f>Z26</f>
        <v>38.379999999999995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107.86139999999999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402.83961988835227</v>
      </c>
      <c r="D29" s="56">
        <f t="shared" si="25"/>
        <v>334.64186806963221</v>
      </c>
      <c r="E29" s="57">
        <f t="shared" si="25"/>
        <v>61.6429033</v>
      </c>
      <c r="F29" s="58">
        <f t="shared" si="25"/>
        <v>0</v>
      </c>
      <c r="G29" s="58">
        <f t="shared" si="25"/>
        <v>6.5548485187200001</v>
      </c>
      <c r="H29" s="59">
        <f t="shared" si="25"/>
        <v>272.04685236505208</v>
      </c>
      <c r="I29" s="56">
        <f t="shared" si="25"/>
        <v>0.43445736505206839</v>
      </c>
      <c r="J29" s="56">
        <f t="shared" si="25"/>
        <v>186.33046500000003</v>
      </c>
      <c r="K29" s="56">
        <f t="shared" si="25"/>
        <v>85.281929999999988</v>
      </c>
      <c r="L29" s="59">
        <f t="shared" si="25"/>
        <v>8544.2313841284013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1885.6565578153777</v>
      </c>
      <c r="Q29" s="57">
        <f t="shared" si="25"/>
        <v>912.78892638618038</v>
      </c>
      <c r="R29" s="57">
        <f t="shared" si="25"/>
        <v>1043.328817244168</v>
      </c>
      <c r="S29" s="57">
        <f t="shared" si="25"/>
        <v>369.27361103004654</v>
      </c>
      <c r="T29" s="57">
        <f t="shared" si="25"/>
        <v>160.53187285093543</v>
      </c>
      <c r="U29" s="57">
        <f t="shared" si="25"/>
        <v>3900.4088874071203</v>
      </c>
      <c r="V29" s="57">
        <f t="shared" si="25"/>
        <v>271.1917113945716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1452.5967758594679</v>
      </c>
      <c r="AB29" s="60">
        <f t="shared" si="25"/>
        <v>218.16740066574445</v>
      </c>
      <c r="AC29" s="61">
        <f t="shared" si="25"/>
        <v>0</v>
      </c>
      <c r="AD29" s="57">
        <f t="shared" si="25"/>
        <v>0</v>
      </c>
      <c r="AE29" s="57">
        <f t="shared" si="25"/>
        <v>180.16893621422813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5.1854774363926195</v>
      </c>
      <c r="AI29" s="57">
        <f t="shared" si="25"/>
        <v>18.035092400983991</v>
      </c>
      <c r="AJ29" s="57">
        <f t="shared" ref="AJ29" si="28">AJ30+AJ45+AJ56+AJ58+AJ65+AJ70+AJ71</f>
        <v>3.5100642127679991</v>
      </c>
      <c r="AK29" s="57">
        <f t="shared" si="25"/>
        <v>0</v>
      </c>
      <c r="AL29" s="57">
        <f t="shared" ref="AL29" si="29">AL30+AL45+AL56+AL58+AL65+AL70+AL71</f>
        <v>1.4252595191745485</v>
      </c>
      <c r="AM29" s="427">
        <f t="shared" si="25"/>
        <v>9.8425708821971689</v>
      </c>
      <c r="AN29" s="56">
        <f t="shared" si="25"/>
        <v>0</v>
      </c>
      <c r="AO29" s="59">
        <f t="shared" si="25"/>
        <v>2223.7642045215384</v>
      </c>
      <c r="AP29" s="60">
        <f t="shared" si="25"/>
        <v>0</v>
      </c>
      <c r="AQ29" s="51">
        <f t="shared" si="25"/>
        <v>13113.646237428555</v>
      </c>
    </row>
    <row r="30" spans="1:44" s="128" customFormat="1" ht="12.75" customHeight="1">
      <c r="A30" s="230" t="s">
        <v>43</v>
      </c>
      <c r="B30" s="121"/>
      <c r="C30" s="278">
        <f>SUM(C31:C44)</f>
        <v>167.99367876963225</v>
      </c>
      <c r="D30" s="185">
        <v>167.9936787696322</v>
      </c>
      <c r="E30" s="185">
        <v>0</v>
      </c>
      <c r="F30" s="280"/>
      <c r="G30" s="280"/>
      <c r="H30" s="314">
        <f>SUM(H31:H44)</f>
        <v>0.72683736505206842</v>
      </c>
      <c r="I30" s="279">
        <f t="shared" ref="I30:K30" si="30">SUM(I31:I44)</f>
        <v>0.43445736505206839</v>
      </c>
      <c r="J30" s="185">
        <f t="shared" si="30"/>
        <v>0</v>
      </c>
      <c r="K30" s="185">
        <f t="shared" si="30"/>
        <v>0.29238000000000003</v>
      </c>
      <c r="L30" s="314">
        <f>SUM(L31:L44)</f>
        <v>890.94945066421576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21.063884815350548</v>
      </c>
      <c r="R30" s="185">
        <f>SUM(R31:R44)</f>
        <v>0</v>
      </c>
      <c r="S30" s="185">
        <v>359.42461103004655</v>
      </c>
      <c r="T30" s="185">
        <v>42.128237011895465</v>
      </c>
      <c r="U30" s="185">
        <v>228.06445777104503</v>
      </c>
      <c r="V30" s="185">
        <v>239.21726003587821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547.4443289299702</v>
      </c>
      <c r="AB30" s="336">
        <f t="shared" ref="AB30:AN30" si="31">SUM(AB31:AB44)</f>
        <v>152.59347010338246</v>
      </c>
      <c r="AC30" s="337">
        <f t="shared" si="31"/>
        <v>0</v>
      </c>
      <c r="AD30" s="185">
        <f t="shared" si="31"/>
        <v>0</v>
      </c>
      <c r="AE30" s="185">
        <f t="shared" si="31"/>
        <v>151.1483129427825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1.4451571605999809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651.59436699399942</v>
      </c>
      <c r="AP30" s="336">
        <f>SUM(AP31:AP44)</f>
        <v>0</v>
      </c>
      <c r="AQ30" s="209">
        <f t="shared" ref="AQ30" si="35">C30+H30+L30+AA30+AB30+AN30+AO30+AP30</f>
        <v>2411.3021328262521</v>
      </c>
    </row>
    <row r="31" spans="1:44" ht="12.75" customHeight="1">
      <c r="A31" s="233" t="s">
        <v>13</v>
      </c>
      <c r="B31" s="129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61.26825079052702</v>
      </c>
      <c r="M31" s="186"/>
      <c r="N31" s="186"/>
      <c r="O31" s="186"/>
      <c r="P31" s="186"/>
      <c r="Q31" s="186">
        <v>0.92868545688181969</v>
      </c>
      <c r="R31" s="186"/>
      <c r="S31" s="186">
        <v>6.9464817749918071</v>
      </c>
      <c r="T31" s="186">
        <v>0.39525728934956583</v>
      </c>
      <c r="U31" s="186">
        <v>52.997826269303829</v>
      </c>
      <c r="V31" s="186">
        <v>0</v>
      </c>
      <c r="W31" s="186"/>
      <c r="X31" s="186"/>
      <c r="Y31" s="186"/>
      <c r="Z31" s="283"/>
      <c r="AA31" s="352">
        <v>11.111995891054992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49.640855117217242</v>
      </c>
      <c r="AP31" s="338"/>
      <c r="AQ31" s="212">
        <f t="shared" si="24"/>
        <v>122.02110179879925</v>
      </c>
    </row>
    <row r="32" spans="1:44" ht="12.75" customHeight="1">
      <c r="A32" s="235" t="s">
        <v>110</v>
      </c>
      <c r="B32" s="402">
        <v>15</v>
      </c>
      <c r="C32" s="249">
        <f t="shared" si="36"/>
        <v>14.452035064258093</v>
      </c>
      <c r="D32" s="186">
        <v>14.452035064258093</v>
      </c>
      <c r="E32" s="173"/>
      <c r="F32" s="188"/>
      <c r="G32" s="188"/>
      <c r="H32" s="302">
        <f t="shared" si="37"/>
        <v>0.43445736505206839</v>
      </c>
      <c r="I32" s="28">
        <v>0.43445736505206839</v>
      </c>
      <c r="J32" s="173"/>
      <c r="K32" s="188"/>
      <c r="L32" s="302">
        <f t="shared" si="38"/>
        <v>123.31578364981723</v>
      </c>
      <c r="M32" s="173"/>
      <c r="N32" s="173"/>
      <c r="O32" s="173"/>
      <c r="P32" s="186"/>
      <c r="Q32" s="186">
        <v>10.468590751652828</v>
      </c>
      <c r="R32" s="173"/>
      <c r="S32" s="186">
        <v>78.304095673437629</v>
      </c>
      <c r="T32" s="186">
        <v>4.7057990486712447</v>
      </c>
      <c r="U32" s="186">
        <v>29.837298176055544</v>
      </c>
      <c r="V32" s="186">
        <v>0</v>
      </c>
      <c r="W32" s="173"/>
      <c r="X32" s="173"/>
      <c r="Y32" s="173"/>
      <c r="Z32" s="188"/>
      <c r="AA32" s="350">
        <v>115.51055240896675</v>
      </c>
      <c r="AB32" s="320">
        <f t="shared" si="39"/>
        <v>58.836482277634474</v>
      </c>
      <c r="AC32" s="321"/>
      <c r="AD32" s="173"/>
      <c r="AE32" s="173">
        <v>57.391325117034491</v>
      </c>
      <c r="AF32" s="173"/>
      <c r="AG32" s="186"/>
      <c r="AH32" s="186">
        <v>1.4451571605999809</v>
      </c>
      <c r="AI32" s="173">
        <v>0</v>
      </c>
      <c r="AJ32" s="173"/>
      <c r="AK32" s="173"/>
      <c r="AL32" s="173"/>
      <c r="AM32" s="440"/>
      <c r="AN32" s="413"/>
      <c r="AO32" s="347">
        <v>122.35767643835995</v>
      </c>
      <c r="AP32" s="320"/>
      <c r="AQ32" s="199">
        <f t="shared" si="24"/>
        <v>434.90698720408852</v>
      </c>
    </row>
    <row r="33" spans="1:43" ht="12.75" customHeight="1">
      <c r="A33" s="235" t="s">
        <v>16</v>
      </c>
      <c r="B33" s="138" t="s">
        <v>17</v>
      </c>
      <c r="C33" s="249">
        <f t="shared" si="36"/>
        <v>0</v>
      </c>
      <c r="D33" s="186">
        <v>0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3.1076734021348806</v>
      </c>
      <c r="M33" s="173"/>
      <c r="N33" s="173"/>
      <c r="O33" s="173"/>
      <c r="P33" s="186"/>
      <c r="Q33" s="186">
        <v>0.15846900186607532</v>
      </c>
      <c r="R33" s="173"/>
      <c r="S33" s="186">
        <v>1.1853335542261194</v>
      </c>
      <c r="T33" s="186">
        <v>0.31881602112630075</v>
      </c>
      <c r="U33" s="186">
        <v>1.4450548249163853</v>
      </c>
      <c r="V33" s="186">
        <v>0</v>
      </c>
      <c r="W33" s="173"/>
      <c r="X33" s="173"/>
      <c r="Y33" s="173"/>
      <c r="Z33" s="188"/>
      <c r="AA33" s="350">
        <v>0.22731069486029085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6.2533484483700219</v>
      </c>
      <c r="AP33" s="320"/>
      <c r="AQ33" s="199">
        <f t="shared" si="24"/>
        <v>9.5883325453651942</v>
      </c>
    </row>
    <row r="34" spans="1:43" ht="12.75" customHeight="1">
      <c r="A34" s="235" t="s">
        <v>18</v>
      </c>
      <c r="B34" s="138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6.3152754248920377</v>
      </c>
      <c r="M34" s="173"/>
      <c r="N34" s="173"/>
      <c r="O34" s="173"/>
      <c r="P34" s="186"/>
      <c r="Q34" s="186">
        <v>0.48254524892552658</v>
      </c>
      <c r="R34" s="173"/>
      <c r="S34" s="186">
        <v>3.6093940660218768</v>
      </c>
      <c r="T34" s="186">
        <v>2.0508632937949169E-2</v>
      </c>
      <c r="U34" s="186">
        <v>2.2028274770066845</v>
      </c>
      <c r="V34" s="186">
        <v>0</v>
      </c>
      <c r="W34" s="173"/>
      <c r="X34" s="173"/>
      <c r="Y34" s="173"/>
      <c r="Z34" s="188"/>
      <c r="AA34" s="350">
        <v>2.3238147189948197</v>
      </c>
      <c r="AB34" s="320">
        <f t="shared" si="39"/>
        <v>93.756987825747998</v>
      </c>
      <c r="AC34" s="321"/>
      <c r="AD34" s="173"/>
      <c r="AE34" s="173">
        <v>93.756987825747998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28.607147254184973</v>
      </c>
      <c r="AP34" s="320"/>
      <c r="AQ34" s="199">
        <f t="shared" si="24"/>
        <v>131.00322522381984</v>
      </c>
    </row>
    <row r="35" spans="1:43" ht="12.75" customHeight="1">
      <c r="A35" s="235" t="s">
        <v>20</v>
      </c>
      <c r="B35" s="138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1.7173321375606709</v>
      </c>
      <c r="M35" s="173"/>
      <c r="N35" s="173"/>
      <c r="O35" s="173"/>
      <c r="P35" s="186"/>
      <c r="Q35" s="186">
        <v>5.7105946618405512E-2</v>
      </c>
      <c r="R35" s="173"/>
      <c r="S35" s="186">
        <v>0.42714722674815109</v>
      </c>
      <c r="T35" s="186">
        <v>1.4915369409417576E-2</v>
      </c>
      <c r="U35" s="186">
        <v>1.2181635947846967</v>
      </c>
      <c r="V35" s="186">
        <v>0</v>
      </c>
      <c r="W35" s="173"/>
      <c r="X35" s="173"/>
      <c r="Y35" s="173"/>
      <c r="Z35" s="188"/>
      <c r="AA35" s="350">
        <v>2.2591185981499682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14.014706667848273</v>
      </c>
      <c r="AP35" s="320"/>
      <c r="AQ35" s="199">
        <f t="shared" si="24"/>
        <v>17.991157403558912</v>
      </c>
    </row>
    <row r="36" spans="1:43" ht="12.75" customHeight="1">
      <c r="A36" s="235" t="s">
        <v>22</v>
      </c>
      <c r="B36" s="138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47.86806542662552</v>
      </c>
      <c r="M36" s="173"/>
      <c r="N36" s="173"/>
      <c r="O36" s="173"/>
      <c r="P36" s="186"/>
      <c r="Q36" s="186">
        <v>2.8271012697774385</v>
      </c>
      <c r="R36" s="173"/>
      <c r="S36" s="186">
        <v>21.14645739420066</v>
      </c>
      <c r="T36" s="186">
        <v>1.1335680751157358</v>
      </c>
      <c r="U36" s="186">
        <v>8.3487161378553356</v>
      </c>
      <c r="V36" s="186">
        <v>14.412222549676349</v>
      </c>
      <c r="W36" s="173"/>
      <c r="X36" s="173"/>
      <c r="Y36" s="173"/>
      <c r="Z36" s="188"/>
      <c r="AA36" s="347">
        <v>67.004198669587282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101.32241552715972</v>
      </c>
      <c r="AP36" s="320"/>
      <c r="AQ36" s="199">
        <f t="shared" si="24"/>
        <v>216.19467962337251</v>
      </c>
    </row>
    <row r="37" spans="1:43" ht="12.75" customHeight="1">
      <c r="A37" s="235" t="s">
        <v>24</v>
      </c>
      <c r="B37" s="138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7.1312866841667235</v>
      </c>
      <c r="M37" s="173"/>
      <c r="N37" s="173"/>
      <c r="O37" s="173"/>
      <c r="P37" s="186"/>
      <c r="Q37" s="186">
        <v>8.3874359095783113E-2</v>
      </c>
      <c r="R37" s="173"/>
      <c r="S37" s="186">
        <v>0.62737248928634692</v>
      </c>
      <c r="T37" s="186">
        <v>3.8052836205776588</v>
      </c>
      <c r="U37" s="186">
        <v>2.6147562152069348</v>
      </c>
      <c r="V37" s="186">
        <v>0</v>
      </c>
      <c r="W37" s="173"/>
      <c r="X37" s="173"/>
      <c r="Y37" s="173"/>
      <c r="Z37" s="188"/>
      <c r="AA37" s="350">
        <v>5.490427552779332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31.432918395823929</v>
      </c>
      <c r="AP37" s="320"/>
      <c r="AQ37" s="199">
        <f t="shared" si="24"/>
        <v>44.05463263276998</v>
      </c>
    </row>
    <row r="38" spans="1:43" ht="12.75" customHeight="1">
      <c r="A38" s="235" t="s">
        <v>26</v>
      </c>
      <c r="B38" s="138" t="s">
        <v>27</v>
      </c>
      <c r="C38" s="249">
        <f t="shared" si="36"/>
        <v>137.4662322592348</v>
      </c>
      <c r="D38" s="186">
        <v>137.4662322592348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280.90354380176194</v>
      </c>
      <c r="M38" s="173"/>
      <c r="N38" s="173"/>
      <c r="O38" s="173"/>
      <c r="P38" s="186"/>
      <c r="Q38" s="186">
        <v>2.2806687430725705</v>
      </c>
      <c r="R38" s="173"/>
      <c r="S38" s="186">
        <v>17.059192368254287</v>
      </c>
      <c r="T38" s="186">
        <v>1.5288253644653018</v>
      </c>
      <c r="U38" s="186">
        <v>35.229819839767913</v>
      </c>
      <c r="V38" s="186">
        <v>224.80503748620188</v>
      </c>
      <c r="W38" s="173"/>
      <c r="X38" s="173"/>
      <c r="Y38" s="173"/>
      <c r="Z38" s="188"/>
      <c r="AA38" s="350">
        <v>35.696521812098752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69.590535358999688</v>
      </c>
      <c r="AP38" s="320"/>
      <c r="AQ38" s="199">
        <f t="shared" si="24"/>
        <v>523.65683323209521</v>
      </c>
    </row>
    <row r="39" spans="1:43" ht="12.75" customHeight="1">
      <c r="A39" s="235" t="s">
        <v>28</v>
      </c>
      <c r="B39" s="138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228.37365438520794</v>
      </c>
      <c r="M39" s="173"/>
      <c r="N39" s="173"/>
      <c r="O39" s="173"/>
      <c r="P39" s="186"/>
      <c r="Q39" s="186">
        <v>0</v>
      </c>
      <c r="R39" s="173"/>
      <c r="S39" s="186">
        <v>222.887</v>
      </c>
      <c r="T39" s="186">
        <v>2.9159547195411362</v>
      </c>
      <c r="U39" s="186">
        <v>2.5706996656668011</v>
      </c>
      <c r="V39" s="186">
        <v>0</v>
      </c>
      <c r="W39" s="173"/>
      <c r="X39" s="173"/>
      <c r="Y39" s="173"/>
      <c r="Z39" s="188"/>
      <c r="AA39" s="350">
        <v>190.55604673647377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42.852523549142774</v>
      </c>
      <c r="AP39" s="320"/>
      <c r="AQ39" s="199">
        <f t="shared" si="24"/>
        <v>461.78222467082446</v>
      </c>
    </row>
    <row r="40" spans="1:43" ht="12.75" customHeight="1">
      <c r="A40" s="235" t="s">
        <v>30</v>
      </c>
      <c r="B40" s="138" t="s">
        <v>31</v>
      </c>
      <c r="C40" s="249">
        <f t="shared" si="36"/>
        <v>6.0057577009237938E-2</v>
      </c>
      <c r="D40" s="186">
        <v>6.0057577009237938E-2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5.1096510136456681</v>
      </c>
      <c r="M40" s="173"/>
      <c r="N40" s="173"/>
      <c r="O40" s="173"/>
      <c r="P40" s="186"/>
      <c r="Q40" s="186">
        <v>0.22485466480997174</v>
      </c>
      <c r="R40" s="173"/>
      <c r="S40" s="186">
        <v>1.6818922053208449</v>
      </c>
      <c r="T40" s="186">
        <v>1.2622131362719624</v>
      </c>
      <c r="U40" s="186">
        <v>1.9406910072428891</v>
      </c>
      <c r="V40" s="186">
        <v>0</v>
      </c>
      <c r="W40" s="173"/>
      <c r="X40" s="173"/>
      <c r="Y40" s="173"/>
      <c r="Z40" s="188"/>
      <c r="AA40" s="350">
        <v>6.8525431781344608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15.101063861350031</v>
      </c>
      <c r="AP40" s="320"/>
      <c r="AQ40" s="199">
        <f t="shared" si="24"/>
        <v>27.123315630139398</v>
      </c>
    </row>
    <row r="41" spans="1:43" ht="12.75" customHeight="1">
      <c r="A41" s="235" t="s">
        <v>32</v>
      </c>
      <c r="B41" s="138" t="s">
        <v>33</v>
      </c>
      <c r="C41" s="526">
        <f t="shared" si="36"/>
        <v>0</v>
      </c>
      <c r="D41" s="525">
        <v>0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32.965909624057161</v>
      </c>
      <c r="M41" s="173"/>
      <c r="N41" s="173"/>
      <c r="O41" s="173"/>
      <c r="P41" s="186"/>
      <c r="Q41" s="186">
        <v>0.36369349752597013</v>
      </c>
      <c r="R41" s="173"/>
      <c r="S41" s="186">
        <v>2.7203939003522875</v>
      </c>
      <c r="T41" s="186">
        <v>23.044245737550156</v>
      </c>
      <c r="U41" s="186">
        <v>6.8375764886287502</v>
      </c>
      <c r="V41" s="186">
        <v>0</v>
      </c>
      <c r="W41" s="173"/>
      <c r="X41" s="173"/>
      <c r="Y41" s="173"/>
      <c r="Z41" s="188"/>
      <c r="AA41" s="347">
        <v>104.87241188950513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89.22106420226234</v>
      </c>
      <c r="AP41" s="320"/>
      <c r="AQ41" s="199">
        <f t="shared" si="24"/>
        <v>227.05938571582462</v>
      </c>
    </row>
    <row r="42" spans="1:43" ht="12.75" customHeight="1">
      <c r="A42" s="235" t="s">
        <v>34</v>
      </c>
      <c r="B42" s="138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1.0906736419772001</v>
      </c>
      <c r="M42" s="173"/>
      <c r="N42" s="173"/>
      <c r="O42" s="173"/>
      <c r="P42" s="186"/>
      <c r="Q42" s="186">
        <v>0</v>
      </c>
      <c r="R42" s="173"/>
      <c r="S42" s="186">
        <v>0</v>
      </c>
      <c r="T42" s="186">
        <v>1.0422114374830529</v>
      </c>
      <c r="U42" s="186">
        <v>4.8462204494147065E-2</v>
      </c>
      <c r="V42" s="186">
        <v>0</v>
      </c>
      <c r="W42" s="173"/>
      <c r="X42" s="173"/>
      <c r="Y42" s="173"/>
      <c r="Z42" s="188"/>
      <c r="AA42" s="382">
        <v>3.7261468519021528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5.187180881051999</v>
      </c>
      <c r="AP42" s="320"/>
      <c r="AQ42" s="199">
        <f t="shared" si="24"/>
        <v>10.004001374931352</v>
      </c>
    </row>
    <row r="43" spans="1:43" ht="12.75" customHeight="1">
      <c r="A43" s="235" t="s">
        <v>36</v>
      </c>
      <c r="B43" s="138" t="s">
        <v>142</v>
      </c>
      <c r="C43" s="526">
        <f t="shared" si="36"/>
        <v>16.015353869130116</v>
      </c>
      <c r="D43" s="547">
        <v>16.015353869130116</v>
      </c>
      <c r="E43" s="173"/>
      <c r="F43" s="188"/>
      <c r="G43" s="188"/>
      <c r="H43" s="302">
        <f t="shared" si="37"/>
        <v>0.29238000000000003</v>
      </c>
      <c r="I43" s="28"/>
      <c r="J43" s="173"/>
      <c r="K43" s="188">
        <v>0.29238000000000003</v>
      </c>
      <c r="L43" s="302">
        <f t="shared" si="38"/>
        <v>7.6361369704727888</v>
      </c>
      <c r="M43" s="173"/>
      <c r="N43" s="173"/>
      <c r="O43" s="173"/>
      <c r="P43" s="173"/>
      <c r="Q43" s="173">
        <v>0.37832689634693656</v>
      </c>
      <c r="R43" s="173"/>
      <c r="S43" s="173">
        <v>2.8298503772065011</v>
      </c>
      <c r="T43" s="173">
        <v>0.74017520694234717</v>
      </c>
      <c r="U43" s="173">
        <v>2.6367844899770017</v>
      </c>
      <c r="V43" s="173">
        <v>0</v>
      </c>
      <c r="W43" s="173">
        <v>1.0510000000000019</v>
      </c>
      <c r="X43" s="173"/>
      <c r="Y43" s="173"/>
      <c r="Z43" s="188"/>
      <c r="AA43" s="350">
        <v>1.8132399274624744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47.765549454381819</v>
      </c>
      <c r="AP43" s="320"/>
      <c r="AQ43" s="199">
        <f t="shared" si="24"/>
        <v>73.522660221447211</v>
      </c>
    </row>
    <row r="44" spans="1:43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84.146213711368929</v>
      </c>
      <c r="M44" s="180"/>
      <c r="N44" s="180"/>
      <c r="O44" s="180"/>
      <c r="P44" s="180"/>
      <c r="Q44" s="180">
        <v>2.809968978777218</v>
      </c>
      <c r="R44" s="180"/>
      <c r="S44" s="180">
        <v>0</v>
      </c>
      <c r="T44" s="180">
        <v>1.200463352453637</v>
      </c>
      <c r="U44" s="180">
        <v>80.13578138013807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28.247381837846614</v>
      </c>
      <c r="AP44" s="328"/>
      <c r="AQ44" s="215">
        <f>C44+H44+L44+AA44+AB44+AN44+AO44+AP44</f>
        <v>112.39359554921555</v>
      </c>
    </row>
    <row r="45" spans="1:43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5688.6941206646015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1885.6565578153777</v>
      </c>
      <c r="Q45" s="529">
        <f t="shared" si="40"/>
        <v>0</v>
      </c>
      <c r="R45" s="529">
        <f t="shared" si="40"/>
        <v>1043.328817244168</v>
      </c>
      <c r="S45" s="529">
        <f t="shared" si="40"/>
        <v>0</v>
      </c>
      <c r="T45" s="529">
        <f t="shared" si="40"/>
        <v>1.1679731</v>
      </c>
      <c r="U45" s="529">
        <f>SUM(U46:U55)</f>
        <v>2758.5407725050559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1.3408808636667622</v>
      </c>
      <c r="AB45" s="533">
        <f t="shared" si="40"/>
        <v>21.545156613751992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18.035092400983991</v>
      </c>
      <c r="AJ45" s="529">
        <f t="shared" ref="AJ45" si="43">SUM(AJ46:AJ55)</f>
        <v>3.5100642127679991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4.3841615649183145</v>
      </c>
      <c r="AP45" s="533">
        <f t="shared" si="40"/>
        <v>0</v>
      </c>
      <c r="AQ45" s="536">
        <f t="shared" si="24"/>
        <v>5715.9643197069381</v>
      </c>
    </row>
    <row r="46" spans="1:43" ht="12.75" customHeight="1">
      <c r="A46" s="239" t="s">
        <v>70</v>
      </c>
      <c r="B46" s="64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1137.7559806508755</v>
      </c>
      <c r="M46" s="179"/>
      <c r="N46" s="179"/>
      <c r="O46" s="179"/>
      <c r="P46" s="179"/>
      <c r="Q46" s="179"/>
      <c r="R46" s="179"/>
      <c r="S46" s="179"/>
      <c r="T46" s="179"/>
      <c r="U46" s="179">
        <v>1137.7559806508755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7.0695924063668913</v>
      </c>
      <c r="AC46" s="327"/>
      <c r="AD46" s="179"/>
      <c r="AE46" s="179"/>
      <c r="AF46" s="179"/>
      <c r="AG46" s="179"/>
      <c r="AH46" s="179">
        <v>0</v>
      </c>
      <c r="AI46" s="179">
        <v>7.0695924063668913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1144.8255730572423</v>
      </c>
    </row>
    <row r="47" spans="1:43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2077.8219979394848</v>
      </c>
      <c r="M48" s="173"/>
      <c r="N48" s="173"/>
      <c r="O48" s="173"/>
      <c r="P48" s="173">
        <v>1559.4575701628412</v>
      </c>
      <c r="Q48" s="173"/>
      <c r="R48" s="173"/>
      <c r="S48" s="173"/>
      <c r="T48" s="173">
        <v>1.1679731</v>
      </c>
      <c r="U48" s="173">
        <v>517.19645467664384</v>
      </c>
      <c r="V48" s="173"/>
      <c r="W48" s="173"/>
      <c r="X48" s="173"/>
      <c r="Y48" s="173"/>
      <c r="Z48" s="188"/>
      <c r="AA48" s="302"/>
      <c r="AB48" s="320">
        <f t="shared" si="48"/>
        <v>7.6768429958828746</v>
      </c>
      <c r="AC48" s="321"/>
      <c r="AD48" s="173"/>
      <c r="AE48" s="173"/>
      <c r="AF48" s="173"/>
      <c r="AG48" s="173"/>
      <c r="AH48" s="173"/>
      <c r="AI48" s="173">
        <v>4.7715524813060419</v>
      </c>
      <c r="AJ48" s="173">
        <v>2.9052905145768326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2085.4988409353678</v>
      </c>
    </row>
    <row r="49" spans="1:43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166.84472291801836</v>
      </c>
      <c r="M49" s="173"/>
      <c r="N49" s="173"/>
      <c r="O49" s="173"/>
      <c r="P49" s="173">
        <v>42.394648991246775</v>
      </c>
      <c r="Q49" s="173"/>
      <c r="R49" s="173"/>
      <c r="S49" s="173"/>
      <c r="T49" s="173"/>
      <c r="U49" s="173">
        <v>124.45007392677158</v>
      </c>
      <c r="V49" s="173"/>
      <c r="W49" s="173"/>
      <c r="X49" s="173"/>
      <c r="Y49" s="173"/>
      <c r="Z49" s="188"/>
      <c r="AA49" s="302"/>
      <c r="AB49" s="320">
        <f t="shared" si="48"/>
        <v>0.85226826625656171</v>
      </c>
      <c r="AC49" s="321"/>
      <c r="AD49" s="173"/>
      <c r="AE49" s="173"/>
      <c r="AF49" s="173"/>
      <c r="AG49" s="173"/>
      <c r="AH49" s="173"/>
      <c r="AI49" s="173">
        <v>0.7732864626219671</v>
      </c>
      <c r="AJ49" s="173">
        <v>7.8981803634594616E-2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167.69699118427494</v>
      </c>
    </row>
    <row r="50" spans="1:43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43.061494416243654</v>
      </c>
      <c r="M50" s="173"/>
      <c r="N50" s="173"/>
      <c r="O50" s="173"/>
      <c r="P50" s="173"/>
      <c r="Q50" s="173"/>
      <c r="R50" s="285"/>
      <c r="S50" s="173"/>
      <c r="T50" s="173"/>
      <c r="U50" s="173">
        <v>43.061494416243654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4.3841615649183145</v>
      </c>
      <c r="AP50" s="320"/>
      <c r="AQ50" s="199">
        <f t="shared" si="24"/>
        <v>47.44565598116197</v>
      </c>
    </row>
    <row r="51" spans="1:43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28.225283660848554</v>
      </c>
      <c r="M51" s="173"/>
      <c r="N51" s="173"/>
      <c r="O51" s="173"/>
      <c r="P51" s="173">
        <v>1.5777777777777775</v>
      </c>
      <c r="Q51" s="188"/>
      <c r="R51" s="173">
        <v>26.647505883070778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28.225283660848554</v>
      </c>
    </row>
    <row r="52" spans="1:43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1016.6813113610972</v>
      </c>
      <c r="M52" s="285"/>
      <c r="N52" s="285"/>
      <c r="O52" s="285"/>
      <c r="P52" s="186"/>
      <c r="Q52" s="186"/>
      <c r="R52" s="285">
        <v>1016.6813113610972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1016.6813113610972</v>
      </c>
    </row>
    <row r="53" spans="1:43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517.89659014060157</v>
      </c>
      <c r="M53" s="285"/>
      <c r="N53" s="285"/>
      <c r="O53" s="285"/>
      <c r="P53" s="183">
        <v>83.221560945063501</v>
      </c>
      <c r="Q53" s="183"/>
      <c r="R53" s="285"/>
      <c r="S53" s="186"/>
      <c r="T53" s="285"/>
      <c r="U53" s="285">
        <v>434.67502919553812</v>
      </c>
      <c r="V53" s="285"/>
      <c r="W53" s="285"/>
      <c r="X53" s="285"/>
      <c r="Y53" s="285"/>
      <c r="Z53" s="286"/>
      <c r="AA53" s="347"/>
      <c r="AB53" s="340">
        <f t="shared" si="48"/>
        <v>2.8559518196549014</v>
      </c>
      <c r="AC53" s="341"/>
      <c r="AD53" s="285"/>
      <c r="AE53" s="186"/>
      <c r="AF53" s="186"/>
      <c r="AG53" s="285"/>
      <c r="AH53" s="285"/>
      <c r="AI53" s="173">
        <v>2.700908927659627</v>
      </c>
      <c r="AJ53" s="173">
        <v>0.15504289199527463</v>
      </c>
      <c r="AK53" s="285"/>
      <c r="AL53" s="285"/>
      <c r="AM53" s="440"/>
      <c r="AN53" s="435"/>
      <c r="AO53" s="382"/>
      <c r="AP53" s="340"/>
      <c r="AQ53" s="237">
        <f t="shared" si="24"/>
        <v>520.75254196025651</v>
      </c>
    </row>
    <row r="54" spans="1:43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63.694151139559608</v>
      </c>
      <c r="M54" s="285"/>
      <c r="N54" s="285"/>
      <c r="O54" s="285"/>
      <c r="P54" s="183"/>
      <c r="Q54" s="183"/>
      <c r="R54" s="285"/>
      <c r="S54" s="186"/>
      <c r="T54" s="285"/>
      <c r="U54" s="285">
        <v>63.694151139559608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63.694151139559608</v>
      </c>
    </row>
    <row r="55" spans="1:43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636.712588437872</v>
      </c>
      <c r="M55" s="180"/>
      <c r="N55" s="180"/>
      <c r="O55" s="180"/>
      <c r="P55" s="180">
        <v>199.00499993844858</v>
      </c>
      <c r="Q55" s="180"/>
      <c r="R55" s="180"/>
      <c r="S55" s="173">
        <v>0</v>
      </c>
      <c r="T55" s="180"/>
      <c r="U55" s="180">
        <v>437.70758849942348</v>
      </c>
      <c r="V55" s="180"/>
      <c r="W55" s="180"/>
      <c r="X55" s="180"/>
      <c r="Y55" s="180"/>
      <c r="Z55" s="264"/>
      <c r="AA55" s="515">
        <v>1.3408808636667622</v>
      </c>
      <c r="AB55" s="328">
        <f t="shared" si="48"/>
        <v>3.0905011255907611</v>
      </c>
      <c r="AC55" s="329"/>
      <c r="AD55" s="180"/>
      <c r="AE55" s="180"/>
      <c r="AF55" s="180"/>
      <c r="AG55" s="180"/>
      <c r="AH55" s="180"/>
      <c r="AI55" s="180">
        <v>2.7197521230294637</v>
      </c>
      <c r="AJ55" s="180">
        <v>0.3707490025612975</v>
      </c>
      <c r="AK55" s="180"/>
      <c r="AL55" s="180"/>
      <c r="AM55" s="448"/>
      <c r="AN55" s="414"/>
      <c r="AO55" s="353"/>
      <c r="AP55" s="328"/>
      <c r="AQ55" s="215">
        <f t="shared" si="24"/>
        <v>641.14397042712949</v>
      </c>
    </row>
    <row r="56" spans="1:43" s="52" customFormat="1" ht="12.75" customHeight="1">
      <c r="A56" s="240" t="s">
        <v>40</v>
      </c>
      <c r="B56" s="157"/>
      <c r="C56" s="287">
        <f t="shared" si="45"/>
        <v>208.11462116672004</v>
      </c>
      <c r="D56" s="292">
        <v>142.15659780000001</v>
      </c>
      <c r="E56" s="188">
        <v>60.098928200000003</v>
      </c>
      <c r="F56" s="288"/>
      <c r="G56" s="288">
        <v>5.8590951667200004</v>
      </c>
      <c r="H56" s="174">
        <f t="shared" si="46"/>
        <v>271.32001500000001</v>
      </c>
      <c r="I56" s="292"/>
      <c r="J56" s="187">
        <v>186.33046500000003</v>
      </c>
      <c r="K56" s="288">
        <v>84.989549999999994</v>
      </c>
      <c r="L56" s="174">
        <f t="shared" si="47"/>
        <v>1406.3232063174071</v>
      </c>
      <c r="M56" s="187"/>
      <c r="N56" s="187"/>
      <c r="O56" s="187"/>
      <c r="P56" s="187">
        <v>0</v>
      </c>
      <c r="Q56" s="187">
        <v>865.17104169841195</v>
      </c>
      <c r="R56" s="187"/>
      <c r="S56" s="187">
        <v>0</v>
      </c>
      <c r="T56" s="187">
        <v>46.917958287897861</v>
      </c>
      <c r="U56" s="187">
        <v>462.25975497240387</v>
      </c>
      <c r="V56" s="187">
        <v>31.9744513586934</v>
      </c>
      <c r="W56" s="187"/>
      <c r="X56" s="187"/>
      <c r="Y56" s="187"/>
      <c r="Z56" s="288"/>
      <c r="AA56" s="174">
        <v>593.03893188115023</v>
      </c>
      <c r="AB56" s="342">
        <f t="shared" si="48"/>
        <v>31.397603989349179</v>
      </c>
      <c r="AC56" s="343"/>
      <c r="AD56" s="187"/>
      <c r="AE56" s="187">
        <v>23.205188160055283</v>
      </c>
      <c r="AF56" s="187"/>
      <c r="AG56" s="187"/>
      <c r="AH56" s="187"/>
      <c r="AI56" s="187"/>
      <c r="AJ56" s="187"/>
      <c r="AK56" s="187"/>
      <c r="AL56" s="187">
        <v>1.3875832509028374</v>
      </c>
      <c r="AM56" s="442">
        <v>6.8048325783910579</v>
      </c>
      <c r="AN56" s="342"/>
      <c r="AO56" s="174">
        <v>693.28804815133265</v>
      </c>
      <c r="AP56" s="342"/>
      <c r="AQ56" s="218">
        <f t="shared" si="24"/>
        <v>3203.4824265059592</v>
      </c>
    </row>
    <row r="57" spans="1:43" s="52" customFormat="1" ht="12.75" customHeight="1">
      <c r="A57" s="240" t="s">
        <v>193</v>
      </c>
      <c r="B57" s="157"/>
      <c r="C57" s="287">
        <f>C58+C65</f>
        <v>26.731319952000003</v>
      </c>
      <c r="D57" s="187">
        <f t="shared" ref="D57:AP57" si="49">D58+D65</f>
        <v>24.491591500000002</v>
      </c>
      <c r="E57" s="187">
        <f t="shared" si="49"/>
        <v>1.5439750999999999</v>
      </c>
      <c r="F57" s="288">
        <f t="shared" si="49"/>
        <v>0</v>
      </c>
      <c r="G57" s="288">
        <f t="shared" si="49"/>
        <v>0.69575335199999999</v>
      </c>
      <c r="H57" s="174">
        <f t="shared" si="49"/>
        <v>0</v>
      </c>
      <c r="I57" s="292">
        <f t="shared" si="49"/>
        <v>0</v>
      </c>
      <c r="J57" s="292">
        <f t="shared" si="49"/>
        <v>0</v>
      </c>
      <c r="K57" s="292">
        <f t="shared" si="49"/>
        <v>0</v>
      </c>
      <c r="L57" s="174">
        <f t="shared" si="49"/>
        <v>263.71391419396969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26.553999872417968</v>
      </c>
      <c r="R57" s="187">
        <f t="shared" si="49"/>
        <v>0</v>
      </c>
      <c r="S57" s="187">
        <f t="shared" si="49"/>
        <v>9.8490000000000002</v>
      </c>
      <c r="T57" s="187">
        <f t="shared" si="49"/>
        <v>70.317704451142092</v>
      </c>
      <c r="U57" s="187">
        <f t="shared" si="49"/>
        <v>156.9932098704096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310.7726341846809</v>
      </c>
      <c r="AB57" s="342">
        <f t="shared" si="49"/>
        <v>12.6311699592608</v>
      </c>
      <c r="AC57" s="343">
        <f t="shared" si="49"/>
        <v>0</v>
      </c>
      <c r="AD57" s="187">
        <f t="shared" si="49"/>
        <v>0</v>
      </c>
      <c r="AE57" s="187">
        <f t="shared" si="49"/>
        <v>5.8154351113903386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3.7403202757926386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3.767626827171109E-2</v>
      </c>
      <c r="AM57" s="442">
        <f t="shared" si="49"/>
        <v>3.037738303806111</v>
      </c>
      <c r="AN57" s="292">
        <f t="shared" si="49"/>
        <v>0</v>
      </c>
      <c r="AO57" s="174">
        <f t="shared" si="49"/>
        <v>826.27750743295633</v>
      </c>
      <c r="AP57" s="342">
        <f t="shared" si="49"/>
        <v>0</v>
      </c>
      <c r="AQ57" s="238">
        <f t="shared" si="24"/>
        <v>1440.1265457228678</v>
      </c>
    </row>
    <row r="58" spans="1:43" s="52" customFormat="1" ht="12.75" customHeight="1">
      <c r="A58" s="240" t="s">
        <v>194</v>
      </c>
      <c r="B58" s="157"/>
      <c r="C58" s="287">
        <f t="shared" si="45"/>
        <v>26.731319952000003</v>
      </c>
      <c r="D58" s="187">
        <v>24.491591500000002</v>
      </c>
      <c r="E58" s="187">
        <v>1.5439750999999999</v>
      </c>
      <c r="F58" s="288">
        <f>SUM(F59:F64)</f>
        <v>0</v>
      </c>
      <c r="G58" s="288">
        <v>0.69575335199999999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160.70766058145267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12.902375028817628</v>
      </c>
      <c r="R58" s="187">
        <f t="shared" si="54"/>
        <v>0</v>
      </c>
      <c r="S58" s="187">
        <v>0.96086171731592895</v>
      </c>
      <c r="T58" s="187">
        <v>55.920277854733783</v>
      </c>
      <c r="U58" s="187">
        <v>90.924145980585322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193.79140312166089</v>
      </c>
      <c r="AB58" s="342">
        <f t="shared" si="48"/>
        <v>8.8908496834681614</v>
      </c>
      <c r="AC58" s="343">
        <f t="shared" si="54"/>
        <v>0</v>
      </c>
      <c r="AD58" s="187">
        <f t="shared" si="54"/>
        <v>0</v>
      </c>
      <c r="AE58" s="187">
        <f>SUM(AE59:AE64)</f>
        <v>5.8154351113903386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3.767626827171109E-2</v>
      </c>
      <c r="AM58" s="442">
        <v>3.037738303806111</v>
      </c>
      <c r="AN58" s="292">
        <f t="shared" si="54"/>
        <v>0</v>
      </c>
      <c r="AO58" s="174">
        <v>576.10987120816162</v>
      </c>
      <c r="AP58" s="342">
        <f t="shared" ref="AP58" si="57">SUM(AP59:AP64)</f>
        <v>0</v>
      </c>
      <c r="AQ58" s="238">
        <f t="shared" si="24"/>
        <v>966.23110454674338</v>
      </c>
    </row>
    <row r="59" spans="1:43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5.8154351113903386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0</v>
      </c>
      <c r="I65" s="151"/>
      <c r="J65" s="151">
        <v>0</v>
      </c>
      <c r="K65" s="151">
        <v>0</v>
      </c>
      <c r="L65" s="308">
        <f>SUM(M65:Z65)</f>
        <v>103.00625361251701</v>
      </c>
      <c r="M65" s="180"/>
      <c r="N65" s="180"/>
      <c r="O65" s="180"/>
      <c r="P65" s="180"/>
      <c r="Q65" s="180">
        <v>13.651624843600342</v>
      </c>
      <c r="R65" s="180"/>
      <c r="S65" s="187">
        <v>8.8881382826840714</v>
      </c>
      <c r="T65" s="187">
        <v>14.397426596408314</v>
      </c>
      <c r="U65" s="187">
        <v>66.069063889824278</v>
      </c>
      <c r="V65" s="180">
        <f>SUM(V66:V69)</f>
        <v>0</v>
      </c>
      <c r="W65" s="180"/>
      <c r="X65" s="180"/>
      <c r="Y65" s="180"/>
      <c r="Z65" s="264"/>
      <c r="AA65" s="174">
        <v>116.98123106302003</v>
      </c>
      <c r="AB65" s="328">
        <f>SUM(AC65:AM65)</f>
        <v>3.7403202757926386</v>
      </c>
      <c r="AC65" s="329"/>
      <c r="AD65" s="180"/>
      <c r="AE65" s="180"/>
      <c r="AF65" s="180"/>
      <c r="AG65" s="180"/>
      <c r="AH65" s="180">
        <v>3.7403202757926386</v>
      </c>
      <c r="AI65" s="180">
        <f>SUM(AI66:AI69)</f>
        <v>0</v>
      </c>
      <c r="AJ65" s="180"/>
      <c r="AK65" s="180"/>
      <c r="AL65" s="180"/>
      <c r="AM65" s="421"/>
      <c r="AN65" s="414"/>
      <c r="AO65" s="174">
        <v>250.16763622479465</v>
      </c>
      <c r="AP65" s="328"/>
      <c r="AQ65" s="571">
        <f t="shared" si="24"/>
        <v>473.89544117612434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255.61724575833256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255.61724575833256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48.220120378331892</v>
      </c>
      <c r="AP70" s="331"/>
      <c r="AQ70" s="218">
        <f t="shared" si="24"/>
        <v>303.83736613666446</v>
      </c>
    </row>
    <row r="71" spans="1:43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38.933446529873791</v>
      </c>
      <c r="M71" s="180"/>
      <c r="N71" s="180"/>
      <c r="O71" s="180"/>
      <c r="P71" s="180"/>
      <c r="Q71" s="180"/>
      <c r="R71" s="180"/>
      <c r="S71" s="180"/>
      <c r="T71" s="180"/>
      <c r="U71" s="180">
        <v>38.933446529873791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38.933446529873791</v>
      </c>
    </row>
    <row r="72" spans="1:43" ht="12.75" customHeight="1" thickBot="1">
      <c r="A72" s="45" t="s">
        <v>42</v>
      </c>
      <c r="B72" s="46"/>
      <c r="C72" s="254">
        <f t="shared" ref="C72:AP72" si="58">C26-C27-C29</f>
        <v>22.693903694900257</v>
      </c>
      <c r="D72" s="276">
        <f t="shared" si="58"/>
        <v>24.866611074900561</v>
      </c>
      <c r="E72" s="177">
        <f t="shared" si="58"/>
        <v>-2.1727073799999985</v>
      </c>
      <c r="F72" s="295">
        <f t="shared" si="58"/>
        <v>0</v>
      </c>
      <c r="G72" s="295">
        <f t="shared" si="58"/>
        <v>0</v>
      </c>
      <c r="H72" s="305">
        <f t="shared" si="58"/>
        <v>-0.5628284181680101</v>
      </c>
      <c r="I72" s="276">
        <f t="shared" si="58"/>
        <v>-0.24482041816804639</v>
      </c>
      <c r="J72" s="177">
        <f t="shared" si="58"/>
        <v>-0.31800800000002027</v>
      </c>
      <c r="K72" s="295">
        <f t="shared" si="58"/>
        <v>0</v>
      </c>
      <c r="L72" s="305">
        <f t="shared" si="58"/>
        <v>-202.6894203849406</v>
      </c>
      <c r="M72" s="177">
        <f t="shared" si="58"/>
        <v>4.5474735088646412E-13</v>
      </c>
      <c r="N72" s="177">
        <f t="shared" ref="N72" si="59">N26-N27-N29</f>
        <v>-0.23997538500000104</v>
      </c>
      <c r="O72" s="177">
        <f t="shared" si="58"/>
        <v>0</v>
      </c>
      <c r="P72" s="177">
        <f t="shared" si="58"/>
        <v>-140.30299886444459</v>
      </c>
      <c r="Q72" s="177">
        <f t="shared" si="58"/>
        <v>-46.758087105737218</v>
      </c>
      <c r="R72" s="177">
        <f t="shared" si="58"/>
        <v>-74.826120908247844</v>
      </c>
      <c r="S72" s="177">
        <f t="shared" si="58"/>
        <v>1.7346582799637531</v>
      </c>
      <c r="T72" s="177">
        <f t="shared" si="58"/>
        <v>-5.4797696867280763</v>
      </c>
      <c r="U72" s="177">
        <f t="shared" si="58"/>
        <v>64.233873285257232</v>
      </c>
      <c r="V72" s="177">
        <f t="shared" si="58"/>
        <v>0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-12.360649296832435</v>
      </c>
      <c r="AB72" s="255">
        <f t="shared" si="58"/>
        <v>4.4960202618341327E-2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8.2636470890037117E-2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-3.7676268271711111E-2</v>
      </c>
      <c r="AM72" s="437">
        <f t="shared" si="58"/>
        <v>0</v>
      </c>
      <c r="AN72" s="255">
        <f t="shared" si="58"/>
        <v>0</v>
      </c>
      <c r="AO72" s="305">
        <f t="shared" si="58"/>
        <v>1.2199172041619022E-2</v>
      </c>
      <c r="AP72" s="255">
        <f t="shared" si="58"/>
        <v>0</v>
      </c>
      <c r="AQ72" s="205">
        <f t="shared" si="24"/>
        <v>-192.86183503038083</v>
      </c>
    </row>
    <row r="73" spans="1:43" s="52" customFormat="1" ht="27.7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3" ht="12.75" customHeight="1">
      <c r="A74" s="171" t="s">
        <v>115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1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3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1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3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1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3" ht="12.75" customHeight="1">
      <c r="A77" s="939" t="s">
        <v>256</v>
      </c>
      <c r="B77" s="161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3" ht="12.75" customHeight="1">
      <c r="A78" s="161" t="s">
        <v>151</v>
      </c>
      <c r="B78" s="161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168"/>
      <c r="AP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3" width="5.42578125" style="211" customWidth="1"/>
    <col min="24" max="26" width="5.42578125" style="164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3" s="2" customFormat="1" ht="105.75" customHeight="1" thickBot="1">
      <c r="A1" s="175" t="s">
        <v>74</v>
      </c>
      <c r="B1" s="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2" t="s">
        <v>107</v>
      </c>
      <c r="AQ1" s="393" t="s">
        <v>108</v>
      </c>
    </row>
    <row r="2" spans="1:43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825.92442635613736</v>
      </c>
      <c r="I2" s="12">
        <v>630.23682635613739</v>
      </c>
      <c r="J2" s="301">
        <v>195.6876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431.8837969256715</v>
      </c>
      <c r="AB2" s="318">
        <f>SUM(AC2:AM2)</f>
        <v>428.30293547999315</v>
      </c>
      <c r="AC2" s="319">
        <v>62.287476096051357</v>
      </c>
      <c r="AD2" s="301">
        <v>139.49554319999999</v>
      </c>
      <c r="AE2" s="301">
        <v>181.26290115958525</v>
      </c>
      <c r="AF2" s="301">
        <v>0</v>
      </c>
      <c r="AG2" s="301">
        <v>25.416903004909347</v>
      </c>
      <c r="AH2" s="301">
        <v>9.6340541224801779</v>
      </c>
      <c r="AI2" s="301">
        <v>2.188503999441215</v>
      </c>
      <c r="AJ2" s="301">
        <v>0.64438592457599997</v>
      </c>
      <c r="AK2" s="301">
        <v>0</v>
      </c>
      <c r="AL2" s="301">
        <v>0.61759081754084266</v>
      </c>
      <c r="AM2" s="415">
        <v>6.755577155409024</v>
      </c>
      <c r="AN2" s="412">
        <v>0</v>
      </c>
      <c r="AO2" s="349"/>
      <c r="AP2" s="14"/>
      <c r="AQ2" s="17">
        <f>C2+H2+L2+AA2+AB2+AN2+AO2+AP2</f>
        <v>1686.111158761802</v>
      </c>
    </row>
    <row r="3" spans="1:43" ht="12.75" customHeight="1">
      <c r="A3" s="19" t="s">
        <v>1</v>
      </c>
      <c r="B3" s="20"/>
      <c r="C3" s="249">
        <f>SUM(D3:G3)</f>
        <v>1624.6905003261982</v>
      </c>
      <c r="D3" s="250">
        <v>1579.6817849193981</v>
      </c>
      <c r="E3" s="383">
        <v>38.949035021999997</v>
      </c>
      <c r="F3" s="188"/>
      <c r="G3" s="188">
        <v>6.0596803848</v>
      </c>
      <c r="H3" s="302">
        <f>SUM(I3:K3)</f>
        <v>0</v>
      </c>
      <c r="I3" s="28"/>
      <c r="J3" s="173"/>
      <c r="K3" s="188"/>
      <c r="L3" s="302">
        <f>SUM(M3:Z3)</f>
        <v>10791.837601136776</v>
      </c>
      <c r="M3" s="28">
        <v>3254.9357999999997</v>
      </c>
      <c r="N3" s="28">
        <v>12.78</v>
      </c>
      <c r="O3" s="173">
        <v>0</v>
      </c>
      <c r="P3" s="173">
        <v>1245.8071057355778</v>
      </c>
      <c r="Q3" s="173">
        <v>450.0085657458518</v>
      </c>
      <c r="R3" s="173">
        <v>1213.8021487091266</v>
      </c>
      <c r="S3" s="173">
        <v>1037.0041239815259</v>
      </c>
      <c r="T3" s="173">
        <v>131.86382510000001</v>
      </c>
      <c r="U3" s="173">
        <v>2829.4619110659378</v>
      </c>
      <c r="V3" s="173">
        <v>261.45252079875553</v>
      </c>
      <c r="W3" s="173">
        <v>0</v>
      </c>
      <c r="X3" s="173">
        <v>314.2396</v>
      </c>
      <c r="Y3" s="173">
        <v>2.1019999999999999</v>
      </c>
      <c r="Z3" s="188">
        <v>38.380000000000003</v>
      </c>
      <c r="AA3" s="302">
        <v>3608.3780139802434</v>
      </c>
      <c r="AB3" s="320">
        <f>SUM(AC3:AM3)</f>
        <v>1.8803783319002576</v>
      </c>
      <c r="AC3" s="321"/>
      <c r="AD3" s="173"/>
      <c r="AE3" s="173">
        <v>1.8803783319002576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153.64637311141138</v>
      </c>
      <c r="AP3" s="29"/>
      <c r="AQ3" s="32">
        <f t="shared" ref="AQ3:AQ20" si="0">C3+H3+L3+AA3+AB3+AN3+AO3+AP3</f>
        <v>16180.432866886529</v>
      </c>
    </row>
    <row r="4" spans="1:43" ht="12.75" customHeight="1">
      <c r="A4" s="19" t="s">
        <v>2</v>
      </c>
      <c r="B4" s="20"/>
      <c r="C4" s="249">
        <f>SUM(D4:G4)</f>
        <v>5.8162000000000003</v>
      </c>
      <c r="D4" s="250">
        <v>1.9947000000000001</v>
      </c>
      <c r="E4" s="251">
        <v>3.8214999999999999</v>
      </c>
      <c r="F4" s="188"/>
      <c r="G4" s="188">
        <v>0</v>
      </c>
      <c r="H4" s="302">
        <f>SUM(I4:K4)</f>
        <v>9.6374649999999988</v>
      </c>
      <c r="I4" s="28"/>
      <c r="J4" s="173"/>
      <c r="K4" s="188">
        <v>9.6374649999999988</v>
      </c>
      <c r="L4" s="302">
        <f>SUM(M4:Z4)</f>
        <v>1325.2822800061365</v>
      </c>
      <c r="M4" s="28">
        <v>0</v>
      </c>
      <c r="N4" s="28">
        <v>0</v>
      </c>
      <c r="O4" s="173"/>
      <c r="P4" s="173">
        <v>99.370304250000004</v>
      </c>
      <c r="Q4" s="173">
        <v>8.3228310780159998</v>
      </c>
      <c r="R4" s="173">
        <v>0</v>
      </c>
      <c r="S4" s="173">
        <v>1065.4379471333364</v>
      </c>
      <c r="T4" s="173">
        <v>17.756124005200004</v>
      </c>
      <c r="U4" s="173">
        <v>123.7550998344</v>
      </c>
      <c r="V4" s="173">
        <v>0.41276970518400002</v>
      </c>
      <c r="W4" s="173">
        <v>3.1572039999999997</v>
      </c>
      <c r="X4" s="173">
        <v>0</v>
      </c>
      <c r="Y4" s="173">
        <v>0</v>
      </c>
      <c r="Z4" s="188">
        <v>7.07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0.77639497604716878</v>
      </c>
      <c r="AP4" s="29"/>
      <c r="AQ4" s="32">
        <f t="shared" si="0"/>
        <v>1341.5123399821837</v>
      </c>
    </row>
    <row r="5" spans="1:43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129.9608859115383</v>
      </c>
      <c r="M5" s="28"/>
      <c r="N5" s="28"/>
      <c r="O5" s="173"/>
      <c r="P5" s="173"/>
      <c r="Q5" s="173"/>
      <c r="R5" s="173"/>
      <c r="S5" s="173">
        <v>48.504987687570626</v>
      </c>
      <c r="T5" s="173"/>
      <c r="U5" s="173">
        <v>81.455898223967665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29"/>
      <c r="AQ5" s="32">
        <f t="shared" si="0"/>
        <v>129.9608859115383</v>
      </c>
    </row>
    <row r="6" spans="1:43" ht="12.75" customHeight="1" thickBot="1">
      <c r="A6" s="33" t="s">
        <v>4</v>
      </c>
      <c r="B6" s="34"/>
      <c r="C6" s="249">
        <f>SUM(D6:G6)</f>
        <v>-3.6186122155999039</v>
      </c>
      <c r="D6" s="252">
        <v>2.6229906060000965</v>
      </c>
      <c r="E6" s="188">
        <v>-4.5490763000000003</v>
      </c>
      <c r="F6" s="253"/>
      <c r="G6" s="253">
        <v>-1.6925265216000001</v>
      </c>
      <c r="H6" s="303">
        <f>SUM(I6:K6)</f>
        <v>-57.321980130407951</v>
      </c>
      <c r="I6" s="304">
        <v>-47.488772130407945</v>
      </c>
      <c r="J6" s="304">
        <v>0.15023999999999998</v>
      </c>
      <c r="K6" s="253">
        <v>-9.983448000000001</v>
      </c>
      <c r="L6" s="303">
        <f>SUM(M6:Z6)</f>
        <v>-27.454075458788981</v>
      </c>
      <c r="M6" s="28">
        <v>-51.129999999999995</v>
      </c>
      <c r="N6" s="28">
        <v>-1.0649999999999999</v>
      </c>
      <c r="O6" s="173"/>
      <c r="P6" s="173">
        <v>4.3816214072140571</v>
      </c>
      <c r="Q6" s="173">
        <v>-33.85359991249593</v>
      </c>
      <c r="R6" s="173">
        <v>64.28591934449112</v>
      </c>
      <c r="S6" s="173">
        <v>-15.196544213253951</v>
      </c>
      <c r="T6" s="173">
        <v>-1.8602545213000095</v>
      </c>
      <c r="U6" s="173">
        <v>-3.9943629884122789</v>
      </c>
      <c r="V6" s="173">
        <v>14.623178431968</v>
      </c>
      <c r="W6" s="173">
        <v>-3.6450330070000052</v>
      </c>
      <c r="X6" s="184">
        <v>0</v>
      </c>
      <c r="Y6" s="184">
        <v>0</v>
      </c>
      <c r="Z6" s="253">
        <v>0</v>
      </c>
      <c r="AA6" s="303">
        <v>-71.414664394604003</v>
      </c>
      <c r="AB6" s="322">
        <f>SUM(AC6:AM6)</f>
        <v>0.11639512069296339</v>
      </c>
      <c r="AC6" s="323"/>
      <c r="AD6" s="184"/>
      <c r="AE6" s="184">
        <v>-6.7300085984522778E-2</v>
      </c>
      <c r="AF6" s="184"/>
      <c r="AG6" s="184"/>
      <c r="AH6" s="184"/>
      <c r="AI6" s="184">
        <v>0.18414628077348616</v>
      </c>
      <c r="AJ6" s="184">
        <v>-4.5107409599999998E-4</v>
      </c>
      <c r="AK6" s="184"/>
      <c r="AL6" s="184"/>
      <c r="AM6" s="417"/>
      <c r="AN6" s="312"/>
      <c r="AO6" s="351"/>
      <c r="AP6" s="40"/>
      <c r="AQ6" s="44">
        <f t="shared" si="0"/>
        <v>-159.69293707870787</v>
      </c>
    </row>
    <row r="7" spans="1:43" s="52" customFormat="1" ht="12.75" customHeight="1">
      <c r="A7" s="53" t="s">
        <v>66</v>
      </c>
      <c r="B7" s="54"/>
      <c r="C7" s="256">
        <f t="shared" ref="C7:AP7" si="1">C2+C3-C4-C5+C6</f>
        <v>1615.2556881105984</v>
      </c>
      <c r="D7" s="324">
        <f t="shared" si="1"/>
        <v>1580.3100755253981</v>
      </c>
      <c r="E7" s="178">
        <f t="shared" si="1"/>
        <v>30.578458721999997</v>
      </c>
      <c r="F7" s="178">
        <f t="shared" si="1"/>
        <v>0</v>
      </c>
      <c r="G7" s="178">
        <f t="shared" si="1"/>
        <v>4.3671538632000004</v>
      </c>
      <c r="H7" s="306">
        <f t="shared" si="1"/>
        <v>758.96498122572939</v>
      </c>
      <c r="I7" s="324">
        <f t="shared" si="1"/>
        <v>582.74805422572945</v>
      </c>
      <c r="J7" s="178">
        <f t="shared" si="1"/>
        <v>195.83784</v>
      </c>
      <c r="K7" s="324">
        <f t="shared" si="1"/>
        <v>-19.620913000000002</v>
      </c>
      <c r="L7" s="306">
        <f t="shared" si="1"/>
        <v>9309.140359760313</v>
      </c>
      <c r="M7" s="324">
        <f t="shared" si="1"/>
        <v>3203.8057999999996</v>
      </c>
      <c r="N7" s="324">
        <f t="shared" ref="N7" si="2">N2+N3-N4-N5+N6</f>
        <v>11.715</v>
      </c>
      <c r="O7" s="178">
        <f t="shared" si="1"/>
        <v>0</v>
      </c>
      <c r="P7" s="178">
        <f t="shared" si="1"/>
        <v>1150.8184228927917</v>
      </c>
      <c r="Q7" s="178">
        <f t="shared" si="1"/>
        <v>407.83213475533984</v>
      </c>
      <c r="R7" s="178">
        <f t="shared" si="1"/>
        <v>1278.0880680536177</v>
      </c>
      <c r="S7" s="178">
        <f t="shared" si="1"/>
        <v>-92.13535505263502</v>
      </c>
      <c r="T7" s="178">
        <f t="shared" si="1"/>
        <v>112.2474465735</v>
      </c>
      <c r="U7" s="178">
        <f t="shared" si="1"/>
        <v>2620.2565500191577</v>
      </c>
      <c r="V7" s="178">
        <f t="shared" si="1"/>
        <v>275.66292952553954</v>
      </c>
      <c r="W7" s="178">
        <f t="shared" si="1"/>
        <v>-6.8022370070000049</v>
      </c>
      <c r="X7" s="178">
        <f t="shared" si="1"/>
        <v>314.2396</v>
      </c>
      <c r="Y7" s="178">
        <f t="shared" si="1"/>
        <v>2.1019999999999999</v>
      </c>
      <c r="Z7" s="324">
        <f t="shared" si="1"/>
        <v>31.310000000000002</v>
      </c>
      <c r="AA7" s="306">
        <f t="shared" si="1"/>
        <v>3968.8471465113107</v>
      </c>
      <c r="AB7" s="306">
        <f t="shared" si="1"/>
        <v>430.29970893258638</v>
      </c>
      <c r="AC7" s="324">
        <f t="shared" si="1"/>
        <v>62.287476096051357</v>
      </c>
      <c r="AD7" s="178">
        <f t="shared" si="1"/>
        <v>139.49554319999999</v>
      </c>
      <c r="AE7" s="178">
        <f t="shared" si="1"/>
        <v>183.07597940550099</v>
      </c>
      <c r="AF7" s="178">
        <f t="shared" ref="AF7" si="3">AF2+AF3-AF4-AF5+AF6</f>
        <v>0</v>
      </c>
      <c r="AG7" s="178">
        <f t="shared" si="1"/>
        <v>25.416903004909347</v>
      </c>
      <c r="AH7" s="178">
        <f t="shared" si="1"/>
        <v>9.6340541224801779</v>
      </c>
      <c r="AI7" s="178">
        <f t="shared" si="1"/>
        <v>2.3726502802147014</v>
      </c>
      <c r="AJ7" s="178">
        <f t="shared" ref="AJ7" si="4">AJ2+AJ3-AJ4-AJ5+AJ6</f>
        <v>0.64393485047999999</v>
      </c>
      <c r="AK7" s="178">
        <f t="shared" si="1"/>
        <v>0</v>
      </c>
      <c r="AL7" s="178">
        <f t="shared" ref="AL7" si="5">AL2+AL3-AL4-AL5+AL6</f>
        <v>0.61759081754084266</v>
      </c>
      <c r="AM7" s="418">
        <f t="shared" si="1"/>
        <v>6.755577155409024</v>
      </c>
      <c r="AN7" s="324">
        <f t="shared" si="1"/>
        <v>0</v>
      </c>
      <c r="AO7" s="306">
        <f t="shared" si="1"/>
        <v>152.86997813536422</v>
      </c>
      <c r="AP7" s="359">
        <f t="shared" si="1"/>
        <v>0</v>
      </c>
      <c r="AQ7" s="115">
        <f t="shared" si="0"/>
        <v>16235.377862675903</v>
      </c>
    </row>
    <row r="8" spans="1:43" s="52" customFormat="1" ht="12.75" customHeight="1" thickBot="1">
      <c r="A8" s="361" t="s">
        <v>67</v>
      </c>
      <c r="B8" s="362"/>
      <c r="C8" s="371">
        <f t="shared" ref="C8:AP8" si="6">C7-C27</f>
        <v>1615.2556881105984</v>
      </c>
      <c r="D8" s="372">
        <f t="shared" si="6"/>
        <v>1580.3100755253981</v>
      </c>
      <c r="E8" s="373">
        <f t="shared" si="6"/>
        <v>30.578458721999997</v>
      </c>
      <c r="F8" s="374">
        <f t="shared" si="6"/>
        <v>0</v>
      </c>
      <c r="G8" s="374">
        <f t="shared" si="6"/>
        <v>4.3671538632000004</v>
      </c>
      <c r="H8" s="375">
        <f t="shared" si="6"/>
        <v>758.96498122572939</v>
      </c>
      <c r="I8" s="372">
        <f t="shared" si="6"/>
        <v>582.74805422572945</v>
      </c>
      <c r="J8" s="373">
        <f t="shared" si="6"/>
        <v>195.83784</v>
      </c>
      <c r="K8" s="372">
        <f t="shared" si="6"/>
        <v>-19.620913000000002</v>
      </c>
      <c r="L8" s="375">
        <f t="shared" si="6"/>
        <v>8961.4887597603138</v>
      </c>
      <c r="M8" s="372">
        <f t="shared" si="6"/>
        <v>3203.8057999999996</v>
      </c>
      <c r="N8" s="372">
        <f t="shared" si="6"/>
        <v>11.715</v>
      </c>
      <c r="O8" s="373">
        <f t="shared" si="6"/>
        <v>0</v>
      </c>
      <c r="P8" s="373">
        <f t="shared" si="6"/>
        <v>1150.8184228927917</v>
      </c>
      <c r="Q8" s="373">
        <f t="shared" si="6"/>
        <v>407.83213475533984</v>
      </c>
      <c r="R8" s="373">
        <f t="shared" si="6"/>
        <v>1278.0880680536177</v>
      </c>
      <c r="S8" s="373">
        <f t="shared" si="6"/>
        <v>-92.13535505263502</v>
      </c>
      <c r="T8" s="373">
        <f t="shared" si="6"/>
        <v>112.2474465735</v>
      </c>
      <c r="U8" s="373">
        <f t="shared" si="6"/>
        <v>2620.2565500191577</v>
      </c>
      <c r="V8" s="373">
        <f t="shared" si="6"/>
        <v>275.66292952553954</v>
      </c>
      <c r="W8" s="373">
        <f t="shared" si="6"/>
        <v>-6.8022370070000049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3968.8471465113107</v>
      </c>
      <c r="AB8" s="384">
        <f t="shared" si="6"/>
        <v>430.29970893258638</v>
      </c>
      <c r="AC8" s="372">
        <f t="shared" si="6"/>
        <v>62.287476096051357</v>
      </c>
      <c r="AD8" s="373">
        <f t="shared" si="6"/>
        <v>139.49554319999999</v>
      </c>
      <c r="AE8" s="373">
        <f t="shared" si="6"/>
        <v>183.07597940550099</v>
      </c>
      <c r="AF8" s="373">
        <f t="shared" si="6"/>
        <v>0</v>
      </c>
      <c r="AG8" s="373">
        <f t="shared" si="6"/>
        <v>25.416903004909347</v>
      </c>
      <c r="AH8" s="373">
        <f t="shared" si="6"/>
        <v>9.6340541224801779</v>
      </c>
      <c r="AI8" s="373">
        <f t="shared" si="6"/>
        <v>2.3726502802147014</v>
      </c>
      <c r="AJ8" s="373">
        <f t="shared" ref="AJ8" si="7">AJ7-AJ27</f>
        <v>0.64393485047999999</v>
      </c>
      <c r="AK8" s="373">
        <f t="shared" si="6"/>
        <v>0</v>
      </c>
      <c r="AL8" s="373">
        <f t="shared" si="6"/>
        <v>0.61759081754084266</v>
      </c>
      <c r="AM8" s="419">
        <f t="shared" si="6"/>
        <v>6.755577155409024</v>
      </c>
      <c r="AN8" s="372">
        <f t="shared" si="6"/>
        <v>0</v>
      </c>
      <c r="AO8" s="375">
        <f t="shared" si="6"/>
        <v>152.86997813536422</v>
      </c>
      <c r="AP8" s="363">
        <f t="shared" si="6"/>
        <v>0</v>
      </c>
      <c r="AQ8" s="364">
        <f t="shared" si="0"/>
        <v>15887.726262675904</v>
      </c>
    </row>
    <row r="9" spans="1:43" s="52" customFormat="1" ht="12.75" customHeight="1">
      <c r="A9" s="53" t="s">
        <v>5</v>
      </c>
      <c r="B9" s="54"/>
      <c r="C9" s="256">
        <f t="shared" ref="C9:AP9" si="8">SUM(C10:C14)</f>
        <v>1216.9917359319766</v>
      </c>
      <c r="D9" s="257">
        <f t="shared" si="8"/>
        <v>1216.9917359319766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565.85332381215073</v>
      </c>
      <c r="I9" s="257">
        <f t="shared" si="8"/>
        <v>565.85332381215073</v>
      </c>
      <c r="J9" s="178">
        <f t="shared" si="8"/>
        <v>0</v>
      </c>
      <c r="K9" s="258">
        <f t="shared" si="8"/>
        <v>0</v>
      </c>
      <c r="L9" s="306">
        <f t="shared" si="8"/>
        <v>3898.8580070610992</v>
      </c>
      <c r="M9" s="178">
        <f t="shared" si="8"/>
        <v>3202.7831999999999</v>
      </c>
      <c r="N9" s="178">
        <f t="shared" ref="N9" si="9">SUM(N10:N14)</f>
        <v>9.5849999999999991</v>
      </c>
      <c r="O9" s="178">
        <f t="shared" si="8"/>
        <v>7.0812536543422171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625.32213918547609</v>
      </c>
      <c r="T9" s="178">
        <f t="shared" si="8"/>
        <v>0.1280457657781599</v>
      </c>
      <c r="U9" s="178">
        <f t="shared" si="8"/>
        <v>53.958368455502999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2411.6337998399918</v>
      </c>
      <c r="AB9" s="324">
        <f t="shared" si="8"/>
        <v>31.621039709429006</v>
      </c>
      <c r="AC9" s="325">
        <f t="shared" si="8"/>
        <v>0</v>
      </c>
      <c r="AD9" s="178">
        <f t="shared" si="8"/>
        <v>0</v>
      </c>
      <c r="AE9" s="178">
        <f t="shared" si="8"/>
        <v>2.6810929588229673</v>
      </c>
      <c r="AF9" s="178">
        <f t="shared" ref="AF9" si="10">SUM(AF10:AF14)</f>
        <v>0</v>
      </c>
      <c r="AG9" s="178">
        <f t="shared" si="8"/>
        <v>25.416903004909347</v>
      </c>
      <c r="AH9" s="185">
        <f t="shared" si="8"/>
        <v>3.5230437456966945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61.652460370961791</v>
      </c>
      <c r="AP9" s="60">
        <f t="shared" si="8"/>
        <v>0</v>
      </c>
      <c r="AQ9" s="62">
        <f t="shared" si="0"/>
        <v>8186.6103667256102</v>
      </c>
    </row>
    <row r="10" spans="1:43" ht="12.75" customHeight="1">
      <c r="A10" s="63" t="s">
        <v>221</v>
      </c>
      <c r="B10" s="64"/>
      <c r="C10" s="259">
        <f>SUM(D10:G10)</f>
        <v>1216.9917359319766</v>
      </c>
      <c r="D10" s="260">
        <v>1216.9917359319766</v>
      </c>
      <c r="E10" s="179"/>
      <c r="F10" s="261"/>
      <c r="G10" s="261"/>
      <c r="H10" s="307">
        <f>SUM(I10:K10)</f>
        <v>453.09128191752654</v>
      </c>
      <c r="I10" s="260">
        <v>453.09128191752654</v>
      </c>
      <c r="J10" s="179">
        <v>0</v>
      </c>
      <c r="K10" s="261"/>
      <c r="L10" s="307">
        <f>SUM(M10:Z10)</f>
        <v>679.28050764097907</v>
      </c>
      <c r="M10" s="179"/>
      <c r="N10" s="179"/>
      <c r="O10" s="179"/>
      <c r="P10" s="179"/>
      <c r="Q10" s="179"/>
      <c r="R10" s="179"/>
      <c r="S10" s="179">
        <v>625.32213918547609</v>
      </c>
      <c r="T10" s="179"/>
      <c r="U10" s="179">
        <v>53.958368455502999</v>
      </c>
      <c r="V10" s="179"/>
      <c r="W10" s="179"/>
      <c r="X10" s="179"/>
      <c r="Y10" s="179"/>
      <c r="Z10" s="261"/>
      <c r="AA10" s="307">
        <v>2227.5407979553834</v>
      </c>
      <c r="AB10" s="326">
        <f>SUM(AC10:AM10)</f>
        <v>25.654315826157077</v>
      </c>
      <c r="AC10" s="327"/>
      <c r="AD10" s="179"/>
      <c r="AE10" s="179">
        <v>0.23741282124773094</v>
      </c>
      <c r="AF10" s="179">
        <v>0</v>
      </c>
      <c r="AG10" s="179">
        <v>25.416903004909347</v>
      </c>
      <c r="AH10" s="211"/>
      <c r="AI10" s="179">
        <v>0</v>
      </c>
      <c r="AJ10" s="179"/>
      <c r="AK10" s="179"/>
      <c r="AL10" s="179"/>
      <c r="AM10" s="420"/>
      <c r="AN10" s="311">
        <v>0</v>
      </c>
      <c r="AO10" s="352"/>
      <c r="AP10" s="70"/>
      <c r="AQ10" s="74">
        <f t="shared" si="0"/>
        <v>4602.5586392720234</v>
      </c>
    </row>
    <row r="11" spans="1:43" ht="12.75" customHeight="1">
      <c r="A11" s="19" t="s">
        <v>222</v>
      </c>
      <c r="B11" s="20"/>
      <c r="C11" s="249">
        <f>SUM(D11:G11)</f>
        <v>0</v>
      </c>
      <c r="D11" s="28">
        <v>0</v>
      </c>
      <c r="E11" s="173"/>
      <c r="F11" s="188"/>
      <c r="G11" s="188"/>
      <c r="H11" s="302">
        <f>SUM(I11:K11)</f>
        <v>9.2348071577820967</v>
      </c>
      <c r="I11" s="28">
        <v>9.2348071577820967</v>
      </c>
      <c r="J11" s="173"/>
      <c r="K11" s="188"/>
      <c r="L11" s="302">
        <f>SUM(M11:Z11)</f>
        <v>7.2092994201203773</v>
      </c>
      <c r="M11" s="173"/>
      <c r="N11" s="173"/>
      <c r="O11" s="173">
        <v>7.0812536543422171</v>
      </c>
      <c r="P11" s="173"/>
      <c r="Q11" s="173"/>
      <c r="R11" s="173"/>
      <c r="S11" s="173">
        <v>0</v>
      </c>
      <c r="T11" s="173">
        <v>0.1280457657781599</v>
      </c>
      <c r="U11" s="173">
        <v>0</v>
      </c>
      <c r="V11" s="173"/>
      <c r="W11" s="173"/>
      <c r="X11" s="173"/>
      <c r="Y11" s="173"/>
      <c r="Z11" s="188"/>
      <c r="AA11" s="302">
        <v>184.09300188460821</v>
      </c>
      <c r="AB11" s="320">
        <f>SUM(AC11:AM11)</f>
        <v>5.9667238832719303</v>
      </c>
      <c r="AC11" s="321"/>
      <c r="AD11" s="173"/>
      <c r="AE11" s="173">
        <v>2.4436801375752362</v>
      </c>
      <c r="AF11" s="173"/>
      <c r="AG11" s="173"/>
      <c r="AH11" s="173">
        <v>3.5230437456966945</v>
      </c>
      <c r="AI11" s="173"/>
      <c r="AJ11" s="173"/>
      <c r="AK11" s="173"/>
      <c r="AL11" s="173"/>
      <c r="AM11" s="416"/>
      <c r="AN11" s="413"/>
      <c r="AO11" s="350"/>
      <c r="AP11" s="29"/>
      <c r="AQ11" s="32">
        <f t="shared" si="0"/>
        <v>206.5038323457826</v>
      </c>
    </row>
    <row r="12" spans="1:43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49.174223053678908</v>
      </c>
      <c r="AP12" s="29"/>
      <c r="AQ12" s="32">
        <f t="shared" si="0"/>
        <v>49.174223053678908</v>
      </c>
    </row>
    <row r="13" spans="1:43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103.5272347368421</v>
      </c>
      <c r="I13" s="28">
        <v>103.5272347368421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29"/>
      <c r="AQ13" s="32">
        <f t="shared" si="0"/>
        <v>103.5272347368421</v>
      </c>
    </row>
    <row r="14" spans="1:43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3212.3681999999999</v>
      </c>
      <c r="M14" s="180">
        <v>3202.7831999999999</v>
      </c>
      <c r="N14" s="180">
        <v>9.5849999999999991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12.478237317282886</v>
      </c>
      <c r="AP14" s="82"/>
      <c r="AQ14" s="85">
        <f t="shared" si="0"/>
        <v>3224.8464373172828</v>
      </c>
    </row>
    <row r="15" spans="1:43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98.350872999999993</v>
      </c>
      <c r="I15" s="266">
        <f t="shared" si="13"/>
        <v>0</v>
      </c>
      <c r="J15" s="181">
        <f t="shared" si="13"/>
        <v>0</v>
      </c>
      <c r="K15" s="267">
        <f t="shared" si="13"/>
        <v>98.350872999999993</v>
      </c>
      <c r="L15" s="309">
        <f t="shared" si="13"/>
        <v>3328.8594054507753</v>
      </c>
      <c r="M15" s="181">
        <f t="shared" si="13"/>
        <v>0</v>
      </c>
      <c r="N15" s="181">
        <f t="shared" si="13"/>
        <v>0</v>
      </c>
      <c r="O15" s="181">
        <f t="shared" si="13"/>
        <v>105.62673039365551</v>
      </c>
      <c r="P15" s="181">
        <f t="shared" si="13"/>
        <v>676.67235469499997</v>
      </c>
      <c r="Q15" s="181">
        <f t="shared" si="13"/>
        <v>240.95930389439999</v>
      </c>
      <c r="R15" s="181">
        <f t="shared" si="13"/>
        <v>0</v>
      </c>
      <c r="S15" s="181">
        <f t="shared" si="13"/>
        <v>1083.4894158060001</v>
      </c>
      <c r="T15" s="181">
        <f t="shared" si="13"/>
        <v>55.698524650719996</v>
      </c>
      <c r="U15" s="181">
        <f t="shared" si="13"/>
        <v>1157.514981048</v>
      </c>
      <c r="V15" s="181">
        <f t="shared" si="13"/>
        <v>0</v>
      </c>
      <c r="W15" s="181">
        <f t="shared" si="13"/>
        <v>8.8980949629999984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2161.0575666749442</v>
      </c>
      <c r="AP15" s="217">
        <f t="shared" si="13"/>
        <v>0</v>
      </c>
      <c r="AQ15" s="218">
        <f t="shared" si="0"/>
        <v>5588.2678451257198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1993.1346517626826</v>
      </c>
      <c r="AP16" s="326"/>
      <c r="AQ16" s="219">
        <f>C16+H16+L16+AA16+AO16+AP16</f>
        <v>1993.1346517626826</v>
      </c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136.63973293207221</v>
      </c>
      <c r="AP17" s="320"/>
      <c r="AQ17" s="199">
        <f>C17+H17+L17+AA17+AO17+AP17</f>
        <v>136.63973293207221</v>
      </c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31.283181980189553</v>
      </c>
      <c r="AP18" s="320"/>
      <c r="AQ18" s="199">
        <f t="shared" si="0"/>
        <v>31.283181980189553</v>
      </c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98.350872999999993</v>
      </c>
      <c r="I19" s="28"/>
      <c r="J19" s="173"/>
      <c r="K19" s="188">
        <v>98.350872999999993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98.350872999999993</v>
      </c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3328.8594054507753</v>
      </c>
      <c r="M20" s="180"/>
      <c r="N20" s="180"/>
      <c r="O20" s="180">
        <v>105.62673039365551</v>
      </c>
      <c r="P20" s="180">
        <v>676.67235469499997</v>
      </c>
      <c r="Q20" s="180">
        <v>240.95930389439999</v>
      </c>
      <c r="R20" s="180">
        <v>0</v>
      </c>
      <c r="S20" s="180">
        <v>1083.4894158060001</v>
      </c>
      <c r="T20" s="180">
        <v>55.698524650719996</v>
      </c>
      <c r="U20" s="180">
        <v>1157.514981048</v>
      </c>
      <c r="V20" s="180"/>
      <c r="W20" s="180">
        <v>8.8980949629999984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3328.8594054507753</v>
      </c>
    </row>
    <row r="21" spans="1:44" s="220" customFormat="1" ht="12.75" customHeight="1">
      <c r="A21" s="97" t="s">
        <v>7</v>
      </c>
      <c r="B21" s="222"/>
      <c r="C21" s="268">
        <f>SUM(C22:C24)</f>
        <v>12.367631616000001</v>
      </c>
      <c r="D21" s="269">
        <f>SUM(D22:D24)</f>
        <v>-10.64</v>
      </c>
      <c r="E21" s="182">
        <f>SUM(E22:E24)</f>
        <v>23.007631616000001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-22.950112703717593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-11.403108833333334</v>
      </c>
      <c r="Q21" s="182">
        <f t="shared" si="15"/>
        <v>274.8076288048</v>
      </c>
      <c r="R21" s="182">
        <f t="shared" si="15"/>
        <v>-274.52297946767999</v>
      </c>
      <c r="S21" s="182">
        <f t="shared" si="15"/>
        <v>2.7828850296610206</v>
      </c>
      <c r="T21" s="182">
        <f t="shared" si="15"/>
        <v>0</v>
      </c>
      <c r="U21" s="182">
        <f t="shared" si="15"/>
        <v>-2.2469066211653246</v>
      </c>
      <c r="V21" s="182">
        <f t="shared" si="15"/>
        <v>-12.367631616000001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-201.78301929605135</v>
      </c>
      <c r="AC21" s="332">
        <f t="shared" si="17"/>
        <v>-62.287476096051357</v>
      </c>
      <c r="AD21" s="182">
        <f t="shared" si="17"/>
        <v>-139.49554319999999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201.78301929605135</v>
      </c>
      <c r="AP21" s="331">
        <f t="shared" si="17"/>
        <v>0</v>
      </c>
      <c r="AQ21" s="223">
        <f t="shared" si="17"/>
        <v>-10.582481087717593</v>
      </c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-201.78301929605135</v>
      </c>
      <c r="AC22" s="327">
        <f>-AC2</f>
        <v>-62.287476096051357</v>
      </c>
      <c r="AD22" s="179">
        <f>-AD2</f>
        <v>-139.49554319999999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201.78301929605135</v>
      </c>
      <c r="AP22" s="326"/>
      <c r="AQ22" s="219">
        <f>C22+H22+L22+AA22+AB22+AN22+AO22+AP22</f>
        <v>0</v>
      </c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4" s="220" customFormat="1" ht="12.75" customHeight="1" thickBot="1">
      <c r="A24" s="33" t="s">
        <v>231</v>
      </c>
      <c r="B24" s="201"/>
      <c r="C24" s="275">
        <f>SUM(D24:G24)</f>
        <v>12.367631616000001</v>
      </c>
      <c r="D24" s="403">
        <v>-10.64</v>
      </c>
      <c r="E24" s="184">
        <f>-D24-V24</f>
        <v>23.007631616000001</v>
      </c>
      <c r="F24" s="253"/>
      <c r="G24" s="253">
        <v>0</v>
      </c>
      <c r="H24" s="303"/>
      <c r="I24" s="312"/>
      <c r="J24" s="184"/>
      <c r="K24" s="253"/>
      <c r="L24" s="303">
        <f>SUM(N24:Z24)</f>
        <v>-22.950112703717593</v>
      </c>
      <c r="M24" s="184"/>
      <c r="N24" s="184">
        <v>0</v>
      </c>
      <c r="O24" s="184"/>
      <c r="P24" s="184">
        <v>-11.403108833333334</v>
      </c>
      <c r="Q24" s="184">
        <v>274.8076288048</v>
      </c>
      <c r="R24" s="184">
        <v>-274.52297946767999</v>
      </c>
      <c r="S24" s="184">
        <v>2.7828850296610206</v>
      </c>
      <c r="T24" s="184"/>
      <c r="U24" s="184">
        <v>-2.2469066211653246</v>
      </c>
      <c r="V24" s="253">
        <v>-12.367631616000001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-10.582481087717593</v>
      </c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16.719426863427415</v>
      </c>
      <c r="I25" s="172">
        <v>16.719426863427415</v>
      </c>
      <c r="J25" s="183"/>
      <c r="K25" s="172"/>
      <c r="L25" s="309">
        <f>SUM(O25:Z25)</f>
        <v>137.82266327095229</v>
      </c>
      <c r="M25" s="183"/>
      <c r="N25" s="183"/>
      <c r="O25" s="183">
        <v>98.545476739313287</v>
      </c>
      <c r="P25" s="183"/>
      <c r="Q25" s="183"/>
      <c r="R25" s="183"/>
      <c r="S25" s="183">
        <v>32.616639906095322</v>
      </c>
      <c r="T25" s="183">
        <v>5.6463303806400029</v>
      </c>
      <c r="U25" s="183">
        <v>1.0142162449036685</v>
      </c>
      <c r="V25" s="183"/>
      <c r="W25" s="183"/>
      <c r="X25" s="183"/>
      <c r="Y25" s="183"/>
      <c r="Z25" s="172"/>
      <c r="AA25" s="309">
        <v>86.583357217922995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298.5955778604818</v>
      </c>
      <c r="AP25" s="217"/>
      <c r="AQ25" s="226">
        <f>C25+H25+L25+AA25+AB25+AN25+AO25+AP25</f>
        <v>539.72102521278453</v>
      </c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410.6315837946218</v>
      </c>
      <c r="D26" s="276">
        <f t="shared" si="20"/>
        <v>352.67833959342158</v>
      </c>
      <c r="E26" s="177">
        <f t="shared" si="20"/>
        <v>53.586090337999998</v>
      </c>
      <c r="F26" s="177">
        <f t="shared" si="20"/>
        <v>0</v>
      </c>
      <c r="G26" s="177">
        <f t="shared" si="20"/>
        <v>4.3671538632000004</v>
      </c>
      <c r="H26" s="305">
        <f t="shared" si="20"/>
        <v>274.7431035501512</v>
      </c>
      <c r="I26" s="276">
        <f t="shared" si="20"/>
        <v>0.17530355015129828</v>
      </c>
      <c r="J26" s="177">
        <f t="shared" si="20"/>
        <v>195.83784</v>
      </c>
      <c r="K26" s="295">
        <f t="shared" si="20"/>
        <v>78.729959999999991</v>
      </c>
      <c r="L26" s="305">
        <f t="shared" si="20"/>
        <v>8578.3689821753196</v>
      </c>
      <c r="M26" s="177">
        <f t="shared" si="20"/>
        <v>1.0225999999997839</v>
      </c>
      <c r="N26" s="177">
        <f t="shared" si="20"/>
        <v>2.1300000000000008</v>
      </c>
      <c r="O26" s="177">
        <f t="shared" si="20"/>
        <v>0</v>
      </c>
      <c r="P26" s="177">
        <f t="shared" si="20"/>
        <v>1816.0876687544583</v>
      </c>
      <c r="Q26" s="177">
        <f t="shared" si="20"/>
        <v>923.59906745453986</v>
      </c>
      <c r="R26" s="177">
        <f t="shared" si="20"/>
        <v>1003.5650885859377</v>
      </c>
      <c r="S26" s="177">
        <f t="shared" si="20"/>
        <v>336.19816669145467</v>
      </c>
      <c r="T26" s="177">
        <f t="shared" si="20"/>
        <v>162.17159507780184</v>
      </c>
      <c r="U26" s="177">
        <f t="shared" si="20"/>
        <v>3720.5520397455857</v>
      </c>
      <c r="V26" s="177">
        <f t="shared" si="20"/>
        <v>263.29529790953956</v>
      </c>
      <c r="W26" s="177">
        <f t="shared" si="20"/>
        <v>2.0958579559999935</v>
      </c>
      <c r="X26" s="177">
        <f t="shared" si="20"/>
        <v>314.2396</v>
      </c>
      <c r="Y26" s="177">
        <f t="shared" si="20"/>
        <v>2.1019999999999999</v>
      </c>
      <c r="Z26" s="295">
        <f t="shared" si="20"/>
        <v>31.310000000000002</v>
      </c>
      <c r="AA26" s="305">
        <f t="shared" si="20"/>
        <v>1470.6299894533959</v>
      </c>
      <c r="AB26" s="255">
        <f t="shared" si="20"/>
        <v>196.89564992710604</v>
      </c>
      <c r="AC26" s="334">
        <f t="shared" si="20"/>
        <v>0</v>
      </c>
      <c r="AD26" s="334">
        <f t="shared" si="20"/>
        <v>0</v>
      </c>
      <c r="AE26" s="334">
        <f t="shared" si="20"/>
        <v>180.39488644667802</v>
      </c>
      <c r="AF26" s="334">
        <f t="shared" si="20"/>
        <v>0</v>
      </c>
      <c r="AG26" s="334">
        <f t="shared" si="20"/>
        <v>0</v>
      </c>
      <c r="AH26" s="334">
        <f t="shared" si="20"/>
        <v>6.1110103767834829</v>
      </c>
      <c r="AI26" s="334">
        <f t="shared" si="20"/>
        <v>2.3726502802147014</v>
      </c>
      <c r="AJ26" s="334">
        <f t="shared" ref="AJ26" si="21">AJ7-AJ9+AJ15+AJ21-AJ25</f>
        <v>0.64393485047999999</v>
      </c>
      <c r="AK26" s="334">
        <f t="shared" si="20"/>
        <v>0</v>
      </c>
      <c r="AL26" s="334">
        <f t="shared" si="20"/>
        <v>0.61759081754084266</v>
      </c>
      <c r="AM26" s="437">
        <f t="shared" si="20"/>
        <v>6.755577155409024</v>
      </c>
      <c r="AN26" s="255">
        <f t="shared" si="20"/>
        <v>0</v>
      </c>
      <c r="AO26" s="305">
        <f t="shared" si="20"/>
        <v>2155.4625258749165</v>
      </c>
      <c r="AP26" s="255">
        <f t="shared" si="20"/>
        <v>0</v>
      </c>
      <c r="AQ26" s="205">
        <f>C26+H26+L26+AA26+AB26+AN26+AO26+AP26</f>
        <v>13086.73183477551</v>
      </c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347.65159999999997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314.2396</v>
      </c>
      <c r="Y27" s="178">
        <f t="shared" si="23"/>
        <v>2.1019999999999999</v>
      </c>
      <c r="Z27" s="258">
        <f t="shared" si="23"/>
        <v>31.310000000000002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60">
        <f t="shared" si="23"/>
        <v>0</v>
      </c>
      <c r="AQ27" s="115">
        <f t="shared" si="23"/>
        <v>347.65159999999997</v>
      </c>
      <c r="AR27" s="20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347.65159999999997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314.2396</v>
      </c>
      <c r="Y28" s="182">
        <f>Y26</f>
        <v>2.1019999999999999</v>
      </c>
      <c r="Z28" s="270">
        <f>Z26</f>
        <v>31.310000000000002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120"/>
      <c r="AQ28" s="106">
        <f t="shared" ref="AQ28:AQ72" si="24">C28+H28+L28+AA28+AB28+AN28+AO28+AP28</f>
        <v>347.65159999999997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412.78483977862135</v>
      </c>
      <c r="D29" s="56">
        <f t="shared" si="25"/>
        <v>350.33342719342136</v>
      </c>
      <c r="E29" s="57">
        <f t="shared" si="25"/>
        <v>58.084258722000001</v>
      </c>
      <c r="F29" s="58">
        <f t="shared" si="25"/>
        <v>0</v>
      </c>
      <c r="G29" s="58">
        <f t="shared" si="25"/>
        <v>4.3671538631999995</v>
      </c>
      <c r="H29" s="59">
        <f t="shared" si="25"/>
        <v>284.23630310451898</v>
      </c>
      <c r="I29" s="56">
        <f t="shared" si="25"/>
        <v>0.33151810451896435</v>
      </c>
      <c r="J29" s="56">
        <f t="shared" si="25"/>
        <v>195.53736000000001</v>
      </c>
      <c r="K29" s="56">
        <f t="shared" si="25"/>
        <v>88.367425000000011</v>
      </c>
      <c r="L29" s="59">
        <f t="shared" si="25"/>
        <v>8340.2102181863247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1849.3952682279328</v>
      </c>
      <c r="Q29" s="57">
        <f t="shared" si="25"/>
        <v>915.79803516216293</v>
      </c>
      <c r="R29" s="57">
        <f t="shared" si="25"/>
        <v>987.87953111854915</v>
      </c>
      <c r="S29" s="57">
        <f t="shared" si="25"/>
        <v>381.42688578243548</v>
      </c>
      <c r="T29" s="57">
        <f t="shared" si="25"/>
        <v>162.17255809999997</v>
      </c>
      <c r="U29" s="57">
        <f t="shared" si="25"/>
        <v>3779.1916418857045</v>
      </c>
      <c r="V29" s="57">
        <f t="shared" si="25"/>
        <v>263.2952979095395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1469.9049887336207</v>
      </c>
      <c r="AB29" s="60">
        <f t="shared" si="25"/>
        <v>196.7664560302</v>
      </c>
      <c r="AC29" s="61">
        <f t="shared" si="25"/>
        <v>0</v>
      </c>
      <c r="AD29" s="57">
        <f t="shared" si="25"/>
        <v>0</v>
      </c>
      <c r="AE29" s="57">
        <f t="shared" si="25"/>
        <v>180.58719178727225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6.1110103767834847</v>
      </c>
      <c r="AI29" s="57">
        <f t="shared" si="25"/>
        <v>2.0173598145568428</v>
      </c>
      <c r="AJ29" s="57">
        <f t="shared" ref="AJ29" si="28">AJ30+AJ45+AJ56+AJ58+AJ65+AJ70+AJ71</f>
        <v>0.64483699867199995</v>
      </c>
      <c r="AK29" s="57">
        <f t="shared" si="25"/>
        <v>0</v>
      </c>
      <c r="AL29" s="57">
        <f t="shared" ref="AL29" si="29">AL30+AL45+AL56+AL58+AL65+AL70+AL71</f>
        <v>0.65047989750644886</v>
      </c>
      <c r="AM29" s="427">
        <f t="shared" si="25"/>
        <v>6.7555771554090231</v>
      </c>
      <c r="AN29" s="56">
        <f t="shared" si="25"/>
        <v>0</v>
      </c>
      <c r="AO29" s="59">
        <f t="shared" si="25"/>
        <v>2225.0608379379933</v>
      </c>
      <c r="AP29" s="60">
        <f t="shared" si="25"/>
        <v>0</v>
      </c>
      <c r="AQ29" s="51">
        <f t="shared" si="25"/>
        <v>12928.963643771278</v>
      </c>
    </row>
    <row r="30" spans="1:44" s="128" customFormat="1" ht="12.75" customHeight="1">
      <c r="A30" s="230" t="s">
        <v>43</v>
      </c>
      <c r="B30" s="121"/>
      <c r="C30" s="278">
        <f>SUM(C31:C44)</f>
        <v>167.19877069342135</v>
      </c>
      <c r="D30" s="185">
        <v>167.1987706934213</v>
      </c>
      <c r="E30" s="185">
        <v>0</v>
      </c>
      <c r="F30" s="280"/>
      <c r="G30" s="280"/>
      <c r="H30" s="314">
        <f>SUM(H31:H44)</f>
        <v>0.33151810451896435</v>
      </c>
      <c r="I30" s="279">
        <f t="shared" ref="I30:K30" si="30">SUM(I31:I44)</f>
        <v>0.33151810451896435</v>
      </c>
      <c r="J30" s="185">
        <f t="shared" si="30"/>
        <v>0</v>
      </c>
      <c r="K30" s="185">
        <f t="shared" si="30"/>
        <v>0</v>
      </c>
      <c r="L30" s="314">
        <f>SUM(L31:L44)</f>
        <v>920.12077742877955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27.941594256437341</v>
      </c>
      <c r="R30" s="185">
        <f>SUM(R31:R44)</f>
        <v>0</v>
      </c>
      <c r="S30" s="185">
        <v>371.57788578243549</v>
      </c>
      <c r="T30" s="185">
        <v>44.977039615305294</v>
      </c>
      <c r="U30" s="185">
        <v>239.79648160839631</v>
      </c>
      <c r="V30" s="185">
        <v>234.77677616620511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530.59569705184197</v>
      </c>
      <c r="AB30" s="336">
        <f t="shared" ref="AB30:AN30" si="31">SUM(AB31:AB44)</f>
        <v>163.94311397646572</v>
      </c>
      <c r="AC30" s="337">
        <f t="shared" si="31"/>
        <v>0</v>
      </c>
      <c r="AD30" s="185">
        <f t="shared" si="31"/>
        <v>0</v>
      </c>
      <c r="AE30" s="185">
        <f t="shared" si="31"/>
        <v>162.42451743495431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1.5185965415114167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678.52211818397893</v>
      </c>
      <c r="AP30" s="127">
        <f>SUM(AP31:AP44)</f>
        <v>0</v>
      </c>
      <c r="AQ30" s="62">
        <f t="shared" ref="AQ30" si="35">C30+H30+L30+AA30+AB30+AN30+AO30+AP30</f>
        <v>2460.7119954390064</v>
      </c>
    </row>
    <row r="31" spans="1:44" ht="12.75" customHeight="1">
      <c r="A31" s="233" t="s">
        <v>13</v>
      </c>
      <c r="B31" s="129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64.41794022615916</v>
      </c>
      <c r="M31" s="186"/>
      <c r="N31" s="186"/>
      <c r="O31" s="186"/>
      <c r="P31" s="186"/>
      <c r="Q31" s="186">
        <v>3.258715036538415</v>
      </c>
      <c r="R31" s="186"/>
      <c r="S31" s="186">
        <v>16.313801337691991</v>
      </c>
      <c r="T31" s="186">
        <v>0.11590233500214016</v>
      </c>
      <c r="U31" s="186">
        <v>44.729521516926617</v>
      </c>
      <c r="V31" s="186">
        <v>0</v>
      </c>
      <c r="W31" s="186"/>
      <c r="X31" s="186"/>
      <c r="Y31" s="186"/>
      <c r="Z31" s="283"/>
      <c r="AA31" s="352">
        <v>18.487296635559488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48.644389372556532</v>
      </c>
      <c r="AP31" s="136"/>
      <c r="AQ31" s="74">
        <f t="shared" si="24"/>
        <v>131.54962623427519</v>
      </c>
    </row>
    <row r="32" spans="1:44" ht="12.75" customHeight="1">
      <c r="A32" s="235" t="s">
        <v>110</v>
      </c>
      <c r="B32" s="402">
        <v>15</v>
      </c>
      <c r="C32" s="249">
        <f t="shared" si="36"/>
        <v>22.651335396000839</v>
      </c>
      <c r="D32" s="186">
        <v>22.651335396000839</v>
      </c>
      <c r="E32" s="173"/>
      <c r="F32" s="188"/>
      <c r="G32" s="188"/>
      <c r="H32" s="302">
        <f t="shared" si="37"/>
        <v>0.33151810451896435</v>
      </c>
      <c r="I32" s="28">
        <v>0.33151810451896435</v>
      </c>
      <c r="J32" s="173"/>
      <c r="K32" s="188"/>
      <c r="L32" s="302">
        <f t="shared" si="38"/>
        <v>119.84105547114461</v>
      </c>
      <c r="M32" s="173"/>
      <c r="N32" s="173"/>
      <c r="O32" s="173"/>
      <c r="P32" s="186"/>
      <c r="Q32" s="186">
        <v>13.787353102147293</v>
      </c>
      <c r="R32" s="173"/>
      <c r="S32" s="186">
        <v>69.022340695358579</v>
      </c>
      <c r="T32" s="186">
        <v>4.9966784423144874</v>
      </c>
      <c r="U32" s="186">
        <v>32.034683231324252</v>
      </c>
      <c r="V32" s="186">
        <v>0</v>
      </c>
      <c r="W32" s="173"/>
      <c r="X32" s="173"/>
      <c r="Y32" s="173"/>
      <c r="Z32" s="188"/>
      <c r="AA32" s="350">
        <v>154.5436972649857</v>
      </c>
      <c r="AB32" s="320">
        <f t="shared" si="39"/>
        <v>58.026044257348495</v>
      </c>
      <c r="AC32" s="321"/>
      <c r="AD32" s="173"/>
      <c r="AE32" s="173">
        <v>56.507447715837081</v>
      </c>
      <c r="AF32" s="173"/>
      <c r="AG32" s="186"/>
      <c r="AH32" s="186">
        <v>1.5185965415114167</v>
      </c>
      <c r="AI32" s="173">
        <v>0</v>
      </c>
      <c r="AJ32" s="173"/>
      <c r="AK32" s="173"/>
      <c r="AL32" s="173"/>
      <c r="AM32" s="440"/>
      <c r="AN32" s="413"/>
      <c r="AO32" s="347">
        <v>135.34665061874986</v>
      </c>
      <c r="AP32" s="29"/>
      <c r="AQ32" s="32">
        <f t="shared" si="24"/>
        <v>490.7403011127484</v>
      </c>
    </row>
    <row r="33" spans="1:43" ht="12.75" customHeight="1">
      <c r="A33" s="235" t="s">
        <v>16</v>
      </c>
      <c r="B33" s="138" t="s">
        <v>17</v>
      </c>
      <c r="C33" s="249">
        <f t="shared" si="36"/>
        <v>0</v>
      </c>
      <c r="D33" s="186">
        <v>0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5.3853155006939701</v>
      </c>
      <c r="M33" s="173"/>
      <c r="N33" s="173"/>
      <c r="O33" s="173"/>
      <c r="P33" s="186"/>
      <c r="Q33" s="186">
        <v>0.25411177110843214</v>
      </c>
      <c r="R33" s="173"/>
      <c r="S33" s="186">
        <v>1.2721360735597269</v>
      </c>
      <c r="T33" s="186">
        <v>0.33482896778396048</v>
      </c>
      <c r="U33" s="186">
        <v>3.5242386882418502</v>
      </c>
      <c r="V33" s="186">
        <v>0</v>
      </c>
      <c r="W33" s="173"/>
      <c r="X33" s="173"/>
      <c r="Y33" s="173"/>
      <c r="Z33" s="188"/>
      <c r="AA33" s="350">
        <v>0.25494789792561745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7.1603189570127928</v>
      </c>
      <c r="AP33" s="29"/>
      <c r="AQ33" s="32">
        <f t="shared" si="24"/>
        <v>12.800582355632381</v>
      </c>
    </row>
    <row r="34" spans="1:43" ht="12.75" customHeight="1">
      <c r="A34" s="235" t="s">
        <v>18</v>
      </c>
      <c r="B34" s="138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2.708264359317214</v>
      </c>
      <c r="M34" s="173"/>
      <c r="N34" s="173"/>
      <c r="O34" s="173"/>
      <c r="P34" s="186"/>
      <c r="Q34" s="186">
        <v>9.7081433680510185E-2</v>
      </c>
      <c r="R34" s="173"/>
      <c r="S34" s="186">
        <v>0.4860097323282761</v>
      </c>
      <c r="T34" s="186">
        <v>3.6487772130303388E-2</v>
      </c>
      <c r="U34" s="186">
        <v>2.0886854211781243</v>
      </c>
      <c r="V34" s="186">
        <v>0</v>
      </c>
      <c r="W34" s="173"/>
      <c r="X34" s="173"/>
      <c r="Y34" s="173"/>
      <c r="Z34" s="188"/>
      <c r="AA34" s="350">
        <v>3.2071015944661774</v>
      </c>
      <c r="AB34" s="320">
        <f t="shared" si="39"/>
        <v>105.91706971911724</v>
      </c>
      <c r="AC34" s="321"/>
      <c r="AD34" s="173"/>
      <c r="AE34" s="173">
        <v>105.91706971911724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27.464087781839247</v>
      </c>
      <c r="AP34" s="29"/>
      <c r="AQ34" s="32">
        <f t="shared" si="24"/>
        <v>139.29652345473988</v>
      </c>
    </row>
    <row r="35" spans="1:43" ht="12.75" customHeight="1">
      <c r="A35" s="235" t="s">
        <v>20</v>
      </c>
      <c r="B35" s="138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4.0751615092445093</v>
      </c>
      <c r="M35" s="173"/>
      <c r="N35" s="173"/>
      <c r="O35" s="173"/>
      <c r="P35" s="186"/>
      <c r="Q35" s="186">
        <v>0.29213906079895458</v>
      </c>
      <c r="R35" s="173"/>
      <c r="S35" s="186">
        <v>1.4625085493565173</v>
      </c>
      <c r="T35" s="186">
        <v>0</v>
      </c>
      <c r="U35" s="186">
        <v>2.320513899089037</v>
      </c>
      <c r="V35" s="186">
        <v>0</v>
      </c>
      <c r="W35" s="173"/>
      <c r="X35" s="173"/>
      <c r="Y35" s="173"/>
      <c r="Z35" s="188"/>
      <c r="AA35" s="350">
        <v>6.0401207592657959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21.532731345293069</v>
      </c>
      <c r="AP35" s="29"/>
      <c r="AQ35" s="32">
        <f t="shared" si="24"/>
        <v>31.648013613803375</v>
      </c>
    </row>
    <row r="36" spans="1:43" ht="12.75" customHeight="1">
      <c r="A36" s="235" t="s">
        <v>22</v>
      </c>
      <c r="B36" s="138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42.86960874014045</v>
      </c>
      <c r="M36" s="173"/>
      <c r="N36" s="173"/>
      <c r="O36" s="173"/>
      <c r="P36" s="186"/>
      <c r="Q36" s="186">
        <v>2.5536443476882584</v>
      </c>
      <c r="R36" s="173"/>
      <c r="S36" s="186">
        <v>12.784071668800919</v>
      </c>
      <c r="T36" s="186">
        <v>4.8958004840718834</v>
      </c>
      <c r="U36" s="186">
        <v>7.6280485712609831</v>
      </c>
      <c r="V36" s="186">
        <v>15.0080436683184</v>
      </c>
      <c r="W36" s="173"/>
      <c r="X36" s="173"/>
      <c r="Y36" s="173"/>
      <c r="Z36" s="188"/>
      <c r="AA36" s="347">
        <v>92.600888831599946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103.09841975095522</v>
      </c>
      <c r="AP36" s="29"/>
      <c r="AQ36" s="32">
        <f t="shared" si="24"/>
        <v>238.5689173226956</v>
      </c>
    </row>
    <row r="37" spans="1:43" ht="12.75" customHeight="1">
      <c r="A37" s="235" t="s">
        <v>24</v>
      </c>
      <c r="B37" s="138" t="s">
        <v>25</v>
      </c>
      <c r="C37" s="249">
        <f t="shared" si="36"/>
        <v>5.3908491304138089</v>
      </c>
      <c r="D37" s="186">
        <v>5.3908491304138089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7.2033356310238261</v>
      </c>
      <c r="M37" s="173"/>
      <c r="N37" s="173"/>
      <c r="O37" s="173"/>
      <c r="P37" s="186"/>
      <c r="Q37" s="186">
        <v>0.13645086300716869</v>
      </c>
      <c r="R37" s="173"/>
      <c r="S37" s="186">
        <v>0.68310123668260003</v>
      </c>
      <c r="T37" s="186">
        <v>3.247411719597002</v>
      </c>
      <c r="U37" s="186">
        <v>3.1363718117370549</v>
      </c>
      <c r="V37" s="186">
        <v>0</v>
      </c>
      <c r="W37" s="173"/>
      <c r="X37" s="173"/>
      <c r="Y37" s="173"/>
      <c r="Z37" s="188"/>
      <c r="AA37" s="350">
        <v>4.2006835891856396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33.617983625269623</v>
      </c>
      <c r="AP37" s="29"/>
      <c r="AQ37" s="32">
        <f t="shared" si="24"/>
        <v>50.412851975892899</v>
      </c>
    </row>
    <row r="38" spans="1:43" ht="12.75" customHeight="1">
      <c r="A38" s="235" t="s">
        <v>26</v>
      </c>
      <c r="B38" s="138" t="s">
        <v>27</v>
      </c>
      <c r="C38" s="249">
        <f t="shared" si="36"/>
        <v>139.15658616700671</v>
      </c>
      <c r="D38" s="186">
        <v>139.15658616700671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257.71345174946663</v>
      </c>
      <c r="M38" s="173"/>
      <c r="N38" s="173"/>
      <c r="O38" s="173"/>
      <c r="P38" s="186"/>
      <c r="Q38" s="186">
        <v>1.4857485772026464</v>
      </c>
      <c r="R38" s="173"/>
      <c r="S38" s="186">
        <v>7.4379646131898838</v>
      </c>
      <c r="T38" s="186">
        <v>2.3094613418944965</v>
      </c>
      <c r="U38" s="186">
        <v>26.711544719292917</v>
      </c>
      <c r="V38" s="186">
        <v>219.7687324978867</v>
      </c>
      <c r="W38" s="173"/>
      <c r="X38" s="173"/>
      <c r="Y38" s="173"/>
      <c r="Z38" s="188"/>
      <c r="AA38" s="350">
        <v>49.710074714225755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71.686755388223219</v>
      </c>
      <c r="AP38" s="29"/>
      <c r="AQ38" s="32">
        <f t="shared" si="24"/>
        <v>518.26686801892231</v>
      </c>
    </row>
    <row r="39" spans="1:43" ht="12.75" customHeight="1">
      <c r="A39" s="235" t="s">
        <v>28</v>
      </c>
      <c r="B39" s="138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254.03271653304344</v>
      </c>
      <c r="M39" s="173"/>
      <c r="N39" s="173"/>
      <c r="O39" s="173"/>
      <c r="P39" s="186"/>
      <c r="Q39" s="186">
        <v>0</v>
      </c>
      <c r="R39" s="173"/>
      <c r="S39" s="186">
        <v>247.95</v>
      </c>
      <c r="T39" s="186">
        <v>2.9619485611658045</v>
      </c>
      <c r="U39" s="186">
        <v>3.1207679718776666</v>
      </c>
      <c r="V39" s="186">
        <v>0</v>
      </c>
      <c r="W39" s="173"/>
      <c r="X39" s="173"/>
      <c r="Y39" s="173"/>
      <c r="Z39" s="188"/>
      <c r="AA39" s="350">
        <v>153.03692174908124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15.14267123333252</v>
      </c>
      <c r="AP39" s="29"/>
      <c r="AQ39" s="32">
        <f t="shared" si="24"/>
        <v>422.21230951545721</v>
      </c>
    </row>
    <row r="40" spans="1:43" ht="12.75" customHeight="1">
      <c r="A40" s="235" t="s">
        <v>30</v>
      </c>
      <c r="B40" s="138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4.9924053893846549</v>
      </c>
      <c r="M40" s="173"/>
      <c r="N40" s="173"/>
      <c r="O40" s="173"/>
      <c r="P40" s="186"/>
      <c r="Q40" s="186">
        <v>0.30019189861577106</v>
      </c>
      <c r="R40" s="173"/>
      <c r="S40" s="186">
        <v>1.5028227207017197</v>
      </c>
      <c r="T40" s="186">
        <v>1.457364545675059</v>
      </c>
      <c r="U40" s="186">
        <v>1.7320262243921052</v>
      </c>
      <c r="V40" s="186">
        <v>0</v>
      </c>
      <c r="W40" s="173"/>
      <c r="X40" s="173"/>
      <c r="Y40" s="173"/>
      <c r="Z40" s="188"/>
      <c r="AA40" s="350">
        <v>8.4799959693202993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16.105494789647825</v>
      </c>
      <c r="AP40" s="29"/>
      <c r="AQ40" s="32">
        <f t="shared" si="24"/>
        <v>29.577896148352778</v>
      </c>
    </row>
    <row r="41" spans="1:43" ht="12.75" customHeight="1">
      <c r="A41" s="235" t="s">
        <v>32</v>
      </c>
      <c r="B41" s="138" t="s">
        <v>33</v>
      </c>
      <c r="C41" s="526">
        <f t="shared" si="36"/>
        <v>0</v>
      </c>
      <c r="D41" s="525">
        <v>0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49.763624542146715</v>
      </c>
      <c r="M41" s="173"/>
      <c r="N41" s="173"/>
      <c r="O41" s="173"/>
      <c r="P41" s="186"/>
      <c r="Q41" s="186">
        <v>1.7760981184867528</v>
      </c>
      <c r="R41" s="173"/>
      <c r="S41" s="186">
        <v>8.8915144578030212</v>
      </c>
      <c r="T41" s="186">
        <v>21.976370520128022</v>
      </c>
      <c r="U41" s="186">
        <v>17.119641445728917</v>
      </c>
      <c r="V41" s="186">
        <v>0</v>
      </c>
      <c r="W41" s="173"/>
      <c r="X41" s="173"/>
      <c r="Y41" s="173"/>
      <c r="Z41" s="188"/>
      <c r="AA41" s="347">
        <v>30.936855202488001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128.13728215981158</v>
      </c>
      <c r="AP41" s="29"/>
      <c r="AQ41" s="32">
        <f t="shared" si="24"/>
        <v>208.8377619044463</v>
      </c>
    </row>
    <row r="42" spans="1:43" ht="12.75" customHeight="1">
      <c r="A42" s="235" t="s">
        <v>34</v>
      </c>
      <c r="B42" s="138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2.3091194926210585</v>
      </c>
      <c r="M42" s="173"/>
      <c r="N42" s="173"/>
      <c r="O42" s="173"/>
      <c r="P42" s="186"/>
      <c r="Q42" s="186">
        <v>9.9765712952782332E-2</v>
      </c>
      <c r="R42" s="173"/>
      <c r="S42" s="186">
        <v>0.49944778944334361</v>
      </c>
      <c r="T42" s="186">
        <v>0.7469261589026811</v>
      </c>
      <c r="U42" s="186">
        <v>0.9629798313222514</v>
      </c>
      <c r="V42" s="186">
        <v>0</v>
      </c>
      <c r="W42" s="173"/>
      <c r="X42" s="173"/>
      <c r="Y42" s="173"/>
      <c r="Z42" s="188"/>
      <c r="AA42" s="382">
        <v>6.9622220349406927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9.7299678634429831</v>
      </c>
      <c r="AP42" s="29"/>
      <c r="AQ42" s="32">
        <f t="shared" si="24"/>
        <v>19.001309391004735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7.5852196212392435</v>
      </c>
      <c r="M43" s="173"/>
      <c r="N43" s="173"/>
      <c r="O43" s="173"/>
      <c r="P43" s="173"/>
      <c r="Q43" s="173">
        <v>0.65362200279827365</v>
      </c>
      <c r="R43" s="173"/>
      <c r="S43" s="173">
        <v>3.2721669075189461</v>
      </c>
      <c r="T43" s="173">
        <v>0.5108288098242475</v>
      </c>
      <c r="U43" s="173">
        <v>2.0976019010977747</v>
      </c>
      <c r="V43" s="173">
        <v>0</v>
      </c>
      <c r="W43" s="173">
        <v>1.0510000000000019</v>
      </c>
      <c r="X43" s="173"/>
      <c r="Y43" s="173"/>
      <c r="Z43" s="188"/>
      <c r="AA43" s="350">
        <v>2.1348908087976932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28.217996792916328</v>
      </c>
      <c r="AP43" s="29"/>
      <c r="AQ43" s="32">
        <f t="shared" si="24"/>
        <v>37.938107222953263</v>
      </c>
    </row>
    <row r="44" spans="1:43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97.223558663154037</v>
      </c>
      <c r="M44" s="180"/>
      <c r="N44" s="180"/>
      <c r="O44" s="180"/>
      <c r="P44" s="180"/>
      <c r="Q44" s="180">
        <v>3.2466723314120873</v>
      </c>
      <c r="R44" s="180"/>
      <c r="S44" s="180">
        <v>0</v>
      </c>
      <c r="T44" s="180">
        <v>1.3870299568152014</v>
      </c>
      <c r="U44" s="180">
        <v>92.589856374926754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32.637368504928233</v>
      </c>
      <c r="AP44" s="328"/>
      <c r="AQ44" s="215">
        <f>C44+H44+L44+AA44+AB44+AN44+AO44+AP44</f>
        <v>129.86092716808227</v>
      </c>
    </row>
    <row r="45" spans="1:43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5428.3005017847936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1849.3952682279328</v>
      </c>
      <c r="Q45" s="529">
        <f t="shared" si="40"/>
        <v>0</v>
      </c>
      <c r="R45" s="529">
        <f t="shared" si="40"/>
        <v>987.87953111854915</v>
      </c>
      <c r="S45" s="529">
        <f t="shared" si="40"/>
        <v>0</v>
      </c>
      <c r="T45" s="529">
        <f t="shared" si="40"/>
        <v>0.87129265939705547</v>
      </c>
      <c r="U45" s="529">
        <f>SUM(U46:U55)</f>
        <v>2590.1544097789147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1.8486672398968187</v>
      </c>
      <c r="AB45" s="533">
        <f t="shared" si="40"/>
        <v>2.6621968132288427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2.0173598145568428</v>
      </c>
      <c r="AJ45" s="529">
        <f t="shared" ref="AJ45" si="43">SUM(AJ46:AJ55)</f>
        <v>0.64483699867199995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4.8675126397248496</v>
      </c>
      <c r="AP45" s="542">
        <f t="shared" si="40"/>
        <v>0</v>
      </c>
      <c r="AQ45" s="545">
        <f t="shared" si="24"/>
        <v>5437.6788784776436</v>
      </c>
    </row>
    <row r="46" spans="1:43" ht="12.75" customHeight="1">
      <c r="A46" s="239" t="s">
        <v>70</v>
      </c>
      <c r="B46" s="64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1075.3869444758095</v>
      </c>
      <c r="M46" s="179"/>
      <c r="N46" s="179"/>
      <c r="O46" s="179"/>
      <c r="P46" s="179"/>
      <c r="Q46" s="179"/>
      <c r="R46" s="179"/>
      <c r="S46" s="179"/>
      <c r="T46" s="179"/>
      <c r="U46" s="179">
        <v>1075.3869444758095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0.30923025052595077</v>
      </c>
      <c r="AC46" s="327"/>
      <c r="AD46" s="179"/>
      <c r="AE46" s="179"/>
      <c r="AF46" s="179"/>
      <c r="AG46" s="179"/>
      <c r="AH46" s="179">
        <v>0</v>
      </c>
      <c r="AI46" s="179">
        <v>0.30923025052595077</v>
      </c>
      <c r="AJ46" s="179">
        <v>0</v>
      </c>
      <c r="AK46" s="179"/>
      <c r="AL46" s="179"/>
      <c r="AM46" s="420"/>
      <c r="AN46" s="311"/>
      <c r="AO46" s="352"/>
      <c r="AP46" s="70"/>
      <c r="AQ46" s="95">
        <f t="shared" si="24"/>
        <v>1075.6961747263354</v>
      </c>
    </row>
    <row r="47" spans="1:43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136"/>
      <c r="AQ47" s="32">
        <f t="shared" si="24"/>
        <v>0</v>
      </c>
    </row>
    <row r="48" spans="1:43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2003.6587684323283</v>
      </c>
      <c r="M48" s="173"/>
      <c r="N48" s="173"/>
      <c r="O48" s="173"/>
      <c r="P48" s="173">
        <v>1537.247513487423</v>
      </c>
      <c r="Q48" s="173"/>
      <c r="R48" s="173"/>
      <c r="S48" s="173"/>
      <c r="T48" s="173">
        <v>0.87129265939705547</v>
      </c>
      <c r="U48" s="173">
        <v>465.53996228550818</v>
      </c>
      <c r="V48" s="173"/>
      <c r="W48" s="173"/>
      <c r="X48" s="173"/>
      <c r="Y48" s="173"/>
      <c r="Z48" s="188"/>
      <c r="AA48" s="302"/>
      <c r="AB48" s="320">
        <f t="shared" si="48"/>
        <v>1.9775354415523028</v>
      </c>
      <c r="AC48" s="321"/>
      <c r="AD48" s="173"/>
      <c r="AE48" s="173"/>
      <c r="AF48" s="173"/>
      <c r="AG48" s="173"/>
      <c r="AH48" s="173"/>
      <c r="AI48" s="173">
        <v>1.4410640834342878</v>
      </c>
      <c r="AJ48" s="173">
        <v>0.53647135811801494</v>
      </c>
      <c r="AK48" s="173"/>
      <c r="AL48" s="173"/>
      <c r="AM48" s="416"/>
      <c r="AN48" s="413"/>
      <c r="AO48" s="31">
        <v>0</v>
      </c>
      <c r="AP48" s="29"/>
      <c r="AQ48" s="32">
        <f t="shared" si="24"/>
        <v>2005.6363038738807</v>
      </c>
    </row>
    <row r="49" spans="1:43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159.92579879484009</v>
      </c>
      <c r="M49" s="173"/>
      <c r="N49" s="173"/>
      <c r="O49" s="173"/>
      <c r="P49" s="173">
        <v>39.409377436424649</v>
      </c>
      <c r="Q49" s="173"/>
      <c r="R49" s="173"/>
      <c r="S49" s="173"/>
      <c r="T49" s="173"/>
      <c r="U49" s="173">
        <v>120.51642135841544</v>
      </c>
      <c r="V49" s="173"/>
      <c r="W49" s="173"/>
      <c r="X49" s="173"/>
      <c r="Y49" s="173"/>
      <c r="Z49" s="188"/>
      <c r="AA49" s="302"/>
      <c r="AB49" s="320">
        <f t="shared" si="48"/>
        <v>4.8407957718001535E-2</v>
      </c>
      <c r="AC49" s="321"/>
      <c r="AD49" s="173"/>
      <c r="AE49" s="173"/>
      <c r="AF49" s="173"/>
      <c r="AG49" s="173"/>
      <c r="AH49" s="173"/>
      <c r="AI49" s="173">
        <v>3.4654803427355704E-2</v>
      </c>
      <c r="AJ49" s="173">
        <v>1.375315429064583E-2</v>
      </c>
      <c r="AK49" s="173"/>
      <c r="AL49" s="173"/>
      <c r="AM49" s="416"/>
      <c r="AN49" s="413"/>
      <c r="AO49" s="350">
        <v>0</v>
      </c>
      <c r="AP49" s="29"/>
      <c r="AQ49" s="32">
        <f t="shared" si="24"/>
        <v>159.9742067525581</v>
      </c>
    </row>
    <row r="50" spans="1:43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39.81827411167513</v>
      </c>
      <c r="M50" s="173"/>
      <c r="N50" s="173"/>
      <c r="O50" s="173"/>
      <c r="P50" s="173"/>
      <c r="Q50" s="173"/>
      <c r="R50" s="285"/>
      <c r="S50" s="173"/>
      <c r="T50" s="173"/>
      <c r="U50" s="173">
        <v>39.81827411167513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4.8675126397248496</v>
      </c>
      <c r="AP50" s="29"/>
      <c r="AQ50" s="32">
        <f t="shared" si="24"/>
        <v>44.685786751399981</v>
      </c>
    </row>
    <row r="51" spans="1:43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30.553735303350351</v>
      </c>
      <c r="M51" s="173"/>
      <c r="N51" s="173"/>
      <c r="O51" s="173"/>
      <c r="P51" s="173">
        <v>1.6282666666666668</v>
      </c>
      <c r="Q51" s="188"/>
      <c r="R51" s="173">
        <v>28.925468636683686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29"/>
      <c r="AQ51" s="32">
        <f t="shared" si="24"/>
        <v>30.553735303350351</v>
      </c>
    </row>
    <row r="52" spans="1:43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958.95406248186544</v>
      </c>
      <c r="M52" s="285"/>
      <c r="N52" s="285"/>
      <c r="O52" s="285"/>
      <c r="P52" s="186"/>
      <c r="Q52" s="186"/>
      <c r="R52" s="285">
        <v>958.95406248186544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144"/>
      <c r="AQ52" s="146">
        <f t="shared" si="24"/>
        <v>958.95406248186544</v>
      </c>
    </row>
    <row r="53" spans="1:43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407.04672150324313</v>
      </c>
      <c r="M53" s="285"/>
      <c r="N53" s="285"/>
      <c r="O53" s="285"/>
      <c r="P53" s="183">
        <v>71.655275298169741</v>
      </c>
      <c r="Q53" s="183"/>
      <c r="R53" s="285"/>
      <c r="S53" s="186"/>
      <c r="T53" s="285"/>
      <c r="U53" s="285">
        <v>335.39144620507341</v>
      </c>
      <c r="V53" s="285"/>
      <c r="W53" s="285"/>
      <c r="X53" s="285"/>
      <c r="Y53" s="285"/>
      <c r="Z53" s="286"/>
      <c r="AA53" s="347"/>
      <c r="AB53" s="340">
        <f t="shared" si="48"/>
        <v>0.12144904803607241</v>
      </c>
      <c r="AC53" s="341"/>
      <c r="AD53" s="285"/>
      <c r="AE53" s="186"/>
      <c r="AF53" s="186"/>
      <c r="AG53" s="285"/>
      <c r="AH53" s="285"/>
      <c r="AI53" s="173">
        <v>9.6442663235799406E-2</v>
      </c>
      <c r="AJ53" s="173">
        <v>2.5006384800273007E-2</v>
      </c>
      <c r="AK53" s="285"/>
      <c r="AL53" s="285"/>
      <c r="AM53" s="440"/>
      <c r="AN53" s="435"/>
      <c r="AO53" s="382"/>
      <c r="AP53" s="144"/>
      <c r="AQ53" s="146">
        <f t="shared" si="24"/>
        <v>407.16817055127922</v>
      </c>
    </row>
    <row r="54" spans="1:43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80.655555339809993</v>
      </c>
      <c r="M54" s="285"/>
      <c r="N54" s="285"/>
      <c r="O54" s="285"/>
      <c r="P54" s="183"/>
      <c r="Q54" s="183"/>
      <c r="R54" s="285"/>
      <c r="S54" s="186"/>
      <c r="T54" s="285"/>
      <c r="U54" s="285">
        <v>80.655555339809993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144"/>
      <c r="AQ54" s="146">
        <f t="shared" si="24"/>
        <v>80.655555339809993</v>
      </c>
    </row>
    <row r="55" spans="1:43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672.30064134187171</v>
      </c>
      <c r="M55" s="180"/>
      <c r="N55" s="180"/>
      <c r="O55" s="180"/>
      <c r="P55" s="180">
        <v>199.45483533924869</v>
      </c>
      <c r="Q55" s="180"/>
      <c r="R55" s="180"/>
      <c r="S55" s="173">
        <v>0</v>
      </c>
      <c r="T55" s="180"/>
      <c r="U55" s="180">
        <v>472.84580600262302</v>
      </c>
      <c r="V55" s="180"/>
      <c r="W55" s="180"/>
      <c r="X55" s="180"/>
      <c r="Y55" s="180"/>
      <c r="Z55" s="264"/>
      <c r="AA55" s="515">
        <v>1.8486672398968187</v>
      </c>
      <c r="AB55" s="328">
        <f t="shared" si="48"/>
        <v>0.20557411539651538</v>
      </c>
      <c r="AC55" s="329"/>
      <c r="AD55" s="180"/>
      <c r="AE55" s="180"/>
      <c r="AF55" s="180"/>
      <c r="AG55" s="180"/>
      <c r="AH55" s="180"/>
      <c r="AI55" s="180">
        <v>0.13596801393344921</v>
      </c>
      <c r="AJ55" s="180">
        <v>6.9606101463066186E-2</v>
      </c>
      <c r="AK55" s="180"/>
      <c r="AL55" s="180"/>
      <c r="AM55" s="448"/>
      <c r="AN55" s="414"/>
      <c r="AO55" s="353"/>
      <c r="AP55" s="82"/>
      <c r="AQ55" s="85">
        <f t="shared" si="24"/>
        <v>674.35488269716507</v>
      </c>
    </row>
    <row r="56" spans="1:43" s="52" customFormat="1" ht="12.75" customHeight="1">
      <c r="A56" s="240" t="s">
        <v>40</v>
      </c>
      <c r="B56" s="157"/>
      <c r="C56" s="287">
        <f t="shared" si="45"/>
        <v>218.85474913320002</v>
      </c>
      <c r="D56" s="292">
        <v>158.64306500000001</v>
      </c>
      <c r="E56" s="188">
        <v>56.540283622000004</v>
      </c>
      <c r="F56" s="288"/>
      <c r="G56" s="288">
        <v>3.6714005111999999</v>
      </c>
      <c r="H56" s="174">
        <f t="shared" si="46"/>
        <v>283.51538800000003</v>
      </c>
      <c r="I56" s="292"/>
      <c r="J56" s="187">
        <v>195.53736000000001</v>
      </c>
      <c r="K56" s="288">
        <v>87.978028000000009</v>
      </c>
      <c r="L56" s="174">
        <f t="shared" si="47"/>
        <v>1398.1717303789137</v>
      </c>
      <c r="M56" s="187"/>
      <c r="N56" s="187"/>
      <c r="O56" s="187"/>
      <c r="P56" s="187">
        <v>0</v>
      </c>
      <c r="Q56" s="187">
        <v>862.78205215802177</v>
      </c>
      <c r="R56" s="187"/>
      <c r="S56" s="187">
        <v>0</v>
      </c>
      <c r="T56" s="187">
        <v>49.885592584674313</v>
      </c>
      <c r="U56" s="187">
        <v>456.98556389288336</v>
      </c>
      <c r="V56" s="187">
        <v>28.518521743334404</v>
      </c>
      <c r="W56" s="187"/>
      <c r="X56" s="187"/>
      <c r="Y56" s="187"/>
      <c r="Z56" s="288"/>
      <c r="AA56" s="174">
        <v>632.20574185535486</v>
      </c>
      <c r="AB56" s="342">
        <f t="shared" si="48"/>
        <v>22.310444972104236</v>
      </c>
      <c r="AC56" s="343"/>
      <c r="AD56" s="187"/>
      <c r="AE56" s="187">
        <v>16.779983036754746</v>
      </c>
      <c r="AF56" s="187"/>
      <c r="AG56" s="187"/>
      <c r="AH56" s="187"/>
      <c r="AI56" s="187"/>
      <c r="AJ56" s="187"/>
      <c r="AK56" s="187"/>
      <c r="AL56" s="187">
        <v>0.61759081754084266</v>
      </c>
      <c r="AM56" s="442">
        <v>4.9128711178086464</v>
      </c>
      <c r="AN56" s="342"/>
      <c r="AO56" s="174">
        <v>694.98933791917455</v>
      </c>
      <c r="AP56" s="152"/>
      <c r="AQ56" s="94">
        <f t="shared" si="24"/>
        <v>3250.0473922587471</v>
      </c>
    </row>
    <row r="57" spans="1:43" s="52" customFormat="1" ht="12.75" customHeight="1">
      <c r="A57" s="240" t="s">
        <v>193</v>
      </c>
      <c r="B57" s="157"/>
      <c r="C57" s="287">
        <f>C58+C65</f>
        <v>26.731319952000003</v>
      </c>
      <c r="D57" s="187">
        <f t="shared" ref="D57:AP57" si="49">D58+D65</f>
        <v>24.491591500000002</v>
      </c>
      <c r="E57" s="187">
        <f t="shared" si="49"/>
        <v>1.5439750999999999</v>
      </c>
      <c r="F57" s="288">
        <f t="shared" si="49"/>
        <v>0</v>
      </c>
      <c r="G57" s="288">
        <f t="shared" si="49"/>
        <v>0.69575335199999999</v>
      </c>
      <c r="H57" s="174">
        <f t="shared" si="49"/>
        <v>0.38939699999999999</v>
      </c>
      <c r="I57" s="292">
        <f t="shared" si="49"/>
        <v>0</v>
      </c>
      <c r="J57" s="292">
        <f t="shared" si="49"/>
        <v>0</v>
      </c>
      <c r="K57" s="292">
        <f t="shared" si="49"/>
        <v>0.38939699999999999</v>
      </c>
      <c r="L57" s="174">
        <f t="shared" si="49"/>
        <v>282.65369721899879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25.074388747703836</v>
      </c>
      <c r="R57" s="187">
        <f t="shared" si="49"/>
        <v>0</v>
      </c>
      <c r="S57" s="187">
        <f t="shared" si="49"/>
        <v>9.8490000000000002</v>
      </c>
      <c r="T57" s="187">
        <f t="shared" si="49"/>
        <v>66.438633240623304</v>
      </c>
      <c r="U57" s="187">
        <f t="shared" si="49"/>
        <v>181.29167523067161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305.25488258652706</v>
      </c>
      <c r="AB57" s="342">
        <f t="shared" si="49"/>
        <v>7.8507002684012486</v>
      </c>
      <c r="AC57" s="343">
        <f t="shared" si="49"/>
        <v>0</v>
      </c>
      <c r="AD57" s="187">
        <f t="shared" si="49"/>
        <v>0</v>
      </c>
      <c r="AE57" s="187">
        <f t="shared" si="49"/>
        <v>1.3826913155631984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4.592413835272068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3.2889079965606187E-2</v>
      </c>
      <c r="AM57" s="442">
        <f t="shared" si="49"/>
        <v>1.8427060376003763</v>
      </c>
      <c r="AN57" s="292">
        <f t="shared" si="49"/>
        <v>0</v>
      </c>
      <c r="AO57" s="174">
        <f t="shared" si="49"/>
        <v>793.94756137052298</v>
      </c>
      <c r="AP57" s="152">
        <f t="shared" si="49"/>
        <v>0</v>
      </c>
      <c r="AQ57" s="153">
        <f t="shared" si="24"/>
        <v>1416.8275583964501</v>
      </c>
    </row>
    <row r="58" spans="1:43" s="52" customFormat="1" ht="12.75" customHeight="1">
      <c r="A58" s="240" t="s">
        <v>194</v>
      </c>
      <c r="B58" s="157"/>
      <c r="C58" s="287">
        <f t="shared" si="45"/>
        <v>26.731319952000003</v>
      </c>
      <c r="D58" s="187">
        <v>24.491591500000002</v>
      </c>
      <c r="E58" s="187">
        <v>1.5439750999999999</v>
      </c>
      <c r="F58" s="288">
        <f>SUM(F59:F64)</f>
        <v>0</v>
      </c>
      <c r="G58" s="288">
        <v>0.69575335199999999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173.15671603401515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12.183443880230028</v>
      </c>
      <c r="R58" s="187">
        <f t="shared" si="54"/>
        <v>0</v>
      </c>
      <c r="S58" s="187">
        <v>0.96086171731592895</v>
      </c>
      <c r="T58" s="187">
        <v>52.767778213653706</v>
      </c>
      <c r="U58" s="187">
        <v>107.24463222281548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181.85746649117934</v>
      </c>
      <c r="AB58" s="342">
        <f t="shared" si="48"/>
        <v>3.2582864331291805</v>
      </c>
      <c r="AC58" s="343">
        <f t="shared" si="54"/>
        <v>0</v>
      </c>
      <c r="AD58" s="187">
        <f t="shared" si="54"/>
        <v>0</v>
      </c>
      <c r="AE58" s="187">
        <f>SUM(AE59:AE64)</f>
        <v>1.3826913155631984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3.2889079965606187E-2</v>
      </c>
      <c r="AM58" s="442">
        <v>1.8427060376003763</v>
      </c>
      <c r="AN58" s="292">
        <f t="shared" si="54"/>
        <v>0</v>
      </c>
      <c r="AO58" s="174">
        <v>555.30530003291597</v>
      </c>
      <c r="AP58" s="152">
        <f t="shared" ref="AP58" si="57">SUM(AP59:AP64)</f>
        <v>0</v>
      </c>
      <c r="AQ58" s="153">
        <f t="shared" si="24"/>
        <v>940.30908894323966</v>
      </c>
    </row>
    <row r="59" spans="1:43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1.3826913155631984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0.38939699999999999</v>
      </c>
      <c r="I65" s="151"/>
      <c r="J65" s="151">
        <v>0</v>
      </c>
      <c r="K65" s="151">
        <v>0.38939699999999999</v>
      </c>
      <c r="L65" s="308">
        <f>SUM(M65:Z65)</f>
        <v>109.49698118498362</v>
      </c>
      <c r="M65" s="180"/>
      <c r="N65" s="180"/>
      <c r="O65" s="180"/>
      <c r="P65" s="180"/>
      <c r="Q65" s="180">
        <v>12.890944867473808</v>
      </c>
      <c r="R65" s="180"/>
      <c r="S65" s="187">
        <v>8.8881382826840714</v>
      </c>
      <c r="T65" s="187">
        <v>13.670855026969601</v>
      </c>
      <c r="U65" s="187">
        <v>74.047043007856146</v>
      </c>
      <c r="V65" s="180">
        <f>SUM(V66:V69)</f>
        <v>0</v>
      </c>
      <c r="W65" s="180"/>
      <c r="X65" s="180"/>
      <c r="Y65" s="180"/>
      <c r="Z65" s="264"/>
      <c r="AA65" s="174">
        <v>123.39741609534771</v>
      </c>
      <c r="AB65" s="328">
        <f>SUM(AC65:AM65)</f>
        <v>4.592413835272068</v>
      </c>
      <c r="AC65" s="329"/>
      <c r="AD65" s="180"/>
      <c r="AE65" s="180"/>
      <c r="AF65" s="180"/>
      <c r="AG65" s="180"/>
      <c r="AH65" s="180">
        <v>4.592413835272068</v>
      </c>
      <c r="AI65" s="180">
        <f>SUM(AI66:AI69)</f>
        <v>0</v>
      </c>
      <c r="AJ65" s="180"/>
      <c r="AK65" s="180"/>
      <c r="AL65" s="180"/>
      <c r="AM65" s="421"/>
      <c r="AN65" s="414"/>
      <c r="AO65" s="174">
        <v>238.64226133760698</v>
      </c>
      <c r="AP65" s="82"/>
      <c r="AQ65" s="572">
        <f t="shared" si="24"/>
        <v>476.5184694532104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269.21494013907187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269.21494013907187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52.734307824591568</v>
      </c>
      <c r="AP70" s="104"/>
      <c r="AQ70" s="94">
        <f t="shared" si="24"/>
        <v>321.94924796366342</v>
      </c>
    </row>
    <row r="71" spans="1:43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41.748571235766221</v>
      </c>
      <c r="M71" s="180"/>
      <c r="N71" s="180"/>
      <c r="O71" s="180"/>
      <c r="P71" s="180"/>
      <c r="Q71" s="180"/>
      <c r="R71" s="180"/>
      <c r="S71" s="180"/>
      <c r="T71" s="180"/>
      <c r="U71" s="180">
        <v>41.748571235766221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82"/>
      <c r="AQ71" s="461">
        <f t="shared" si="24"/>
        <v>41.748571235766221</v>
      </c>
    </row>
    <row r="72" spans="1:43" ht="12.75" customHeight="1" thickBot="1">
      <c r="A72" s="45" t="s">
        <v>42</v>
      </c>
      <c r="B72" s="46"/>
      <c r="C72" s="254">
        <f t="shared" ref="C72:AP72" si="58">C26-C27-C29</f>
        <v>-2.1532559839995429</v>
      </c>
      <c r="D72" s="276">
        <f t="shared" si="58"/>
        <v>2.3449124000002257</v>
      </c>
      <c r="E72" s="177">
        <f t="shared" si="58"/>
        <v>-4.4981683840000031</v>
      </c>
      <c r="F72" s="295">
        <f t="shared" si="58"/>
        <v>0</v>
      </c>
      <c r="G72" s="295">
        <f t="shared" si="58"/>
        <v>0</v>
      </c>
      <c r="H72" s="305">
        <f t="shared" si="58"/>
        <v>-9.4931995543677772</v>
      </c>
      <c r="I72" s="276">
        <f t="shared" si="58"/>
        <v>-0.15621455436766607</v>
      </c>
      <c r="J72" s="177">
        <f t="shared" si="58"/>
        <v>0.3004799999999932</v>
      </c>
      <c r="K72" s="295">
        <f t="shared" si="58"/>
        <v>-9.6374650000000202</v>
      </c>
      <c r="L72" s="305">
        <f t="shared" si="58"/>
        <v>-109.49283601100433</v>
      </c>
      <c r="M72" s="177">
        <f t="shared" si="58"/>
        <v>1.0225999999997839</v>
      </c>
      <c r="N72" s="177">
        <f t="shared" ref="N72" si="59">N26-N27-N29</f>
        <v>2.1300000000000008</v>
      </c>
      <c r="O72" s="177">
        <f t="shared" si="58"/>
        <v>0</v>
      </c>
      <c r="P72" s="177">
        <f t="shared" si="58"/>
        <v>-33.307599473474511</v>
      </c>
      <c r="Q72" s="177">
        <f t="shared" si="58"/>
        <v>7.8010322923769309</v>
      </c>
      <c r="R72" s="177">
        <f t="shared" si="58"/>
        <v>15.685557467388549</v>
      </c>
      <c r="S72" s="177">
        <f t="shared" si="58"/>
        <v>-45.228719090980803</v>
      </c>
      <c r="T72" s="177">
        <f t="shared" si="58"/>
        <v>-9.6302219813537704E-4</v>
      </c>
      <c r="U72" s="177">
        <f t="shared" si="58"/>
        <v>-58.639602140118768</v>
      </c>
      <c r="V72" s="177">
        <f t="shared" si="58"/>
        <v>0</v>
      </c>
      <c r="W72" s="177">
        <f t="shared" si="58"/>
        <v>1.0448579559999915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0.7250007197751529</v>
      </c>
      <c r="AB72" s="255">
        <f t="shared" si="58"/>
        <v>0.12919389690603111</v>
      </c>
      <c r="AC72" s="334">
        <f t="shared" si="58"/>
        <v>0</v>
      </c>
      <c r="AD72" s="177">
        <f t="shared" si="58"/>
        <v>0</v>
      </c>
      <c r="AE72" s="177">
        <f t="shared" si="58"/>
        <v>-0.19230534059423121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0.3552904656578586</v>
      </c>
      <c r="AJ72" s="177">
        <f t="shared" ref="AJ72" si="61">AJ26-AJ27-AJ29</f>
        <v>-9.0214819199996299E-4</v>
      </c>
      <c r="AK72" s="177">
        <f t="shared" si="58"/>
        <v>0</v>
      </c>
      <c r="AL72" s="177">
        <f t="shared" ref="AL72" si="62">AL26-AL27-AL29</f>
        <v>-3.2889079965606194E-2</v>
      </c>
      <c r="AM72" s="437">
        <f t="shared" si="58"/>
        <v>0</v>
      </c>
      <c r="AN72" s="255">
        <f t="shared" si="58"/>
        <v>0</v>
      </c>
      <c r="AO72" s="305">
        <f t="shared" si="58"/>
        <v>-69.598312063076719</v>
      </c>
      <c r="AP72" s="48">
        <f t="shared" si="58"/>
        <v>0</v>
      </c>
      <c r="AQ72" s="51">
        <f t="shared" si="24"/>
        <v>-189.88340899576718</v>
      </c>
    </row>
    <row r="73" spans="1:43" s="52" customFormat="1" ht="24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</row>
    <row r="74" spans="1:43" ht="12.75" customHeight="1">
      <c r="A74" s="171" t="s">
        <v>111</v>
      </c>
      <c r="B74" s="92"/>
      <c r="C74" s="217"/>
      <c r="D74" s="217"/>
      <c r="E74" s="217"/>
      <c r="F74" s="217"/>
      <c r="G74" s="217"/>
      <c r="H74" s="217"/>
      <c r="I74" s="217"/>
      <c r="J74" s="217"/>
      <c r="K74" s="217"/>
      <c r="L74" s="401"/>
      <c r="M74" s="217"/>
      <c r="N74" s="217"/>
      <c r="O74" s="206"/>
      <c r="P74" s="206"/>
      <c r="Q74" s="217"/>
      <c r="R74" s="217"/>
      <c r="S74" s="217"/>
      <c r="T74" s="217"/>
      <c r="U74" s="217"/>
      <c r="V74" s="217"/>
      <c r="W74" s="216"/>
      <c r="X74" s="21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3" ht="12.75" customHeight="1">
      <c r="A75" s="170" t="s">
        <v>254</v>
      </c>
      <c r="B75" s="92"/>
      <c r="C75" s="217"/>
      <c r="D75" s="217"/>
      <c r="E75" s="217"/>
      <c r="F75" s="217"/>
      <c r="G75" s="217"/>
      <c r="H75" s="217"/>
      <c r="I75" s="217"/>
      <c r="J75" s="217"/>
      <c r="K75" s="217"/>
      <c r="L75" s="401"/>
      <c r="M75" s="217"/>
      <c r="N75" s="217"/>
      <c r="O75" s="206"/>
      <c r="P75" s="206"/>
      <c r="Q75" s="217"/>
      <c r="R75" s="217"/>
      <c r="S75" s="217"/>
      <c r="T75" s="217"/>
      <c r="U75" s="217"/>
      <c r="V75" s="217"/>
      <c r="W75" s="216"/>
      <c r="X75" s="21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3" ht="12.75" customHeight="1">
      <c r="A76" s="170" t="s">
        <v>255</v>
      </c>
      <c r="B76" s="92"/>
      <c r="C76" s="217"/>
      <c r="D76" s="217"/>
      <c r="E76" s="217"/>
      <c r="F76" s="217"/>
      <c r="G76" s="217"/>
      <c r="H76" s="217"/>
      <c r="I76" s="217"/>
      <c r="J76" s="217"/>
      <c r="K76" s="217"/>
      <c r="L76" s="401"/>
      <c r="M76" s="217"/>
      <c r="N76" s="217"/>
      <c r="O76" s="206"/>
      <c r="P76" s="206"/>
      <c r="Q76" s="217"/>
      <c r="R76" s="217"/>
      <c r="S76" s="217"/>
      <c r="T76" s="217"/>
      <c r="U76" s="217"/>
      <c r="V76" s="217"/>
      <c r="W76" s="216"/>
      <c r="X76" s="21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3" ht="12.75" customHeight="1">
      <c r="A77" s="939" t="s">
        <v>256</v>
      </c>
      <c r="B77" s="161"/>
      <c r="C77" s="404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</row>
    <row r="78" spans="1:43" ht="12.75" customHeight="1">
      <c r="A78" s="161" t="s">
        <v>151</v>
      </c>
      <c r="B78" s="161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168"/>
      <c r="AP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AR79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4" width="7.7109375" style="162" bestFit="1" customWidth="1"/>
    <col min="5" max="5" width="9.28515625" style="162" bestFit="1" customWidth="1"/>
    <col min="6" max="6" width="6.140625" style="163" customWidth="1"/>
    <col min="7" max="7" width="6" style="163" bestFit="1" customWidth="1"/>
    <col min="8" max="8" width="6.5703125" style="162" bestFit="1" customWidth="1"/>
    <col min="9" max="9" width="6.28515625" style="163" bestFit="1" customWidth="1"/>
    <col min="10" max="10" width="6.140625" style="163" bestFit="1" customWidth="1"/>
    <col min="11" max="11" width="6.140625" style="164" bestFit="1" customWidth="1"/>
    <col min="12" max="12" width="8.85546875" style="165" bestFit="1" customWidth="1"/>
    <col min="13" max="13" width="8.28515625" style="164" bestFit="1" customWidth="1"/>
    <col min="14" max="14" width="8.140625" style="164" customWidth="1"/>
    <col min="15" max="15" width="5.28515625" style="164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7109375" style="211" bestFit="1" customWidth="1"/>
    <col min="20" max="20" width="7.5703125" style="164" bestFit="1" customWidth="1"/>
    <col min="21" max="21" width="8.5703125" style="164" bestFit="1" customWidth="1"/>
    <col min="22" max="22" width="7" style="164" bestFit="1" customWidth="1"/>
    <col min="23" max="26" width="5.42578125" style="164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3" s="2" customFormat="1" ht="105.75" customHeight="1" thickBot="1">
      <c r="A1" s="175" t="s">
        <v>64</v>
      </c>
      <c r="B1" s="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393" t="s">
        <v>108</v>
      </c>
    </row>
    <row r="2" spans="1:43" ht="12.75" customHeight="1">
      <c r="A2" s="3" t="s">
        <v>65</v>
      </c>
      <c r="B2" s="4"/>
      <c r="C2" s="245">
        <f>SUM(D2:G2)</f>
        <v>0</v>
      </c>
      <c r="D2" s="246">
        <v>0</v>
      </c>
      <c r="E2" s="247"/>
      <c r="F2" s="248"/>
      <c r="G2" s="248"/>
      <c r="H2" s="300">
        <f>SUM(I2:K2)</f>
        <v>844.54624161155095</v>
      </c>
      <c r="I2" s="12">
        <v>661.44124161155094</v>
      </c>
      <c r="J2" s="301">
        <v>183.10499999999999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487.52856336465322</v>
      </c>
      <c r="AB2" s="318">
        <f>SUM(AC2:AM2)</f>
        <v>370.43235828313095</v>
      </c>
      <c r="AC2" s="319">
        <v>54.288359999999997</v>
      </c>
      <c r="AD2" s="301">
        <v>95.624259999999992</v>
      </c>
      <c r="AE2" s="301">
        <v>180.36772506174603</v>
      </c>
      <c r="AF2" s="301">
        <v>0</v>
      </c>
      <c r="AG2" s="301">
        <v>24.941842619950986</v>
      </c>
      <c r="AH2" s="301">
        <v>9.3337990828317565</v>
      </c>
      <c r="AI2" s="301">
        <v>1.164558048316056</v>
      </c>
      <c r="AJ2" s="301">
        <v>1.2048892799999999E-2</v>
      </c>
      <c r="AK2" s="301">
        <v>0</v>
      </c>
      <c r="AL2" s="301">
        <v>0.46092218400687873</v>
      </c>
      <c r="AM2" s="415">
        <v>4.238842393479147</v>
      </c>
      <c r="AN2" s="412">
        <v>0</v>
      </c>
      <c r="AO2" s="349"/>
      <c r="AP2" s="318"/>
      <c r="AQ2" s="17">
        <f>C2+H2+L2+AA2+AB2+AN2+AO2+AP2</f>
        <v>1702.5071632593351</v>
      </c>
    </row>
    <row r="3" spans="1:43" ht="12.75" customHeight="1">
      <c r="A3" s="19" t="s">
        <v>1</v>
      </c>
      <c r="B3" s="20"/>
      <c r="C3" s="249">
        <f>SUM(D3:G3)</f>
        <v>1887.0990876510571</v>
      </c>
      <c r="D3" s="250">
        <v>1825.134898329457</v>
      </c>
      <c r="E3" s="383">
        <v>37.434860600000007</v>
      </c>
      <c r="F3" s="188"/>
      <c r="G3" s="188">
        <v>24.529328721599999</v>
      </c>
      <c r="H3" s="302">
        <f>SUM(I3:K3)</f>
        <v>0</v>
      </c>
      <c r="I3" s="28"/>
      <c r="J3" s="173"/>
      <c r="K3" s="188"/>
      <c r="L3" s="302">
        <f>SUM(M3:Z3)</f>
        <v>11219.927247483856</v>
      </c>
      <c r="M3" s="28">
        <v>3341.7312144940001</v>
      </c>
      <c r="N3" s="28">
        <v>5.6415041549999998</v>
      </c>
      <c r="O3" s="173">
        <v>0</v>
      </c>
      <c r="P3" s="173">
        <v>1272.4280019782079</v>
      </c>
      <c r="Q3" s="173">
        <v>425.97529815185339</v>
      </c>
      <c r="R3" s="173">
        <v>1177.1180692349767</v>
      </c>
      <c r="S3" s="173">
        <v>1115.4769792929001</v>
      </c>
      <c r="T3" s="173">
        <v>133.51610720000002</v>
      </c>
      <c r="U3" s="173">
        <v>2939.7859753436583</v>
      </c>
      <c r="V3" s="173">
        <v>324.81948439525922</v>
      </c>
      <c r="W3" s="173">
        <v>16.351813237999998</v>
      </c>
      <c r="X3" s="173">
        <v>361.96080000000001</v>
      </c>
      <c r="Y3" s="173">
        <v>2.1019999999999999</v>
      </c>
      <c r="Z3" s="188">
        <v>103.02</v>
      </c>
      <c r="AA3" s="302">
        <v>3015.7268712120003</v>
      </c>
      <c r="AB3" s="320">
        <f>SUM(AC3:AM3)</f>
        <v>0.12794496990541701</v>
      </c>
      <c r="AC3" s="321"/>
      <c r="AD3" s="173"/>
      <c r="AE3" s="173">
        <v>0.12794496990541701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175.87360275150473</v>
      </c>
      <c r="AP3" s="320"/>
      <c r="AQ3" s="32">
        <f t="shared" ref="AQ3:AQ20" si="0">C3+H3+L3+AA3+AB3+AN3+AO3+AP3</f>
        <v>16298.754754068323</v>
      </c>
    </row>
    <row r="4" spans="1:43" ht="12.75" customHeight="1">
      <c r="A4" s="19" t="s">
        <v>2</v>
      </c>
      <c r="B4" s="20"/>
      <c r="C4" s="249">
        <f>SUM(D4:G4)</f>
        <v>9.1026331999999996</v>
      </c>
      <c r="D4" s="250">
        <v>4.8989832000000009</v>
      </c>
      <c r="E4" s="251">
        <v>4.2036499999999997</v>
      </c>
      <c r="F4" s="188"/>
      <c r="G4" s="188">
        <v>0</v>
      </c>
      <c r="H4" s="302">
        <f>SUM(I4:K4)</f>
        <v>10.1004</v>
      </c>
      <c r="I4" s="28"/>
      <c r="J4" s="173"/>
      <c r="K4" s="188">
        <v>10.1004</v>
      </c>
      <c r="L4" s="302">
        <f>SUM(M4:Z4)</f>
        <v>1534.2916458870018</v>
      </c>
      <c r="M4" s="28">
        <v>0</v>
      </c>
      <c r="N4" s="28">
        <v>0</v>
      </c>
      <c r="O4" s="173"/>
      <c r="P4" s="173">
        <v>187.12604119500003</v>
      </c>
      <c r="Q4" s="173">
        <v>36.364429847199993</v>
      </c>
      <c r="R4" s="173">
        <v>0</v>
      </c>
      <c r="S4" s="173">
        <v>999.34098101669986</v>
      </c>
      <c r="T4" s="173">
        <v>22.538254143999996</v>
      </c>
      <c r="U4" s="173">
        <v>253.56663028800003</v>
      </c>
      <c r="V4" s="173">
        <v>6.3235294567019995</v>
      </c>
      <c r="W4" s="173">
        <v>22.971779939399998</v>
      </c>
      <c r="X4" s="173">
        <v>0</v>
      </c>
      <c r="Y4" s="173">
        <v>0</v>
      </c>
      <c r="Z4" s="188">
        <v>6.0600000000000005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0.10834049871023216</v>
      </c>
      <c r="AP4" s="320"/>
      <c r="AQ4" s="32">
        <f t="shared" si="0"/>
        <v>1553.603019585712</v>
      </c>
    </row>
    <row r="5" spans="1:43" ht="12.75" customHeight="1">
      <c r="A5" s="19" t="s">
        <v>3</v>
      </c>
      <c r="B5" s="20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106.73607942247085</v>
      </c>
      <c r="M5" s="28"/>
      <c r="N5" s="28"/>
      <c r="O5" s="173"/>
      <c r="P5" s="173"/>
      <c r="Q5" s="173"/>
      <c r="R5" s="173"/>
      <c r="S5" s="173">
        <v>23.733154997999996</v>
      </c>
      <c r="T5" s="173"/>
      <c r="U5" s="173">
        <v>83.002924424470848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32">
        <f t="shared" si="0"/>
        <v>106.73607942247085</v>
      </c>
    </row>
    <row r="6" spans="1:43" ht="12.75" customHeight="1" thickBot="1">
      <c r="A6" s="33" t="s">
        <v>4</v>
      </c>
      <c r="B6" s="34"/>
      <c r="C6" s="249">
        <f>SUM(D6:G6)</f>
        <v>-15.504863296800263</v>
      </c>
      <c r="D6" s="252">
        <v>-12.679084484000263</v>
      </c>
      <c r="E6" s="188">
        <v>-2.5261788999999997</v>
      </c>
      <c r="F6" s="253"/>
      <c r="G6" s="253">
        <v>-0.29959991279999998</v>
      </c>
      <c r="H6" s="303">
        <f>SUM(I6:K6)</f>
        <v>-43.07564715885249</v>
      </c>
      <c r="I6" s="304">
        <v>-48.753653158852487</v>
      </c>
      <c r="J6" s="304">
        <v>0.21847399999999997</v>
      </c>
      <c r="K6" s="253">
        <v>5.4595319999999994</v>
      </c>
      <c r="L6" s="303">
        <f>SUM(M6:Z6)</f>
        <v>16.521315659795011</v>
      </c>
      <c r="M6" s="28">
        <v>38.912847477799907</v>
      </c>
      <c r="N6" s="28">
        <v>-1.0649999999999999</v>
      </c>
      <c r="O6" s="173"/>
      <c r="P6" s="173">
        <v>17.467490912282951</v>
      </c>
      <c r="Q6" s="173">
        <v>37.043486987473422</v>
      </c>
      <c r="R6" s="173">
        <v>-51.646524263757634</v>
      </c>
      <c r="S6" s="173">
        <v>-1.9315479543636955</v>
      </c>
      <c r="T6" s="173">
        <v>-3.552328800299986</v>
      </c>
      <c r="U6" s="173">
        <v>3.1459807820840275</v>
      </c>
      <c r="V6" s="173">
        <v>-23.050309856423997</v>
      </c>
      <c r="W6" s="173">
        <v>1.1972203750000074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-0.12600591278311188</v>
      </c>
      <c r="AC6" s="323"/>
      <c r="AD6" s="184"/>
      <c r="AE6" s="184">
        <v>-4.7721410146173683E-2</v>
      </c>
      <c r="AF6" s="184"/>
      <c r="AG6" s="184"/>
      <c r="AH6" s="184"/>
      <c r="AI6" s="184">
        <v>-7.4530108140938189E-2</v>
      </c>
      <c r="AJ6" s="184">
        <v>-3.7543944960000001E-3</v>
      </c>
      <c r="AK6" s="184"/>
      <c r="AL6" s="184"/>
      <c r="AM6" s="417"/>
      <c r="AN6" s="312"/>
      <c r="AO6" s="351"/>
      <c r="AP6" s="322"/>
      <c r="AQ6" s="44">
        <f t="shared" si="0"/>
        <v>-42.185200708640863</v>
      </c>
    </row>
    <row r="7" spans="1:43" s="52" customFormat="1" ht="12.75" customHeight="1">
      <c r="A7" s="53" t="s">
        <v>66</v>
      </c>
      <c r="B7" s="54"/>
      <c r="C7" s="256">
        <f t="shared" ref="C7:AP7" si="1">C2+C3-C4-C5+C6</f>
        <v>1862.4915911542569</v>
      </c>
      <c r="D7" s="324">
        <f t="shared" si="1"/>
        <v>1807.5568306454568</v>
      </c>
      <c r="E7" s="178">
        <f t="shared" si="1"/>
        <v>30.705031700000013</v>
      </c>
      <c r="F7" s="178">
        <f t="shared" si="1"/>
        <v>0</v>
      </c>
      <c r="G7" s="178">
        <f t="shared" si="1"/>
        <v>24.229728808799997</v>
      </c>
      <c r="H7" s="306">
        <f t="shared" si="1"/>
        <v>791.37019445269846</v>
      </c>
      <c r="I7" s="324">
        <f t="shared" si="1"/>
        <v>612.68758845269849</v>
      </c>
      <c r="J7" s="178">
        <f t="shared" si="1"/>
        <v>183.32347399999998</v>
      </c>
      <c r="K7" s="324">
        <f t="shared" si="1"/>
        <v>-4.6408680000000011</v>
      </c>
      <c r="L7" s="306">
        <f t="shared" si="1"/>
        <v>9595.4208378341773</v>
      </c>
      <c r="M7" s="324">
        <f t="shared" si="1"/>
        <v>3380.6440619718001</v>
      </c>
      <c r="N7" s="324">
        <f t="shared" ref="N7" si="2">N2+N3-N4-N5+N6</f>
        <v>4.5765041550000003</v>
      </c>
      <c r="O7" s="178">
        <f t="shared" si="1"/>
        <v>0</v>
      </c>
      <c r="P7" s="178">
        <f t="shared" si="1"/>
        <v>1102.7694516954909</v>
      </c>
      <c r="Q7" s="178">
        <f t="shared" si="1"/>
        <v>426.65435529212687</v>
      </c>
      <c r="R7" s="178">
        <f t="shared" si="1"/>
        <v>1125.4715449712191</v>
      </c>
      <c r="S7" s="178">
        <f t="shared" si="1"/>
        <v>90.471295323836515</v>
      </c>
      <c r="T7" s="178">
        <f t="shared" si="1"/>
        <v>107.42552425570004</v>
      </c>
      <c r="U7" s="178">
        <f t="shared" si="1"/>
        <v>2606.3624014132711</v>
      </c>
      <c r="V7" s="178">
        <f t="shared" si="1"/>
        <v>295.44564508213324</v>
      </c>
      <c r="W7" s="178">
        <f t="shared" si="1"/>
        <v>-5.4227463263999915</v>
      </c>
      <c r="X7" s="178">
        <f t="shared" si="1"/>
        <v>361.96080000000001</v>
      </c>
      <c r="Y7" s="178">
        <f t="shared" si="1"/>
        <v>2.1019999999999999</v>
      </c>
      <c r="Z7" s="324">
        <f t="shared" si="1"/>
        <v>96.96</v>
      </c>
      <c r="AA7" s="306">
        <f t="shared" si="1"/>
        <v>3503.2554345766534</v>
      </c>
      <c r="AB7" s="306">
        <f t="shared" si="1"/>
        <v>370.43429734025324</v>
      </c>
      <c r="AC7" s="324">
        <f t="shared" si="1"/>
        <v>54.288359999999997</v>
      </c>
      <c r="AD7" s="178">
        <f t="shared" si="1"/>
        <v>95.624259999999992</v>
      </c>
      <c r="AE7" s="178">
        <f t="shared" si="1"/>
        <v>180.44794862150528</v>
      </c>
      <c r="AF7" s="178">
        <f t="shared" ref="AF7" si="3">AF2+AF3-AF4-AF5+AF6</f>
        <v>0</v>
      </c>
      <c r="AG7" s="178">
        <f t="shared" si="1"/>
        <v>24.941842619950986</v>
      </c>
      <c r="AH7" s="178">
        <f t="shared" si="1"/>
        <v>9.3337990828317565</v>
      </c>
      <c r="AI7" s="178">
        <f t="shared" si="1"/>
        <v>1.0900279401751178</v>
      </c>
      <c r="AJ7" s="178">
        <f t="shared" ref="AJ7" si="4">AJ2+AJ3-AJ4-AJ5+AJ6</f>
        <v>8.2944983039999996E-3</v>
      </c>
      <c r="AK7" s="178">
        <f t="shared" si="1"/>
        <v>0</v>
      </c>
      <c r="AL7" s="178">
        <f t="shared" ref="AL7" si="5">AL2+AL3-AL4-AL5+AL6</f>
        <v>0.46092218400687873</v>
      </c>
      <c r="AM7" s="418">
        <f t="shared" si="1"/>
        <v>4.238842393479147</v>
      </c>
      <c r="AN7" s="324">
        <f t="shared" si="1"/>
        <v>0</v>
      </c>
      <c r="AO7" s="306">
        <f t="shared" si="1"/>
        <v>175.76526225279451</v>
      </c>
      <c r="AP7" s="360">
        <f t="shared" si="1"/>
        <v>0</v>
      </c>
      <c r="AQ7" s="115">
        <f t="shared" si="0"/>
        <v>16298.737617610834</v>
      </c>
    </row>
    <row r="8" spans="1:43" s="52" customFormat="1" ht="12.75" customHeight="1" thickBot="1">
      <c r="A8" s="361" t="s">
        <v>67</v>
      </c>
      <c r="B8" s="362"/>
      <c r="C8" s="371">
        <f t="shared" ref="C8:AP8" si="6">C7-C27</f>
        <v>1862.4915911542569</v>
      </c>
      <c r="D8" s="372">
        <f t="shared" si="6"/>
        <v>1807.5568306454568</v>
      </c>
      <c r="E8" s="373">
        <f t="shared" si="6"/>
        <v>30.705031700000013</v>
      </c>
      <c r="F8" s="374">
        <f t="shared" si="6"/>
        <v>0</v>
      </c>
      <c r="G8" s="374">
        <f t="shared" si="6"/>
        <v>24.229728808799997</v>
      </c>
      <c r="H8" s="375">
        <f t="shared" si="6"/>
        <v>791.37019445269846</v>
      </c>
      <c r="I8" s="372">
        <f t="shared" si="6"/>
        <v>612.68758845269849</v>
      </c>
      <c r="J8" s="373">
        <f t="shared" si="6"/>
        <v>183.32347399999998</v>
      </c>
      <c r="K8" s="372">
        <f t="shared" si="6"/>
        <v>-4.6408680000000011</v>
      </c>
      <c r="L8" s="375">
        <f t="shared" si="6"/>
        <v>9134.3980378341766</v>
      </c>
      <c r="M8" s="372">
        <f t="shared" si="6"/>
        <v>3380.6440619718001</v>
      </c>
      <c r="N8" s="372">
        <f t="shared" si="6"/>
        <v>4.5765041550000003</v>
      </c>
      <c r="O8" s="373">
        <f t="shared" si="6"/>
        <v>0</v>
      </c>
      <c r="P8" s="373">
        <f t="shared" si="6"/>
        <v>1102.7694516954909</v>
      </c>
      <c r="Q8" s="373">
        <f t="shared" si="6"/>
        <v>426.65435529212687</v>
      </c>
      <c r="R8" s="373">
        <f t="shared" si="6"/>
        <v>1125.4715449712191</v>
      </c>
      <c r="S8" s="373">
        <f t="shared" si="6"/>
        <v>90.471295323836515</v>
      </c>
      <c r="T8" s="373">
        <f t="shared" si="6"/>
        <v>107.42552425570004</v>
      </c>
      <c r="U8" s="373">
        <f t="shared" si="6"/>
        <v>2606.3624014132711</v>
      </c>
      <c r="V8" s="373">
        <f t="shared" si="6"/>
        <v>295.44564508213324</v>
      </c>
      <c r="W8" s="373">
        <f t="shared" si="6"/>
        <v>-5.4227463263999915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3503.2554345766534</v>
      </c>
      <c r="AB8" s="384">
        <f t="shared" si="6"/>
        <v>370.43429734025324</v>
      </c>
      <c r="AC8" s="372">
        <f t="shared" si="6"/>
        <v>54.288359999999997</v>
      </c>
      <c r="AD8" s="373">
        <f t="shared" si="6"/>
        <v>95.624259999999992</v>
      </c>
      <c r="AE8" s="373">
        <f t="shared" si="6"/>
        <v>180.44794862150528</v>
      </c>
      <c r="AF8" s="373">
        <f t="shared" si="6"/>
        <v>0</v>
      </c>
      <c r="AG8" s="373">
        <f t="shared" si="6"/>
        <v>24.941842619950986</v>
      </c>
      <c r="AH8" s="373">
        <f t="shared" si="6"/>
        <v>9.3337990828317565</v>
      </c>
      <c r="AI8" s="373">
        <f t="shared" si="6"/>
        <v>1.0900279401751178</v>
      </c>
      <c r="AJ8" s="373">
        <f t="shared" ref="AJ8" si="7">AJ7-AJ27</f>
        <v>8.2944983039999996E-3</v>
      </c>
      <c r="AK8" s="373">
        <f t="shared" si="6"/>
        <v>0</v>
      </c>
      <c r="AL8" s="373">
        <f t="shared" si="6"/>
        <v>0.46092218400687873</v>
      </c>
      <c r="AM8" s="419">
        <f t="shared" si="6"/>
        <v>4.238842393479147</v>
      </c>
      <c r="AN8" s="372">
        <f t="shared" si="6"/>
        <v>0</v>
      </c>
      <c r="AO8" s="375">
        <f t="shared" si="6"/>
        <v>175.76526225279451</v>
      </c>
      <c r="AP8" s="372">
        <f t="shared" si="6"/>
        <v>0</v>
      </c>
      <c r="AQ8" s="364">
        <f t="shared" si="0"/>
        <v>15837.714817610833</v>
      </c>
    </row>
    <row r="9" spans="1:43" s="52" customFormat="1" ht="12.75" customHeight="1">
      <c r="A9" s="53" t="s">
        <v>5</v>
      </c>
      <c r="B9" s="54"/>
      <c r="C9" s="256">
        <f t="shared" ref="C9:AP9" si="8">SUM(C10:C14)</f>
        <v>1422.4835931569385</v>
      </c>
      <c r="D9" s="257">
        <f t="shared" si="8"/>
        <v>1422.4835931569385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596.5849327224912</v>
      </c>
      <c r="I9" s="257">
        <f t="shared" si="8"/>
        <v>596.5849327224912</v>
      </c>
      <c r="J9" s="178">
        <f t="shared" si="8"/>
        <v>0</v>
      </c>
      <c r="K9" s="258">
        <f t="shared" si="8"/>
        <v>0</v>
      </c>
      <c r="L9" s="306">
        <f t="shared" si="8"/>
        <v>4182.6698272168214</v>
      </c>
      <c r="M9" s="178">
        <f t="shared" si="8"/>
        <v>3383.7833999999998</v>
      </c>
      <c r="N9" s="178">
        <f t="shared" ref="N9" si="9">SUM(N10:N14)</f>
        <v>5.3249999999999993</v>
      </c>
      <c r="O9" s="178">
        <f t="shared" si="8"/>
        <v>8.055941530524505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717.51195648925875</v>
      </c>
      <c r="T9" s="178">
        <f t="shared" si="8"/>
        <v>0.1280457657781599</v>
      </c>
      <c r="U9" s="178">
        <f t="shared" si="8"/>
        <v>67.865483431260131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2044.2636213039455</v>
      </c>
      <c r="AB9" s="324">
        <f t="shared" si="8"/>
        <v>29.797866313463931</v>
      </c>
      <c r="AC9" s="325">
        <f t="shared" si="8"/>
        <v>0</v>
      </c>
      <c r="AD9" s="178">
        <f t="shared" si="8"/>
        <v>0</v>
      </c>
      <c r="AE9" s="178">
        <f t="shared" si="8"/>
        <v>2.4436801375752362</v>
      </c>
      <c r="AF9" s="178">
        <f t="shared" ref="AF9" si="10">SUM(AF10:AF14)</f>
        <v>0</v>
      </c>
      <c r="AG9" s="178">
        <f t="shared" si="8"/>
        <v>24.941842619950986</v>
      </c>
      <c r="AH9" s="185">
        <f t="shared" si="8"/>
        <v>2.4123435559377087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59.580051590713673</v>
      </c>
      <c r="AP9" s="324">
        <f t="shared" si="8"/>
        <v>0</v>
      </c>
      <c r="AQ9" s="62">
        <f t="shared" si="0"/>
        <v>8335.3798923043742</v>
      </c>
    </row>
    <row r="10" spans="1:43" ht="12.75" customHeight="1">
      <c r="A10" s="63" t="s">
        <v>221</v>
      </c>
      <c r="B10" s="64"/>
      <c r="C10" s="259">
        <f>SUM(D10:G10)</f>
        <v>1416.5364956530045</v>
      </c>
      <c r="D10" s="260">
        <v>1416.5364956530045</v>
      </c>
      <c r="E10" s="179"/>
      <c r="F10" s="261"/>
      <c r="G10" s="261"/>
      <c r="H10" s="307">
        <f>SUM(I10:K10)</f>
        <v>489.34957007738603</v>
      </c>
      <c r="I10" s="260">
        <v>489.34957007738603</v>
      </c>
      <c r="J10" s="179">
        <v>0</v>
      </c>
      <c r="K10" s="261"/>
      <c r="L10" s="307">
        <f>SUM(M10:Z10)</f>
        <v>785.3774399205189</v>
      </c>
      <c r="M10" s="179"/>
      <c r="N10" s="179"/>
      <c r="O10" s="179"/>
      <c r="P10" s="179"/>
      <c r="Q10" s="179"/>
      <c r="R10" s="179"/>
      <c r="S10" s="179">
        <v>717.51195648925875</v>
      </c>
      <c r="T10" s="179"/>
      <c r="U10" s="179">
        <v>67.865483431260131</v>
      </c>
      <c r="V10" s="179"/>
      <c r="W10" s="179"/>
      <c r="X10" s="179"/>
      <c r="Y10" s="179"/>
      <c r="Z10" s="261"/>
      <c r="AA10" s="307">
        <v>1958.8790962071268</v>
      </c>
      <c r="AB10" s="326">
        <f>SUM(AC10:AM10)</f>
        <v>24.941842619950986</v>
      </c>
      <c r="AC10" s="327"/>
      <c r="AD10" s="179"/>
      <c r="AE10" s="179">
        <v>0</v>
      </c>
      <c r="AF10" s="179">
        <v>0</v>
      </c>
      <c r="AG10" s="179">
        <v>24.941842619950986</v>
      </c>
      <c r="AH10" s="211"/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74">
        <f t="shared" si="0"/>
        <v>4675.0844444779868</v>
      </c>
    </row>
    <row r="11" spans="1:43" ht="12.75" customHeight="1">
      <c r="A11" s="19" t="s">
        <v>222</v>
      </c>
      <c r="B11" s="20"/>
      <c r="C11" s="249">
        <f>SUM(D11:G11)</f>
        <v>5.9470975039338763</v>
      </c>
      <c r="D11" s="28">
        <v>5.9470975039338763</v>
      </c>
      <c r="E11" s="173"/>
      <c r="F11" s="188"/>
      <c r="G11" s="188"/>
      <c r="H11" s="302">
        <f>SUM(I11:K11)</f>
        <v>6.8207858029999029</v>
      </c>
      <c r="I11" s="28">
        <v>6.8207858029999029</v>
      </c>
      <c r="J11" s="173"/>
      <c r="K11" s="188"/>
      <c r="L11" s="302">
        <f>SUM(M11:Z11)</f>
        <v>8.1839872963026643</v>
      </c>
      <c r="M11" s="173"/>
      <c r="N11" s="173"/>
      <c r="O11" s="173">
        <v>8.055941530524505</v>
      </c>
      <c r="P11" s="173"/>
      <c r="Q11" s="173"/>
      <c r="R11" s="173"/>
      <c r="S11" s="173">
        <v>0</v>
      </c>
      <c r="T11" s="173">
        <v>0.1280457657781599</v>
      </c>
      <c r="U11" s="173">
        <v>0</v>
      </c>
      <c r="V11" s="173"/>
      <c r="W11" s="173"/>
      <c r="X11" s="173"/>
      <c r="Y11" s="173"/>
      <c r="Z11" s="188"/>
      <c r="AA11" s="302">
        <v>85.38452509681855</v>
      </c>
      <c r="AB11" s="320">
        <f>SUM(AC11:AM11)</f>
        <v>4.8560236935129453</v>
      </c>
      <c r="AC11" s="321"/>
      <c r="AD11" s="173"/>
      <c r="AE11" s="173">
        <v>2.4436801375752362</v>
      </c>
      <c r="AF11" s="173"/>
      <c r="AG11" s="173"/>
      <c r="AH11" s="173">
        <v>2.4123435559377087</v>
      </c>
      <c r="AI11" s="173"/>
      <c r="AJ11" s="173"/>
      <c r="AK11" s="173"/>
      <c r="AL11" s="173"/>
      <c r="AM11" s="416"/>
      <c r="AN11" s="413"/>
      <c r="AO11" s="350"/>
      <c r="AP11" s="320"/>
      <c r="AQ11" s="32">
        <f t="shared" si="0"/>
        <v>111.19241939356795</v>
      </c>
    </row>
    <row r="12" spans="1:43" ht="12.75" customHeight="1">
      <c r="A12" s="19" t="s">
        <v>237</v>
      </c>
      <c r="B12" s="20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45.580395528804814</v>
      </c>
      <c r="AP12" s="320"/>
      <c r="AQ12" s="32">
        <f t="shared" si="0"/>
        <v>45.580395528804814</v>
      </c>
    </row>
    <row r="13" spans="1:43" ht="12.75" customHeight="1">
      <c r="A13" s="19" t="s">
        <v>223</v>
      </c>
      <c r="B13" s="20"/>
      <c r="C13" s="249">
        <f>SUM(D13:G13)</f>
        <v>0</v>
      </c>
      <c r="D13" s="28"/>
      <c r="E13" s="188"/>
      <c r="F13" s="188"/>
      <c r="G13" s="188"/>
      <c r="H13" s="302">
        <f>SUM(I13:K13)</f>
        <v>100.41457684210528</v>
      </c>
      <c r="I13" s="28">
        <v>100.41457684210528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32">
        <f t="shared" si="0"/>
        <v>100.41457684210528</v>
      </c>
    </row>
    <row r="14" spans="1:43" ht="12.75" customHeight="1">
      <c r="A14" s="75" t="s">
        <v>224</v>
      </c>
      <c r="B14" s="76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3389.1083999999996</v>
      </c>
      <c r="M14" s="180">
        <v>3383.7833999999998</v>
      </c>
      <c r="N14" s="180">
        <v>5.3249999999999993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13.999656061908857</v>
      </c>
      <c r="AP14" s="328"/>
      <c r="AQ14" s="85">
        <f t="shared" si="0"/>
        <v>3403.1080560619084</v>
      </c>
    </row>
    <row r="15" spans="1:43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95.393848000000006</v>
      </c>
      <c r="I15" s="266">
        <f t="shared" si="13"/>
        <v>0</v>
      </c>
      <c r="J15" s="181">
        <f t="shared" si="13"/>
        <v>0</v>
      </c>
      <c r="K15" s="267">
        <f t="shared" si="13"/>
        <v>95.393848000000006</v>
      </c>
      <c r="L15" s="309">
        <f t="shared" si="13"/>
        <v>3329.6777831008499</v>
      </c>
      <c r="M15" s="181">
        <f t="shared" si="13"/>
        <v>0</v>
      </c>
      <c r="N15" s="181">
        <f t="shared" si="13"/>
        <v>0</v>
      </c>
      <c r="O15" s="181">
        <f t="shared" si="13"/>
        <v>108.80715410326923</v>
      </c>
      <c r="P15" s="181">
        <f t="shared" si="13"/>
        <v>727.30105847999982</v>
      </c>
      <c r="Q15" s="181">
        <f t="shared" si="13"/>
        <v>252.23171111320005</v>
      </c>
      <c r="R15" s="181">
        <f t="shared" si="13"/>
        <v>0</v>
      </c>
      <c r="S15" s="181">
        <f t="shared" si="13"/>
        <v>1037.0755581311998</v>
      </c>
      <c r="T15" s="181">
        <f t="shared" si="13"/>
        <v>63.648268343100021</v>
      </c>
      <c r="U15" s="181">
        <f t="shared" si="13"/>
        <v>1135.1912866036805</v>
      </c>
      <c r="V15" s="181">
        <f t="shared" si="13"/>
        <v>0</v>
      </c>
      <c r="W15" s="181">
        <f t="shared" si="13"/>
        <v>5.4227463263999995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2083.1891659501289</v>
      </c>
      <c r="AP15" s="217">
        <f t="shared" si="13"/>
        <v>0</v>
      </c>
      <c r="AQ15" s="218">
        <f t="shared" si="0"/>
        <v>5508.2607970509789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1999.4235395528804</v>
      </c>
      <c r="AP16" s="326"/>
      <c r="AQ16" s="219">
        <f>C16+H16+L16+AA16+AO16+AP16</f>
        <v>1999.4235395528804</v>
      </c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54.194689165950123</v>
      </c>
      <c r="AP17" s="320"/>
      <c r="AQ17" s="199">
        <f>C17+H17+L17+AA17+AO17+AP17</f>
        <v>54.194689165950123</v>
      </c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29.570937231298366</v>
      </c>
      <c r="AP18" s="320"/>
      <c r="AQ18" s="199">
        <f t="shared" si="0"/>
        <v>29.570937231298366</v>
      </c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95.393848000000006</v>
      </c>
      <c r="I19" s="28"/>
      <c r="J19" s="173"/>
      <c r="K19" s="188">
        <v>95.393848000000006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95.393848000000006</v>
      </c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3329.6777831008499</v>
      </c>
      <c r="M20" s="180"/>
      <c r="N20" s="180"/>
      <c r="O20" s="180">
        <v>108.80715410326923</v>
      </c>
      <c r="P20" s="180">
        <v>727.30105847999982</v>
      </c>
      <c r="Q20" s="180">
        <v>252.23171111320005</v>
      </c>
      <c r="R20" s="180">
        <v>0</v>
      </c>
      <c r="S20" s="180">
        <v>1037.0755581311998</v>
      </c>
      <c r="T20" s="180">
        <v>63.648268343100021</v>
      </c>
      <c r="U20" s="180">
        <v>1135.1912866036805</v>
      </c>
      <c r="V20" s="180"/>
      <c r="W20" s="180">
        <v>5.4227463263999995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3329.6777831008499</v>
      </c>
    </row>
    <row r="21" spans="1:44" s="220" customFormat="1" ht="12.75" customHeight="1">
      <c r="A21" s="97" t="s">
        <v>7</v>
      </c>
      <c r="B21" s="222"/>
      <c r="C21" s="268">
        <f>SUM(C22:C24)</f>
        <v>17.092719996</v>
      </c>
      <c r="D21" s="269">
        <f>SUM(D22:D24)</f>
        <v>-10.64</v>
      </c>
      <c r="E21" s="182">
        <f>SUM(E22:E24)</f>
        <v>27.732719996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-15.667446201679111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0.73562074444444447</v>
      </c>
      <c r="Q21" s="182">
        <f t="shared" si="15"/>
        <v>301.5833535166667</v>
      </c>
      <c r="R21" s="182">
        <f t="shared" si="15"/>
        <v>-301.32491760384607</v>
      </c>
      <c r="S21" s="182">
        <f t="shared" si="15"/>
        <v>12.740666400000002</v>
      </c>
      <c r="T21" s="182">
        <f t="shared" si="15"/>
        <v>0</v>
      </c>
      <c r="U21" s="182">
        <f t="shared" si="15"/>
        <v>-12.309449262944161</v>
      </c>
      <c r="V21" s="182">
        <f t="shared" si="15"/>
        <v>-17.092719996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-149.91262</v>
      </c>
      <c r="AC21" s="332">
        <f t="shared" si="17"/>
        <v>-54.288359999999997</v>
      </c>
      <c r="AD21" s="182">
        <f t="shared" si="17"/>
        <v>-95.624259999999992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149.91262</v>
      </c>
      <c r="AP21" s="331">
        <f t="shared" si="17"/>
        <v>0</v>
      </c>
      <c r="AQ21" s="223">
        <f t="shared" si="17"/>
        <v>1.4252737943208889</v>
      </c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-149.91262</v>
      </c>
      <c r="AC22" s="327">
        <f>-AC2</f>
        <v>-54.288359999999997</v>
      </c>
      <c r="AD22" s="179">
        <f>-AD2</f>
        <v>-95.624259999999992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149.91262</v>
      </c>
      <c r="AP22" s="326"/>
      <c r="AQ22" s="219">
        <f>C22+H22+L22+AA22+AB22+AN22+AO22+AP22</f>
        <v>0</v>
      </c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4" s="220" customFormat="1" ht="12.75" customHeight="1" thickBot="1">
      <c r="A24" s="33" t="s">
        <v>231</v>
      </c>
      <c r="B24" s="201"/>
      <c r="C24" s="275">
        <f>SUM(D24:G24)</f>
        <v>17.092719996</v>
      </c>
      <c r="D24" s="403">
        <v>-10.64</v>
      </c>
      <c r="E24" s="184">
        <f>-D24-V24</f>
        <v>27.732719996</v>
      </c>
      <c r="F24" s="253"/>
      <c r="G24" s="253">
        <v>0</v>
      </c>
      <c r="H24" s="303"/>
      <c r="I24" s="312"/>
      <c r="J24" s="184"/>
      <c r="K24" s="253"/>
      <c r="L24" s="303">
        <f>SUM(N24:Z24)</f>
        <v>-15.667446201679111</v>
      </c>
      <c r="M24" s="184"/>
      <c r="N24" s="184">
        <v>0</v>
      </c>
      <c r="O24" s="184"/>
      <c r="P24" s="184">
        <v>0.73562074444444447</v>
      </c>
      <c r="Q24" s="184">
        <v>301.5833535166667</v>
      </c>
      <c r="R24" s="184">
        <v>-301.32491760384607</v>
      </c>
      <c r="S24" s="184">
        <v>12.740666400000002</v>
      </c>
      <c r="T24" s="184"/>
      <c r="U24" s="184">
        <v>-12.309449262944161</v>
      </c>
      <c r="V24" s="253">
        <v>-17.092719996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1.4252737943208889</v>
      </c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15.914515465840484</v>
      </c>
      <c r="I25" s="172">
        <v>15.914515465840484</v>
      </c>
      <c r="J25" s="183"/>
      <c r="K25" s="172"/>
      <c r="L25" s="309">
        <f>SUM(O25:Z25)</f>
        <v>144.0218468498453</v>
      </c>
      <c r="M25" s="183"/>
      <c r="N25" s="183"/>
      <c r="O25" s="183">
        <v>100.75121257274472</v>
      </c>
      <c r="P25" s="183"/>
      <c r="Q25" s="183"/>
      <c r="R25" s="183"/>
      <c r="S25" s="183">
        <v>29.969230177719272</v>
      </c>
      <c r="T25" s="183">
        <v>7.4464792301937797</v>
      </c>
      <c r="U25" s="183">
        <v>5.8549248691875402</v>
      </c>
      <c r="V25" s="183"/>
      <c r="W25" s="183"/>
      <c r="X25" s="183"/>
      <c r="Y25" s="183"/>
      <c r="Z25" s="172"/>
      <c r="AA25" s="309">
        <v>90.393747567354538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276.25364317626838</v>
      </c>
      <c r="AP25" s="217"/>
      <c r="AQ25" s="226">
        <f>C25+H25+L25+AA25+AB25+AN25+AO25+AP25</f>
        <v>526.58375305930872</v>
      </c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457.10071799331843</v>
      </c>
      <c r="D26" s="276">
        <f t="shared" si="20"/>
        <v>374.43323748851833</v>
      </c>
      <c r="E26" s="177">
        <f t="shared" si="20"/>
        <v>58.437751696000014</v>
      </c>
      <c r="F26" s="177">
        <f t="shared" si="20"/>
        <v>0</v>
      </c>
      <c r="G26" s="177">
        <f t="shared" si="20"/>
        <v>24.229728808799997</v>
      </c>
      <c r="H26" s="305">
        <f t="shared" si="20"/>
        <v>274.26459426436674</v>
      </c>
      <c r="I26" s="276">
        <f t="shared" si="20"/>
        <v>0.18814026436680464</v>
      </c>
      <c r="J26" s="177">
        <f t="shared" si="20"/>
        <v>183.32347399999998</v>
      </c>
      <c r="K26" s="295">
        <f t="shared" si="20"/>
        <v>90.752980000000008</v>
      </c>
      <c r="L26" s="305">
        <f t="shared" si="20"/>
        <v>8582.7395006666793</v>
      </c>
      <c r="M26" s="177">
        <f t="shared" si="20"/>
        <v>-3.1393380281997452</v>
      </c>
      <c r="N26" s="177">
        <f t="shared" si="20"/>
        <v>-0.74849584499999899</v>
      </c>
      <c r="O26" s="177">
        <f t="shared" si="20"/>
        <v>0</v>
      </c>
      <c r="P26" s="177">
        <f t="shared" si="20"/>
        <v>1830.8061309199352</v>
      </c>
      <c r="Q26" s="177">
        <f t="shared" si="20"/>
        <v>980.46941992199368</v>
      </c>
      <c r="R26" s="177">
        <f t="shared" si="20"/>
        <v>824.14662736737307</v>
      </c>
      <c r="S26" s="177">
        <f t="shared" si="20"/>
        <v>392.80633318805837</v>
      </c>
      <c r="T26" s="177">
        <f t="shared" si="20"/>
        <v>163.49926760282813</v>
      </c>
      <c r="U26" s="177">
        <f t="shared" si="20"/>
        <v>3655.5238304535596</v>
      </c>
      <c r="V26" s="177">
        <f t="shared" si="20"/>
        <v>278.35292508613327</v>
      </c>
      <c r="W26" s="177">
        <f t="shared" si="20"/>
        <v>7.9936057773011271E-15</v>
      </c>
      <c r="X26" s="177">
        <f t="shared" si="20"/>
        <v>361.96080000000001</v>
      </c>
      <c r="Y26" s="177">
        <f t="shared" si="20"/>
        <v>2.1019999999999999</v>
      </c>
      <c r="Z26" s="295">
        <f t="shared" si="20"/>
        <v>96.96</v>
      </c>
      <c r="AA26" s="305">
        <f t="shared" si="20"/>
        <v>1368.5980657053535</v>
      </c>
      <c r="AB26" s="255">
        <f t="shared" si="20"/>
        <v>190.72381102678929</v>
      </c>
      <c r="AC26" s="334">
        <f t="shared" si="20"/>
        <v>0</v>
      </c>
      <c r="AD26" s="334">
        <f t="shared" si="20"/>
        <v>0</v>
      </c>
      <c r="AE26" s="334">
        <f t="shared" si="20"/>
        <v>178.00426848393005</v>
      </c>
      <c r="AF26" s="334">
        <f t="shared" si="20"/>
        <v>0</v>
      </c>
      <c r="AG26" s="334">
        <f t="shared" si="20"/>
        <v>0</v>
      </c>
      <c r="AH26" s="334">
        <f t="shared" si="20"/>
        <v>6.9214555268940483</v>
      </c>
      <c r="AI26" s="334">
        <f t="shared" si="20"/>
        <v>1.0900279401751178</v>
      </c>
      <c r="AJ26" s="334">
        <f t="shared" ref="AJ26" si="21">AJ7-AJ9+AJ15+AJ21-AJ25</f>
        <v>8.2944983039999996E-3</v>
      </c>
      <c r="AK26" s="334">
        <f t="shared" si="20"/>
        <v>0</v>
      </c>
      <c r="AL26" s="334">
        <f t="shared" si="20"/>
        <v>0.46092218400687873</v>
      </c>
      <c r="AM26" s="437">
        <f t="shared" si="20"/>
        <v>4.238842393479147</v>
      </c>
      <c r="AN26" s="255">
        <f t="shared" si="20"/>
        <v>0</v>
      </c>
      <c r="AO26" s="305">
        <f t="shared" si="20"/>
        <v>2073.0333534359415</v>
      </c>
      <c r="AP26" s="255">
        <f t="shared" si="20"/>
        <v>0</v>
      </c>
      <c r="AQ26" s="205">
        <f>C26+H26+L26+AA26+AB26+AN26+AO26+AP26</f>
        <v>12946.460043092449</v>
      </c>
    </row>
    <row r="27" spans="1:44" s="52" customFormat="1" ht="12.75" customHeight="1">
      <c r="A27" s="53" t="s">
        <v>10</v>
      </c>
      <c r="B27" s="54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461.02279999999996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361.96080000000001</v>
      </c>
      <c r="Y27" s="178">
        <f t="shared" si="23"/>
        <v>2.1019999999999999</v>
      </c>
      <c r="Z27" s="258">
        <f t="shared" si="23"/>
        <v>96.96</v>
      </c>
      <c r="AA27" s="306">
        <f t="shared" si="23"/>
        <v>0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115">
        <f t="shared" si="23"/>
        <v>461.02279999999996</v>
      </c>
      <c r="AR27" s="206"/>
    </row>
    <row r="28" spans="1:44" ht="12.75" customHeight="1" thickBot="1">
      <c r="A28" s="116" t="s">
        <v>11</v>
      </c>
      <c r="B28" s="117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461.02279999999996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361.96080000000001</v>
      </c>
      <c r="Y28" s="182">
        <f>Y26</f>
        <v>2.1019999999999999</v>
      </c>
      <c r="Z28" s="270">
        <f>Z26</f>
        <v>96.96</v>
      </c>
      <c r="AA28" s="313">
        <v>0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106">
        <f t="shared" ref="AQ28:AQ72" si="24">C28+H28+L28+AA28+AB28+AN28+AO28+AP28</f>
        <v>461.02279999999996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465.32195860125182</v>
      </c>
      <c r="D29" s="56">
        <f t="shared" si="25"/>
        <v>380.40648309245182</v>
      </c>
      <c r="E29" s="57">
        <f t="shared" si="25"/>
        <v>60.685746699999996</v>
      </c>
      <c r="F29" s="58">
        <f t="shared" si="25"/>
        <v>0</v>
      </c>
      <c r="G29" s="58">
        <f t="shared" si="25"/>
        <v>24.229728808800001</v>
      </c>
      <c r="H29" s="59">
        <f t="shared" si="25"/>
        <v>273.9170012095156</v>
      </c>
      <c r="I29" s="56">
        <f t="shared" si="25"/>
        <v>0.37202120951562045</v>
      </c>
      <c r="J29" s="56">
        <f t="shared" si="25"/>
        <v>182.792</v>
      </c>
      <c r="K29" s="56">
        <f t="shared" si="25"/>
        <v>90.752980000000008</v>
      </c>
      <c r="L29" s="59">
        <f t="shared" si="25"/>
        <v>8196.4488397809637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1821.9412918450889</v>
      </c>
      <c r="Q29" s="57">
        <f t="shared" si="25"/>
        <v>919.26035183936119</v>
      </c>
      <c r="R29" s="57">
        <f t="shared" si="25"/>
        <v>857.04134079574783</v>
      </c>
      <c r="S29" s="57">
        <f t="shared" si="25"/>
        <v>499.62406549630617</v>
      </c>
      <c r="T29" s="57">
        <f t="shared" si="25"/>
        <v>166.10447140000002</v>
      </c>
      <c r="U29" s="57">
        <f t="shared" si="25"/>
        <v>3653.0730670027633</v>
      </c>
      <c r="V29" s="57">
        <f t="shared" si="25"/>
        <v>278.35325140169675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1369.3517072727718</v>
      </c>
      <c r="AB29" s="60">
        <f t="shared" si="25"/>
        <v>188.30476267801055</v>
      </c>
      <c r="AC29" s="61">
        <f t="shared" si="25"/>
        <v>0</v>
      </c>
      <c r="AD29" s="57">
        <f t="shared" si="25"/>
        <v>0</v>
      </c>
      <c r="AE29" s="57">
        <f t="shared" si="25"/>
        <v>175.58522013515133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6.9214555268940465</v>
      </c>
      <c r="AI29" s="57">
        <f t="shared" si="25"/>
        <v>1.0900279401751178</v>
      </c>
      <c r="AJ29" s="57">
        <f t="shared" ref="AJ29" si="28">AJ30+AJ45+AJ56+AJ58+AJ65+AJ70+AJ71</f>
        <v>8.2944983039999996E-3</v>
      </c>
      <c r="AK29" s="57">
        <f t="shared" si="25"/>
        <v>0</v>
      </c>
      <c r="AL29" s="57">
        <f t="shared" ref="AL29" si="29">AL30+AL45+AL56+AL58+AL65+AL70+AL71</f>
        <v>0.46092218400687873</v>
      </c>
      <c r="AM29" s="427">
        <f t="shared" si="25"/>
        <v>4.238842393479147</v>
      </c>
      <c r="AN29" s="56">
        <f t="shared" si="25"/>
        <v>0</v>
      </c>
      <c r="AO29" s="59">
        <f t="shared" si="25"/>
        <v>2093.8953075144686</v>
      </c>
      <c r="AP29" s="60">
        <f t="shared" si="25"/>
        <v>0</v>
      </c>
      <c r="AQ29" s="51">
        <f t="shared" si="25"/>
        <v>12587.239577056982</v>
      </c>
    </row>
    <row r="30" spans="1:44" s="128" customFormat="1" ht="12.75" customHeight="1">
      <c r="A30" s="230" t="s">
        <v>43</v>
      </c>
      <c r="B30" s="121"/>
      <c r="C30" s="278">
        <f>SUM(C31:C44)</f>
        <v>192.67002659245185</v>
      </c>
      <c r="D30" s="185">
        <v>192.67002659245182</v>
      </c>
      <c r="E30" s="185">
        <v>0</v>
      </c>
      <c r="F30" s="280"/>
      <c r="G30" s="280"/>
      <c r="H30" s="314">
        <f>SUM(H31:H44)</f>
        <v>0.37202120951562045</v>
      </c>
      <c r="I30" s="279">
        <f t="shared" ref="I30:K30" si="30">SUM(I31:I44)</f>
        <v>0.37202120951562045</v>
      </c>
      <c r="J30" s="185">
        <f t="shared" si="30"/>
        <v>0</v>
      </c>
      <c r="K30" s="185">
        <f t="shared" si="30"/>
        <v>0</v>
      </c>
      <c r="L30" s="314">
        <f>SUM(L31:L44)</f>
        <v>1052.9143623930145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34.881241549659975</v>
      </c>
      <c r="R30" s="185">
        <f>SUM(R31:R44)</f>
        <v>0</v>
      </c>
      <c r="S30" s="185">
        <v>472.04686549630617</v>
      </c>
      <c r="T30" s="185">
        <v>48.495101164280022</v>
      </c>
      <c r="U30" s="185">
        <v>259.40608269642058</v>
      </c>
      <c r="V30" s="185">
        <v>237.03407148634798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480.24728190362396</v>
      </c>
      <c r="AB30" s="336">
        <f t="shared" ref="AB30:AN30" si="31">SUM(AB31:AB44)</f>
        <v>163.41116624470558</v>
      </c>
      <c r="AC30" s="337">
        <f t="shared" si="31"/>
        <v>0</v>
      </c>
      <c r="AD30" s="185">
        <f t="shared" si="31"/>
        <v>0</v>
      </c>
      <c r="AE30" s="185">
        <f t="shared" si="31"/>
        <v>159.4609536718576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3.950212572847998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667.0499107144127</v>
      </c>
      <c r="AP30" s="336">
        <f>SUM(AP31:AP44)</f>
        <v>0</v>
      </c>
      <c r="AQ30" s="62">
        <f t="shared" ref="AQ30" si="35">C30+H30+L30+AA30+AB30+AN30+AO30+AP30</f>
        <v>2556.6647690577242</v>
      </c>
    </row>
    <row r="31" spans="1:44" ht="12.75" customHeight="1">
      <c r="A31" s="233" t="s">
        <v>13</v>
      </c>
      <c r="B31" s="129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60.791282640858931</v>
      </c>
      <c r="M31" s="186"/>
      <c r="N31" s="186"/>
      <c r="O31" s="186"/>
      <c r="P31" s="186"/>
      <c r="Q31" s="186">
        <v>2.9393490633978949</v>
      </c>
      <c r="R31" s="186"/>
      <c r="S31" s="186">
        <v>11.725000497710127</v>
      </c>
      <c r="T31" s="186">
        <v>2.2851174919926415E-2</v>
      </c>
      <c r="U31" s="186">
        <v>46.104081904830984</v>
      </c>
      <c r="V31" s="186">
        <v>0</v>
      </c>
      <c r="W31" s="186"/>
      <c r="X31" s="186"/>
      <c r="Y31" s="186"/>
      <c r="Z31" s="283"/>
      <c r="AA31" s="352">
        <v>24.517362535194096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48.347401851538507</v>
      </c>
      <c r="AP31" s="338"/>
      <c r="AQ31" s="74">
        <f t="shared" si="24"/>
        <v>133.65604702759154</v>
      </c>
    </row>
    <row r="32" spans="1:44" ht="12.75" customHeight="1">
      <c r="A32" s="235" t="s">
        <v>110</v>
      </c>
      <c r="B32" s="402">
        <v>15</v>
      </c>
      <c r="C32" s="249">
        <f t="shared" si="36"/>
        <v>40.304497765642175</v>
      </c>
      <c r="D32" s="186">
        <v>40.304497765642175</v>
      </c>
      <c r="E32" s="173"/>
      <c r="F32" s="188"/>
      <c r="G32" s="188"/>
      <c r="H32" s="302">
        <f t="shared" si="37"/>
        <v>0.37202120951562045</v>
      </c>
      <c r="I32" s="28">
        <v>0.37202120951562045</v>
      </c>
      <c r="J32" s="173"/>
      <c r="K32" s="188"/>
      <c r="L32" s="302">
        <f t="shared" si="38"/>
        <v>104.15439727978871</v>
      </c>
      <c r="M32" s="173"/>
      <c r="N32" s="173"/>
      <c r="O32" s="173"/>
      <c r="P32" s="186"/>
      <c r="Q32" s="186">
        <v>12.85715270588331</v>
      </c>
      <c r="R32" s="173"/>
      <c r="S32" s="186">
        <v>51.286906938963341</v>
      </c>
      <c r="T32" s="186">
        <v>11.057683543752391</v>
      </c>
      <c r="U32" s="186">
        <v>28.952654091189668</v>
      </c>
      <c r="V32" s="186">
        <v>0</v>
      </c>
      <c r="W32" s="173"/>
      <c r="X32" s="173"/>
      <c r="Y32" s="173"/>
      <c r="Z32" s="188"/>
      <c r="AA32" s="350">
        <v>184.77020083262042</v>
      </c>
      <c r="AB32" s="320">
        <f t="shared" si="39"/>
        <v>54.03938170758893</v>
      </c>
      <c r="AC32" s="321"/>
      <c r="AD32" s="173"/>
      <c r="AE32" s="173">
        <v>50.089169134740935</v>
      </c>
      <c r="AF32" s="173"/>
      <c r="AG32" s="186"/>
      <c r="AH32" s="186">
        <v>3.950212572847998</v>
      </c>
      <c r="AI32" s="173">
        <v>0</v>
      </c>
      <c r="AJ32" s="173"/>
      <c r="AK32" s="173"/>
      <c r="AL32" s="173"/>
      <c r="AM32" s="440"/>
      <c r="AN32" s="413"/>
      <c r="AO32" s="347">
        <v>137.04747399582482</v>
      </c>
      <c r="AP32" s="320"/>
      <c r="AQ32" s="32">
        <f t="shared" si="24"/>
        <v>520.68797279098067</v>
      </c>
    </row>
    <row r="33" spans="1:43" ht="12.75" customHeight="1">
      <c r="A33" s="235" t="s">
        <v>16</v>
      </c>
      <c r="B33" s="138" t="s">
        <v>17</v>
      </c>
      <c r="C33" s="249">
        <f t="shared" si="36"/>
        <v>8.2940784178865599</v>
      </c>
      <c r="D33" s="186">
        <v>8.2940784178865599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8.8400884149903973</v>
      </c>
      <c r="M33" s="173"/>
      <c r="N33" s="173"/>
      <c r="O33" s="173"/>
      <c r="P33" s="186"/>
      <c r="Q33" s="186">
        <v>0.40865949988567668</v>
      </c>
      <c r="R33" s="173"/>
      <c r="S33" s="186">
        <v>1.630133997768372</v>
      </c>
      <c r="T33" s="186">
        <v>2.9500866821625</v>
      </c>
      <c r="U33" s="186">
        <v>3.8512082351738481</v>
      </c>
      <c r="V33" s="186">
        <v>0</v>
      </c>
      <c r="W33" s="173"/>
      <c r="X33" s="173"/>
      <c r="Y33" s="173"/>
      <c r="Z33" s="188"/>
      <c r="AA33" s="350">
        <v>1.3747179755906671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7.5792365734815235</v>
      </c>
      <c r="AP33" s="320"/>
      <c r="AQ33" s="32">
        <f t="shared" si="24"/>
        <v>26.088121381949147</v>
      </c>
    </row>
    <row r="34" spans="1:43" ht="12.75" customHeight="1">
      <c r="A34" s="235" t="s">
        <v>18</v>
      </c>
      <c r="B34" s="138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3.6907216374471901</v>
      </c>
      <c r="M34" s="173"/>
      <c r="N34" s="173"/>
      <c r="O34" s="173"/>
      <c r="P34" s="186"/>
      <c r="Q34" s="186">
        <v>0.16433860622313912</v>
      </c>
      <c r="R34" s="173"/>
      <c r="S34" s="186">
        <v>0.65554318258881028</v>
      </c>
      <c r="T34" s="186">
        <v>0</v>
      </c>
      <c r="U34" s="186">
        <v>2.8708398486352409</v>
      </c>
      <c r="V34" s="186">
        <v>0</v>
      </c>
      <c r="W34" s="173"/>
      <c r="X34" s="173"/>
      <c r="Y34" s="173"/>
      <c r="Z34" s="188"/>
      <c r="AA34" s="350">
        <v>3.5723963719430931</v>
      </c>
      <c r="AB34" s="320">
        <f t="shared" si="39"/>
        <v>109.37178453711665</v>
      </c>
      <c r="AC34" s="321"/>
      <c r="AD34" s="173"/>
      <c r="AE34" s="173">
        <v>109.37178453711665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27.375039117456399</v>
      </c>
      <c r="AP34" s="320"/>
      <c r="AQ34" s="32">
        <f t="shared" si="24"/>
        <v>144.00994166396333</v>
      </c>
    </row>
    <row r="35" spans="1:43" ht="12.75" customHeight="1">
      <c r="A35" s="235" t="s">
        <v>20</v>
      </c>
      <c r="B35" s="138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6.8612419611151374</v>
      </c>
      <c r="M35" s="173"/>
      <c r="N35" s="173"/>
      <c r="O35" s="173"/>
      <c r="P35" s="186"/>
      <c r="Q35" s="186">
        <v>0.43365396471048878</v>
      </c>
      <c r="R35" s="173"/>
      <c r="S35" s="186">
        <v>1.7298363829529821</v>
      </c>
      <c r="T35" s="186">
        <v>0.46844908585849143</v>
      </c>
      <c r="U35" s="186">
        <v>4.229302527593175</v>
      </c>
      <c r="V35" s="186">
        <v>0</v>
      </c>
      <c r="W35" s="173"/>
      <c r="X35" s="173"/>
      <c r="Y35" s="173"/>
      <c r="Z35" s="188"/>
      <c r="AA35" s="350">
        <v>9.5669148913554576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22.849183984795815</v>
      </c>
      <c r="AP35" s="320"/>
      <c r="AQ35" s="32">
        <f t="shared" si="24"/>
        <v>39.277340837266408</v>
      </c>
    </row>
    <row r="36" spans="1:43" ht="12.75" customHeight="1">
      <c r="A36" s="235" t="s">
        <v>22</v>
      </c>
      <c r="B36" s="138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50.44567261335979</v>
      </c>
      <c r="M36" s="173"/>
      <c r="N36" s="173"/>
      <c r="O36" s="173"/>
      <c r="P36" s="186"/>
      <c r="Q36" s="186">
        <v>4.2927993336614669</v>
      </c>
      <c r="R36" s="173"/>
      <c r="S36" s="186">
        <v>17.123884655456752</v>
      </c>
      <c r="T36" s="186">
        <v>0.57813472547413824</v>
      </c>
      <c r="U36" s="186">
        <v>13.882417869449432</v>
      </c>
      <c r="V36" s="186">
        <v>14.568436029318001</v>
      </c>
      <c r="W36" s="173"/>
      <c r="X36" s="173"/>
      <c r="Y36" s="173"/>
      <c r="Z36" s="188"/>
      <c r="AA36" s="347">
        <v>124.19844349996225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103.79368753744498</v>
      </c>
      <c r="AP36" s="320"/>
      <c r="AQ36" s="32">
        <f t="shared" si="24"/>
        <v>278.43780365076702</v>
      </c>
    </row>
    <row r="37" spans="1:43" ht="12.75" customHeight="1">
      <c r="A37" s="235" t="s">
        <v>24</v>
      </c>
      <c r="B37" s="138" t="s">
        <v>25</v>
      </c>
      <c r="C37" s="249">
        <f t="shared" si="36"/>
        <v>1.8374045356394653</v>
      </c>
      <c r="D37" s="186">
        <v>1.8374045356394653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6.2444464036442398</v>
      </c>
      <c r="M37" s="173"/>
      <c r="N37" s="173"/>
      <c r="O37" s="173"/>
      <c r="P37" s="186"/>
      <c r="Q37" s="186">
        <v>8.5606042024981205E-2</v>
      </c>
      <c r="R37" s="173"/>
      <c r="S37" s="186">
        <v>0.34148066925728893</v>
      </c>
      <c r="T37" s="186">
        <v>0.97574516908085784</v>
      </c>
      <c r="U37" s="186">
        <v>4.8416145232811116</v>
      </c>
      <c r="V37" s="186">
        <v>0</v>
      </c>
      <c r="W37" s="173"/>
      <c r="X37" s="173"/>
      <c r="Y37" s="173"/>
      <c r="Z37" s="188"/>
      <c r="AA37" s="350">
        <v>8.47898615330298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32.220116007122812</v>
      </c>
      <c r="AP37" s="320"/>
      <c r="AQ37" s="32">
        <f t="shared" si="24"/>
        <v>48.780953099709492</v>
      </c>
    </row>
    <row r="38" spans="1:43" ht="12.75" customHeight="1">
      <c r="A38" s="235" t="s">
        <v>26</v>
      </c>
      <c r="B38" s="138" t="s">
        <v>27</v>
      </c>
      <c r="C38" s="249">
        <f t="shared" si="36"/>
        <v>141.08352153788323</v>
      </c>
      <c r="D38" s="186">
        <v>141.08352153788323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282.37867199870988</v>
      </c>
      <c r="M38" s="173"/>
      <c r="N38" s="173"/>
      <c r="O38" s="173"/>
      <c r="P38" s="186"/>
      <c r="Q38" s="186">
        <v>2.7956308906552261</v>
      </c>
      <c r="R38" s="173"/>
      <c r="S38" s="186">
        <v>11.151711782898619</v>
      </c>
      <c r="T38" s="186">
        <v>3.5053702327167118</v>
      </c>
      <c r="U38" s="186">
        <v>42.460323635409331</v>
      </c>
      <c r="V38" s="186">
        <v>222.46563545702998</v>
      </c>
      <c r="W38" s="173"/>
      <c r="X38" s="173"/>
      <c r="Y38" s="173"/>
      <c r="Z38" s="188"/>
      <c r="AA38" s="350">
        <v>61.419655947988453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61.698978513608175</v>
      </c>
      <c r="AP38" s="320"/>
      <c r="AQ38" s="32">
        <f t="shared" si="24"/>
        <v>546.58082799818976</v>
      </c>
    </row>
    <row r="39" spans="1:43" ht="12.75" customHeight="1">
      <c r="A39" s="235" t="s">
        <v>28</v>
      </c>
      <c r="B39" s="138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353.15475730425857</v>
      </c>
      <c r="M39" s="173"/>
      <c r="N39" s="173"/>
      <c r="O39" s="173"/>
      <c r="P39" s="186"/>
      <c r="Q39" s="186">
        <v>0</v>
      </c>
      <c r="R39" s="173"/>
      <c r="S39" s="186">
        <v>345.37</v>
      </c>
      <c r="T39" s="186">
        <v>2.7055791105192877</v>
      </c>
      <c r="U39" s="186">
        <v>5.0791781937392715</v>
      </c>
      <c r="V39" s="186">
        <v>0</v>
      </c>
      <c r="W39" s="173"/>
      <c r="X39" s="173"/>
      <c r="Y39" s="173"/>
      <c r="Z39" s="188"/>
      <c r="AA39" s="350">
        <v>6.9577562846221515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40.526975506097024</v>
      </c>
      <c r="AP39" s="320"/>
      <c r="AQ39" s="32">
        <f t="shared" si="24"/>
        <v>400.63948909497776</v>
      </c>
    </row>
    <row r="40" spans="1:43" ht="12.75" customHeight="1">
      <c r="A40" s="235" t="s">
        <v>30</v>
      </c>
      <c r="B40" s="138" t="s">
        <v>31</v>
      </c>
      <c r="C40" s="249">
        <f t="shared" si="36"/>
        <v>0.77274022526893404</v>
      </c>
      <c r="D40" s="186">
        <v>0.77274022526893404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5.6603975258470509</v>
      </c>
      <c r="M40" s="173"/>
      <c r="N40" s="173"/>
      <c r="O40" s="173"/>
      <c r="P40" s="186"/>
      <c r="Q40" s="186">
        <v>0.44302688901979326</v>
      </c>
      <c r="R40" s="173"/>
      <c r="S40" s="186">
        <v>1.7672247773972107</v>
      </c>
      <c r="T40" s="186">
        <v>1.5630203645229666</v>
      </c>
      <c r="U40" s="186">
        <v>1.8871254949070813</v>
      </c>
      <c r="V40" s="186">
        <v>0</v>
      </c>
      <c r="W40" s="173"/>
      <c r="X40" s="173"/>
      <c r="Y40" s="173"/>
      <c r="Z40" s="188"/>
      <c r="AA40" s="350">
        <v>12.447276364021619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15.241572144024882</v>
      </c>
      <c r="AP40" s="320"/>
      <c r="AQ40" s="32">
        <f t="shared" si="24"/>
        <v>34.121986259162483</v>
      </c>
    </row>
    <row r="41" spans="1:43" ht="12.75" customHeight="1">
      <c r="A41" s="235" t="s">
        <v>32</v>
      </c>
      <c r="B41" s="138" t="s">
        <v>33</v>
      </c>
      <c r="C41" s="526">
        <f t="shared" si="36"/>
        <v>0</v>
      </c>
      <c r="D41" s="525">
        <v>0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64.93705120515132</v>
      </c>
      <c r="M41" s="173"/>
      <c r="N41" s="173"/>
      <c r="O41" s="173"/>
      <c r="P41" s="186"/>
      <c r="Q41" s="186">
        <v>6.3392211411929518</v>
      </c>
      <c r="R41" s="173"/>
      <c r="S41" s="186">
        <v>25.28701744244669</v>
      </c>
      <c r="T41" s="186">
        <v>22.202201552200503</v>
      </c>
      <c r="U41" s="186">
        <v>11.108611069311186</v>
      </c>
      <c r="V41" s="186">
        <v>0</v>
      </c>
      <c r="W41" s="173"/>
      <c r="X41" s="173"/>
      <c r="Y41" s="173"/>
      <c r="Z41" s="188"/>
      <c r="AA41" s="347">
        <v>34.102981072475956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112.55353791064653</v>
      </c>
      <c r="AP41" s="320"/>
      <c r="AQ41" s="32">
        <f t="shared" si="24"/>
        <v>211.59357018827382</v>
      </c>
    </row>
    <row r="42" spans="1:43" ht="12.75" customHeight="1">
      <c r="A42" s="235" t="s">
        <v>34</v>
      </c>
      <c r="B42" s="138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2.9225577309521729</v>
      </c>
      <c r="M42" s="173"/>
      <c r="N42" s="173"/>
      <c r="O42" s="173"/>
      <c r="P42" s="186"/>
      <c r="Q42" s="186">
        <v>0.18308445484174815</v>
      </c>
      <c r="R42" s="173"/>
      <c r="S42" s="186">
        <v>0.73031997147726757</v>
      </c>
      <c r="T42" s="186">
        <v>0.76779947730952747</v>
      </c>
      <c r="U42" s="186">
        <v>1.2413538273236298</v>
      </c>
      <c r="V42" s="186">
        <v>0</v>
      </c>
      <c r="W42" s="173"/>
      <c r="X42" s="173"/>
      <c r="Y42" s="173"/>
      <c r="Z42" s="188"/>
      <c r="AA42" s="382">
        <v>6.4215851013985796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8.8723380399559737</v>
      </c>
      <c r="AP42" s="320"/>
      <c r="AQ42" s="32">
        <f t="shared" si="24"/>
        <v>18.216480872306725</v>
      </c>
    </row>
    <row r="43" spans="1:43" ht="12.75" customHeight="1">
      <c r="A43" s="235" t="s">
        <v>36</v>
      </c>
      <c r="B43" s="138" t="s">
        <v>142</v>
      </c>
      <c r="C43" s="526">
        <f t="shared" si="36"/>
        <v>0.37778411013147889</v>
      </c>
      <c r="D43" s="547">
        <v>0.37778411013147889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9.2673143960456716</v>
      </c>
      <c r="M43" s="173"/>
      <c r="N43" s="173"/>
      <c r="O43" s="173"/>
      <c r="P43" s="173"/>
      <c r="Q43" s="173">
        <v>0.81419469166825198</v>
      </c>
      <c r="R43" s="173"/>
      <c r="S43" s="173">
        <v>3.2478051973886677</v>
      </c>
      <c r="T43" s="173">
        <v>0.36333368122682996</v>
      </c>
      <c r="U43" s="173">
        <v>3.7909808257619209</v>
      </c>
      <c r="V43" s="173">
        <v>0</v>
      </c>
      <c r="W43" s="173">
        <v>1.0510000000000019</v>
      </c>
      <c r="X43" s="173"/>
      <c r="Y43" s="173"/>
      <c r="Z43" s="188"/>
      <c r="AA43" s="350">
        <v>2.4190048731482032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17.534901782450966</v>
      </c>
      <c r="AP43" s="320"/>
      <c r="AQ43" s="32">
        <f t="shared" si="24"/>
        <v>29.599005161776319</v>
      </c>
    </row>
    <row r="44" spans="1:43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93.565761280845635</v>
      </c>
      <c r="M44" s="180"/>
      <c r="N44" s="180"/>
      <c r="O44" s="180"/>
      <c r="P44" s="180"/>
      <c r="Q44" s="180">
        <v>3.1245242664950506</v>
      </c>
      <c r="R44" s="180"/>
      <c r="S44" s="180">
        <v>0</v>
      </c>
      <c r="T44" s="180">
        <v>1.3348463645358875</v>
      </c>
      <c r="U44" s="180">
        <v>89.106390649814699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31.40946774996436</v>
      </c>
      <c r="AP44" s="328"/>
      <c r="AQ44" s="215">
        <f>C44+H44+L44+AA44+AB44+AN44+AO44+AP44</f>
        <v>124.97522903081</v>
      </c>
    </row>
    <row r="45" spans="1:43" s="52" customFormat="1" ht="12.75" customHeight="1">
      <c r="A45" s="216" t="s">
        <v>37</v>
      </c>
      <c r="B45" s="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5076.0676587546468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1821.9412918450889</v>
      </c>
      <c r="Q45" s="529">
        <f t="shared" si="40"/>
        <v>0</v>
      </c>
      <c r="R45" s="529">
        <f t="shared" si="40"/>
        <v>857.04134079574783</v>
      </c>
      <c r="S45" s="529">
        <f t="shared" si="40"/>
        <v>17.728200000000001</v>
      </c>
      <c r="T45" s="529">
        <f t="shared" si="40"/>
        <v>1.0187138624429903</v>
      </c>
      <c r="U45" s="529">
        <f>SUM(U46:U55)</f>
        <v>2378.3381122513674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2.2034149433935228</v>
      </c>
      <c r="AB45" s="533">
        <f t="shared" si="40"/>
        <v>1.0983224384791179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1.0900279401751178</v>
      </c>
      <c r="AJ45" s="529">
        <f t="shared" ref="AJ45" si="43">SUM(AJ46:AJ55)</f>
        <v>8.2944983039999996E-3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5.0644883920894239</v>
      </c>
      <c r="AP45" s="533">
        <f t="shared" si="40"/>
        <v>0</v>
      </c>
      <c r="AQ45" s="545">
        <f t="shared" si="24"/>
        <v>5084.4338845286093</v>
      </c>
    </row>
    <row r="46" spans="1:43" ht="12.75" customHeight="1">
      <c r="A46" s="239" t="s">
        <v>70</v>
      </c>
      <c r="B46" s="64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1111.5337189006655</v>
      </c>
      <c r="M46" s="179"/>
      <c r="N46" s="179"/>
      <c r="O46" s="179"/>
      <c r="P46" s="179"/>
      <c r="Q46" s="179"/>
      <c r="R46" s="179"/>
      <c r="S46" s="179"/>
      <c r="T46" s="179"/>
      <c r="U46" s="179">
        <v>1111.5337189006655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0.37183364083249704</v>
      </c>
      <c r="AC46" s="327"/>
      <c r="AD46" s="179"/>
      <c r="AE46" s="179"/>
      <c r="AF46" s="179"/>
      <c r="AG46" s="179"/>
      <c r="AH46" s="179">
        <v>0</v>
      </c>
      <c r="AI46" s="179">
        <v>0.37183364083249704</v>
      </c>
      <c r="AJ46" s="179">
        <v>0</v>
      </c>
      <c r="AK46" s="179"/>
      <c r="AL46" s="179"/>
      <c r="AM46" s="420"/>
      <c r="AN46" s="311"/>
      <c r="AO46" s="352"/>
      <c r="AP46" s="326"/>
      <c r="AQ46" s="95">
        <f t="shared" si="24"/>
        <v>1111.9055525414979</v>
      </c>
    </row>
    <row r="47" spans="1:43" ht="12.75" customHeight="1">
      <c r="A47" s="233" t="s">
        <v>150</v>
      </c>
      <c r="B47" s="508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32">
        <f t="shared" si="24"/>
        <v>0</v>
      </c>
    </row>
    <row r="48" spans="1:43" ht="12.75" customHeight="1">
      <c r="A48" s="235" t="s">
        <v>71</v>
      </c>
      <c r="B48" s="20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1891.0233101996334</v>
      </c>
      <c r="M48" s="173"/>
      <c r="N48" s="173"/>
      <c r="O48" s="173"/>
      <c r="P48" s="173">
        <v>1499.8111620335926</v>
      </c>
      <c r="Q48" s="173"/>
      <c r="R48" s="173"/>
      <c r="S48" s="173"/>
      <c r="T48" s="173">
        <v>1.0187138624429903</v>
      </c>
      <c r="U48" s="173">
        <v>390.19343430359777</v>
      </c>
      <c r="V48" s="173"/>
      <c r="W48" s="173"/>
      <c r="X48" s="173"/>
      <c r="Y48" s="173"/>
      <c r="Z48" s="188"/>
      <c r="AA48" s="302"/>
      <c r="AB48" s="320">
        <f t="shared" si="48"/>
        <v>0.46173594967893949</v>
      </c>
      <c r="AC48" s="321"/>
      <c r="AD48" s="173"/>
      <c r="AE48" s="173"/>
      <c r="AF48" s="173"/>
      <c r="AG48" s="173"/>
      <c r="AH48" s="173"/>
      <c r="AI48" s="937">
        <v>0.45490210145665866</v>
      </c>
      <c r="AJ48" s="173">
        <v>6.8338482222808283E-3</v>
      </c>
      <c r="AK48" s="173"/>
      <c r="AL48" s="173"/>
      <c r="AM48" s="416"/>
      <c r="AN48" s="413"/>
      <c r="AO48" s="31">
        <v>0</v>
      </c>
      <c r="AP48" s="320"/>
      <c r="AQ48" s="32">
        <f t="shared" si="24"/>
        <v>1891.4850461493124</v>
      </c>
    </row>
    <row r="49" spans="1:43" ht="12.75" customHeight="1">
      <c r="A49" s="235" t="s">
        <v>72</v>
      </c>
      <c r="B49" s="20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157.36226017629122</v>
      </c>
      <c r="M49" s="173"/>
      <c r="N49" s="173"/>
      <c r="O49" s="173"/>
      <c r="P49" s="173">
        <v>37.168403495961911</v>
      </c>
      <c r="Q49" s="173"/>
      <c r="R49" s="173"/>
      <c r="S49" s="173"/>
      <c r="T49" s="173"/>
      <c r="U49" s="173">
        <v>120.19385668032932</v>
      </c>
      <c r="V49" s="173"/>
      <c r="W49" s="173"/>
      <c r="X49" s="173"/>
      <c r="Y49" s="173"/>
      <c r="Z49" s="188"/>
      <c r="AA49" s="302"/>
      <c r="AB49" s="320">
        <f t="shared" si="48"/>
        <v>4.037697136173253E-2</v>
      </c>
      <c r="AC49" s="321"/>
      <c r="AD49" s="173"/>
      <c r="AE49" s="173"/>
      <c r="AF49" s="173"/>
      <c r="AG49" s="173"/>
      <c r="AH49" s="173"/>
      <c r="AI49" s="173">
        <v>4.0207614555632029E-2</v>
      </c>
      <c r="AJ49" s="173">
        <v>1.6935680610050472E-4</v>
      </c>
      <c r="AK49" s="173"/>
      <c r="AL49" s="173"/>
      <c r="AM49" s="416"/>
      <c r="AN49" s="413"/>
      <c r="AO49" s="350">
        <v>0</v>
      </c>
      <c r="AP49" s="320"/>
      <c r="AQ49" s="32">
        <f t="shared" si="24"/>
        <v>157.40263714765294</v>
      </c>
    </row>
    <row r="50" spans="1:43" ht="12.75" customHeight="1">
      <c r="A50" s="235" t="s">
        <v>38</v>
      </c>
      <c r="B50" s="20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39.81827411167513</v>
      </c>
      <c r="M50" s="173"/>
      <c r="N50" s="173"/>
      <c r="O50" s="173"/>
      <c r="P50" s="173"/>
      <c r="Q50" s="173"/>
      <c r="R50" s="285"/>
      <c r="S50" s="173"/>
      <c r="T50" s="173"/>
      <c r="U50" s="173">
        <v>39.81827411167513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5.0644883920894239</v>
      </c>
      <c r="AP50" s="320"/>
      <c r="AQ50" s="32">
        <f t="shared" si="24"/>
        <v>44.882762503764553</v>
      </c>
    </row>
    <row r="51" spans="1:43" ht="12.75" customHeight="1">
      <c r="A51" s="235" t="s">
        <v>39</v>
      </c>
      <c r="B51" s="20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26.629999433659489</v>
      </c>
      <c r="M51" s="173"/>
      <c r="N51" s="173"/>
      <c r="O51" s="173"/>
      <c r="P51" s="173">
        <v>1.5641433962264151</v>
      </c>
      <c r="Q51" s="188"/>
      <c r="R51" s="173">
        <v>25.065856037433072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32">
        <f t="shared" si="24"/>
        <v>26.629999433659489</v>
      </c>
    </row>
    <row r="52" spans="1:43" ht="12.75" customHeight="1">
      <c r="A52" s="235" t="s">
        <v>75</v>
      </c>
      <c r="B52" s="138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831.97548475831479</v>
      </c>
      <c r="M52" s="285"/>
      <c r="N52" s="285"/>
      <c r="O52" s="285"/>
      <c r="P52" s="186"/>
      <c r="Q52" s="186"/>
      <c r="R52" s="285">
        <v>831.97548475831479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146">
        <f t="shared" si="24"/>
        <v>831.97548475831479</v>
      </c>
    </row>
    <row r="53" spans="1:43" ht="12.75" customHeight="1">
      <c r="A53" s="235" t="s">
        <v>73</v>
      </c>
      <c r="B53" s="138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387.16069043301485</v>
      </c>
      <c r="M53" s="285"/>
      <c r="N53" s="285"/>
      <c r="O53" s="285"/>
      <c r="P53" s="183">
        <v>72.101638326503902</v>
      </c>
      <c r="Q53" s="183"/>
      <c r="R53" s="285"/>
      <c r="S53" s="186"/>
      <c r="T53" s="285"/>
      <c r="U53" s="285">
        <v>315.05905210651093</v>
      </c>
      <c r="V53" s="285"/>
      <c r="W53" s="285"/>
      <c r="X53" s="285"/>
      <c r="Y53" s="285"/>
      <c r="Z53" s="286"/>
      <c r="AA53" s="347"/>
      <c r="AB53" s="340">
        <f t="shared" si="48"/>
        <v>0.10572304161982188</v>
      </c>
      <c r="AC53" s="341"/>
      <c r="AD53" s="285"/>
      <c r="AE53" s="186"/>
      <c r="AF53" s="186"/>
      <c r="AG53" s="285"/>
      <c r="AH53" s="285"/>
      <c r="AI53" s="173">
        <v>0.10539451249203954</v>
      </c>
      <c r="AJ53" s="173">
        <v>3.2852912778233998E-4</v>
      </c>
      <c r="AK53" s="285"/>
      <c r="AL53" s="285"/>
      <c r="AM53" s="440"/>
      <c r="AN53" s="435"/>
      <c r="AO53" s="382"/>
      <c r="AP53" s="340"/>
      <c r="AQ53" s="146">
        <f t="shared" si="24"/>
        <v>387.26641347463465</v>
      </c>
    </row>
    <row r="54" spans="1:43" ht="12.75" customHeight="1">
      <c r="A54" s="197" t="s">
        <v>134</v>
      </c>
      <c r="B54" s="457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49.725233968695029</v>
      </c>
      <c r="M54" s="285"/>
      <c r="N54" s="285"/>
      <c r="O54" s="285"/>
      <c r="P54" s="183"/>
      <c r="Q54" s="183"/>
      <c r="R54" s="285"/>
      <c r="S54" s="186"/>
      <c r="T54" s="285"/>
      <c r="U54" s="285">
        <v>49.725233968695029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146">
        <f t="shared" si="24"/>
        <v>49.725233968695029</v>
      </c>
    </row>
    <row r="55" spans="1:43" ht="12.75" customHeight="1">
      <c r="A55" s="213" t="s">
        <v>239</v>
      </c>
      <c r="B55" s="379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580.83868677269766</v>
      </c>
      <c r="M55" s="180"/>
      <c r="N55" s="180"/>
      <c r="O55" s="180"/>
      <c r="P55" s="180">
        <v>211.29594459280403</v>
      </c>
      <c r="Q55" s="180"/>
      <c r="R55" s="180"/>
      <c r="S55" s="173">
        <v>17.728200000000001</v>
      </c>
      <c r="T55" s="180"/>
      <c r="U55" s="180">
        <v>351.81454217989358</v>
      </c>
      <c r="V55" s="180"/>
      <c r="W55" s="180"/>
      <c r="X55" s="180"/>
      <c r="Y55" s="180"/>
      <c r="Z55" s="264"/>
      <c r="AA55" s="515">
        <v>2.2034149433935228</v>
      </c>
      <c r="AB55" s="328">
        <f t="shared" si="48"/>
        <v>0.11865283498612697</v>
      </c>
      <c r="AC55" s="329"/>
      <c r="AD55" s="180"/>
      <c r="AE55" s="180"/>
      <c r="AF55" s="180"/>
      <c r="AG55" s="180"/>
      <c r="AH55" s="180"/>
      <c r="AI55" s="180">
        <v>0.11769007083829064</v>
      </c>
      <c r="AJ55" s="180">
        <v>9.6276414783632636E-4</v>
      </c>
      <c r="AK55" s="180"/>
      <c r="AL55" s="180"/>
      <c r="AM55" s="448"/>
      <c r="AN55" s="414"/>
      <c r="AO55" s="353"/>
      <c r="AP55" s="328"/>
      <c r="AQ55" s="85">
        <f t="shared" si="24"/>
        <v>583.16075455107739</v>
      </c>
    </row>
    <row r="56" spans="1:43" s="52" customFormat="1" ht="12.75" customHeight="1">
      <c r="A56" s="240" t="s">
        <v>40</v>
      </c>
      <c r="B56" s="157"/>
      <c r="C56" s="287">
        <f t="shared" si="45"/>
        <v>245.9206120568</v>
      </c>
      <c r="D56" s="292">
        <v>163.244865</v>
      </c>
      <c r="E56" s="188">
        <v>59.141771599999998</v>
      </c>
      <c r="F56" s="288"/>
      <c r="G56" s="288">
        <v>23.5339754568</v>
      </c>
      <c r="H56" s="174">
        <f t="shared" si="46"/>
        <v>273.08824700000002</v>
      </c>
      <c r="I56" s="292"/>
      <c r="J56" s="187">
        <v>182.792</v>
      </c>
      <c r="K56" s="288">
        <v>90.296247000000008</v>
      </c>
      <c r="L56" s="174">
        <f t="shared" si="47"/>
        <v>1429.5859013461068</v>
      </c>
      <c r="M56" s="187"/>
      <c r="N56" s="187"/>
      <c r="O56" s="187"/>
      <c r="P56" s="187">
        <v>0</v>
      </c>
      <c r="Q56" s="187">
        <v>860.78299806977657</v>
      </c>
      <c r="R56" s="187"/>
      <c r="S56" s="187">
        <v>0</v>
      </c>
      <c r="T56" s="187">
        <v>53.015469229307953</v>
      </c>
      <c r="U56" s="187">
        <v>474.46825413167335</v>
      </c>
      <c r="V56" s="187">
        <v>41.319179915348762</v>
      </c>
      <c r="W56" s="187"/>
      <c r="X56" s="187"/>
      <c r="Y56" s="187"/>
      <c r="Z56" s="288"/>
      <c r="AA56" s="174">
        <v>606.91320340116556</v>
      </c>
      <c r="AB56" s="342">
        <f t="shared" si="48"/>
        <v>19.765072226290158</v>
      </c>
      <c r="AC56" s="343"/>
      <c r="AD56" s="187"/>
      <c r="AE56" s="187">
        <v>15.951987873439919</v>
      </c>
      <c r="AF56" s="187"/>
      <c r="AG56" s="187"/>
      <c r="AH56" s="187"/>
      <c r="AI56" s="187"/>
      <c r="AJ56" s="187"/>
      <c r="AK56" s="187"/>
      <c r="AL56" s="187">
        <v>0.46092218400687873</v>
      </c>
      <c r="AM56" s="442">
        <v>3.3521621688433587</v>
      </c>
      <c r="AN56" s="342"/>
      <c r="AO56" s="174">
        <v>645.88114359415295</v>
      </c>
      <c r="AP56" s="342"/>
      <c r="AQ56" s="94">
        <f t="shared" si="24"/>
        <v>3221.1541796245156</v>
      </c>
    </row>
    <row r="57" spans="1:43" s="52" customFormat="1" ht="12.75" customHeight="1">
      <c r="A57" s="240" t="s">
        <v>193</v>
      </c>
      <c r="B57" s="157"/>
      <c r="C57" s="287">
        <f>C58+C65</f>
        <v>26.731319952000003</v>
      </c>
      <c r="D57" s="187">
        <f t="shared" ref="D57:AP57" si="49">D58+D65</f>
        <v>24.491591500000002</v>
      </c>
      <c r="E57" s="187">
        <f t="shared" si="49"/>
        <v>1.5439750999999999</v>
      </c>
      <c r="F57" s="288">
        <f t="shared" si="49"/>
        <v>0</v>
      </c>
      <c r="G57" s="288">
        <f t="shared" si="49"/>
        <v>0.69575335199999999</v>
      </c>
      <c r="H57" s="174">
        <f t="shared" si="49"/>
        <v>0.45673299999999994</v>
      </c>
      <c r="I57" s="292">
        <f t="shared" si="49"/>
        <v>0</v>
      </c>
      <c r="J57" s="292">
        <f t="shared" si="49"/>
        <v>0</v>
      </c>
      <c r="K57" s="292">
        <f t="shared" si="49"/>
        <v>0.45673299999999994</v>
      </c>
      <c r="L57" s="174">
        <f t="shared" si="49"/>
        <v>310.31554722990609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23.596112219924706</v>
      </c>
      <c r="R57" s="187">
        <f t="shared" si="49"/>
        <v>0</v>
      </c>
      <c r="S57" s="187">
        <f t="shared" si="49"/>
        <v>9.8490000000000002</v>
      </c>
      <c r="T57" s="187">
        <f t="shared" si="49"/>
        <v>63.57518714396906</v>
      </c>
      <c r="U57" s="187">
        <f t="shared" si="49"/>
        <v>213.29524786601229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279.98780702458879</v>
      </c>
      <c r="AB57" s="342">
        <f t="shared" si="49"/>
        <v>4.0302017685356635</v>
      </c>
      <c r="AC57" s="343">
        <f t="shared" si="49"/>
        <v>0</v>
      </c>
      <c r="AD57" s="187">
        <f t="shared" si="49"/>
        <v>0</v>
      </c>
      <c r="AE57" s="187">
        <f t="shared" si="49"/>
        <v>0.17227858985382632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2.971242954046049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0.88668022463578855</v>
      </c>
      <c r="AN57" s="292">
        <f t="shared" si="49"/>
        <v>0</v>
      </c>
      <c r="AO57" s="174">
        <f t="shared" si="49"/>
        <v>720.58329217080461</v>
      </c>
      <c r="AP57" s="342">
        <f t="shared" si="49"/>
        <v>0</v>
      </c>
      <c r="AQ57" s="153">
        <f t="shared" si="24"/>
        <v>1342.1049011458351</v>
      </c>
    </row>
    <row r="58" spans="1:43" s="52" customFormat="1" ht="12.75" customHeight="1">
      <c r="A58" s="240" t="s">
        <v>194</v>
      </c>
      <c r="B58" s="157"/>
      <c r="C58" s="287">
        <f t="shared" si="45"/>
        <v>26.731319952000003</v>
      </c>
      <c r="D58" s="187">
        <v>24.491591500000002</v>
      </c>
      <c r="E58" s="187">
        <v>1.5439750999999999</v>
      </c>
      <c r="F58" s="288">
        <f>SUM(F59:F64)</f>
        <v>0</v>
      </c>
      <c r="G58" s="288">
        <v>0.69575335199999999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191.19204134441952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11.465161201562234</v>
      </c>
      <c r="R58" s="187">
        <f t="shared" si="54"/>
        <v>0</v>
      </c>
      <c r="S58" s="187">
        <v>0.96086171731592895</v>
      </c>
      <c r="T58" s="187">
        <v>50.422161145701992</v>
      </c>
      <c r="U58" s="187">
        <v>128.34385727983937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159.14493549303702</v>
      </c>
      <c r="AB58" s="342">
        <f t="shared" si="48"/>
        <v>1.0589588144896149</v>
      </c>
      <c r="AC58" s="343">
        <f t="shared" si="54"/>
        <v>0</v>
      </c>
      <c r="AD58" s="187">
        <f t="shared" si="54"/>
        <v>0</v>
      </c>
      <c r="AE58" s="187">
        <f>SUM(AE59:AE64)</f>
        <v>0.17227858985382632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0.88668022463578855</v>
      </c>
      <c r="AN58" s="292">
        <f t="shared" si="54"/>
        <v>0</v>
      </c>
      <c r="AO58" s="174">
        <v>505.68999307053997</v>
      </c>
      <c r="AP58" s="342">
        <f t="shared" ref="AP58" si="57">SUM(AP59:AP64)</f>
        <v>0</v>
      </c>
      <c r="AQ58" s="153">
        <f t="shared" si="24"/>
        <v>883.81724867448611</v>
      </c>
    </row>
    <row r="59" spans="1:43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0.17227858985382632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0.45673299999999994</v>
      </c>
      <c r="I65" s="151"/>
      <c r="J65" s="151">
        <v>0</v>
      </c>
      <c r="K65" s="151">
        <v>0.45673299999999994</v>
      </c>
      <c r="L65" s="308">
        <f>SUM(M65:Z65)</f>
        <v>119.12350588548654</v>
      </c>
      <c r="M65" s="180"/>
      <c r="N65" s="180"/>
      <c r="O65" s="180"/>
      <c r="P65" s="180"/>
      <c r="Q65" s="180">
        <v>12.130951018362472</v>
      </c>
      <c r="R65" s="180"/>
      <c r="S65" s="187">
        <v>8.8881382826840714</v>
      </c>
      <c r="T65" s="187">
        <v>13.153025998267069</v>
      </c>
      <c r="U65" s="187">
        <v>84.951390586172934</v>
      </c>
      <c r="V65" s="180">
        <f>SUM(V66:V69)</f>
        <v>0</v>
      </c>
      <c r="W65" s="180"/>
      <c r="X65" s="180"/>
      <c r="Y65" s="180"/>
      <c r="Z65" s="264"/>
      <c r="AA65" s="174">
        <v>120.84287153155175</v>
      </c>
      <c r="AB65" s="328">
        <f>SUM(AC65:AM65)</f>
        <v>2.971242954046049</v>
      </c>
      <c r="AC65" s="329"/>
      <c r="AD65" s="180"/>
      <c r="AE65" s="180"/>
      <c r="AF65" s="180"/>
      <c r="AG65" s="180"/>
      <c r="AH65" s="180">
        <v>2.971242954046049</v>
      </c>
      <c r="AI65" s="180">
        <f>SUM(AI66:AI69)</f>
        <v>0</v>
      </c>
      <c r="AJ65" s="180"/>
      <c r="AK65" s="180"/>
      <c r="AL65" s="180"/>
      <c r="AM65" s="421"/>
      <c r="AN65" s="414"/>
      <c r="AO65" s="174">
        <v>214.89329910026461</v>
      </c>
      <c r="AP65" s="328"/>
      <c r="AQ65" s="572">
        <f t="shared" si="24"/>
        <v>458.28765247134896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52" customFormat="1" ht="12.75" customHeight="1">
      <c r="A70" s="221" t="s">
        <v>41</v>
      </c>
      <c r="B70" s="98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280.82735756885558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280.82735756885558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55.316472643009078</v>
      </c>
      <c r="AP70" s="331"/>
      <c r="AQ70" s="94">
        <f t="shared" si="24"/>
        <v>336.14383021186467</v>
      </c>
    </row>
    <row r="71" spans="1:43" s="52" customFormat="1" ht="12.75" customHeight="1" thickBot="1">
      <c r="A71" s="459" t="s">
        <v>133</v>
      </c>
      <c r="B71" s="76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46.738012488434123</v>
      </c>
      <c r="M71" s="180"/>
      <c r="N71" s="180"/>
      <c r="O71" s="180"/>
      <c r="P71" s="180"/>
      <c r="Q71" s="180"/>
      <c r="R71" s="180"/>
      <c r="S71" s="180"/>
      <c r="T71" s="180"/>
      <c r="U71" s="180">
        <v>46.738012488434123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1">
        <f t="shared" si="24"/>
        <v>46.738012488434123</v>
      </c>
    </row>
    <row r="72" spans="1:43" ht="12.75" customHeight="1" thickBot="1">
      <c r="A72" s="45" t="s">
        <v>42</v>
      </c>
      <c r="B72" s="46"/>
      <c r="C72" s="254">
        <f t="shared" ref="C72:AP72" si="58">C26-C27-C29</f>
        <v>-8.2212406079333959</v>
      </c>
      <c r="D72" s="276">
        <f t="shared" si="58"/>
        <v>-5.973245603933492</v>
      </c>
      <c r="E72" s="177">
        <f t="shared" si="58"/>
        <v>-2.2479950039999821</v>
      </c>
      <c r="F72" s="295">
        <f t="shared" si="58"/>
        <v>0</v>
      </c>
      <c r="G72" s="295">
        <f t="shared" si="58"/>
        <v>0</v>
      </c>
      <c r="H72" s="305">
        <f t="shared" si="58"/>
        <v>0.34759305485113146</v>
      </c>
      <c r="I72" s="276">
        <f t="shared" si="58"/>
        <v>-0.18388094514881581</v>
      </c>
      <c r="J72" s="177">
        <f t="shared" si="58"/>
        <v>0.53147399999997447</v>
      </c>
      <c r="K72" s="295">
        <f t="shared" si="58"/>
        <v>0</v>
      </c>
      <c r="L72" s="305">
        <f t="shared" si="58"/>
        <v>-74.732139114284109</v>
      </c>
      <c r="M72" s="177">
        <f t="shared" si="58"/>
        <v>-3.1393380281997452</v>
      </c>
      <c r="N72" s="177">
        <f t="shared" ref="N72" si="59">N26-N27-N29</f>
        <v>-0.74849584499999899</v>
      </c>
      <c r="O72" s="177">
        <f t="shared" si="58"/>
        <v>0</v>
      </c>
      <c r="P72" s="177">
        <f t="shared" si="58"/>
        <v>8.8648390748462589</v>
      </c>
      <c r="Q72" s="177">
        <f t="shared" si="58"/>
        <v>61.209068082632484</v>
      </c>
      <c r="R72" s="177">
        <f t="shared" si="58"/>
        <v>-32.894713428374757</v>
      </c>
      <c r="S72" s="177">
        <f t="shared" si="58"/>
        <v>-106.8177323082478</v>
      </c>
      <c r="T72" s="177">
        <f t="shared" si="58"/>
        <v>-2.605203797171896</v>
      </c>
      <c r="U72" s="177">
        <f t="shared" si="58"/>
        <v>2.4507634507963303</v>
      </c>
      <c r="V72" s="177">
        <f t="shared" si="58"/>
        <v>-3.2631556348405866E-4</v>
      </c>
      <c r="W72" s="177">
        <f t="shared" si="58"/>
        <v>-1.0509999999999939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-0.75364156741829902</v>
      </c>
      <c r="AB72" s="255">
        <f t="shared" si="58"/>
        <v>2.4190483487787446</v>
      </c>
      <c r="AC72" s="334">
        <f t="shared" si="58"/>
        <v>0</v>
      </c>
      <c r="AD72" s="177">
        <f t="shared" si="58"/>
        <v>0</v>
      </c>
      <c r="AE72" s="177">
        <f t="shared" si="58"/>
        <v>2.4190483487787162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-20.861954078527106</v>
      </c>
      <c r="AP72" s="255">
        <f t="shared" si="58"/>
        <v>0</v>
      </c>
      <c r="AQ72" s="51">
        <f t="shared" si="24"/>
        <v>-101.80233396453303</v>
      </c>
    </row>
    <row r="73" spans="1:43" s="52" customFormat="1" ht="25.5" customHeight="1">
      <c r="A73" s="161"/>
      <c r="B73" s="161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161"/>
    </row>
    <row r="74" spans="1:43" s="52" customFormat="1" ht="12.75" customHeight="1">
      <c r="A74" s="171" t="s">
        <v>112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P74" s="206"/>
      <c r="Q74" s="217"/>
      <c r="R74" s="217"/>
      <c r="S74" s="217"/>
      <c r="T74" s="92"/>
      <c r="U74" s="92"/>
      <c r="V74" s="92"/>
      <c r="W74" s="216"/>
      <c r="X74" s="216"/>
      <c r="Y74" s="217"/>
      <c r="Z74" s="217"/>
      <c r="AA74" s="217"/>
      <c r="AB74" s="217"/>
      <c r="AC74" s="217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3" s="52" customFormat="1" ht="12.75" customHeight="1">
      <c r="A75" s="170" t="s">
        <v>254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P75" s="206"/>
      <c r="Q75" s="217"/>
      <c r="R75" s="217"/>
      <c r="S75" s="217"/>
      <c r="T75" s="92"/>
      <c r="U75" s="92"/>
      <c r="V75" s="92"/>
      <c r="W75" s="216"/>
      <c r="X75" s="216"/>
      <c r="Y75" s="217"/>
      <c r="Z75" s="217"/>
      <c r="AA75" s="217"/>
      <c r="AB75" s="217"/>
      <c r="AC75" s="217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3" s="52" customFormat="1" ht="12.75" customHeight="1">
      <c r="A76" s="170" t="s">
        <v>255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P76" s="206"/>
      <c r="Q76" s="217"/>
      <c r="R76" s="217"/>
      <c r="S76" s="217"/>
      <c r="T76" s="92"/>
      <c r="U76" s="92"/>
      <c r="V76" s="92"/>
      <c r="W76" s="216"/>
      <c r="X76" s="216"/>
      <c r="Y76" s="217"/>
      <c r="Z76" s="217"/>
      <c r="AA76" s="217"/>
      <c r="AB76" s="217"/>
      <c r="AC76" s="217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3" ht="12.75" customHeight="1">
      <c r="A77" s="939" t="s">
        <v>256</v>
      </c>
      <c r="B77" s="217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217"/>
      <c r="Q77" s="217"/>
      <c r="R77" s="217"/>
      <c r="S77" s="217"/>
      <c r="T77" s="92"/>
      <c r="U77" s="92"/>
      <c r="V77" s="92"/>
      <c r="W77" s="216"/>
      <c r="X77" s="216"/>
      <c r="Y77" s="217"/>
      <c r="Z77" s="217"/>
      <c r="AA77" s="217"/>
      <c r="AB77" s="217"/>
      <c r="AC77" s="217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</row>
    <row r="78" spans="1:43" ht="12.75" customHeight="1">
      <c r="A78" s="161" t="s">
        <v>151</v>
      </c>
      <c r="B78" s="161"/>
      <c r="C78" s="161"/>
      <c r="D78" s="161"/>
      <c r="E78" s="165"/>
      <c r="F78" s="164"/>
      <c r="G78" s="164"/>
      <c r="H78" s="165"/>
      <c r="I78" s="164"/>
      <c r="J78" s="164"/>
      <c r="S78" s="346"/>
      <c r="T78"/>
      <c r="U78" s="167"/>
      <c r="V78" s="167"/>
      <c r="AB78" s="168"/>
      <c r="AP78" s="169"/>
    </row>
    <row r="79" spans="1:43">
      <c r="I79" s="163">
        <f>IF('2003'!I$7=0,"",IF('2003'!I$7="","",'2003'!I$7/'2002'!I$7-1))</f>
        <v>-8.0729166666666741E-2</v>
      </c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4" width="7.7109375" style="162" bestFit="1" customWidth="1"/>
    <col min="5" max="5" width="9.28515625" style="162" bestFit="1" customWidth="1"/>
    <col min="6" max="6" width="6.140625" style="163" customWidth="1"/>
    <col min="7" max="7" width="6" style="163" bestFit="1" customWidth="1"/>
    <col min="8" max="8" width="6.5703125" style="162" bestFit="1" customWidth="1"/>
    <col min="9" max="9" width="6.28515625" style="163" bestFit="1" customWidth="1"/>
    <col min="10" max="10" width="6.140625" style="163" bestFit="1" customWidth="1"/>
    <col min="11" max="11" width="6.140625" style="164" bestFit="1" customWidth="1"/>
    <col min="12" max="12" width="8.85546875" style="165" bestFit="1" customWidth="1"/>
    <col min="13" max="13" width="8.28515625" style="164" bestFit="1" customWidth="1"/>
    <col min="14" max="14" width="8.140625" style="164" customWidth="1"/>
    <col min="15" max="15" width="5.28515625" style="164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164" bestFit="1" customWidth="1"/>
    <col min="21" max="21" width="8.5703125" style="164" bestFit="1" customWidth="1"/>
    <col min="22" max="22" width="7" style="164" bestFit="1" customWidth="1"/>
    <col min="23" max="26" width="5.42578125" style="164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3" s="2" customFormat="1" ht="105.75" customHeight="1" thickBot="1">
      <c r="A1" s="175" t="s">
        <v>44</v>
      </c>
      <c r="B1" s="1" t="s">
        <v>0</v>
      </c>
      <c r="C1" s="394" t="s">
        <v>77</v>
      </c>
      <c r="D1" s="395" t="s">
        <v>78</v>
      </c>
      <c r="E1" s="396" t="s">
        <v>79</v>
      </c>
      <c r="F1" s="397" t="s">
        <v>80</v>
      </c>
      <c r="G1" s="397" t="s">
        <v>149</v>
      </c>
      <c r="H1" s="398" t="s">
        <v>81</v>
      </c>
      <c r="I1" s="395" t="s">
        <v>82</v>
      </c>
      <c r="J1" s="396" t="s">
        <v>83</v>
      </c>
      <c r="K1" s="397" t="s">
        <v>84</v>
      </c>
      <c r="L1" s="398" t="s">
        <v>85</v>
      </c>
      <c r="M1" s="386" t="s">
        <v>86</v>
      </c>
      <c r="N1" s="386" t="s">
        <v>213</v>
      </c>
      <c r="O1" s="396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96" t="s">
        <v>92</v>
      </c>
      <c r="U1" s="396" t="s">
        <v>93</v>
      </c>
      <c r="V1" s="396" t="s">
        <v>94</v>
      </c>
      <c r="W1" s="396" t="s">
        <v>95</v>
      </c>
      <c r="X1" s="396" t="s">
        <v>96</v>
      </c>
      <c r="Y1" s="396" t="s">
        <v>97</v>
      </c>
      <c r="Z1" s="397" t="s">
        <v>98</v>
      </c>
      <c r="AA1" s="398" t="s">
        <v>99</v>
      </c>
      <c r="AB1" s="392" t="s">
        <v>100</v>
      </c>
      <c r="AC1" s="399" t="s">
        <v>101</v>
      </c>
      <c r="AD1" s="396" t="s">
        <v>102</v>
      </c>
      <c r="AE1" s="396" t="s">
        <v>103</v>
      </c>
      <c r="AF1" s="396" t="s">
        <v>208</v>
      </c>
      <c r="AG1" s="396" t="s">
        <v>104</v>
      </c>
      <c r="AH1" s="396" t="s">
        <v>105</v>
      </c>
      <c r="AI1" s="387" t="s">
        <v>211</v>
      </c>
      <c r="AJ1" s="387" t="s">
        <v>212</v>
      </c>
      <c r="AK1" s="396" t="s">
        <v>209</v>
      </c>
      <c r="AL1" s="396" t="s">
        <v>210</v>
      </c>
      <c r="AM1" s="407" t="s">
        <v>207</v>
      </c>
      <c r="AN1" s="392" t="s">
        <v>116</v>
      </c>
      <c r="AO1" s="398" t="s">
        <v>106</v>
      </c>
      <c r="AP1" s="392" t="s">
        <v>107</v>
      </c>
      <c r="AQ1" s="39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905.87985988023684</v>
      </c>
      <c r="I2" s="10">
        <v>728.72185988023682</v>
      </c>
      <c r="J2" s="11">
        <v>177.15799999999999</v>
      </c>
      <c r="K2" s="8"/>
      <c r="L2" s="9">
        <f>SUM(M2:Z2)</f>
        <v>0</v>
      </c>
      <c r="M2" s="12"/>
      <c r="N2" s="625"/>
      <c r="O2" s="13"/>
      <c r="P2" s="176"/>
      <c r="Q2" s="176"/>
      <c r="R2" s="176"/>
      <c r="S2" s="176"/>
      <c r="T2" s="13"/>
      <c r="U2" s="13"/>
      <c r="V2" s="13"/>
      <c r="W2" s="13"/>
      <c r="X2" s="11"/>
      <c r="Y2" s="11"/>
      <c r="Z2" s="8"/>
      <c r="AA2" s="9">
        <v>690.06606015600005</v>
      </c>
      <c r="AB2" s="14">
        <f>SUM(AC2:AM2)</f>
        <v>284.17767085522206</v>
      </c>
      <c r="AC2" s="15">
        <v>54.179999999999993</v>
      </c>
      <c r="AD2" s="11">
        <v>56.33</v>
      </c>
      <c r="AE2" s="11">
        <v>141.22882101326033</v>
      </c>
      <c r="AF2" s="11">
        <v>0</v>
      </c>
      <c r="AG2" s="11">
        <v>19.94363236839591</v>
      </c>
      <c r="AH2" s="11">
        <v>9.9121047100410813</v>
      </c>
      <c r="AI2" s="11">
        <v>0</v>
      </c>
      <c r="AJ2" s="11">
        <v>0</v>
      </c>
      <c r="AK2" s="11">
        <v>0</v>
      </c>
      <c r="AL2" s="11">
        <v>0.28661507595299512</v>
      </c>
      <c r="AM2" s="424">
        <v>2.2964976875717231</v>
      </c>
      <c r="AN2" s="409">
        <v>0</v>
      </c>
      <c r="AO2" s="16"/>
      <c r="AP2" s="14"/>
      <c r="AQ2" s="17">
        <f>C2+H2+L2+AA2+AB2+AN2+AO2+AP2</f>
        <v>1880.1235908914589</v>
      </c>
    </row>
    <row r="3" spans="1:43" ht="12.75" customHeight="1">
      <c r="A3" s="19" t="s">
        <v>1</v>
      </c>
      <c r="B3" s="20"/>
      <c r="C3" s="21">
        <f>SUM(D3:G3)</f>
        <v>1856.9962568303336</v>
      </c>
      <c r="D3" s="22">
        <v>1795.6958912303335</v>
      </c>
      <c r="E3" s="244">
        <v>41.895000000000003</v>
      </c>
      <c r="F3" s="24"/>
      <c r="G3" s="24">
        <v>19.4053656</v>
      </c>
      <c r="H3" s="25">
        <f>SUM(I3:K3)</f>
        <v>0</v>
      </c>
      <c r="I3" s="26"/>
      <c r="J3" s="27"/>
      <c r="K3" s="24"/>
      <c r="L3" s="25">
        <f>SUM(M3:Z3)</f>
        <v>10201.541266156059</v>
      </c>
      <c r="M3" s="28">
        <v>2959.4043999999999</v>
      </c>
      <c r="N3" s="28">
        <v>18.105</v>
      </c>
      <c r="O3" s="27">
        <v>0</v>
      </c>
      <c r="P3" s="173">
        <v>1267.3499999999999</v>
      </c>
      <c r="Q3" s="173">
        <v>404.29480000000001</v>
      </c>
      <c r="R3" s="173">
        <v>1016.4345</v>
      </c>
      <c r="S3" s="173">
        <v>1298.0981999999999</v>
      </c>
      <c r="T3" s="27">
        <v>126.1456</v>
      </c>
      <c r="U3" s="27">
        <v>2596.3440000000001</v>
      </c>
      <c r="V3" s="27">
        <v>270.93036615606002</v>
      </c>
      <c r="W3" s="27">
        <v>0</v>
      </c>
      <c r="X3" s="27">
        <v>207.9924</v>
      </c>
      <c r="Y3" s="27">
        <v>2.1019999999999999</v>
      </c>
      <c r="Z3" s="24">
        <v>34.340000000000003</v>
      </c>
      <c r="AA3" s="25">
        <v>2965.3529114879998</v>
      </c>
      <c r="AB3" s="29">
        <f>SUM(AC3:AM3)</f>
        <v>0</v>
      </c>
      <c r="AC3" s="30"/>
      <c r="AD3" s="27"/>
      <c r="AE3" s="27">
        <v>0</v>
      </c>
      <c r="AF3" s="27"/>
      <c r="AG3" s="27"/>
      <c r="AH3" s="27"/>
      <c r="AI3" s="27">
        <v>0</v>
      </c>
      <c r="AJ3" s="27">
        <v>0</v>
      </c>
      <c r="AK3" s="27"/>
      <c r="AL3" s="27"/>
      <c r="AM3" s="425"/>
      <c r="AN3" s="410"/>
      <c r="AO3" s="31">
        <v>135.3396388650043</v>
      </c>
      <c r="AP3" s="29"/>
      <c r="AQ3" s="32">
        <f t="shared" ref="AQ3:AQ20" si="0">C3+H3+L3+AA3+AB3+AN3+AO3+AP3</f>
        <v>15159.230073339397</v>
      </c>
    </row>
    <row r="4" spans="1:43" ht="12.75" customHeight="1">
      <c r="A4" s="19" t="s">
        <v>2</v>
      </c>
      <c r="B4" s="20"/>
      <c r="C4" s="21">
        <f>SUM(D4:G4)</f>
        <v>8.6745999999999999</v>
      </c>
      <c r="D4" s="22">
        <v>3.3245000000000005</v>
      </c>
      <c r="E4" s="23">
        <v>5.3500999999999994</v>
      </c>
      <c r="F4" s="24"/>
      <c r="G4" s="24">
        <v>0</v>
      </c>
      <c r="H4" s="25">
        <f>SUM(I4:K4)</f>
        <v>10.189</v>
      </c>
      <c r="I4" s="26"/>
      <c r="J4" s="27"/>
      <c r="K4" s="24">
        <v>10.189</v>
      </c>
      <c r="L4" s="25">
        <f>SUM(M4:Z4)</f>
        <v>1255.6061999999999</v>
      </c>
      <c r="M4" s="28">
        <v>0</v>
      </c>
      <c r="N4" s="28">
        <v>0</v>
      </c>
      <c r="O4" s="27"/>
      <c r="P4" s="173">
        <v>129.93</v>
      </c>
      <c r="Q4" s="173">
        <v>13.722800000000001</v>
      </c>
      <c r="R4" s="173">
        <v>0</v>
      </c>
      <c r="S4" s="173">
        <v>927.7758</v>
      </c>
      <c r="T4" s="27">
        <v>22.526000000000003</v>
      </c>
      <c r="U4" s="27">
        <v>128.26560000000001</v>
      </c>
      <c r="V4" s="27">
        <v>0</v>
      </c>
      <c r="W4" s="27">
        <v>27.325999999999997</v>
      </c>
      <c r="X4" s="27">
        <v>0</v>
      </c>
      <c r="Y4" s="27">
        <v>0</v>
      </c>
      <c r="Z4" s="24">
        <v>6.0600000000000005</v>
      </c>
      <c r="AA4" s="25">
        <v>0</v>
      </c>
      <c r="AB4" s="29">
        <f>SUM(AC4:AM4)</f>
        <v>0</v>
      </c>
      <c r="AC4" s="30"/>
      <c r="AD4" s="27"/>
      <c r="AE4" s="27">
        <v>0</v>
      </c>
      <c r="AF4" s="27"/>
      <c r="AG4" s="27"/>
      <c r="AH4" s="27"/>
      <c r="AI4" s="27">
        <v>0</v>
      </c>
      <c r="AJ4" s="27">
        <v>0</v>
      </c>
      <c r="AK4" s="27"/>
      <c r="AL4" s="27"/>
      <c r="AM4" s="425"/>
      <c r="AN4" s="410"/>
      <c r="AO4" s="31">
        <v>0</v>
      </c>
      <c r="AP4" s="29"/>
      <c r="AQ4" s="32">
        <f t="shared" si="0"/>
        <v>1274.4697999999999</v>
      </c>
    </row>
    <row r="5" spans="1:43" ht="12.75" customHeight="1">
      <c r="A5" s="19" t="s">
        <v>3</v>
      </c>
      <c r="B5" s="20"/>
      <c r="C5" s="21">
        <f>SUM(D5:G5)</f>
        <v>0</v>
      </c>
      <c r="D5" s="22"/>
      <c r="E5" s="23"/>
      <c r="F5" s="24"/>
      <c r="G5" s="24"/>
      <c r="H5" s="25">
        <f>SUM(I5:K5)</f>
        <v>0</v>
      </c>
      <c r="I5" s="26"/>
      <c r="J5" s="27"/>
      <c r="K5" s="24"/>
      <c r="L5" s="25">
        <f>SUM(M5:Z5)</f>
        <v>152.7345</v>
      </c>
      <c r="M5" s="28"/>
      <c r="N5" s="28"/>
      <c r="O5" s="27"/>
      <c r="P5" s="173"/>
      <c r="Q5" s="173"/>
      <c r="R5" s="173"/>
      <c r="S5" s="173">
        <v>48.260100000000001</v>
      </c>
      <c r="T5" s="27"/>
      <c r="U5" s="27">
        <v>104.4744</v>
      </c>
      <c r="V5" s="27"/>
      <c r="W5" s="27"/>
      <c r="X5" s="27"/>
      <c r="Y5" s="27"/>
      <c r="Z5" s="24"/>
      <c r="AA5" s="25"/>
      <c r="AB5" s="29">
        <f>SUM(AC5:AM5)</f>
        <v>0</v>
      </c>
      <c r="AC5" s="30"/>
      <c r="AD5" s="27"/>
      <c r="AE5" s="27"/>
      <c r="AF5" s="27"/>
      <c r="AG5" s="27"/>
      <c r="AH5" s="27"/>
      <c r="AI5" s="27"/>
      <c r="AJ5" s="27"/>
      <c r="AK5" s="27"/>
      <c r="AL5" s="27"/>
      <c r="AM5" s="425"/>
      <c r="AN5" s="410"/>
      <c r="AO5" s="31"/>
      <c r="AP5" s="29"/>
      <c r="AQ5" s="32">
        <f t="shared" si="0"/>
        <v>152.7345</v>
      </c>
    </row>
    <row r="6" spans="1:43" ht="12.75" customHeight="1" thickBot="1">
      <c r="A6" s="33" t="s">
        <v>4</v>
      </c>
      <c r="B6" s="34"/>
      <c r="C6" s="21">
        <f>SUM(D6:G6)</f>
        <v>-49.600752499999928</v>
      </c>
      <c r="D6" s="35">
        <v>-43.918639699999929</v>
      </c>
      <c r="E6" s="24">
        <v>-1.8957000000000002</v>
      </c>
      <c r="F6" s="36"/>
      <c r="G6" s="36">
        <v>-3.7864127999999999</v>
      </c>
      <c r="H6" s="37">
        <f>SUM(I6:K6)</f>
        <v>-312.70724379154859</v>
      </c>
      <c r="I6" s="38">
        <v>-321.25424379154862</v>
      </c>
      <c r="J6" s="38">
        <v>-0.313</v>
      </c>
      <c r="K6" s="36">
        <v>8.86</v>
      </c>
      <c r="L6" s="37">
        <f>SUM(M6:Z6)</f>
        <v>141.26738762805005</v>
      </c>
      <c r="M6" s="28">
        <v>32.723199999999999</v>
      </c>
      <c r="N6" s="28">
        <v>-1.0649999999999999</v>
      </c>
      <c r="O6" s="27"/>
      <c r="P6" s="173">
        <v>85.199999999999989</v>
      </c>
      <c r="Q6" s="173">
        <v>-2.1112000000000002</v>
      </c>
      <c r="R6" s="173">
        <v>71.624399999999994</v>
      </c>
      <c r="S6" s="173">
        <v>-53.184600000000003</v>
      </c>
      <c r="T6" s="27">
        <v>0</v>
      </c>
      <c r="U6" s="27">
        <v>14.4816</v>
      </c>
      <c r="V6" s="27">
        <v>-12.707012371949999</v>
      </c>
      <c r="W6" s="27">
        <v>6.3059999999999992</v>
      </c>
      <c r="X6" s="39">
        <v>0</v>
      </c>
      <c r="Y6" s="39">
        <v>0</v>
      </c>
      <c r="Z6" s="36">
        <v>0</v>
      </c>
      <c r="AA6" s="37">
        <v>-2.4212844215999998</v>
      </c>
      <c r="AB6" s="40">
        <f>SUM(AC6:AM6)</f>
        <v>0</v>
      </c>
      <c r="AC6" s="41"/>
      <c r="AD6" s="39"/>
      <c r="AE6" s="39">
        <v>0</v>
      </c>
      <c r="AF6" s="39"/>
      <c r="AG6" s="39"/>
      <c r="AH6" s="39"/>
      <c r="AI6" s="39">
        <v>0</v>
      </c>
      <c r="AJ6" s="39">
        <v>0</v>
      </c>
      <c r="AK6" s="39"/>
      <c r="AL6" s="39"/>
      <c r="AM6" s="426"/>
      <c r="AN6" s="42"/>
      <c r="AO6" s="43"/>
      <c r="AP6" s="40"/>
      <c r="AQ6" s="44">
        <f t="shared" si="0"/>
        <v>-223.4618930850985</v>
      </c>
    </row>
    <row r="7" spans="1:43" s="52" customFormat="1" ht="12.75" customHeight="1" thickBot="1">
      <c r="A7" s="53" t="s">
        <v>66</v>
      </c>
      <c r="B7" s="54"/>
      <c r="C7" s="55">
        <f t="shared" ref="C7:AP7" si="1">C2+C3-C4-C5+C6</f>
        <v>1798.7209043303335</v>
      </c>
      <c r="D7" s="60">
        <f t="shared" si="1"/>
        <v>1748.4527515303337</v>
      </c>
      <c r="E7" s="57">
        <f t="shared" si="1"/>
        <v>34.649200000000008</v>
      </c>
      <c r="F7" s="57">
        <f t="shared" si="1"/>
        <v>0</v>
      </c>
      <c r="G7" s="57">
        <f t="shared" si="1"/>
        <v>15.618952799999999</v>
      </c>
      <c r="H7" s="59">
        <f t="shared" si="1"/>
        <v>582.98361608868822</v>
      </c>
      <c r="I7" s="60">
        <f t="shared" si="1"/>
        <v>407.4676160886882</v>
      </c>
      <c r="J7" s="57">
        <f t="shared" si="1"/>
        <v>176.845</v>
      </c>
      <c r="K7" s="60">
        <f t="shared" si="1"/>
        <v>-1.3290000000000006</v>
      </c>
      <c r="L7" s="59">
        <f t="shared" si="1"/>
        <v>8934.4679537841075</v>
      </c>
      <c r="M7" s="60">
        <f t="shared" si="1"/>
        <v>2992.1275999999998</v>
      </c>
      <c r="N7" s="60">
        <f t="shared" ref="N7" si="2">N2+N3-N4-N5+N6</f>
        <v>17.04</v>
      </c>
      <c r="O7" s="57">
        <f t="shared" si="1"/>
        <v>0</v>
      </c>
      <c r="P7" s="178">
        <f t="shared" si="1"/>
        <v>1222.6199999999999</v>
      </c>
      <c r="Q7" s="178">
        <f t="shared" si="1"/>
        <v>388.46080000000001</v>
      </c>
      <c r="R7" s="178">
        <f t="shared" si="1"/>
        <v>1088.0589</v>
      </c>
      <c r="S7" s="178">
        <f t="shared" si="1"/>
        <v>268.87769999999989</v>
      </c>
      <c r="T7" s="57">
        <f t="shared" si="1"/>
        <v>103.61959999999999</v>
      </c>
      <c r="U7" s="57">
        <f t="shared" si="1"/>
        <v>2378.0855999999999</v>
      </c>
      <c r="V7" s="57">
        <f t="shared" si="1"/>
        <v>258.22335378411003</v>
      </c>
      <c r="W7" s="57">
        <f t="shared" si="1"/>
        <v>-21.019999999999996</v>
      </c>
      <c r="X7" s="57">
        <f t="shared" si="1"/>
        <v>207.9924</v>
      </c>
      <c r="Y7" s="57">
        <f t="shared" si="1"/>
        <v>2.1019999999999999</v>
      </c>
      <c r="Z7" s="60">
        <f t="shared" si="1"/>
        <v>28.28</v>
      </c>
      <c r="AA7" s="59">
        <f t="shared" si="1"/>
        <v>3652.9976872223997</v>
      </c>
      <c r="AB7" s="59">
        <f t="shared" si="1"/>
        <v>284.17767085522206</v>
      </c>
      <c r="AC7" s="60">
        <f t="shared" si="1"/>
        <v>54.179999999999993</v>
      </c>
      <c r="AD7" s="57">
        <f t="shared" si="1"/>
        <v>56.33</v>
      </c>
      <c r="AE7" s="57">
        <f t="shared" si="1"/>
        <v>141.22882101326033</v>
      </c>
      <c r="AF7" s="57">
        <f t="shared" ref="AF7" si="3">AF2+AF3-AF4-AF5+AF6</f>
        <v>0</v>
      </c>
      <c r="AG7" s="57">
        <f t="shared" si="1"/>
        <v>19.94363236839591</v>
      </c>
      <c r="AH7" s="57">
        <f t="shared" si="1"/>
        <v>9.9121047100410813</v>
      </c>
      <c r="AI7" s="57">
        <f t="shared" si="1"/>
        <v>0</v>
      </c>
      <c r="AJ7" s="57">
        <f t="shared" ref="AJ7" si="4">AJ2+AJ3-AJ4-AJ5+AJ6</f>
        <v>0</v>
      </c>
      <c r="AK7" s="57">
        <f t="shared" si="1"/>
        <v>0</v>
      </c>
      <c r="AL7" s="57">
        <f t="shared" ref="AL7" si="5">AL2+AL3-AL4-AL5+AL6</f>
        <v>0.28661507595299512</v>
      </c>
      <c r="AM7" s="427">
        <f t="shared" si="1"/>
        <v>2.2964976875717231</v>
      </c>
      <c r="AN7" s="60">
        <f t="shared" si="1"/>
        <v>0</v>
      </c>
      <c r="AO7" s="59">
        <f t="shared" si="1"/>
        <v>135.3396388650043</v>
      </c>
      <c r="AP7" s="359">
        <f t="shared" si="1"/>
        <v>0</v>
      </c>
      <c r="AQ7" s="115">
        <f t="shared" si="0"/>
        <v>15388.687471145755</v>
      </c>
    </row>
    <row r="8" spans="1:43" s="52" customFormat="1" ht="12.75" customHeight="1" thickBot="1">
      <c r="A8" s="361" t="s">
        <v>67</v>
      </c>
      <c r="B8" s="362"/>
      <c r="C8" s="365">
        <f t="shared" ref="C8:AP8" si="6">C7-C27</f>
        <v>1798.7209043303335</v>
      </c>
      <c r="D8" s="363">
        <f t="shared" si="6"/>
        <v>1748.4527515303337</v>
      </c>
      <c r="E8" s="366">
        <f t="shared" si="6"/>
        <v>34.649200000000008</v>
      </c>
      <c r="F8" s="367">
        <f t="shared" si="6"/>
        <v>0</v>
      </c>
      <c r="G8" s="367">
        <f t="shared" si="6"/>
        <v>15.618952799999999</v>
      </c>
      <c r="H8" s="368">
        <f t="shared" si="6"/>
        <v>582.98361608868822</v>
      </c>
      <c r="I8" s="363">
        <f t="shared" si="6"/>
        <v>407.4676160886882</v>
      </c>
      <c r="J8" s="366">
        <f t="shared" si="6"/>
        <v>176.845</v>
      </c>
      <c r="K8" s="363">
        <f t="shared" si="6"/>
        <v>-1.3290000000000006</v>
      </c>
      <c r="L8" s="368">
        <f t="shared" si="6"/>
        <v>8696.0935537841069</v>
      </c>
      <c r="M8" s="363">
        <f t="shared" si="6"/>
        <v>2992.1275999999998</v>
      </c>
      <c r="N8" s="363">
        <f t="shared" si="6"/>
        <v>17.04</v>
      </c>
      <c r="O8" s="366">
        <f t="shared" si="6"/>
        <v>0</v>
      </c>
      <c r="P8" s="373">
        <f t="shared" si="6"/>
        <v>1222.6199999999999</v>
      </c>
      <c r="Q8" s="373">
        <f t="shared" si="6"/>
        <v>388.46080000000001</v>
      </c>
      <c r="R8" s="373">
        <f t="shared" si="6"/>
        <v>1088.0589</v>
      </c>
      <c r="S8" s="373">
        <f t="shared" si="6"/>
        <v>268.87769999999989</v>
      </c>
      <c r="T8" s="366">
        <f t="shared" si="6"/>
        <v>103.61959999999999</v>
      </c>
      <c r="U8" s="366">
        <f t="shared" si="6"/>
        <v>2378.0855999999999</v>
      </c>
      <c r="V8" s="366">
        <f t="shared" si="6"/>
        <v>258.22335378411003</v>
      </c>
      <c r="W8" s="366">
        <f t="shared" si="6"/>
        <v>-21.019999999999996</v>
      </c>
      <c r="X8" s="366">
        <f t="shared" si="6"/>
        <v>0</v>
      </c>
      <c r="Y8" s="366">
        <f t="shared" si="6"/>
        <v>0</v>
      </c>
      <c r="Z8" s="363">
        <f t="shared" si="6"/>
        <v>0</v>
      </c>
      <c r="AA8" s="368">
        <f t="shared" si="6"/>
        <v>3652.9976872223997</v>
      </c>
      <c r="AB8" s="59">
        <f t="shared" si="6"/>
        <v>284.17767085522206</v>
      </c>
      <c r="AC8" s="363">
        <f t="shared" si="6"/>
        <v>54.179999999999993</v>
      </c>
      <c r="AD8" s="366">
        <f t="shared" si="6"/>
        <v>56.33</v>
      </c>
      <c r="AE8" s="366">
        <f t="shared" si="6"/>
        <v>141.22882101326033</v>
      </c>
      <c r="AF8" s="366">
        <f t="shared" si="6"/>
        <v>0</v>
      </c>
      <c r="AG8" s="366">
        <f t="shared" si="6"/>
        <v>19.94363236839591</v>
      </c>
      <c r="AH8" s="366">
        <f t="shared" si="6"/>
        <v>9.9121047100410813</v>
      </c>
      <c r="AI8" s="366">
        <f t="shared" si="6"/>
        <v>0</v>
      </c>
      <c r="AJ8" s="366">
        <f t="shared" ref="AJ8" si="7">AJ7-AJ27</f>
        <v>0</v>
      </c>
      <c r="AK8" s="366">
        <f t="shared" si="6"/>
        <v>0</v>
      </c>
      <c r="AL8" s="366">
        <f t="shared" si="6"/>
        <v>0.28661507595299512</v>
      </c>
      <c r="AM8" s="428">
        <f t="shared" si="6"/>
        <v>2.2964976875717231</v>
      </c>
      <c r="AN8" s="363">
        <f t="shared" si="6"/>
        <v>0</v>
      </c>
      <c r="AO8" s="368">
        <f t="shared" si="6"/>
        <v>135.3396388650043</v>
      </c>
      <c r="AP8" s="363">
        <f t="shared" si="6"/>
        <v>0</v>
      </c>
      <c r="AQ8" s="364">
        <f t="shared" si="0"/>
        <v>15150.313071145754</v>
      </c>
    </row>
    <row r="9" spans="1:43" s="52" customFormat="1" ht="12.75" customHeight="1">
      <c r="A9" s="53" t="s">
        <v>5</v>
      </c>
      <c r="B9" s="54"/>
      <c r="C9" s="55">
        <f t="shared" ref="C9:AP9" si="8">SUM(C10:C14)</f>
        <v>1364.5480561880427</v>
      </c>
      <c r="D9" s="56">
        <f t="shared" si="8"/>
        <v>1364.5480561880427</v>
      </c>
      <c r="E9" s="57">
        <f t="shared" si="8"/>
        <v>0</v>
      </c>
      <c r="F9" s="58">
        <f t="shared" si="8"/>
        <v>0</v>
      </c>
      <c r="G9" s="58">
        <f t="shared" si="8"/>
        <v>0</v>
      </c>
      <c r="H9" s="59">
        <f t="shared" si="8"/>
        <v>429.92537939862575</v>
      </c>
      <c r="I9" s="56">
        <f t="shared" si="8"/>
        <v>429.92537939862575</v>
      </c>
      <c r="J9" s="57">
        <f t="shared" si="8"/>
        <v>0</v>
      </c>
      <c r="K9" s="58">
        <f t="shared" si="8"/>
        <v>0</v>
      </c>
      <c r="L9" s="59">
        <f t="shared" si="8"/>
        <v>3777.98862966466</v>
      </c>
      <c r="M9" s="57">
        <f t="shared" si="8"/>
        <v>2992.1275999999998</v>
      </c>
      <c r="N9" s="57">
        <f t="shared" ref="N9" si="9">SUM(N10:N14)</f>
        <v>17.04</v>
      </c>
      <c r="O9" s="57">
        <f t="shared" si="8"/>
        <v>8.0491067163466123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721.34529999999995</v>
      </c>
      <c r="T9" s="57">
        <f t="shared" si="8"/>
        <v>0.11942294831374796</v>
      </c>
      <c r="U9" s="57">
        <f t="shared" si="8"/>
        <v>39.307200000000002</v>
      </c>
      <c r="V9" s="57">
        <f t="shared" si="8"/>
        <v>0</v>
      </c>
      <c r="W9" s="57">
        <f t="shared" si="8"/>
        <v>0</v>
      </c>
      <c r="X9" s="57">
        <f t="shared" si="8"/>
        <v>0</v>
      </c>
      <c r="Y9" s="57">
        <f t="shared" si="8"/>
        <v>0</v>
      </c>
      <c r="Z9" s="58">
        <f t="shared" si="8"/>
        <v>0</v>
      </c>
      <c r="AA9" s="59">
        <f t="shared" si="8"/>
        <v>2251.7468711187544</v>
      </c>
      <c r="AB9" s="60">
        <f t="shared" si="8"/>
        <v>24.79220406993408</v>
      </c>
      <c r="AC9" s="61">
        <f t="shared" si="8"/>
        <v>0</v>
      </c>
      <c r="AD9" s="57">
        <f t="shared" si="8"/>
        <v>0</v>
      </c>
      <c r="AE9" s="57">
        <f t="shared" si="8"/>
        <v>2.4362281456004586</v>
      </c>
      <c r="AF9" s="57">
        <f t="shared" ref="AF9" si="10">SUM(AF10:AF14)</f>
        <v>0</v>
      </c>
      <c r="AG9" s="57">
        <f t="shared" si="8"/>
        <v>19.94363236839591</v>
      </c>
      <c r="AH9" s="124">
        <f t="shared" si="8"/>
        <v>2.4123435559377087</v>
      </c>
      <c r="AI9" s="124">
        <f t="shared" si="8"/>
        <v>0</v>
      </c>
      <c r="AJ9" s="124">
        <f t="shared" ref="AJ9" si="11">SUM(AJ10:AJ14)</f>
        <v>0</v>
      </c>
      <c r="AK9" s="57">
        <f t="shared" si="8"/>
        <v>0</v>
      </c>
      <c r="AL9" s="57">
        <f t="shared" ref="AL9" si="12">SUM(AL10:AL14)</f>
        <v>0</v>
      </c>
      <c r="AM9" s="427">
        <f t="shared" si="8"/>
        <v>0</v>
      </c>
      <c r="AN9" s="60">
        <f t="shared" si="8"/>
        <v>0</v>
      </c>
      <c r="AO9" s="59">
        <f t="shared" si="8"/>
        <v>63.800515907136713</v>
      </c>
      <c r="AP9" s="60">
        <f t="shared" si="8"/>
        <v>0</v>
      </c>
      <c r="AQ9" s="62">
        <f t="shared" si="0"/>
        <v>7912.8016563471538</v>
      </c>
    </row>
    <row r="10" spans="1:43" ht="12.75" customHeight="1">
      <c r="A10" s="63" t="s">
        <v>221</v>
      </c>
      <c r="B10" s="64"/>
      <c r="C10" s="65">
        <f>SUM(D10:G10)</f>
        <v>1361.5075475303336</v>
      </c>
      <c r="D10" s="66">
        <v>1361.5075475303336</v>
      </c>
      <c r="E10" s="67"/>
      <c r="F10" s="68"/>
      <c r="G10" s="68"/>
      <c r="H10" s="69">
        <f>SUM(I10:K10)</f>
        <v>330.00921945160979</v>
      </c>
      <c r="I10" s="66">
        <v>330.00921945160979</v>
      </c>
      <c r="J10" s="67">
        <v>0</v>
      </c>
      <c r="K10" s="68"/>
      <c r="L10" s="69">
        <f>SUM(M10:Z10)</f>
        <v>760.65249999999992</v>
      </c>
      <c r="M10" s="67"/>
      <c r="N10" s="67"/>
      <c r="O10" s="67"/>
      <c r="P10" s="179"/>
      <c r="Q10" s="179"/>
      <c r="R10" s="179"/>
      <c r="S10" s="179">
        <v>721.34529999999995</v>
      </c>
      <c r="T10" s="67"/>
      <c r="U10" s="67">
        <v>39.307200000000002</v>
      </c>
      <c r="V10" s="67"/>
      <c r="W10" s="67"/>
      <c r="X10" s="67"/>
      <c r="Y10" s="67"/>
      <c r="Z10" s="68"/>
      <c r="AA10" s="69">
        <v>2157.5569408617562</v>
      </c>
      <c r="AB10" s="70">
        <f>SUM(AC10:AM10)</f>
        <v>19.94363236839591</v>
      </c>
      <c r="AC10" s="71"/>
      <c r="AD10" s="67"/>
      <c r="AE10" s="67">
        <v>0</v>
      </c>
      <c r="AF10" s="67">
        <v>0</v>
      </c>
      <c r="AG10" s="67">
        <v>19.94363236839591</v>
      </c>
      <c r="AI10" s="67">
        <v>0</v>
      </c>
      <c r="AJ10" s="67"/>
      <c r="AK10" s="67"/>
      <c r="AL10" s="67"/>
      <c r="AM10" s="429"/>
      <c r="AN10" s="72">
        <v>0</v>
      </c>
      <c r="AO10" s="73"/>
      <c r="AP10" s="70"/>
      <c r="AQ10" s="74">
        <f t="shared" si="0"/>
        <v>4629.6698402120956</v>
      </c>
    </row>
    <row r="11" spans="1:43" ht="12.75" customHeight="1">
      <c r="A11" s="19" t="s">
        <v>222</v>
      </c>
      <c r="B11" s="20"/>
      <c r="C11" s="21">
        <f>SUM(D11:G11)</f>
        <v>3.0405086577090334</v>
      </c>
      <c r="D11" s="26">
        <v>3.0405086577090334</v>
      </c>
      <c r="E11" s="27"/>
      <c r="F11" s="24"/>
      <c r="G11" s="24"/>
      <c r="H11" s="25">
        <f>SUM(I11:K11)</f>
        <v>6.8513938249382411</v>
      </c>
      <c r="I11" s="26">
        <v>6.8513938249382411</v>
      </c>
      <c r="J11" s="27"/>
      <c r="K11" s="24"/>
      <c r="L11" s="25">
        <f>SUM(M11:Z11)</f>
        <v>8.16852966466036</v>
      </c>
      <c r="M11" s="27"/>
      <c r="N11" s="27"/>
      <c r="O11" s="173">
        <v>8.0491067163466123</v>
      </c>
      <c r="P11" s="173"/>
      <c r="Q11" s="173"/>
      <c r="R11" s="173"/>
      <c r="S11" s="173">
        <v>0</v>
      </c>
      <c r="T11" s="173">
        <v>0.11942294831374796</v>
      </c>
      <c r="U11" s="27">
        <v>0</v>
      </c>
      <c r="V11" s="27"/>
      <c r="W11" s="27"/>
      <c r="X11" s="27"/>
      <c r="Y11" s="27"/>
      <c r="Z11" s="24"/>
      <c r="AA11" s="25">
        <v>94.189930256998181</v>
      </c>
      <c r="AB11" s="29">
        <f>SUM(AC11:AM11)</f>
        <v>4.8485717015381677</v>
      </c>
      <c r="AC11" s="30"/>
      <c r="AD11" s="27"/>
      <c r="AE11" s="27">
        <v>2.4362281456004586</v>
      </c>
      <c r="AF11" s="27"/>
      <c r="AG11" s="27"/>
      <c r="AH11" s="27">
        <v>2.4123435559377087</v>
      </c>
      <c r="AI11" s="27"/>
      <c r="AJ11" s="27"/>
      <c r="AK11" s="27"/>
      <c r="AL11" s="27"/>
      <c r="AM11" s="425"/>
      <c r="AN11" s="410"/>
      <c r="AO11" s="31"/>
      <c r="AP11" s="29"/>
      <c r="AQ11" s="32">
        <f t="shared" si="0"/>
        <v>117.09893410584398</v>
      </c>
    </row>
    <row r="12" spans="1:43" ht="12.75" customHeight="1">
      <c r="A12" s="19" t="s">
        <v>237</v>
      </c>
      <c r="B12" s="20"/>
      <c r="C12" s="21"/>
      <c r="D12" s="26"/>
      <c r="E12" s="27"/>
      <c r="F12" s="24"/>
      <c r="G12" s="24"/>
      <c r="H12" s="25"/>
      <c r="I12" s="26"/>
      <c r="J12" s="27"/>
      <c r="K12" s="24"/>
      <c r="L12" s="25"/>
      <c r="M12" s="27"/>
      <c r="N12" s="132"/>
      <c r="O12" s="132"/>
      <c r="P12" s="173"/>
      <c r="Q12" s="173"/>
      <c r="R12" s="173"/>
      <c r="S12" s="173"/>
      <c r="T12" s="27"/>
      <c r="U12" s="27"/>
      <c r="V12" s="27"/>
      <c r="W12" s="27"/>
      <c r="X12" s="27"/>
      <c r="Y12" s="27"/>
      <c r="Z12" s="24"/>
      <c r="AA12" s="25"/>
      <c r="AB12" s="29"/>
      <c r="AC12" s="30"/>
      <c r="AD12" s="27"/>
      <c r="AE12" s="27"/>
      <c r="AF12" s="27"/>
      <c r="AG12" s="27"/>
      <c r="AH12" s="27"/>
      <c r="AI12" s="27"/>
      <c r="AJ12" s="27"/>
      <c r="AK12" s="27"/>
      <c r="AL12" s="27"/>
      <c r="AM12" s="425"/>
      <c r="AN12" s="410"/>
      <c r="AO12" s="31">
        <v>47.46345657781599</v>
      </c>
      <c r="AP12" s="29"/>
      <c r="AQ12" s="32">
        <f t="shared" si="0"/>
        <v>47.46345657781599</v>
      </c>
    </row>
    <row r="13" spans="1:43" ht="12.75" customHeight="1">
      <c r="A13" s="19" t="s">
        <v>223</v>
      </c>
      <c r="B13" s="20"/>
      <c r="C13" s="21">
        <f>SUM(D13:G13)</f>
        <v>0</v>
      </c>
      <c r="D13" s="26"/>
      <c r="E13" s="24"/>
      <c r="F13" s="24"/>
      <c r="G13" s="24"/>
      <c r="H13" s="25">
        <f>SUM(I13:K13)</f>
        <v>93.064766122077771</v>
      </c>
      <c r="I13" s="26">
        <v>93.064766122077771</v>
      </c>
      <c r="J13" s="27"/>
      <c r="K13" s="24"/>
      <c r="L13" s="25">
        <f>SUM(M13:Z13)</f>
        <v>0</v>
      </c>
      <c r="M13" s="27"/>
      <c r="N13" s="27"/>
      <c r="O13" s="27"/>
      <c r="P13" s="173"/>
      <c r="Q13" s="173"/>
      <c r="R13" s="173"/>
      <c r="S13" s="173"/>
      <c r="T13" s="27"/>
      <c r="U13" s="27"/>
      <c r="V13" s="27"/>
      <c r="W13" s="27"/>
      <c r="X13" s="27"/>
      <c r="Y13" s="27"/>
      <c r="Z13" s="24"/>
      <c r="AA13" s="25"/>
      <c r="AB13" s="29">
        <f>SUM(AC13:AM13)</f>
        <v>0</v>
      </c>
      <c r="AC13" s="30"/>
      <c r="AD13" s="27"/>
      <c r="AE13" s="27"/>
      <c r="AF13" s="27"/>
      <c r="AG13" s="27"/>
      <c r="AH13" s="27"/>
      <c r="AI13" s="27"/>
      <c r="AJ13" s="27"/>
      <c r="AK13" s="27"/>
      <c r="AL13" s="27"/>
      <c r="AM13" s="425"/>
      <c r="AN13" s="410"/>
      <c r="AO13" s="31"/>
      <c r="AP13" s="29"/>
      <c r="AQ13" s="32">
        <f t="shared" si="0"/>
        <v>93.064766122077771</v>
      </c>
    </row>
    <row r="14" spans="1:43" ht="12.75" customHeight="1">
      <c r="A14" s="75" t="s">
        <v>224</v>
      </c>
      <c r="B14" s="76"/>
      <c r="C14" s="77">
        <f>SUM(D14:G14)</f>
        <v>0</v>
      </c>
      <c r="D14" s="78"/>
      <c r="E14" s="79"/>
      <c r="F14" s="80"/>
      <c r="G14" s="80"/>
      <c r="H14" s="81">
        <f>SUM(I14:K14)</f>
        <v>0</v>
      </c>
      <c r="I14" s="78"/>
      <c r="J14" s="79"/>
      <c r="K14" s="80"/>
      <c r="L14" s="81">
        <f>SUM(M14:Z14)</f>
        <v>3009.1675999999998</v>
      </c>
      <c r="M14" s="79">
        <v>2992.1275999999998</v>
      </c>
      <c r="N14" s="79">
        <v>17.04</v>
      </c>
      <c r="O14" s="79"/>
      <c r="P14" s="180"/>
      <c r="Q14" s="180"/>
      <c r="R14" s="180"/>
      <c r="S14" s="180"/>
      <c r="T14" s="79"/>
      <c r="U14" s="79"/>
      <c r="V14" s="79"/>
      <c r="W14" s="79"/>
      <c r="X14" s="79"/>
      <c r="Y14" s="79"/>
      <c r="Z14" s="80"/>
      <c r="AA14" s="81">
        <v>0</v>
      </c>
      <c r="AB14" s="82">
        <f>SUM(AC14:AM14)</f>
        <v>0</v>
      </c>
      <c r="AC14" s="83"/>
      <c r="AD14" s="79"/>
      <c r="AE14" s="79"/>
      <c r="AF14" s="79"/>
      <c r="AG14" s="79"/>
      <c r="AH14" s="79"/>
      <c r="AI14" s="79"/>
      <c r="AJ14" s="79"/>
      <c r="AK14" s="79"/>
      <c r="AL14" s="79"/>
      <c r="AM14" s="430"/>
      <c r="AN14" s="411"/>
      <c r="AO14" s="84">
        <v>16.33705932932072</v>
      </c>
      <c r="AP14" s="82"/>
      <c r="AQ14" s="85">
        <f t="shared" si="0"/>
        <v>3025.5046593293205</v>
      </c>
    </row>
    <row r="15" spans="1:43" s="52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91.257999999999996</v>
      </c>
      <c r="I15" s="266">
        <f t="shared" si="13"/>
        <v>0</v>
      </c>
      <c r="J15" s="181">
        <f t="shared" si="13"/>
        <v>0</v>
      </c>
      <c r="K15" s="267">
        <f t="shared" si="13"/>
        <v>91.257999999999996</v>
      </c>
      <c r="L15" s="309">
        <f t="shared" si="13"/>
        <v>2982.2191999999995</v>
      </c>
      <c r="M15" s="181">
        <f t="shared" si="13"/>
        <v>0</v>
      </c>
      <c r="N15" s="181">
        <f t="shared" si="13"/>
        <v>0</v>
      </c>
      <c r="O15" s="181">
        <f t="shared" si="13"/>
        <v>97.988100000000003</v>
      </c>
      <c r="P15" s="181">
        <f t="shared" si="13"/>
        <v>587.88</v>
      </c>
      <c r="Q15" s="181">
        <f t="shared" si="13"/>
        <v>266.01120000000003</v>
      </c>
      <c r="R15" s="181">
        <f t="shared" si="13"/>
        <v>0</v>
      </c>
      <c r="S15" s="181">
        <f t="shared" si="13"/>
        <v>951.41340000000002</v>
      </c>
      <c r="T15" s="181">
        <f t="shared" si="13"/>
        <v>59.693900000000006</v>
      </c>
      <c r="U15" s="181">
        <f t="shared" si="13"/>
        <v>997.16159999999991</v>
      </c>
      <c r="V15" s="181">
        <f t="shared" si="13"/>
        <v>0</v>
      </c>
      <c r="W15" s="181">
        <f t="shared" si="13"/>
        <v>22.070999999999998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2088.04815133276</v>
      </c>
      <c r="AP15" s="217">
        <f t="shared" si="13"/>
        <v>0</v>
      </c>
      <c r="AQ15" s="218">
        <f t="shared" si="0"/>
        <v>5161.5253513327589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2000.1719690455718</v>
      </c>
      <c r="AP16" s="326"/>
      <c r="AQ16" s="219">
        <f>C16+H16+L16+AA16+AO16+AP16</f>
        <v>2000.1719690455718</v>
      </c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57.437661220980218</v>
      </c>
      <c r="AP17" s="320"/>
      <c r="AQ17" s="199">
        <f>C17+H17+L17+AA17+AO17+AP17</f>
        <v>57.437661220980218</v>
      </c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30.438521066208082</v>
      </c>
      <c r="AP18" s="320"/>
      <c r="AQ18" s="199">
        <f t="shared" si="0"/>
        <v>30.438521066208082</v>
      </c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91.257999999999996</v>
      </c>
      <c r="I19" s="28"/>
      <c r="J19" s="173"/>
      <c r="K19" s="188">
        <v>91.257999999999996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91.257999999999996</v>
      </c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2982.2191999999995</v>
      </c>
      <c r="M20" s="180"/>
      <c r="N20" s="180"/>
      <c r="O20" s="180">
        <v>97.988100000000003</v>
      </c>
      <c r="P20" s="180">
        <v>587.88</v>
      </c>
      <c r="Q20" s="180">
        <v>266.01120000000003</v>
      </c>
      <c r="R20" s="180">
        <v>0</v>
      </c>
      <c r="S20" s="180">
        <v>951.41340000000002</v>
      </c>
      <c r="T20" s="180">
        <v>59.693900000000006</v>
      </c>
      <c r="U20" s="180">
        <v>997.16159999999991</v>
      </c>
      <c r="V20" s="180"/>
      <c r="W20" s="180">
        <v>22.070999999999998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2982.2191999999995</v>
      </c>
    </row>
    <row r="21" spans="1:44" s="220" customFormat="1" ht="12.75" customHeight="1">
      <c r="A21" s="97" t="s">
        <v>7</v>
      </c>
      <c r="B21" s="222"/>
      <c r="C21" s="268">
        <f>SUM(C22:C24)</f>
        <v>11.581309124999997</v>
      </c>
      <c r="D21" s="269">
        <f>SUM(D22:D24)</f>
        <v>-10.64</v>
      </c>
      <c r="E21" s="182">
        <f>SUM(E22:E24)</f>
        <v>22.221309124999998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-15.285209124999989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8.52</v>
      </c>
      <c r="Q21" s="182">
        <f t="shared" si="15"/>
        <v>254.39960000000002</v>
      </c>
      <c r="R21" s="182">
        <f t="shared" si="15"/>
        <v>-254.89859999999999</v>
      </c>
      <c r="S21" s="182">
        <f t="shared" si="15"/>
        <v>6.8943000000000003</v>
      </c>
      <c r="T21" s="182">
        <f t="shared" si="15"/>
        <v>0</v>
      </c>
      <c r="U21" s="182">
        <f t="shared" si="15"/>
        <v>-18.619200000000006</v>
      </c>
      <c r="V21" s="182">
        <f t="shared" si="15"/>
        <v>-11.581309124999999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-110.50999999999999</v>
      </c>
      <c r="AC21" s="332">
        <f t="shared" si="17"/>
        <v>-54.179999999999993</v>
      </c>
      <c r="AD21" s="182">
        <f t="shared" si="17"/>
        <v>-56.33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110.50999999999999</v>
      </c>
      <c r="AP21" s="331">
        <f t="shared" si="17"/>
        <v>0</v>
      </c>
      <c r="AQ21" s="223">
        <f t="shared" si="17"/>
        <v>-3.703899999999992</v>
      </c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-110.50999999999999</v>
      </c>
      <c r="AC22" s="327">
        <f>-AC2</f>
        <v>-54.179999999999993</v>
      </c>
      <c r="AD22" s="179">
        <f>-AD2</f>
        <v>-56.33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110.50999999999999</v>
      </c>
      <c r="AP22" s="326"/>
      <c r="AQ22" s="219">
        <f>C22+H22+L22+AA22+AB22+AN22+AO22+AP22</f>
        <v>0</v>
      </c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4" s="220" customFormat="1" ht="12.75" customHeight="1" thickBot="1">
      <c r="A24" s="33" t="s">
        <v>231</v>
      </c>
      <c r="B24" s="201"/>
      <c r="C24" s="275">
        <f>SUM(D24:G24)</f>
        <v>11.581309124999997</v>
      </c>
      <c r="D24" s="403">
        <v>-10.64</v>
      </c>
      <c r="E24" s="184">
        <f>-D24-V24</f>
        <v>22.221309124999998</v>
      </c>
      <c r="F24" s="253"/>
      <c r="G24" s="253">
        <v>0</v>
      </c>
      <c r="H24" s="303"/>
      <c r="I24" s="312"/>
      <c r="J24" s="184"/>
      <c r="K24" s="253"/>
      <c r="L24" s="303">
        <f>SUM(N24:Z24)</f>
        <v>-15.285209124999989</v>
      </c>
      <c r="M24" s="184"/>
      <c r="N24" s="184">
        <v>0</v>
      </c>
      <c r="O24" s="184"/>
      <c r="P24" s="184">
        <v>8.52</v>
      </c>
      <c r="Q24" s="184">
        <v>254.39960000000002</v>
      </c>
      <c r="R24" s="184">
        <v>-254.89859999999999</v>
      </c>
      <c r="S24" s="184">
        <v>6.8943000000000003</v>
      </c>
      <c r="T24" s="184"/>
      <c r="U24" s="184">
        <v>-18.619200000000006</v>
      </c>
      <c r="V24" s="253">
        <v>-11.581309124999999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-3.703899999999992</v>
      </c>
    </row>
    <row r="25" spans="1:44" s="96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24.550827872695365</v>
      </c>
      <c r="I25" s="172">
        <v>24.550827872695365</v>
      </c>
      <c r="J25" s="183"/>
      <c r="K25" s="172"/>
      <c r="L25" s="309">
        <f>SUM(O25:Z25)</f>
        <v>122.70019328365339</v>
      </c>
      <c r="M25" s="183"/>
      <c r="N25" s="183"/>
      <c r="O25" s="183">
        <v>89.938993283653389</v>
      </c>
      <c r="P25" s="183"/>
      <c r="Q25" s="183"/>
      <c r="R25" s="183"/>
      <c r="S25" s="183">
        <v>17.728200000000001</v>
      </c>
      <c r="T25" s="183">
        <v>6.7578000000000005</v>
      </c>
      <c r="U25" s="183">
        <v>8.2751999999999999</v>
      </c>
      <c r="V25" s="183"/>
      <c r="W25" s="183"/>
      <c r="X25" s="183"/>
      <c r="Y25" s="183"/>
      <c r="Z25" s="172"/>
      <c r="AA25" s="309">
        <v>53.170344893474727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274.0735227746855</v>
      </c>
      <c r="AP25" s="217"/>
      <c r="AQ25" s="226">
        <f>C25+H25+L25+AA25+AB25+AN25+AO25+AP25</f>
        <v>474.49488882450896</v>
      </c>
    </row>
    <row r="26" spans="1:44" s="52" customFormat="1" ht="12.75" customHeight="1" thickBot="1">
      <c r="A26" s="203" t="s">
        <v>9</v>
      </c>
      <c r="B26" s="204"/>
      <c r="C26" s="254">
        <f t="shared" ref="C26:AP26" si="20">C7-C9+C15+C21-C25</f>
        <v>445.75415726729085</v>
      </c>
      <c r="D26" s="276">
        <f t="shared" si="20"/>
        <v>373.26469534229102</v>
      </c>
      <c r="E26" s="177">
        <f t="shared" si="20"/>
        <v>56.870509125000005</v>
      </c>
      <c r="F26" s="177">
        <f t="shared" si="20"/>
        <v>0</v>
      </c>
      <c r="G26" s="177">
        <f t="shared" si="20"/>
        <v>15.618952799999999</v>
      </c>
      <c r="H26" s="305">
        <f t="shared" si="20"/>
        <v>219.76540881736707</v>
      </c>
      <c r="I26" s="276">
        <f t="shared" si="20"/>
        <v>-47.008591182632912</v>
      </c>
      <c r="J26" s="177">
        <f t="shared" si="20"/>
        <v>176.845</v>
      </c>
      <c r="K26" s="295">
        <f t="shared" si="20"/>
        <v>89.929000000000002</v>
      </c>
      <c r="L26" s="305">
        <f t="shared" si="20"/>
        <v>8000.7131217107935</v>
      </c>
      <c r="M26" s="177">
        <f t="shared" si="20"/>
        <v>0</v>
      </c>
      <c r="N26" s="177">
        <f t="shared" si="20"/>
        <v>0</v>
      </c>
      <c r="O26" s="177">
        <f t="shared" si="20"/>
        <v>0</v>
      </c>
      <c r="P26" s="177">
        <f t="shared" si="20"/>
        <v>1819.02</v>
      </c>
      <c r="Q26" s="177">
        <f t="shared" si="20"/>
        <v>908.87159999999994</v>
      </c>
      <c r="R26" s="177">
        <f t="shared" si="20"/>
        <v>833.16030000000001</v>
      </c>
      <c r="S26" s="177">
        <f t="shared" si="20"/>
        <v>488.11189999999993</v>
      </c>
      <c r="T26" s="177">
        <f t="shared" si="20"/>
        <v>156.43627705168623</v>
      </c>
      <c r="U26" s="177">
        <f t="shared" si="20"/>
        <v>3309.0455999999995</v>
      </c>
      <c r="V26" s="177">
        <f t="shared" si="20"/>
        <v>246.64204465911004</v>
      </c>
      <c r="W26" s="177">
        <f t="shared" si="20"/>
        <v>1.0510000000000019</v>
      </c>
      <c r="X26" s="177">
        <f t="shared" si="20"/>
        <v>207.9924</v>
      </c>
      <c r="Y26" s="177">
        <f t="shared" si="20"/>
        <v>2.1019999999999999</v>
      </c>
      <c r="Z26" s="295">
        <f t="shared" si="20"/>
        <v>28.28</v>
      </c>
      <c r="AA26" s="305">
        <f t="shared" si="20"/>
        <v>1348.0804712101706</v>
      </c>
      <c r="AB26" s="255">
        <f t="shared" si="20"/>
        <v>148.87546678528798</v>
      </c>
      <c r="AC26" s="334">
        <f t="shared" si="20"/>
        <v>0</v>
      </c>
      <c r="AD26" s="334">
        <f t="shared" si="20"/>
        <v>0</v>
      </c>
      <c r="AE26" s="334">
        <f t="shared" si="20"/>
        <v>138.79259286765986</v>
      </c>
      <c r="AF26" s="334">
        <f t="shared" si="20"/>
        <v>0</v>
      </c>
      <c r="AG26" s="334">
        <f t="shared" si="20"/>
        <v>0</v>
      </c>
      <c r="AH26" s="334">
        <f t="shared" si="20"/>
        <v>7.4997611541033731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0.28661507595299512</v>
      </c>
      <c r="AM26" s="437">
        <f t="shared" si="20"/>
        <v>2.2964976875717231</v>
      </c>
      <c r="AN26" s="255">
        <f t="shared" si="20"/>
        <v>0</v>
      </c>
      <c r="AO26" s="305">
        <f t="shared" si="20"/>
        <v>1996.0237515159424</v>
      </c>
      <c r="AP26" s="255">
        <f t="shared" si="20"/>
        <v>0</v>
      </c>
      <c r="AQ26" s="205">
        <f>C26+H26+L26+AA26+AB26+AN26+AO26+AP26</f>
        <v>12159.212377306852</v>
      </c>
    </row>
    <row r="27" spans="1:44" s="52" customFormat="1" ht="12.75" customHeight="1">
      <c r="A27" s="53" t="s">
        <v>10</v>
      </c>
      <c r="B27" s="54"/>
      <c r="C27" s="55">
        <f t="shared" ref="C27:V27" si="22">C28</f>
        <v>0</v>
      </c>
      <c r="D27" s="56">
        <f t="shared" si="22"/>
        <v>0</v>
      </c>
      <c r="E27" s="57">
        <f t="shared" si="22"/>
        <v>0</v>
      </c>
      <c r="F27" s="58">
        <f t="shared" si="22"/>
        <v>0</v>
      </c>
      <c r="G27" s="58">
        <f t="shared" si="22"/>
        <v>0</v>
      </c>
      <c r="H27" s="59">
        <f t="shared" si="22"/>
        <v>0</v>
      </c>
      <c r="I27" s="56">
        <f t="shared" si="22"/>
        <v>0</v>
      </c>
      <c r="J27" s="57">
        <f t="shared" si="22"/>
        <v>0</v>
      </c>
      <c r="K27" s="58">
        <f t="shared" si="22"/>
        <v>0</v>
      </c>
      <c r="L27" s="59">
        <f t="shared" si="22"/>
        <v>238.37440000000001</v>
      </c>
      <c r="M27" s="57">
        <f t="shared" si="22"/>
        <v>0</v>
      </c>
      <c r="N27" s="57">
        <f t="shared" si="22"/>
        <v>0</v>
      </c>
      <c r="O27" s="57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57">
        <f t="shared" si="22"/>
        <v>0</v>
      </c>
      <c r="U27" s="57">
        <f t="shared" si="22"/>
        <v>0</v>
      </c>
      <c r="V27" s="57">
        <f t="shared" si="22"/>
        <v>0</v>
      </c>
      <c r="W27" s="57"/>
      <c r="X27" s="57">
        <f t="shared" ref="X27:AQ27" si="23">X28</f>
        <v>207.9924</v>
      </c>
      <c r="Y27" s="57">
        <f t="shared" si="23"/>
        <v>2.1019999999999999</v>
      </c>
      <c r="Z27" s="58">
        <f t="shared" si="23"/>
        <v>28.28</v>
      </c>
      <c r="AA27" s="59">
        <f t="shared" si="23"/>
        <v>0</v>
      </c>
      <c r="AB27" s="60">
        <f t="shared" si="23"/>
        <v>0</v>
      </c>
      <c r="AC27" s="61">
        <f t="shared" si="23"/>
        <v>0</v>
      </c>
      <c r="AD27" s="57">
        <f t="shared" si="23"/>
        <v>0</v>
      </c>
      <c r="AE27" s="57">
        <f t="shared" si="23"/>
        <v>0</v>
      </c>
      <c r="AF27" s="57">
        <f t="shared" si="23"/>
        <v>0</v>
      </c>
      <c r="AG27" s="57">
        <f t="shared" si="23"/>
        <v>0</v>
      </c>
      <c r="AH27" s="57">
        <f t="shared" si="23"/>
        <v>0</v>
      </c>
      <c r="AI27" s="57">
        <f t="shared" si="23"/>
        <v>0</v>
      </c>
      <c r="AJ27" s="57">
        <f t="shared" si="23"/>
        <v>0</v>
      </c>
      <c r="AK27" s="57">
        <f t="shared" si="23"/>
        <v>0</v>
      </c>
      <c r="AL27" s="57">
        <f t="shared" si="23"/>
        <v>0</v>
      </c>
      <c r="AM27" s="427">
        <f t="shared" si="23"/>
        <v>0</v>
      </c>
      <c r="AN27" s="60">
        <f t="shared" si="23"/>
        <v>0</v>
      </c>
      <c r="AO27" s="59">
        <f t="shared" si="23"/>
        <v>0</v>
      </c>
      <c r="AP27" s="60">
        <f t="shared" si="23"/>
        <v>0</v>
      </c>
      <c r="AQ27" s="115">
        <f t="shared" si="23"/>
        <v>238.37440000000001</v>
      </c>
      <c r="AR27" s="206"/>
    </row>
    <row r="28" spans="1:44" ht="12.75" customHeight="1" thickBot="1">
      <c r="A28" s="116" t="s">
        <v>11</v>
      </c>
      <c r="B28" s="117"/>
      <c r="C28" s="118">
        <f>SUM(D28:G28)</f>
        <v>0</v>
      </c>
      <c r="D28" s="100"/>
      <c r="E28" s="101"/>
      <c r="F28" s="102"/>
      <c r="G28" s="102"/>
      <c r="H28" s="119">
        <f>SUM(I28:K28)</f>
        <v>0</v>
      </c>
      <c r="I28" s="100"/>
      <c r="J28" s="101"/>
      <c r="K28" s="102"/>
      <c r="L28" s="119">
        <f>SUM(M28:Z28)</f>
        <v>238.37440000000001</v>
      </c>
      <c r="M28" s="101"/>
      <c r="N28" s="101"/>
      <c r="O28" s="101"/>
      <c r="P28" s="182"/>
      <c r="Q28" s="182"/>
      <c r="R28" s="182"/>
      <c r="S28" s="182"/>
      <c r="T28" s="101"/>
      <c r="U28" s="101"/>
      <c r="V28" s="101"/>
      <c r="W28" s="101"/>
      <c r="X28" s="101">
        <f>X26</f>
        <v>207.9924</v>
      </c>
      <c r="Y28" s="101">
        <f>Y26</f>
        <v>2.1019999999999999</v>
      </c>
      <c r="Z28" s="102">
        <f>Z26</f>
        <v>28.28</v>
      </c>
      <c r="AA28" s="119">
        <v>0</v>
      </c>
      <c r="AB28" s="120">
        <f>SUM(AC28:AI28)</f>
        <v>0</v>
      </c>
      <c r="AC28" s="105"/>
      <c r="AD28" s="101"/>
      <c r="AE28" s="101"/>
      <c r="AF28" s="101"/>
      <c r="AG28" s="101"/>
      <c r="AH28" s="101"/>
      <c r="AI28" s="101"/>
      <c r="AJ28" s="101"/>
      <c r="AK28" s="101"/>
      <c r="AL28" s="101"/>
      <c r="AM28" s="445"/>
      <c r="AN28" s="120"/>
      <c r="AO28" s="119"/>
      <c r="AP28" s="120"/>
      <c r="AQ28" s="106">
        <f t="shared" ref="AQ28:AQ72" si="24">C28+H28+L28+AA28+AB28+AN28+AO28+AP28</f>
        <v>238.37440000000001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451.63615520000002</v>
      </c>
      <c r="D29" s="56">
        <f t="shared" si="25"/>
        <v>376.33050399999996</v>
      </c>
      <c r="E29" s="57">
        <f t="shared" si="25"/>
        <v>60.16</v>
      </c>
      <c r="F29" s="58">
        <f t="shared" si="25"/>
        <v>0</v>
      </c>
      <c r="G29" s="58">
        <f t="shared" si="25"/>
        <v>15.1456512</v>
      </c>
      <c r="H29" s="59">
        <f t="shared" si="25"/>
        <v>266.774</v>
      </c>
      <c r="I29" s="56">
        <f t="shared" si="25"/>
        <v>0</v>
      </c>
      <c r="J29" s="56">
        <f t="shared" si="25"/>
        <v>176.845</v>
      </c>
      <c r="K29" s="56">
        <f t="shared" si="25"/>
        <v>89.929000000000002</v>
      </c>
      <c r="L29" s="59">
        <f t="shared" si="25"/>
        <v>7706.8582206928495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1730.5188898301899</v>
      </c>
      <c r="Q29" s="57">
        <f t="shared" si="25"/>
        <v>895.14879999999994</v>
      </c>
      <c r="R29" s="57">
        <f t="shared" si="25"/>
        <v>742.57650000000001</v>
      </c>
      <c r="S29" s="57">
        <f t="shared" si="25"/>
        <v>512.14800000000002</v>
      </c>
      <c r="T29" s="57">
        <f t="shared" si="25"/>
        <v>148.61112552000006</v>
      </c>
      <c r="U29" s="57">
        <f t="shared" si="25"/>
        <v>3430.1911999999993</v>
      </c>
      <c r="V29" s="57">
        <f t="shared" si="25"/>
        <v>246.61270534265998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1353.4265692175409</v>
      </c>
      <c r="AB29" s="60">
        <f t="shared" si="25"/>
        <v>148.85158219562518</v>
      </c>
      <c r="AC29" s="61">
        <f t="shared" si="25"/>
        <v>0</v>
      </c>
      <c r="AD29" s="57">
        <f t="shared" si="25"/>
        <v>0</v>
      </c>
      <c r="AE29" s="57">
        <f t="shared" si="25"/>
        <v>138.79259286765986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7.4758765644406218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0.28661507595299512</v>
      </c>
      <c r="AM29" s="427">
        <f t="shared" si="25"/>
        <v>2.2964976875717231</v>
      </c>
      <c r="AN29" s="56">
        <f t="shared" si="25"/>
        <v>0</v>
      </c>
      <c r="AO29" s="59">
        <f t="shared" si="25"/>
        <v>1982.5219604471195</v>
      </c>
      <c r="AP29" s="60">
        <f t="shared" si="25"/>
        <v>0</v>
      </c>
      <c r="AQ29" s="51">
        <f t="shared" si="25"/>
        <v>11910.068487753135</v>
      </c>
    </row>
    <row r="30" spans="1:44" s="128" customFormat="1" ht="12.75" customHeight="1">
      <c r="A30" s="230" t="s">
        <v>43</v>
      </c>
      <c r="B30" s="121"/>
      <c r="C30" s="122">
        <f>SUM(C31:C44)</f>
        <v>194.12420400000002</v>
      </c>
      <c r="D30" s="185">
        <v>194.12420399999999</v>
      </c>
      <c r="E30" s="124">
        <v>0</v>
      </c>
      <c r="F30" s="125"/>
      <c r="G30" s="125"/>
      <c r="H30" s="126">
        <f>SUM(H31:H44)</f>
        <v>0</v>
      </c>
      <c r="I30" s="123">
        <f t="shared" ref="I30:K30" si="30">SUM(I31:I44)</f>
        <v>0</v>
      </c>
      <c r="J30" s="124">
        <f t="shared" si="30"/>
        <v>0</v>
      </c>
      <c r="K30" s="124">
        <f t="shared" si="30"/>
        <v>0</v>
      </c>
      <c r="L30" s="126">
        <f>SUM(L31:L44)</f>
        <v>1027.1737418049865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40.621089634140418</v>
      </c>
      <c r="R30" s="185">
        <f>SUM(R31:R44)</f>
        <v>0</v>
      </c>
      <c r="S30" s="185">
        <v>483.16379999999998</v>
      </c>
      <c r="T30" s="185">
        <v>45.66880797466564</v>
      </c>
      <c r="U30" s="185">
        <v>241.25669447118059</v>
      </c>
      <c r="V30" s="185">
        <v>215.41234972499998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472.83541248859603</v>
      </c>
      <c r="AB30" s="336">
        <f t="shared" ref="AB30:AN30" si="31">SUM(AB31:AB44)</f>
        <v>128.83347664087131</v>
      </c>
      <c r="AC30" s="337">
        <f t="shared" si="31"/>
        <v>0</v>
      </c>
      <c r="AD30" s="185">
        <f t="shared" si="31"/>
        <v>0</v>
      </c>
      <c r="AE30" s="185">
        <f t="shared" si="31"/>
        <v>123.76994363236838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5.0635330085029135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647.92615971605255</v>
      </c>
      <c r="AP30" s="127">
        <f>SUM(AP31:AP44)</f>
        <v>0</v>
      </c>
      <c r="AQ30" s="62">
        <f t="shared" ref="AQ30" si="35">C30+H30+L30+AA30+AB30+AN30+AO30+AP30</f>
        <v>2470.8929946505068</v>
      </c>
    </row>
    <row r="31" spans="1:44" ht="12.75" customHeight="1">
      <c r="A31" s="233" t="s">
        <v>13</v>
      </c>
      <c r="B31" s="129" t="s">
        <v>14</v>
      </c>
      <c r="C31" s="130">
        <f t="shared" ref="C31:C43" si="36">SUM(D31:G31)</f>
        <v>0</v>
      </c>
      <c r="D31" s="186">
        <v>0</v>
      </c>
      <c r="E31" s="132"/>
      <c r="F31" s="133"/>
      <c r="G31" s="133"/>
      <c r="H31" s="134">
        <f t="shared" ref="H31:H43" si="37">SUM(I31:K31)</f>
        <v>0</v>
      </c>
      <c r="I31" s="131"/>
      <c r="J31" s="132"/>
      <c r="K31" s="133"/>
      <c r="L31" s="134">
        <f t="shared" ref="L31:L43" si="38">SUM(M31:Z31)</f>
        <v>37.785548236196348</v>
      </c>
      <c r="M31" s="186"/>
      <c r="N31" s="186"/>
      <c r="O31" s="186"/>
      <c r="P31" s="186"/>
      <c r="Q31" s="186">
        <v>0.40674442229152608</v>
      </c>
      <c r="R31" s="186"/>
      <c r="S31" s="186">
        <v>5.2021408324151182</v>
      </c>
      <c r="T31" s="186">
        <v>4.4566916206528501E-2</v>
      </c>
      <c r="U31" s="186">
        <v>32.132096065283179</v>
      </c>
      <c r="V31" s="186">
        <v>0</v>
      </c>
      <c r="W31" s="186"/>
      <c r="X31" s="186"/>
      <c r="Y31" s="186"/>
      <c r="Z31" s="283"/>
      <c r="AA31" s="352">
        <v>34.810234032766438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51.01984876840524</v>
      </c>
      <c r="AP31" s="136"/>
      <c r="AQ31" s="74">
        <f t="shared" si="24"/>
        <v>123.61563103736802</v>
      </c>
    </row>
    <row r="32" spans="1:44" ht="12.75" customHeight="1">
      <c r="A32" s="235" t="s">
        <v>110</v>
      </c>
      <c r="B32" s="138" t="s">
        <v>15</v>
      </c>
      <c r="C32" s="21">
        <f t="shared" si="36"/>
        <v>23.973818702782935</v>
      </c>
      <c r="D32" s="186">
        <v>23.973818702782935</v>
      </c>
      <c r="E32" s="27"/>
      <c r="F32" s="24"/>
      <c r="G32" s="24"/>
      <c r="H32" s="25">
        <f t="shared" si="37"/>
        <v>0</v>
      </c>
      <c r="I32" s="26">
        <v>0</v>
      </c>
      <c r="J32" s="27"/>
      <c r="K32" s="24"/>
      <c r="L32" s="25">
        <f t="shared" si="38"/>
        <v>108.43826555123708</v>
      </c>
      <c r="M32" s="173"/>
      <c r="N32" s="173"/>
      <c r="O32" s="173"/>
      <c r="P32" s="186"/>
      <c r="Q32" s="186">
        <v>4.9324922196197738</v>
      </c>
      <c r="R32" s="173"/>
      <c r="S32" s="186">
        <v>63.085116291681921</v>
      </c>
      <c r="T32" s="186">
        <v>2.7664276204003198</v>
      </c>
      <c r="U32" s="186">
        <v>37.654229419535071</v>
      </c>
      <c r="V32" s="186">
        <v>0</v>
      </c>
      <c r="W32" s="173"/>
      <c r="X32" s="173"/>
      <c r="Y32" s="173"/>
      <c r="Z32" s="188"/>
      <c r="AA32" s="350">
        <v>167.93183979394828</v>
      </c>
      <c r="AB32" s="320">
        <f t="shared" si="39"/>
        <v>45.022451514282984</v>
      </c>
      <c r="AC32" s="321"/>
      <c r="AD32" s="173"/>
      <c r="AE32" s="173">
        <v>39.958918505780069</v>
      </c>
      <c r="AF32" s="173"/>
      <c r="AG32" s="186"/>
      <c r="AH32" s="186">
        <v>5.0635330085029135</v>
      </c>
      <c r="AI32" s="173">
        <v>0</v>
      </c>
      <c r="AJ32" s="173"/>
      <c r="AK32" s="173"/>
      <c r="AL32" s="173"/>
      <c r="AM32" s="440"/>
      <c r="AN32" s="413"/>
      <c r="AO32" s="347">
        <v>151.66664871793478</v>
      </c>
      <c r="AP32" s="29"/>
      <c r="AQ32" s="32">
        <f t="shared" si="24"/>
        <v>497.03302428018605</v>
      </c>
    </row>
    <row r="33" spans="1:43" ht="12.75" customHeight="1">
      <c r="A33" s="235" t="s">
        <v>16</v>
      </c>
      <c r="B33" s="138" t="s">
        <v>17</v>
      </c>
      <c r="C33" s="21">
        <f t="shared" si="36"/>
        <v>11.261438435621525</v>
      </c>
      <c r="D33" s="186">
        <v>11.261438435621525</v>
      </c>
      <c r="E33" s="27"/>
      <c r="F33" s="24"/>
      <c r="G33" s="24"/>
      <c r="H33" s="25">
        <f t="shared" si="37"/>
        <v>0</v>
      </c>
      <c r="I33" s="26"/>
      <c r="J33" s="27"/>
      <c r="K33" s="24"/>
      <c r="L33" s="25">
        <f t="shared" si="38"/>
        <v>8.6338740305709258</v>
      </c>
      <c r="M33" s="173"/>
      <c r="N33" s="173"/>
      <c r="O33" s="173"/>
      <c r="P33" s="186"/>
      <c r="Q33" s="186">
        <v>0.24060937656681827</v>
      </c>
      <c r="R33" s="173"/>
      <c r="S33" s="186">
        <v>3.077322745935704</v>
      </c>
      <c r="T33" s="186">
        <v>0.97347063941396972</v>
      </c>
      <c r="U33" s="186">
        <v>4.3424712686544327</v>
      </c>
      <c r="V33" s="186">
        <v>0</v>
      </c>
      <c r="W33" s="173"/>
      <c r="X33" s="173"/>
      <c r="Y33" s="173"/>
      <c r="Z33" s="188"/>
      <c r="AA33" s="350">
        <v>1.4338335762560019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7.3579104386082088</v>
      </c>
      <c r="AP33" s="29"/>
      <c r="AQ33" s="32">
        <f t="shared" si="24"/>
        <v>28.687056481056661</v>
      </c>
    </row>
    <row r="34" spans="1:43" ht="12.75" customHeight="1">
      <c r="A34" s="235" t="s">
        <v>18</v>
      </c>
      <c r="B34" s="138" t="s">
        <v>19</v>
      </c>
      <c r="C34" s="527">
        <f t="shared" si="36"/>
        <v>0</v>
      </c>
      <c r="D34" s="525">
        <v>0</v>
      </c>
      <c r="E34" s="27"/>
      <c r="F34" s="24"/>
      <c r="G34" s="24"/>
      <c r="H34" s="25">
        <f t="shared" si="37"/>
        <v>0</v>
      </c>
      <c r="I34" s="26"/>
      <c r="J34" s="27"/>
      <c r="K34" s="24"/>
      <c r="L34" s="25">
        <f t="shared" si="38"/>
        <v>11.00020517781666</v>
      </c>
      <c r="M34" s="173"/>
      <c r="N34" s="173"/>
      <c r="O34" s="173"/>
      <c r="P34" s="186"/>
      <c r="Q34" s="186">
        <v>0.47119336244335241</v>
      </c>
      <c r="R34" s="173"/>
      <c r="S34" s="186">
        <v>6.0264237107907537</v>
      </c>
      <c r="T34" s="186">
        <v>2.1333061151950702E-2</v>
      </c>
      <c r="U34" s="186">
        <v>4.4812550434306049</v>
      </c>
      <c r="V34" s="186">
        <v>0</v>
      </c>
      <c r="W34" s="173"/>
      <c r="X34" s="173"/>
      <c r="Y34" s="173"/>
      <c r="Z34" s="188"/>
      <c r="AA34" s="350">
        <v>3.8003997175700928</v>
      </c>
      <c r="AB34" s="320">
        <f t="shared" si="39"/>
        <v>83.811025126588319</v>
      </c>
      <c r="AC34" s="321"/>
      <c r="AD34" s="173"/>
      <c r="AE34" s="173">
        <v>83.811025126588319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26.594678913399381</v>
      </c>
      <c r="AP34" s="29"/>
      <c r="AQ34" s="32">
        <f t="shared" si="24"/>
        <v>125.20630893537445</v>
      </c>
    </row>
    <row r="35" spans="1:43" ht="12.75" customHeight="1">
      <c r="A35" s="235" t="s">
        <v>20</v>
      </c>
      <c r="B35" s="138" t="s">
        <v>21</v>
      </c>
      <c r="C35" s="527">
        <f t="shared" si="36"/>
        <v>0.63894686159554737</v>
      </c>
      <c r="D35" s="525">
        <v>0.63894686159554737</v>
      </c>
      <c r="E35" s="27"/>
      <c r="F35" s="24"/>
      <c r="G35" s="24"/>
      <c r="H35" s="25">
        <f t="shared" si="37"/>
        <v>0</v>
      </c>
      <c r="I35" s="26"/>
      <c r="J35" s="27"/>
      <c r="K35" s="24"/>
      <c r="L35" s="25">
        <f t="shared" si="38"/>
        <v>6.4717228497444399</v>
      </c>
      <c r="M35" s="173"/>
      <c r="N35" s="173"/>
      <c r="O35" s="173"/>
      <c r="P35" s="186"/>
      <c r="Q35" s="186">
        <v>0.22542807066438805</v>
      </c>
      <c r="R35" s="173"/>
      <c r="S35" s="186">
        <v>2.8831583345849987</v>
      </c>
      <c r="T35" s="186">
        <v>0.50346024318603677</v>
      </c>
      <c r="U35" s="186">
        <v>2.8596762013090169</v>
      </c>
      <c r="V35" s="186">
        <v>0</v>
      </c>
      <c r="W35" s="173"/>
      <c r="X35" s="173"/>
      <c r="Y35" s="173"/>
      <c r="Z35" s="188"/>
      <c r="AA35" s="350">
        <v>21.682796980173968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28.147901855624511</v>
      </c>
      <c r="AP35" s="29"/>
      <c r="AQ35" s="32">
        <f t="shared" si="24"/>
        <v>56.941368547138467</v>
      </c>
    </row>
    <row r="36" spans="1:43" ht="12.75" customHeight="1">
      <c r="A36" s="235" t="s">
        <v>22</v>
      </c>
      <c r="B36" s="138" t="s">
        <v>23</v>
      </c>
      <c r="C36" s="21">
        <f t="shared" si="36"/>
        <v>0</v>
      </c>
      <c r="D36" s="186">
        <v>0</v>
      </c>
      <c r="E36" s="27"/>
      <c r="F36" s="24"/>
      <c r="G36" s="24"/>
      <c r="H36" s="25">
        <f t="shared" si="37"/>
        <v>0</v>
      </c>
      <c r="I36" s="26"/>
      <c r="J36" s="27"/>
      <c r="K36" s="24"/>
      <c r="L36" s="25">
        <f t="shared" si="38"/>
        <v>41.972502164699954</v>
      </c>
      <c r="M36" s="173"/>
      <c r="N36" s="173"/>
      <c r="O36" s="173"/>
      <c r="P36" s="186"/>
      <c r="Q36" s="186">
        <v>1.9858866758782752</v>
      </c>
      <c r="R36" s="173"/>
      <c r="S36" s="186">
        <v>25.398903092347901</v>
      </c>
      <c r="T36" s="186">
        <v>0.79698782924152878</v>
      </c>
      <c r="U36" s="186">
        <v>13.790724567232244</v>
      </c>
      <c r="V36" s="186">
        <v>0</v>
      </c>
      <c r="W36" s="173"/>
      <c r="X36" s="173"/>
      <c r="Y36" s="173"/>
      <c r="Z36" s="188"/>
      <c r="AA36" s="347">
        <v>118.33754429747594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90.803277979659143</v>
      </c>
      <c r="AP36" s="29"/>
      <c r="AQ36" s="32">
        <f t="shared" si="24"/>
        <v>251.11332444183506</v>
      </c>
    </row>
    <row r="37" spans="1:43" ht="12.75" customHeight="1">
      <c r="A37" s="235" t="s">
        <v>24</v>
      </c>
      <c r="B37" s="138" t="s">
        <v>25</v>
      </c>
      <c r="C37" s="21">
        <f t="shared" si="36"/>
        <v>0</v>
      </c>
      <c r="D37" s="186">
        <v>0</v>
      </c>
      <c r="E37" s="27"/>
      <c r="F37" s="24"/>
      <c r="G37" s="24"/>
      <c r="H37" s="25">
        <f t="shared" si="37"/>
        <v>0</v>
      </c>
      <c r="I37" s="26"/>
      <c r="J37" s="27"/>
      <c r="K37" s="24"/>
      <c r="L37" s="25">
        <f t="shared" si="38"/>
        <v>5.2276242144891221</v>
      </c>
      <c r="M37" s="173"/>
      <c r="N37" s="173"/>
      <c r="O37" s="173"/>
      <c r="P37" s="186"/>
      <c r="Q37" s="186">
        <v>5.2991350791501649E-2</v>
      </c>
      <c r="R37" s="173"/>
      <c r="S37" s="186">
        <v>0.67774369999774442</v>
      </c>
      <c r="T37" s="186">
        <v>0.31146269281848032</v>
      </c>
      <c r="U37" s="186">
        <v>4.1854264708813957</v>
      </c>
      <c r="V37" s="186">
        <v>0</v>
      </c>
      <c r="W37" s="173"/>
      <c r="X37" s="173"/>
      <c r="Y37" s="173"/>
      <c r="Z37" s="188"/>
      <c r="AA37" s="350">
        <v>9.3493401502663307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28.469689624767785</v>
      </c>
      <c r="AP37" s="29"/>
      <c r="AQ37" s="32">
        <f t="shared" si="24"/>
        <v>43.046653989523236</v>
      </c>
    </row>
    <row r="38" spans="1:43" ht="12.75" customHeight="1">
      <c r="A38" s="235" t="s">
        <v>26</v>
      </c>
      <c r="B38" s="138" t="s">
        <v>27</v>
      </c>
      <c r="C38" s="21">
        <f t="shared" si="36"/>
        <v>158.25</v>
      </c>
      <c r="D38" s="186">
        <v>158.25</v>
      </c>
      <c r="E38" s="27"/>
      <c r="F38" s="24"/>
      <c r="G38" s="24"/>
      <c r="H38" s="25">
        <f t="shared" si="37"/>
        <v>0</v>
      </c>
      <c r="I38" s="26"/>
      <c r="J38" s="27"/>
      <c r="K38" s="24"/>
      <c r="L38" s="25">
        <f t="shared" si="38"/>
        <v>262.96460317883873</v>
      </c>
      <c r="M38" s="173"/>
      <c r="N38" s="173"/>
      <c r="O38" s="173"/>
      <c r="P38" s="186"/>
      <c r="Q38" s="186">
        <v>0.84843449213204247</v>
      </c>
      <c r="R38" s="173"/>
      <c r="S38" s="186">
        <v>10.851226158882803</v>
      </c>
      <c r="T38" s="186">
        <v>2.0112649850341819</v>
      </c>
      <c r="U38" s="186">
        <v>33.841327817789718</v>
      </c>
      <c r="V38" s="186">
        <v>215.41234972499998</v>
      </c>
      <c r="W38" s="173"/>
      <c r="X38" s="173"/>
      <c r="Y38" s="173"/>
      <c r="Z38" s="188"/>
      <c r="AA38" s="350">
        <v>52.594498908296906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48.498988400240442</v>
      </c>
      <c r="AP38" s="29"/>
      <c r="AQ38" s="32">
        <f t="shared" si="24"/>
        <v>522.30809048737603</v>
      </c>
    </row>
    <row r="39" spans="1:43" ht="12.75" customHeight="1">
      <c r="A39" s="235" t="s">
        <v>28</v>
      </c>
      <c r="B39" s="138" t="s">
        <v>29</v>
      </c>
      <c r="C39" s="21">
        <f t="shared" si="36"/>
        <v>0</v>
      </c>
      <c r="D39" s="186">
        <v>0</v>
      </c>
      <c r="E39" s="27"/>
      <c r="F39" s="24"/>
      <c r="G39" s="24"/>
      <c r="H39" s="25">
        <f t="shared" si="37"/>
        <v>0</v>
      </c>
      <c r="I39" s="26"/>
      <c r="J39" s="27"/>
      <c r="K39" s="24"/>
      <c r="L39" s="25">
        <f t="shared" si="38"/>
        <v>383.27434348135796</v>
      </c>
      <c r="M39" s="173"/>
      <c r="N39" s="173"/>
      <c r="O39" s="173"/>
      <c r="P39" s="186"/>
      <c r="Q39" s="186">
        <v>27.238295134776994</v>
      </c>
      <c r="R39" s="173"/>
      <c r="S39" s="186">
        <v>348.36973676909719</v>
      </c>
      <c r="T39" s="186">
        <v>1.6292173747203433</v>
      </c>
      <c r="U39" s="186">
        <v>6.0370942027634804</v>
      </c>
      <c r="V39" s="186">
        <v>0</v>
      </c>
      <c r="W39" s="173"/>
      <c r="X39" s="173"/>
      <c r="Y39" s="173"/>
      <c r="Z39" s="188"/>
      <c r="AA39" s="350">
        <v>12.64123568027423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38.383709268443411</v>
      </c>
      <c r="AP39" s="29"/>
      <c r="AQ39" s="32">
        <f t="shared" si="24"/>
        <v>434.29928843007559</v>
      </c>
    </row>
    <row r="40" spans="1:43" ht="12.75" customHeight="1">
      <c r="A40" s="235" t="s">
        <v>30</v>
      </c>
      <c r="B40" s="138" t="s">
        <v>31</v>
      </c>
      <c r="C40" s="21">
        <f t="shared" si="36"/>
        <v>0</v>
      </c>
      <c r="D40" s="186">
        <v>0</v>
      </c>
      <c r="E40" s="27"/>
      <c r="F40" s="24"/>
      <c r="G40" s="24"/>
      <c r="H40" s="25">
        <f t="shared" si="37"/>
        <v>0</v>
      </c>
      <c r="I40" s="26"/>
      <c r="J40" s="27"/>
      <c r="K40" s="24"/>
      <c r="L40" s="25">
        <f t="shared" si="38"/>
        <v>6.7387997670893629</v>
      </c>
      <c r="M40" s="173"/>
      <c r="N40" s="173"/>
      <c r="O40" s="173"/>
      <c r="P40" s="186"/>
      <c r="Q40" s="186">
        <v>0.19907561513564132</v>
      </c>
      <c r="R40" s="173"/>
      <c r="S40" s="186">
        <v>2.5461182243158502</v>
      </c>
      <c r="T40" s="186">
        <v>1.3055833424993832</v>
      </c>
      <c r="U40" s="186">
        <v>2.688022585138488</v>
      </c>
      <c r="V40" s="186">
        <v>0</v>
      </c>
      <c r="W40" s="173"/>
      <c r="X40" s="173"/>
      <c r="Y40" s="173"/>
      <c r="Z40" s="188"/>
      <c r="AA40" s="350">
        <v>12.770592008689173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15.257061082559874</v>
      </c>
      <c r="AP40" s="29"/>
      <c r="AQ40" s="32">
        <f t="shared" si="24"/>
        <v>34.766452858338411</v>
      </c>
    </row>
    <row r="41" spans="1:43" ht="12.75" customHeight="1">
      <c r="A41" s="235" t="s">
        <v>32</v>
      </c>
      <c r="B41" s="138" t="s">
        <v>33</v>
      </c>
      <c r="C41" s="527">
        <f t="shared" si="36"/>
        <v>0</v>
      </c>
      <c r="D41" s="525">
        <v>0</v>
      </c>
      <c r="E41" s="27"/>
      <c r="F41" s="24"/>
      <c r="G41" s="24"/>
      <c r="H41" s="25">
        <f t="shared" si="37"/>
        <v>0</v>
      </c>
      <c r="I41" s="26"/>
      <c r="J41" s="27"/>
      <c r="K41" s="24"/>
      <c r="L41" s="25">
        <f t="shared" si="38"/>
        <v>51.427900595877063</v>
      </c>
      <c r="M41" s="173"/>
      <c r="N41" s="173"/>
      <c r="O41" s="173"/>
      <c r="P41" s="186"/>
      <c r="Q41" s="186">
        <v>0.52676267084092721</v>
      </c>
      <c r="R41" s="173"/>
      <c r="S41" s="186">
        <v>6.7371387259235229</v>
      </c>
      <c r="T41" s="186">
        <v>33.46303972294988</v>
      </c>
      <c r="U41" s="186">
        <v>10.70095947616273</v>
      </c>
      <c r="V41" s="186">
        <v>0</v>
      </c>
      <c r="W41" s="173"/>
      <c r="X41" s="173"/>
      <c r="Y41" s="173"/>
      <c r="Z41" s="188"/>
      <c r="AA41" s="347">
        <v>27.000774178219348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101.52347263507534</v>
      </c>
      <c r="AP41" s="29"/>
      <c r="AQ41" s="32">
        <f t="shared" si="24"/>
        <v>179.95214740917174</v>
      </c>
    </row>
    <row r="42" spans="1:43" ht="12.75" customHeight="1">
      <c r="A42" s="235" t="s">
        <v>34</v>
      </c>
      <c r="B42" s="138" t="s">
        <v>35</v>
      </c>
      <c r="C42" s="21">
        <f t="shared" si="36"/>
        <v>0</v>
      </c>
      <c r="D42" s="186">
        <v>0</v>
      </c>
      <c r="E42" s="27"/>
      <c r="F42" s="24"/>
      <c r="G42" s="24"/>
      <c r="H42" s="25">
        <f t="shared" si="37"/>
        <v>0</v>
      </c>
      <c r="I42" s="26"/>
      <c r="J42" s="27"/>
      <c r="K42" s="24"/>
      <c r="L42" s="25">
        <f t="shared" si="38"/>
        <v>2.3273762402357439</v>
      </c>
      <c r="M42" s="173"/>
      <c r="N42" s="173"/>
      <c r="O42" s="173"/>
      <c r="P42" s="186"/>
      <c r="Q42" s="186">
        <v>4.1247321697168847E-2</v>
      </c>
      <c r="R42" s="173"/>
      <c r="S42" s="186">
        <v>0.52754104216040631</v>
      </c>
      <c r="T42" s="186">
        <v>3.8399510073511271E-2</v>
      </c>
      <c r="U42" s="186">
        <v>1.7201883663046575</v>
      </c>
      <c r="V42" s="186">
        <v>0</v>
      </c>
      <c r="W42" s="173"/>
      <c r="X42" s="173"/>
      <c r="Y42" s="173"/>
      <c r="Z42" s="188"/>
      <c r="AA42" s="382">
        <v>8.1093036227023809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8.1981972279964754</v>
      </c>
      <c r="AP42" s="29"/>
      <c r="AQ42" s="32">
        <f t="shared" si="24"/>
        <v>18.634877090934602</v>
      </c>
    </row>
    <row r="43" spans="1:43" ht="12.75" customHeight="1">
      <c r="A43" s="235" t="s">
        <v>36</v>
      </c>
      <c r="B43" s="138" t="s">
        <v>142</v>
      </c>
      <c r="C43" s="527">
        <f t="shared" si="36"/>
        <v>0</v>
      </c>
      <c r="D43" s="547">
        <v>0</v>
      </c>
      <c r="E43" s="27"/>
      <c r="F43" s="24"/>
      <c r="G43" s="24"/>
      <c r="H43" s="25">
        <f t="shared" si="37"/>
        <v>0</v>
      </c>
      <c r="I43" s="26"/>
      <c r="J43" s="27"/>
      <c r="K43" s="24">
        <v>0</v>
      </c>
      <c r="L43" s="25">
        <f t="shared" si="38"/>
        <v>15.759729871109226</v>
      </c>
      <c r="M43" s="173"/>
      <c r="N43" s="173"/>
      <c r="O43" s="173"/>
      <c r="P43" s="173"/>
      <c r="Q43" s="173">
        <v>0.60839799503324044</v>
      </c>
      <c r="R43" s="173"/>
      <c r="S43" s="173">
        <v>7.781230371865993</v>
      </c>
      <c r="T43" s="173">
        <v>0.58879248779383953</v>
      </c>
      <c r="U43" s="173">
        <v>5.7303090164161521</v>
      </c>
      <c r="V43" s="173">
        <v>0</v>
      </c>
      <c r="W43" s="173">
        <v>1.0510000000000019</v>
      </c>
      <c r="X43" s="173"/>
      <c r="Y43" s="173"/>
      <c r="Z43" s="188"/>
      <c r="AA43" s="350">
        <v>2.373019541956912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23.420009473653728</v>
      </c>
      <c r="AP43" s="29"/>
      <c r="AQ43" s="32">
        <f t="shared" si="24"/>
        <v>41.552758886719865</v>
      </c>
    </row>
    <row r="44" spans="1:43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85.151246445723885</v>
      </c>
      <c r="M44" s="180"/>
      <c r="N44" s="180"/>
      <c r="O44" s="180"/>
      <c r="P44" s="180"/>
      <c r="Q44" s="180">
        <v>2.8435309262687607</v>
      </c>
      <c r="R44" s="180"/>
      <c r="S44" s="180">
        <v>0</v>
      </c>
      <c r="T44" s="180">
        <v>1.2148015491756887</v>
      </c>
      <c r="U44" s="180">
        <v>81.09291397027944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28.584765329684281</v>
      </c>
      <c r="AP44" s="328"/>
      <c r="AQ44" s="215">
        <f>C44+H44+L44+AA44+AB44+AN44+AO44+AP44</f>
        <v>113.73601177540817</v>
      </c>
    </row>
    <row r="45" spans="1:43" s="52" customFormat="1" ht="12.75" customHeight="1">
      <c r="A45" s="216" t="s">
        <v>37</v>
      </c>
      <c r="B45" s="1"/>
      <c r="C45" s="537">
        <f t="shared" ref="C45:AP45" si="40">SUM(C46:C55)</f>
        <v>0</v>
      </c>
      <c r="D45" s="538">
        <f t="shared" si="40"/>
        <v>0</v>
      </c>
      <c r="E45" s="538">
        <f t="shared" si="40"/>
        <v>0</v>
      </c>
      <c r="F45" s="539">
        <f t="shared" si="40"/>
        <v>0</v>
      </c>
      <c r="G45" s="539">
        <f t="shared" si="40"/>
        <v>0</v>
      </c>
      <c r="H45" s="540">
        <f t="shared" si="40"/>
        <v>0</v>
      </c>
      <c r="I45" s="541">
        <f t="shared" si="40"/>
        <v>0</v>
      </c>
      <c r="J45" s="538">
        <f t="shared" si="40"/>
        <v>0</v>
      </c>
      <c r="K45" s="539">
        <f t="shared" si="40"/>
        <v>0</v>
      </c>
      <c r="L45" s="540">
        <f t="shared" si="40"/>
        <v>4739.7982474319333</v>
      </c>
      <c r="M45" s="538">
        <f t="shared" si="40"/>
        <v>0</v>
      </c>
      <c r="N45" s="538">
        <f t="shared" ref="N45" si="41">SUM(N46:N55)</f>
        <v>0</v>
      </c>
      <c r="O45" s="538">
        <f t="shared" si="40"/>
        <v>0</v>
      </c>
      <c r="P45" s="529">
        <f t="shared" si="40"/>
        <v>1730.5188898301899</v>
      </c>
      <c r="Q45" s="529">
        <f t="shared" si="40"/>
        <v>0</v>
      </c>
      <c r="R45" s="529">
        <f t="shared" si="40"/>
        <v>742.57650000000001</v>
      </c>
      <c r="S45" s="529">
        <f t="shared" si="40"/>
        <v>17.728200000000001</v>
      </c>
      <c r="T45" s="538">
        <f t="shared" si="40"/>
        <v>1.06582552</v>
      </c>
      <c r="U45" s="538">
        <f>SUM(U46:U55)</f>
        <v>2247.9088320817436</v>
      </c>
      <c r="V45" s="538">
        <f t="shared" si="40"/>
        <v>0</v>
      </c>
      <c r="W45" s="538">
        <f t="shared" si="40"/>
        <v>0</v>
      </c>
      <c r="X45" s="538">
        <f t="shared" si="40"/>
        <v>0</v>
      </c>
      <c r="Y45" s="538">
        <f t="shared" si="40"/>
        <v>0</v>
      </c>
      <c r="Z45" s="539">
        <f t="shared" si="40"/>
        <v>0</v>
      </c>
      <c r="AA45" s="540">
        <f t="shared" si="40"/>
        <v>0</v>
      </c>
      <c r="AB45" s="542">
        <f t="shared" si="40"/>
        <v>0</v>
      </c>
      <c r="AC45" s="543">
        <f t="shared" si="40"/>
        <v>0</v>
      </c>
      <c r="AD45" s="538">
        <f t="shared" si="40"/>
        <v>0</v>
      </c>
      <c r="AE45" s="538">
        <f t="shared" si="40"/>
        <v>0</v>
      </c>
      <c r="AF45" s="538">
        <f t="shared" ref="AF45" si="42">SUM(AF46:AF55)</f>
        <v>0</v>
      </c>
      <c r="AG45" s="538">
        <f t="shared" si="40"/>
        <v>0</v>
      </c>
      <c r="AH45" s="538">
        <f t="shared" si="40"/>
        <v>0</v>
      </c>
      <c r="AI45" s="538">
        <f t="shared" si="40"/>
        <v>0</v>
      </c>
      <c r="AJ45" s="538">
        <f t="shared" ref="AJ45" si="43">SUM(AJ46:AJ55)</f>
        <v>0</v>
      </c>
      <c r="AK45" s="538">
        <f t="shared" si="40"/>
        <v>0</v>
      </c>
      <c r="AL45" s="538">
        <f t="shared" ref="AL45" si="44">SUM(AL46:AL55)</f>
        <v>0</v>
      </c>
      <c r="AM45" s="544">
        <f t="shared" si="40"/>
        <v>0</v>
      </c>
      <c r="AN45" s="542">
        <f t="shared" si="40"/>
        <v>0</v>
      </c>
      <c r="AO45" s="540">
        <f t="shared" si="40"/>
        <v>4.3422184006878757</v>
      </c>
      <c r="AP45" s="542">
        <f t="shared" si="40"/>
        <v>0</v>
      </c>
      <c r="AQ45" s="545">
        <f t="shared" si="24"/>
        <v>4744.140465832621</v>
      </c>
    </row>
    <row r="46" spans="1:43" ht="12.75" customHeight="1">
      <c r="A46" s="239" t="s">
        <v>70</v>
      </c>
      <c r="B46" s="64"/>
      <c r="C46" s="65">
        <f t="shared" ref="C46:C58" si="45">SUM(D46:G46)</f>
        <v>0</v>
      </c>
      <c r="D46" s="154"/>
      <c r="E46" s="107"/>
      <c r="F46" s="68"/>
      <c r="G46" s="68"/>
      <c r="H46" s="69">
        <f t="shared" ref="H46:H58" si="46">SUM(I46:K46)</f>
        <v>0</v>
      </c>
      <c r="I46" s="66"/>
      <c r="J46" s="67"/>
      <c r="K46" s="68"/>
      <c r="L46" s="69">
        <f t="shared" ref="L46:L58" si="47">SUM(M46:Z46)</f>
        <v>1075.0952</v>
      </c>
      <c r="M46" s="67"/>
      <c r="N46" s="67"/>
      <c r="O46" s="67"/>
      <c r="P46" s="179"/>
      <c r="Q46" s="179"/>
      <c r="R46" s="179"/>
      <c r="S46" s="179"/>
      <c r="T46" s="67"/>
      <c r="U46" s="67">
        <v>1075.0952</v>
      </c>
      <c r="V46" s="67"/>
      <c r="W46" s="67"/>
      <c r="X46" s="67"/>
      <c r="Y46" s="67"/>
      <c r="Z46" s="68"/>
      <c r="AA46" s="69">
        <v>0</v>
      </c>
      <c r="AB46" s="70">
        <f t="shared" ref="AB46:AB58" si="48">SUM(AC46:AM46)</f>
        <v>0</v>
      </c>
      <c r="AC46" s="71"/>
      <c r="AD46" s="67"/>
      <c r="AE46" s="67"/>
      <c r="AF46" s="67"/>
      <c r="AG46" s="67"/>
      <c r="AH46" s="67">
        <v>0</v>
      </c>
      <c r="AI46" s="179">
        <v>0</v>
      </c>
      <c r="AJ46" s="179">
        <v>0</v>
      </c>
      <c r="AK46" s="67"/>
      <c r="AL46" s="67"/>
      <c r="AM46" s="429"/>
      <c r="AN46" s="72"/>
      <c r="AO46" s="73"/>
      <c r="AP46" s="70"/>
      <c r="AQ46" s="95">
        <f t="shared" si="24"/>
        <v>1075.0952</v>
      </c>
    </row>
    <row r="47" spans="1:43" ht="12.75" customHeight="1">
      <c r="A47" s="233" t="s">
        <v>150</v>
      </c>
      <c r="B47" s="508"/>
      <c r="C47" s="21">
        <f t="shared" si="45"/>
        <v>0</v>
      </c>
      <c r="D47" s="509"/>
      <c r="E47" s="510"/>
      <c r="F47" s="133"/>
      <c r="G47" s="133"/>
      <c r="H47" s="25">
        <f t="shared" si="46"/>
        <v>0</v>
      </c>
      <c r="I47" s="131"/>
      <c r="J47" s="132"/>
      <c r="K47" s="133"/>
      <c r="L47" s="25">
        <f t="shared" si="47"/>
        <v>0</v>
      </c>
      <c r="M47" s="132"/>
      <c r="N47" s="132"/>
      <c r="O47" s="132"/>
      <c r="P47" s="186">
        <v>0</v>
      </c>
      <c r="Q47" s="186"/>
      <c r="R47" s="186"/>
      <c r="S47" s="186"/>
      <c r="T47" s="132"/>
      <c r="U47" s="132">
        <v>0</v>
      </c>
      <c r="V47" s="132"/>
      <c r="W47" s="132"/>
      <c r="X47" s="132"/>
      <c r="Y47" s="132"/>
      <c r="Z47" s="133"/>
      <c r="AA47" s="518"/>
      <c r="AB47" s="29">
        <f t="shared" si="48"/>
        <v>0</v>
      </c>
      <c r="AC47" s="137"/>
      <c r="AD47" s="132"/>
      <c r="AE47" s="132"/>
      <c r="AF47" s="132"/>
      <c r="AG47" s="132"/>
      <c r="AH47" s="132"/>
      <c r="AI47" s="186">
        <v>0</v>
      </c>
      <c r="AJ47" s="186">
        <v>0</v>
      </c>
      <c r="AK47" s="132"/>
      <c r="AL47" s="132"/>
      <c r="AM47" s="446"/>
      <c r="AN47" s="432"/>
      <c r="AO47" s="135">
        <v>0</v>
      </c>
      <c r="AP47" s="136"/>
      <c r="AQ47" s="32">
        <f t="shared" si="24"/>
        <v>0</v>
      </c>
    </row>
    <row r="48" spans="1:43" ht="12.75" customHeight="1">
      <c r="A48" s="235" t="s">
        <v>71</v>
      </c>
      <c r="B48" s="20"/>
      <c r="C48" s="21">
        <f t="shared" si="45"/>
        <v>0</v>
      </c>
      <c r="D48" s="22"/>
      <c r="E48" s="23"/>
      <c r="F48" s="24"/>
      <c r="G48" s="24"/>
      <c r="H48" s="25">
        <f t="shared" si="46"/>
        <v>0</v>
      </c>
      <c r="I48" s="26"/>
      <c r="J48" s="27"/>
      <c r="K48" s="24"/>
      <c r="L48" s="25">
        <f t="shared" si="47"/>
        <v>1817.37647973198</v>
      </c>
      <c r="M48" s="27"/>
      <c r="N48" s="27"/>
      <c r="O48" s="27"/>
      <c r="P48" s="173">
        <v>1444.6843265990815</v>
      </c>
      <c r="Q48" s="173"/>
      <c r="R48" s="173"/>
      <c r="S48" s="173"/>
      <c r="T48" s="27">
        <v>1.06582552</v>
      </c>
      <c r="U48" s="27">
        <v>371.62632761289854</v>
      </c>
      <c r="V48" s="27"/>
      <c r="W48" s="27"/>
      <c r="X48" s="27"/>
      <c r="Y48" s="27"/>
      <c r="Z48" s="24"/>
      <c r="AA48" s="25"/>
      <c r="AB48" s="29">
        <f t="shared" si="48"/>
        <v>0</v>
      </c>
      <c r="AC48" s="30"/>
      <c r="AD48" s="27"/>
      <c r="AE48" s="27"/>
      <c r="AF48" s="27"/>
      <c r="AG48" s="27"/>
      <c r="AH48" s="27"/>
      <c r="AI48" s="173">
        <v>0</v>
      </c>
      <c r="AJ48" s="173">
        <v>0</v>
      </c>
      <c r="AK48" s="27"/>
      <c r="AL48" s="27"/>
      <c r="AM48" s="425"/>
      <c r="AN48" s="410"/>
      <c r="AO48" s="31">
        <v>0</v>
      </c>
      <c r="AP48" s="29"/>
      <c r="AQ48" s="32">
        <f t="shared" si="24"/>
        <v>1817.37647973198</v>
      </c>
    </row>
    <row r="49" spans="1:43" ht="12.75" customHeight="1">
      <c r="A49" s="235" t="s">
        <v>72</v>
      </c>
      <c r="B49" s="20"/>
      <c r="C49" s="21">
        <f t="shared" si="45"/>
        <v>0</v>
      </c>
      <c r="D49" s="22"/>
      <c r="E49" s="23"/>
      <c r="F49" s="24"/>
      <c r="G49" s="24"/>
      <c r="H49" s="25">
        <f t="shared" si="46"/>
        <v>0</v>
      </c>
      <c r="I49" s="26"/>
      <c r="J49" s="27"/>
      <c r="K49" s="24"/>
      <c r="L49" s="25">
        <f t="shared" si="47"/>
        <v>129.65612064745147</v>
      </c>
      <c r="M49" s="27"/>
      <c r="N49" s="27"/>
      <c r="O49" s="27"/>
      <c r="P49" s="173">
        <v>34.209704161012631</v>
      </c>
      <c r="Q49" s="173"/>
      <c r="R49" s="173"/>
      <c r="S49" s="173"/>
      <c r="T49" s="27"/>
      <c r="U49" s="27">
        <v>95.446416486438849</v>
      </c>
      <c r="V49" s="27"/>
      <c r="W49" s="27"/>
      <c r="X49" s="27"/>
      <c r="Y49" s="27"/>
      <c r="Z49" s="24"/>
      <c r="AA49" s="25"/>
      <c r="AB49" s="29">
        <f t="shared" si="48"/>
        <v>0</v>
      </c>
      <c r="AC49" s="30"/>
      <c r="AD49" s="27"/>
      <c r="AE49" s="27"/>
      <c r="AF49" s="27"/>
      <c r="AG49" s="27"/>
      <c r="AH49" s="27"/>
      <c r="AI49" s="173">
        <v>0</v>
      </c>
      <c r="AJ49" s="173">
        <v>0</v>
      </c>
      <c r="AK49" s="27"/>
      <c r="AL49" s="27"/>
      <c r="AM49" s="425"/>
      <c r="AN49" s="410"/>
      <c r="AO49" s="31">
        <v>0</v>
      </c>
      <c r="AP49" s="29"/>
      <c r="AQ49" s="32">
        <f t="shared" si="24"/>
        <v>129.65612064745147</v>
      </c>
    </row>
    <row r="50" spans="1:43" ht="12.75" customHeight="1">
      <c r="A50" s="235" t="s">
        <v>38</v>
      </c>
      <c r="B50" s="20"/>
      <c r="C50" s="21">
        <f t="shared" si="45"/>
        <v>0</v>
      </c>
      <c r="D50" s="22"/>
      <c r="E50" s="23"/>
      <c r="F50" s="24"/>
      <c r="G50" s="24"/>
      <c r="H50" s="25">
        <f t="shared" si="46"/>
        <v>0</v>
      </c>
      <c r="I50" s="26"/>
      <c r="J50" s="27"/>
      <c r="K50" s="24"/>
      <c r="L50" s="25">
        <f t="shared" si="47"/>
        <v>44.6</v>
      </c>
      <c r="M50" s="27"/>
      <c r="N50" s="27"/>
      <c r="O50" s="27"/>
      <c r="P50" s="173"/>
      <c r="Q50" s="173"/>
      <c r="R50" s="285"/>
      <c r="S50" s="173"/>
      <c r="T50" s="27"/>
      <c r="U50" s="27">
        <v>44.6</v>
      </c>
      <c r="V50" s="27"/>
      <c r="W50" s="27"/>
      <c r="X50" s="27"/>
      <c r="Y50" s="27"/>
      <c r="Z50" s="24"/>
      <c r="AA50" s="25"/>
      <c r="AB50" s="29">
        <f t="shared" si="48"/>
        <v>0</v>
      </c>
      <c r="AC50" s="30"/>
      <c r="AD50" s="27"/>
      <c r="AE50" s="27"/>
      <c r="AF50" s="27"/>
      <c r="AG50" s="27"/>
      <c r="AH50" s="27"/>
      <c r="AI50" s="173">
        <v>0</v>
      </c>
      <c r="AJ50" s="173"/>
      <c r="AK50" s="27"/>
      <c r="AL50" s="27"/>
      <c r="AM50" s="425"/>
      <c r="AN50" s="410"/>
      <c r="AO50" s="31">
        <v>4.3422184006878757</v>
      </c>
      <c r="AP50" s="29"/>
      <c r="AQ50" s="32">
        <f t="shared" si="24"/>
        <v>48.942218400687878</v>
      </c>
    </row>
    <row r="51" spans="1:43" ht="12.75" customHeight="1">
      <c r="A51" s="235" t="s">
        <v>39</v>
      </c>
      <c r="B51" s="20"/>
      <c r="C51" s="21">
        <f t="shared" si="45"/>
        <v>0</v>
      </c>
      <c r="D51" s="22"/>
      <c r="E51" s="23"/>
      <c r="F51" s="24"/>
      <c r="G51" s="24"/>
      <c r="H51" s="25">
        <f t="shared" si="46"/>
        <v>0</v>
      </c>
      <c r="I51" s="26"/>
      <c r="J51" s="27"/>
      <c r="K51" s="24"/>
      <c r="L51" s="25">
        <f t="shared" si="47"/>
        <v>22.559330965979612</v>
      </c>
      <c r="M51" s="27"/>
      <c r="N51" s="27"/>
      <c r="O51" s="27"/>
      <c r="P51" s="173">
        <v>1.6324641509433961</v>
      </c>
      <c r="Q51" s="188"/>
      <c r="R51" s="27">
        <v>20.926866815036217</v>
      </c>
      <c r="S51" s="28"/>
      <c r="T51" s="27"/>
      <c r="U51" s="27"/>
      <c r="V51" s="27"/>
      <c r="W51" s="27"/>
      <c r="X51" s="27"/>
      <c r="Y51" s="27"/>
      <c r="Z51" s="24"/>
      <c r="AA51" s="25"/>
      <c r="AB51" s="29">
        <f t="shared" si="48"/>
        <v>0</v>
      </c>
      <c r="AC51" s="30"/>
      <c r="AD51" s="27"/>
      <c r="AE51" s="27"/>
      <c r="AF51" s="27"/>
      <c r="AG51" s="27"/>
      <c r="AH51" s="27"/>
      <c r="AI51" s="285">
        <v>0</v>
      </c>
      <c r="AJ51" s="173"/>
      <c r="AK51" s="27"/>
      <c r="AL51" s="27"/>
      <c r="AM51" s="446"/>
      <c r="AN51" s="410"/>
      <c r="AO51" s="31"/>
      <c r="AP51" s="29"/>
      <c r="AQ51" s="32">
        <f t="shared" si="24"/>
        <v>22.559330965979612</v>
      </c>
    </row>
    <row r="52" spans="1:43" ht="12.75" customHeight="1">
      <c r="A52" s="235" t="s">
        <v>75</v>
      </c>
      <c r="B52" s="138"/>
      <c r="C52" s="139">
        <f t="shared" si="45"/>
        <v>0</v>
      </c>
      <c r="D52" s="140"/>
      <c r="E52" s="140"/>
      <c r="F52" s="141"/>
      <c r="G52" s="141"/>
      <c r="H52" s="142">
        <f t="shared" si="46"/>
        <v>0</v>
      </c>
      <c r="I52" s="143"/>
      <c r="J52" s="140"/>
      <c r="K52" s="141"/>
      <c r="L52" s="142">
        <f t="shared" si="47"/>
        <v>721.64963318496382</v>
      </c>
      <c r="M52" s="140"/>
      <c r="N52" s="140"/>
      <c r="O52" s="140"/>
      <c r="P52" s="186"/>
      <c r="Q52" s="186"/>
      <c r="R52" s="140">
        <v>721.64963318496382</v>
      </c>
      <c r="S52" s="186"/>
      <c r="T52" s="140"/>
      <c r="U52" s="140"/>
      <c r="V52" s="140"/>
      <c r="W52" s="140"/>
      <c r="X52" s="140"/>
      <c r="Y52" s="140"/>
      <c r="Z52" s="141"/>
      <c r="AA52" s="135"/>
      <c r="AB52" s="144">
        <f t="shared" si="48"/>
        <v>0</v>
      </c>
      <c r="AC52" s="145"/>
      <c r="AD52" s="140"/>
      <c r="AE52" s="132"/>
      <c r="AF52" s="132"/>
      <c r="AG52" s="140"/>
      <c r="AH52" s="140"/>
      <c r="AI52" s="285">
        <v>0</v>
      </c>
      <c r="AJ52" s="285"/>
      <c r="AK52" s="140"/>
      <c r="AL52" s="140"/>
      <c r="AM52" s="446"/>
      <c r="AN52" s="433"/>
      <c r="AO52" s="135"/>
      <c r="AP52" s="144"/>
      <c r="AQ52" s="146">
        <f t="shared" si="24"/>
        <v>721.64963318496382</v>
      </c>
    </row>
    <row r="53" spans="1:43" ht="12.75" customHeight="1">
      <c r="A53" s="235" t="s">
        <v>73</v>
      </c>
      <c r="B53" s="138"/>
      <c r="C53" s="139">
        <f t="shared" si="45"/>
        <v>0</v>
      </c>
      <c r="D53" s="143"/>
      <c r="E53" s="140"/>
      <c r="F53" s="141"/>
      <c r="G53" s="141"/>
      <c r="H53" s="142">
        <f t="shared" si="46"/>
        <v>0</v>
      </c>
      <c r="I53" s="143"/>
      <c r="J53" s="140"/>
      <c r="K53" s="141"/>
      <c r="L53" s="142">
        <f t="shared" si="47"/>
        <v>573.6171873144549</v>
      </c>
      <c r="M53" s="140"/>
      <c r="N53" s="140"/>
      <c r="O53" s="140"/>
      <c r="P53" s="183">
        <v>167.52449999999996</v>
      </c>
      <c r="Q53" s="183"/>
      <c r="R53" s="140"/>
      <c r="S53" s="186"/>
      <c r="T53" s="140"/>
      <c r="U53" s="140">
        <v>406.09268731445491</v>
      </c>
      <c r="V53" s="140"/>
      <c r="W53" s="140"/>
      <c r="X53" s="140"/>
      <c r="Y53" s="140"/>
      <c r="Z53" s="141"/>
      <c r="AA53" s="135"/>
      <c r="AB53" s="144">
        <f t="shared" si="48"/>
        <v>0</v>
      </c>
      <c r="AC53" s="145"/>
      <c r="AD53" s="140"/>
      <c r="AE53" s="132"/>
      <c r="AF53" s="132"/>
      <c r="AG53" s="140"/>
      <c r="AH53" s="140"/>
      <c r="AI53" s="173">
        <v>0</v>
      </c>
      <c r="AJ53" s="173">
        <v>0</v>
      </c>
      <c r="AK53" s="140"/>
      <c r="AL53" s="140"/>
      <c r="AM53" s="446"/>
      <c r="AN53" s="433"/>
      <c r="AO53" s="381"/>
      <c r="AP53" s="144"/>
      <c r="AQ53" s="146">
        <f t="shared" si="24"/>
        <v>573.6171873144549</v>
      </c>
    </row>
    <row r="54" spans="1:43" ht="12.75" customHeight="1">
      <c r="A54" s="197" t="s">
        <v>134</v>
      </c>
      <c r="B54" s="457"/>
      <c r="C54" s="139">
        <f t="shared" si="45"/>
        <v>0</v>
      </c>
      <c r="D54" s="143"/>
      <c r="E54" s="140"/>
      <c r="F54" s="141"/>
      <c r="G54" s="141"/>
      <c r="H54" s="142">
        <f t="shared" si="46"/>
        <v>0</v>
      </c>
      <c r="I54" s="143"/>
      <c r="J54" s="140"/>
      <c r="K54" s="141"/>
      <c r="L54" s="142">
        <f t="shared" si="47"/>
        <v>54.860032081743618</v>
      </c>
      <c r="M54" s="140"/>
      <c r="N54" s="140"/>
      <c r="O54" s="140"/>
      <c r="P54" s="183"/>
      <c r="Q54" s="183"/>
      <c r="R54" s="140"/>
      <c r="S54" s="186"/>
      <c r="T54" s="140"/>
      <c r="U54" s="140">
        <v>54.860032081743618</v>
      </c>
      <c r="V54" s="140"/>
      <c r="W54" s="140"/>
      <c r="X54" s="140"/>
      <c r="Y54" s="140"/>
      <c r="Z54" s="141"/>
      <c r="AA54" s="381"/>
      <c r="AB54" s="144">
        <f t="shared" si="48"/>
        <v>0</v>
      </c>
      <c r="AC54" s="145"/>
      <c r="AD54" s="140"/>
      <c r="AE54" s="109"/>
      <c r="AF54" s="109"/>
      <c r="AG54" s="140"/>
      <c r="AH54" s="140"/>
      <c r="AI54" s="285">
        <v>0</v>
      </c>
      <c r="AJ54" s="285"/>
      <c r="AK54" s="140"/>
      <c r="AL54" s="140"/>
      <c r="AM54" s="443"/>
      <c r="AN54" s="433"/>
      <c r="AO54" s="381"/>
      <c r="AP54" s="144"/>
      <c r="AQ54" s="146">
        <f t="shared" si="24"/>
        <v>54.860032081743618</v>
      </c>
    </row>
    <row r="55" spans="1:43" ht="12.75" customHeight="1">
      <c r="A55" s="213" t="s">
        <v>239</v>
      </c>
      <c r="B55" s="379"/>
      <c r="C55" s="77">
        <f t="shared" si="45"/>
        <v>0</v>
      </c>
      <c r="D55" s="155"/>
      <c r="E55" s="156"/>
      <c r="F55" s="80"/>
      <c r="G55" s="80"/>
      <c r="H55" s="81">
        <f t="shared" si="46"/>
        <v>0</v>
      </c>
      <c r="I55" s="78"/>
      <c r="J55" s="79"/>
      <c r="K55" s="80"/>
      <c r="L55" s="81">
        <f t="shared" si="47"/>
        <v>300.38426350536008</v>
      </c>
      <c r="M55" s="79"/>
      <c r="N55" s="79"/>
      <c r="O55" s="79"/>
      <c r="P55" s="180">
        <v>82.467894919152357</v>
      </c>
      <c r="Q55" s="180"/>
      <c r="R55" s="79"/>
      <c r="S55" s="173">
        <v>17.728200000000001</v>
      </c>
      <c r="T55" s="79"/>
      <c r="U55" s="79">
        <v>200.18816858620775</v>
      </c>
      <c r="V55" s="79"/>
      <c r="W55" s="79"/>
      <c r="X55" s="79"/>
      <c r="Y55" s="79"/>
      <c r="Z55" s="80"/>
      <c r="AA55" s="516">
        <v>0</v>
      </c>
      <c r="AB55" s="82">
        <f t="shared" si="48"/>
        <v>0</v>
      </c>
      <c r="AC55" s="83"/>
      <c r="AD55" s="79"/>
      <c r="AE55" s="79"/>
      <c r="AF55" s="79"/>
      <c r="AG55" s="79"/>
      <c r="AH55" s="79"/>
      <c r="AI55" s="180">
        <v>0</v>
      </c>
      <c r="AJ55" s="180">
        <v>0</v>
      </c>
      <c r="AK55" s="79"/>
      <c r="AL55" s="79"/>
      <c r="AM55" s="447"/>
      <c r="AN55" s="411"/>
      <c r="AO55" s="84"/>
      <c r="AP55" s="82"/>
      <c r="AQ55" s="85">
        <f t="shared" si="24"/>
        <v>300.38426350536008</v>
      </c>
    </row>
    <row r="56" spans="1:43" s="52" customFormat="1" ht="12.75" customHeight="1">
      <c r="A56" s="240" t="s">
        <v>40</v>
      </c>
      <c r="B56" s="157"/>
      <c r="C56" s="147">
        <f t="shared" si="45"/>
        <v>231.00804960000002</v>
      </c>
      <c r="D56" s="151">
        <v>157.60500000000002</v>
      </c>
      <c r="E56" s="24">
        <v>58.730699999999999</v>
      </c>
      <c r="F56" s="149"/>
      <c r="G56" s="149">
        <v>14.6723496</v>
      </c>
      <c r="H56" s="150">
        <f t="shared" si="46"/>
        <v>266.33100000000002</v>
      </c>
      <c r="I56" s="151"/>
      <c r="J56" s="148">
        <v>176.845</v>
      </c>
      <c r="K56" s="149">
        <v>89.486000000000004</v>
      </c>
      <c r="L56" s="150">
        <f t="shared" si="47"/>
        <v>1326.0907693550007</v>
      </c>
      <c r="M56" s="148"/>
      <c r="N56" s="148"/>
      <c r="O56" s="148"/>
      <c r="P56" s="187">
        <v>0</v>
      </c>
      <c r="Q56" s="187">
        <v>833.08232107761671</v>
      </c>
      <c r="R56" s="187"/>
      <c r="S56" s="187">
        <v>0</v>
      </c>
      <c r="T56" s="187">
        <v>48.642402121086995</v>
      </c>
      <c r="U56" s="187">
        <v>413.16569053863685</v>
      </c>
      <c r="V56" s="187">
        <v>31.200355617660001</v>
      </c>
      <c r="W56" s="187"/>
      <c r="X56" s="187"/>
      <c r="Y56" s="187"/>
      <c r="Z56" s="288"/>
      <c r="AA56" s="174">
        <v>601.24715773383014</v>
      </c>
      <c r="AB56" s="342">
        <f t="shared" si="48"/>
        <v>17.316597907283271</v>
      </c>
      <c r="AC56" s="343"/>
      <c r="AD56" s="187"/>
      <c r="AE56" s="187">
        <v>15.022649235291473</v>
      </c>
      <c r="AF56" s="187"/>
      <c r="AG56" s="187"/>
      <c r="AH56" s="187"/>
      <c r="AI56" s="187"/>
      <c r="AJ56" s="187"/>
      <c r="AK56" s="187"/>
      <c r="AL56" s="187">
        <v>0.28661507595299512</v>
      </c>
      <c r="AM56" s="442">
        <v>2.0073335960388019</v>
      </c>
      <c r="AN56" s="342"/>
      <c r="AO56" s="174">
        <v>631.64230438521065</v>
      </c>
      <c r="AP56" s="152"/>
      <c r="AQ56" s="94">
        <f t="shared" si="24"/>
        <v>3073.6358789813248</v>
      </c>
    </row>
    <row r="57" spans="1:43" s="52" customFormat="1" ht="12.75" customHeight="1">
      <c r="A57" s="240" t="s">
        <v>193</v>
      </c>
      <c r="B57" s="157"/>
      <c r="C57" s="147">
        <f>C58+C65</f>
        <v>26.503901600000003</v>
      </c>
      <c r="D57" s="187">
        <f t="shared" ref="D57:AP57" si="49">D58+D65</f>
        <v>24.601300000000002</v>
      </c>
      <c r="E57" s="148">
        <f t="shared" si="49"/>
        <v>1.4293</v>
      </c>
      <c r="F57" s="149">
        <f t="shared" si="49"/>
        <v>0</v>
      </c>
      <c r="G57" s="149">
        <f t="shared" si="49"/>
        <v>0.47330159999999999</v>
      </c>
      <c r="H57" s="150">
        <f t="shared" si="49"/>
        <v>0.443</v>
      </c>
      <c r="I57" s="151">
        <f t="shared" si="49"/>
        <v>0</v>
      </c>
      <c r="J57" s="151">
        <f t="shared" si="49"/>
        <v>0</v>
      </c>
      <c r="K57" s="151">
        <f t="shared" si="49"/>
        <v>0.443</v>
      </c>
      <c r="L57" s="150">
        <f t="shared" si="49"/>
        <v>299.949818454308</v>
      </c>
      <c r="M57" s="148">
        <f t="shared" si="49"/>
        <v>0</v>
      </c>
      <c r="N57" s="148">
        <f t="shared" ref="N57" si="50">N58+N65</f>
        <v>0</v>
      </c>
      <c r="O57" s="148">
        <f t="shared" si="49"/>
        <v>0</v>
      </c>
      <c r="P57" s="187">
        <f t="shared" si="49"/>
        <v>0</v>
      </c>
      <c r="Q57" s="187">
        <f t="shared" si="49"/>
        <v>21.445389288242872</v>
      </c>
      <c r="R57" s="187">
        <f t="shared" si="49"/>
        <v>0</v>
      </c>
      <c r="S57" s="187">
        <f t="shared" si="49"/>
        <v>11.256</v>
      </c>
      <c r="T57" s="187">
        <f t="shared" si="49"/>
        <v>53.234089904247426</v>
      </c>
      <c r="U57" s="187">
        <f t="shared" si="49"/>
        <v>214.01433926181767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279.34399899511493</v>
      </c>
      <c r="AB57" s="342">
        <f t="shared" si="49"/>
        <v>2.7015076474706299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2.4123435559377087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0.28916409153292105</v>
      </c>
      <c r="AN57" s="292">
        <f t="shared" si="49"/>
        <v>0</v>
      </c>
      <c r="AO57" s="174">
        <f t="shared" si="49"/>
        <v>646.33268809134188</v>
      </c>
      <c r="AP57" s="152">
        <f t="shared" si="49"/>
        <v>0</v>
      </c>
      <c r="AQ57" s="153">
        <f t="shared" si="24"/>
        <v>1255.2749147882355</v>
      </c>
    </row>
    <row r="58" spans="1:43" s="52" customFormat="1" ht="12.75" customHeight="1">
      <c r="A58" s="240" t="s">
        <v>194</v>
      </c>
      <c r="B58" s="157"/>
      <c r="C58" s="147">
        <f t="shared" si="45"/>
        <v>26.503901600000003</v>
      </c>
      <c r="D58" s="187">
        <v>24.601300000000002</v>
      </c>
      <c r="E58" s="148">
        <v>1.4293</v>
      </c>
      <c r="F58" s="149">
        <f>SUM(F59:F64)</f>
        <v>0</v>
      </c>
      <c r="G58" s="149">
        <v>0.47330159999999999</v>
      </c>
      <c r="H58" s="150">
        <f t="shared" si="46"/>
        <v>0</v>
      </c>
      <c r="I58" s="151">
        <f>SUM(I59:I64)</f>
        <v>0</v>
      </c>
      <c r="J58" s="151">
        <f>SUM(J59:J64)</f>
        <v>0</v>
      </c>
      <c r="K58" s="151">
        <f>SUM(K59:K64)</f>
        <v>0</v>
      </c>
      <c r="L58" s="150">
        <f t="shared" si="47"/>
        <v>184.2636595817182</v>
      </c>
      <c r="M58" s="148">
        <f t="shared" ref="M58:AN58" si="54">SUM(M59:M64)</f>
        <v>0</v>
      </c>
      <c r="N58" s="148">
        <f t="shared" ref="N58" si="55">SUM(N59:N64)</f>
        <v>0</v>
      </c>
      <c r="O58" s="148">
        <f t="shared" si="54"/>
        <v>0</v>
      </c>
      <c r="P58" s="187">
        <f t="shared" si="54"/>
        <v>0</v>
      </c>
      <c r="Q58" s="187">
        <v>10.420142222087851</v>
      </c>
      <c r="R58" s="187">
        <f t="shared" si="54"/>
        <v>0</v>
      </c>
      <c r="S58" s="187">
        <v>1.0981276769324904</v>
      </c>
      <c r="T58" s="187">
        <v>42.154315638621505</v>
      </c>
      <c r="U58" s="187">
        <v>130.59107404407635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151.26419201001465</v>
      </c>
      <c r="AB58" s="342">
        <f t="shared" si="48"/>
        <v>0.28916409153292105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0.28916409153292105</v>
      </c>
      <c r="AN58" s="292">
        <f t="shared" si="54"/>
        <v>0</v>
      </c>
      <c r="AO58" s="174">
        <v>455.22633088453694</v>
      </c>
      <c r="AP58" s="152">
        <f t="shared" ref="AP58" si="57">SUM(AP59:AP64)</f>
        <v>0</v>
      </c>
      <c r="AQ58" s="153">
        <f t="shared" si="24"/>
        <v>817.54724816780276</v>
      </c>
    </row>
    <row r="59" spans="1:43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77">
        <f>SUM(D65:G65)</f>
        <v>0</v>
      </c>
      <c r="D65" s="263">
        <f>SUM(D66:D69)</f>
        <v>0</v>
      </c>
      <c r="E65" s="79"/>
      <c r="F65" s="80"/>
      <c r="G65" s="80"/>
      <c r="H65" s="150">
        <f>SUM(I65:K65)</f>
        <v>0.443</v>
      </c>
      <c r="I65" s="151"/>
      <c r="J65" s="151">
        <v>0</v>
      </c>
      <c r="K65" s="151">
        <v>0.443</v>
      </c>
      <c r="L65" s="81">
        <f>SUM(M65:Z65)</f>
        <v>115.68615887258979</v>
      </c>
      <c r="M65" s="79"/>
      <c r="N65" s="79"/>
      <c r="O65" s="79"/>
      <c r="P65" s="180"/>
      <c r="Q65" s="180">
        <v>11.025247066155023</v>
      </c>
      <c r="R65" s="180"/>
      <c r="S65" s="187">
        <v>10.15787232306751</v>
      </c>
      <c r="T65" s="187">
        <v>11.079774265625925</v>
      </c>
      <c r="U65" s="187">
        <v>83.423265217741331</v>
      </c>
      <c r="V65" s="180">
        <f>SUM(V66:V69)</f>
        <v>0</v>
      </c>
      <c r="W65" s="180"/>
      <c r="X65" s="180"/>
      <c r="Y65" s="180"/>
      <c r="Z65" s="264"/>
      <c r="AA65" s="174">
        <v>128.07980698510025</v>
      </c>
      <c r="AB65" s="328">
        <f>SUM(AC65:AM65)</f>
        <v>2.4123435559377087</v>
      </c>
      <c r="AC65" s="329"/>
      <c r="AD65" s="180"/>
      <c r="AE65" s="180"/>
      <c r="AF65" s="180"/>
      <c r="AG65" s="180"/>
      <c r="AH65" s="180">
        <v>2.4123435559377087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191.106357206805</v>
      </c>
      <c r="AP65" s="82"/>
      <c r="AQ65" s="572">
        <f t="shared" si="24"/>
        <v>437.72766662043273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52" customFormat="1" ht="12.75" customHeight="1">
      <c r="A70" s="221" t="s">
        <v>41</v>
      </c>
      <c r="B70" s="98"/>
      <c r="C70" s="99">
        <f>SUM(D70:G70)</f>
        <v>0</v>
      </c>
      <c r="D70" s="158">
        <v>0</v>
      </c>
      <c r="E70" s="159"/>
      <c r="F70" s="160"/>
      <c r="G70" s="160"/>
      <c r="H70" s="103">
        <f>SUM(I70:K70)</f>
        <v>0</v>
      </c>
      <c r="I70" s="158"/>
      <c r="J70" s="159"/>
      <c r="K70" s="160"/>
      <c r="L70" s="103">
        <f>SUM(M70:Z70)</f>
        <v>261.70319999999998</v>
      </c>
      <c r="M70" s="159"/>
      <c r="N70" s="159"/>
      <c r="O70" s="159"/>
      <c r="P70" s="189">
        <v>0</v>
      </c>
      <c r="Q70" s="189">
        <v>0</v>
      </c>
      <c r="R70" s="189"/>
      <c r="S70" s="189"/>
      <c r="T70" s="189">
        <v>0</v>
      </c>
      <c r="U70" s="189">
        <v>261.70319999999998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52.278589853826311</v>
      </c>
      <c r="AP70" s="104"/>
      <c r="AQ70" s="94">
        <f t="shared" si="24"/>
        <v>313.98178985382629</v>
      </c>
    </row>
    <row r="71" spans="1:43" s="52" customFormat="1" ht="12.75" customHeight="1" thickBot="1">
      <c r="A71" s="459" t="s">
        <v>133</v>
      </c>
      <c r="B71" s="76"/>
      <c r="C71" s="77">
        <f>SUM(D71:G71)</f>
        <v>0</v>
      </c>
      <c r="D71" s="78"/>
      <c r="E71" s="79"/>
      <c r="F71" s="80"/>
      <c r="G71" s="80"/>
      <c r="H71" s="81">
        <f>SUM(I71:K71)</f>
        <v>0</v>
      </c>
      <c r="I71" s="78"/>
      <c r="J71" s="79"/>
      <c r="K71" s="80"/>
      <c r="L71" s="81">
        <f>SUM(M71:Z71)</f>
        <v>52.142443646621039</v>
      </c>
      <c r="M71" s="79"/>
      <c r="N71" s="79"/>
      <c r="O71" s="79"/>
      <c r="P71" s="180"/>
      <c r="Q71" s="180"/>
      <c r="R71" s="180"/>
      <c r="S71" s="180"/>
      <c r="T71" s="180"/>
      <c r="U71" s="180">
        <v>52.142443646621039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82"/>
      <c r="AQ71" s="461">
        <f t="shared" si="24"/>
        <v>52.142443646621039</v>
      </c>
    </row>
    <row r="72" spans="1:43" ht="12.75" customHeight="1" thickBot="1">
      <c r="A72" s="45" t="s">
        <v>42</v>
      </c>
      <c r="B72" s="46"/>
      <c r="C72" s="47">
        <f t="shared" ref="C72:AP72" si="58">C26-C27-C29</f>
        <v>-5.8819979327091687</v>
      </c>
      <c r="D72" s="112">
        <f t="shared" si="58"/>
        <v>-3.0658086577089421</v>
      </c>
      <c r="E72" s="49">
        <f t="shared" si="58"/>
        <v>-3.2894908749999914</v>
      </c>
      <c r="F72" s="113">
        <f t="shared" si="58"/>
        <v>0</v>
      </c>
      <c r="G72" s="113">
        <f t="shared" si="58"/>
        <v>0.47330159999999921</v>
      </c>
      <c r="H72" s="50">
        <f t="shared" si="58"/>
        <v>-47.008591182632927</v>
      </c>
      <c r="I72" s="112">
        <f t="shared" si="58"/>
        <v>-47.008591182632912</v>
      </c>
      <c r="J72" s="49">
        <f t="shared" si="58"/>
        <v>0</v>
      </c>
      <c r="K72" s="113">
        <f t="shared" si="58"/>
        <v>0</v>
      </c>
      <c r="L72" s="50">
        <f t="shared" si="58"/>
        <v>55.480501017944334</v>
      </c>
      <c r="M72" s="49">
        <f t="shared" si="58"/>
        <v>0</v>
      </c>
      <c r="N72" s="49">
        <f t="shared" ref="N72" si="59">N26-N27-N29</f>
        <v>0</v>
      </c>
      <c r="O72" s="49">
        <f t="shared" si="58"/>
        <v>0</v>
      </c>
      <c r="P72" s="177">
        <f t="shared" si="58"/>
        <v>88.50111016981009</v>
      </c>
      <c r="Q72" s="177">
        <f t="shared" si="58"/>
        <v>13.722800000000007</v>
      </c>
      <c r="R72" s="177">
        <f t="shared" si="58"/>
        <v>90.583799999999997</v>
      </c>
      <c r="S72" s="177">
        <f t="shared" si="58"/>
        <v>-24.03610000000009</v>
      </c>
      <c r="T72" s="49">
        <f t="shared" si="58"/>
        <v>7.8251515316861742</v>
      </c>
      <c r="U72" s="49">
        <f t="shared" si="58"/>
        <v>-121.14559999999983</v>
      </c>
      <c r="V72" s="49">
        <f t="shared" si="58"/>
        <v>2.9339316450062825E-2</v>
      </c>
      <c r="W72" s="49">
        <f t="shared" si="58"/>
        <v>0</v>
      </c>
      <c r="X72" s="49">
        <f t="shared" si="58"/>
        <v>0</v>
      </c>
      <c r="Y72" s="49">
        <f t="shared" si="58"/>
        <v>0</v>
      </c>
      <c r="Z72" s="113">
        <f t="shared" si="58"/>
        <v>0</v>
      </c>
      <c r="AA72" s="50">
        <f t="shared" si="58"/>
        <v>-5.3460980073703013</v>
      </c>
      <c r="AB72" s="48">
        <f t="shared" si="58"/>
        <v>2.3884589662799272E-2</v>
      </c>
      <c r="AC72" s="114">
        <f t="shared" si="58"/>
        <v>0</v>
      </c>
      <c r="AD72" s="49">
        <f t="shared" si="58"/>
        <v>0</v>
      </c>
      <c r="AE72" s="49">
        <f t="shared" si="58"/>
        <v>0</v>
      </c>
      <c r="AF72" s="49">
        <f t="shared" ref="AF72" si="60">AF26-AF27-AF29</f>
        <v>0</v>
      </c>
      <c r="AG72" s="49">
        <f t="shared" si="58"/>
        <v>0</v>
      </c>
      <c r="AH72" s="49">
        <f t="shared" si="58"/>
        <v>2.388458966275131E-2</v>
      </c>
      <c r="AI72" s="49">
        <f t="shared" si="58"/>
        <v>0</v>
      </c>
      <c r="AJ72" s="49">
        <f t="shared" ref="AJ72" si="61">AJ26-AJ27-AJ29</f>
        <v>0</v>
      </c>
      <c r="AK72" s="49">
        <f t="shared" si="58"/>
        <v>0</v>
      </c>
      <c r="AL72" s="49">
        <f t="shared" ref="AL72" si="62">AL26-AL27-AL29</f>
        <v>0</v>
      </c>
      <c r="AM72" s="444">
        <f t="shared" si="58"/>
        <v>0</v>
      </c>
      <c r="AN72" s="48">
        <f t="shared" si="58"/>
        <v>0</v>
      </c>
      <c r="AO72" s="50">
        <f t="shared" si="58"/>
        <v>13.501791068822968</v>
      </c>
      <c r="AP72" s="48">
        <f t="shared" si="58"/>
        <v>0</v>
      </c>
      <c r="AQ72" s="51">
        <f t="shared" si="24"/>
        <v>10.769489553717705</v>
      </c>
    </row>
    <row r="73" spans="1:43" s="52" customFormat="1" ht="26.2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242"/>
      <c r="Q73" s="242"/>
      <c r="R73" s="242"/>
      <c r="S73" s="242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>
        <f>AQ72/AQ7*100</f>
        <v>6.9983158563138137E-2</v>
      </c>
    </row>
    <row r="74" spans="1:43" s="52" customFormat="1" ht="12.75" customHeight="1">
      <c r="A74" s="171" t="s">
        <v>68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P74" s="206"/>
      <c r="Q74" s="217"/>
      <c r="R74" s="217"/>
      <c r="S74" s="217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</row>
    <row r="75" spans="1:43" s="52" customFormat="1" ht="12.75" customHeight="1">
      <c r="A75" s="170" t="s">
        <v>254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P75" s="206"/>
      <c r="Q75" s="217"/>
      <c r="R75" s="217"/>
      <c r="S75" s="217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</row>
    <row r="76" spans="1:43" s="52" customFormat="1" ht="12.75" customHeight="1">
      <c r="A76" s="170" t="s">
        <v>255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P76" s="206"/>
      <c r="Q76" s="217"/>
      <c r="R76" s="217"/>
      <c r="S76" s="217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</row>
    <row r="77" spans="1:43" ht="12.75" customHeight="1">
      <c r="A77" s="939" t="s">
        <v>256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217"/>
      <c r="Q77" s="217"/>
      <c r="R77" s="217"/>
      <c r="S77" s="217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</row>
    <row r="78" spans="1:43" ht="12.75" customHeight="1">
      <c r="A78" s="161" t="s">
        <v>151</v>
      </c>
      <c r="B78" s="161"/>
      <c r="C78" s="161"/>
      <c r="D78" s="161"/>
      <c r="E78" s="165"/>
      <c r="F78" s="164"/>
      <c r="G78" s="164"/>
      <c r="H78" s="165"/>
      <c r="I78" s="164"/>
      <c r="J78" s="164"/>
      <c r="S78" s="346"/>
      <c r="T78"/>
      <c r="U78" s="167"/>
      <c r="V78" s="167"/>
      <c r="AB78" s="168"/>
      <c r="AP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AQ78"/>
  <sheetViews>
    <sheetView zoomScale="70" zoomScaleNormal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7.28515625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285156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46</v>
      </c>
      <c r="B1" s="191" t="s">
        <v>0</v>
      </c>
      <c r="C1" s="385" t="s">
        <v>77</v>
      </c>
      <c r="D1" s="386" t="s">
        <v>78</v>
      </c>
      <c r="E1" s="396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1055.8219999999999</v>
      </c>
      <c r="I2" s="12">
        <v>878.66399999999999</v>
      </c>
      <c r="J2" s="301">
        <v>177.15799999999999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544.79838619535997</v>
      </c>
      <c r="AB2" s="318">
        <f>SUM(AC2:AM2)</f>
        <v>236.30747079405035</v>
      </c>
      <c r="AC2" s="319">
        <v>51.427999999999997</v>
      </c>
      <c r="AD2" s="301">
        <v>39.043999999999997</v>
      </c>
      <c r="AE2" s="301">
        <v>118.99822666989752</v>
      </c>
      <c r="AF2" s="301">
        <v>0</v>
      </c>
      <c r="AG2" s="301">
        <v>16.408713098308969</v>
      </c>
      <c r="AH2" s="301">
        <v>8.9567211235310964</v>
      </c>
      <c r="AI2" s="301">
        <v>0</v>
      </c>
      <c r="AJ2" s="301">
        <v>0</v>
      </c>
      <c r="AK2" s="301">
        <v>0</v>
      </c>
      <c r="AL2" s="301">
        <v>0.21496130696474633</v>
      </c>
      <c r="AM2" s="415">
        <v>1.2568485953480317</v>
      </c>
      <c r="AN2" s="412">
        <v>0</v>
      </c>
      <c r="AO2" s="349"/>
      <c r="AP2" s="318"/>
      <c r="AQ2" s="195">
        <f>C2+H2+L2+AA2+AB2+AN2+AO2+AP2</f>
        <v>1836.9278569894104</v>
      </c>
    </row>
    <row r="3" spans="1:43" ht="12.75" customHeight="1">
      <c r="A3" s="197" t="s">
        <v>1</v>
      </c>
      <c r="B3" s="198"/>
      <c r="C3" s="249">
        <f>SUM(D3:G3)</f>
        <v>1677.86065712504</v>
      </c>
      <c r="D3" s="250">
        <v>1616.0046271250401</v>
      </c>
      <c r="E3" s="188">
        <v>38.190950000000001</v>
      </c>
      <c r="F3" s="188"/>
      <c r="G3" s="188">
        <v>23.66508</v>
      </c>
      <c r="H3" s="302">
        <f>SUM(I3:K3)</f>
        <v>0</v>
      </c>
      <c r="I3" s="28"/>
      <c r="J3" s="173"/>
      <c r="K3" s="188"/>
      <c r="L3" s="302">
        <f>SUM(M3:Z3)</f>
        <v>10178.038333524999</v>
      </c>
      <c r="M3" s="28">
        <v>3323.45</v>
      </c>
      <c r="N3" s="28">
        <v>8.52</v>
      </c>
      <c r="O3" s="173">
        <v>0</v>
      </c>
      <c r="P3" s="173">
        <v>1185.345</v>
      </c>
      <c r="Q3" s="173">
        <v>383.18280000000004</v>
      </c>
      <c r="R3" s="173">
        <v>1042.7669999999998</v>
      </c>
      <c r="S3" s="173">
        <v>1159.2273</v>
      </c>
      <c r="T3" s="173">
        <v>114.88260000000001</v>
      </c>
      <c r="U3" s="173">
        <v>2432.9088000000002</v>
      </c>
      <c r="V3" s="173">
        <v>271.00263352499996</v>
      </c>
      <c r="W3" s="173">
        <v>0</v>
      </c>
      <c r="X3" s="173">
        <v>223.29919999999998</v>
      </c>
      <c r="Y3" s="173">
        <v>3.1529999999999996</v>
      </c>
      <c r="Z3" s="188">
        <v>30.3</v>
      </c>
      <c r="AA3" s="302">
        <v>3139.7891037875997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101.11779879621668</v>
      </c>
      <c r="AP3" s="320"/>
      <c r="AQ3" s="199">
        <f t="shared" ref="AQ3:AQ20" si="0">C3+H3+L3+AA3+AB3+AN3+AO3+AP3</f>
        <v>15096.805893233855</v>
      </c>
    </row>
    <row r="4" spans="1:43" ht="12.75" customHeight="1">
      <c r="A4" s="197" t="s">
        <v>2</v>
      </c>
      <c r="B4" s="198"/>
      <c r="C4" s="249">
        <f>SUM(D4:G4)</f>
        <v>6.6841800799999991</v>
      </c>
      <c r="D4" s="250">
        <v>1.3340800799999999</v>
      </c>
      <c r="E4" s="251">
        <v>5.3500999999999994</v>
      </c>
      <c r="F4" s="188"/>
      <c r="G4" s="188">
        <v>0</v>
      </c>
      <c r="H4" s="302">
        <f>SUM(I4:K4)</f>
        <v>11.961</v>
      </c>
      <c r="I4" s="28"/>
      <c r="J4" s="173"/>
      <c r="K4" s="188">
        <v>11.961</v>
      </c>
      <c r="L4" s="302">
        <f>SUM(M4:Z4)</f>
        <v>1637.686387275</v>
      </c>
      <c r="M4" s="28">
        <v>86.920999999999992</v>
      </c>
      <c r="N4" s="28">
        <v>0</v>
      </c>
      <c r="O4" s="173"/>
      <c r="P4" s="173">
        <v>203.41499999999999</v>
      </c>
      <c r="Q4" s="173">
        <v>57.002400000000009</v>
      </c>
      <c r="R4" s="173">
        <v>11.5863</v>
      </c>
      <c r="S4" s="173">
        <v>1064.6768999999999</v>
      </c>
      <c r="T4" s="173">
        <v>23.6523</v>
      </c>
      <c r="U4" s="173">
        <v>122.0592</v>
      </c>
      <c r="V4" s="173">
        <v>0.77208727499999996</v>
      </c>
      <c r="W4" s="173">
        <v>27.325999999999997</v>
      </c>
      <c r="X4" s="173">
        <v>34.215199999999996</v>
      </c>
      <c r="Y4" s="173">
        <v>0</v>
      </c>
      <c r="Z4" s="188">
        <v>6.0600000000000005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0.85984522785898532</v>
      </c>
      <c r="AP4" s="320"/>
      <c r="AQ4" s="199">
        <f t="shared" si="0"/>
        <v>1657.1914125828591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173.71440000000001</v>
      </c>
      <c r="M5" s="28"/>
      <c r="N5" s="28"/>
      <c r="O5" s="173"/>
      <c r="P5" s="173"/>
      <c r="Q5" s="173"/>
      <c r="R5" s="173"/>
      <c r="S5" s="173">
        <v>63.0336</v>
      </c>
      <c r="T5" s="173"/>
      <c r="U5" s="173">
        <v>110.6808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173.71440000000001</v>
      </c>
    </row>
    <row r="6" spans="1:43" ht="12.75" customHeight="1" thickBot="1">
      <c r="A6" s="200" t="s">
        <v>4</v>
      </c>
      <c r="B6" s="201"/>
      <c r="C6" s="249">
        <f>SUM(D6:G6)</f>
        <v>73.783970280000005</v>
      </c>
      <c r="D6" s="252">
        <v>78.043684679999998</v>
      </c>
      <c r="E6" s="188">
        <v>0</v>
      </c>
      <c r="F6" s="253"/>
      <c r="G6" s="253">
        <v>-4.2597144</v>
      </c>
      <c r="H6" s="303">
        <f>SUM(I6:K6)</f>
        <v>-239.36099999999999</v>
      </c>
      <c r="I6" s="304">
        <v>-222.084</v>
      </c>
      <c r="J6" s="304">
        <v>0</v>
      </c>
      <c r="K6" s="253">
        <v>-17.277000000000001</v>
      </c>
      <c r="L6" s="303">
        <f>SUM(M6:Z6)</f>
        <v>-43.19107635000001</v>
      </c>
      <c r="M6" s="28">
        <v>50.107399999999998</v>
      </c>
      <c r="N6" s="28">
        <v>3.1949999999999998</v>
      </c>
      <c r="O6" s="173"/>
      <c r="P6" s="173">
        <v>30.884999999999998</v>
      </c>
      <c r="Q6" s="173">
        <v>3.1668000000000003</v>
      </c>
      <c r="R6" s="173">
        <v>-215.92649999999998</v>
      </c>
      <c r="S6" s="173">
        <v>-2.9546999999999999</v>
      </c>
      <c r="T6" s="173">
        <v>0</v>
      </c>
      <c r="U6" s="173">
        <v>88.958399999999983</v>
      </c>
      <c r="V6" s="173">
        <v>4.6325236499999995</v>
      </c>
      <c r="W6" s="173">
        <v>-5.2549999999999999</v>
      </c>
      <c r="X6" s="184">
        <v>0</v>
      </c>
      <c r="Y6" s="184">
        <v>0</v>
      </c>
      <c r="Z6" s="253">
        <v>0</v>
      </c>
      <c r="AA6" s="303">
        <v>-25.094725069919999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-233.86283113991999</v>
      </c>
    </row>
    <row r="7" spans="1:43" s="206" customFormat="1" ht="12.75" customHeight="1" thickBot="1">
      <c r="A7" s="207" t="s">
        <v>66</v>
      </c>
      <c r="B7" s="208"/>
      <c r="C7" s="256">
        <f t="shared" ref="C7:AP7" si="1">C2+C3-C4-C5+C6</f>
        <v>1744.9604473250399</v>
      </c>
      <c r="D7" s="324">
        <f t="shared" si="1"/>
        <v>1692.7142317250402</v>
      </c>
      <c r="E7" s="178">
        <f t="shared" si="1"/>
        <v>32.840850000000003</v>
      </c>
      <c r="F7" s="178">
        <f t="shared" si="1"/>
        <v>0</v>
      </c>
      <c r="G7" s="178">
        <f t="shared" si="1"/>
        <v>19.4053656</v>
      </c>
      <c r="H7" s="306">
        <f t="shared" si="1"/>
        <v>804.49999999999989</v>
      </c>
      <c r="I7" s="324">
        <f t="shared" si="1"/>
        <v>656.57999999999993</v>
      </c>
      <c r="J7" s="178">
        <f t="shared" si="1"/>
        <v>177.15799999999999</v>
      </c>
      <c r="K7" s="324">
        <f t="shared" si="1"/>
        <v>-29.238</v>
      </c>
      <c r="L7" s="306">
        <f t="shared" si="1"/>
        <v>8323.4464698999982</v>
      </c>
      <c r="M7" s="324">
        <f t="shared" si="1"/>
        <v>3286.6363999999999</v>
      </c>
      <c r="N7" s="324">
        <f t="shared" ref="N7" si="2">N2+N3-N4-N5+N6</f>
        <v>11.715</v>
      </c>
      <c r="O7" s="178">
        <f t="shared" si="1"/>
        <v>0</v>
      </c>
      <c r="P7" s="178">
        <f t="shared" si="1"/>
        <v>1012.8150000000001</v>
      </c>
      <c r="Q7" s="178">
        <f t="shared" si="1"/>
        <v>329.34720000000004</v>
      </c>
      <c r="R7" s="178">
        <f t="shared" si="1"/>
        <v>815.25419999999986</v>
      </c>
      <c r="S7" s="178">
        <f t="shared" si="1"/>
        <v>28.562100000000083</v>
      </c>
      <c r="T7" s="178">
        <f t="shared" si="1"/>
        <v>91.230300000000014</v>
      </c>
      <c r="U7" s="178">
        <f t="shared" si="1"/>
        <v>2289.1271999999999</v>
      </c>
      <c r="V7" s="178">
        <f t="shared" si="1"/>
        <v>274.86306989999997</v>
      </c>
      <c r="W7" s="178">
        <f t="shared" si="1"/>
        <v>-32.580999999999996</v>
      </c>
      <c r="X7" s="178">
        <f t="shared" si="1"/>
        <v>189.084</v>
      </c>
      <c r="Y7" s="178">
        <f t="shared" si="1"/>
        <v>3.1529999999999996</v>
      </c>
      <c r="Z7" s="324">
        <f t="shared" si="1"/>
        <v>24.240000000000002</v>
      </c>
      <c r="AA7" s="306">
        <f t="shared" si="1"/>
        <v>3659.4927649130395</v>
      </c>
      <c r="AB7" s="306">
        <f t="shared" si="1"/>
        <v>236.30747079405035</v>
      </c>
      <c r="AC7" s="324">
        <f t="shared" si="1"/>
        <v>51.427999999999997</v>
      </c>
      <c r="AD7" s="178">
        <f t="shared" si="1"/>
        <v>39.043999999999997</v>
      </c>
      <c r="AE7" s="178">
        <f t="shared" si="1"/>
        <v>118.99822666989752</v>
      </c>
      <c r="AF7" s="178">
        <f t="shared" ref="AF7" si="3">AF2+AF3-AF4-AF5+AF6</f>
        <v>0</v>
      </c>
      <c r="AG7" s="178">
        <f t="shared" si="1"/>
        <v>16.408713098308969</v>
      </c>
      <c r="AH7" s="178">
        <f t="shared" si="1"/>
        <v>8.9567211235310964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0.21496130696474633</v>
      </c>
      <c r="AM7" s="418">
        <f t="shared" si="1"/>
        <v>1.2568485953480317</v>
      </c>
      <c r="AN7" s="324">
        <f t="shared" si="1"/>
        <v>0</v>
      </c>
      <c r="AO7" s="306">
        <f t="shared" si="1"/>
        <v>100.25795356835769</v>
      </c>
      <c r="AP7" s="360">
        <f t="shared" si="1"/>
        <v>0</v>
      </c>
      <c r="AQ7" s="227">
        <f t="shared" si="0"/>
        <v>14868.965106500487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1744.9604473250399</v>
      </c>
      <c r="D8" s="372">
        <f t="shared" si="6"/>
        <v>1692.7142317250402</v>
      </c>
      <c r="E8" s="373">
        <f t="shared" si="6"/>
        <v>32.840850000000003</v>
      </c>
      <c r="F8" s="374">
        <f t="shared" si="6"/>
        <v>0</v>
      </c>
      <c r="G8" s="374">
        <f t="shared" si="6"/>
        <v>19.4053656</v>
      </c>
      <c r="H8" s="375">
        <f t="shared" si="6"/>
        <v>804.49999999999989</v>
      </c>
      <c r="I8" s="372">
        <f t="shared" si="6"/>
        <v>656.57999999999993</v>
      </c>
      <c r="J8" s="373">
        <f t="shared" si="6"/>
        <v>177.15799999999999</v>
      </c>
      <c r="K8" s="372">
        <f t="shared" si="6"/>
        <v>-29.238</v>
      </c>
      <c r="L8" s="375">
        <f t="shared" si="6"/>
        <v>8106.9694698999983</v>
      </c>
      <c r="M8" s="372">
        <f t="shared" si="6"/>
        <v>3286.6363999999999</v>
      </c>
      <c r="N8" s="372">
        <f t="shared" si="6"/>
        <v>11.715</v>
      </c>
      <c r="O8" s="373">
        <f t="shared" si="6"/>
        <v>0</v>
      </c>
      <c r="P8" s="373">
        <f t="shared" si="6"/>
        <v>1012.8150000000001</v>
      </c>
      <c r="Q8" s="373">
        <f t="shared" si="6"/>
        <v>329.34720000000004</v>
      </c>
      <c r="R8" s="373">
        <f t="shared" si="6"/>
        <v>815.25419999999986</v>
      </c>
      <c r="S8" s="373">
        <f t="shared" si="6"/>
        <v>28.562100000000083</v>
      </c>
      <c r="T8" s="373">
        <f t="shared" si="6"/>
        <v>91.230300000000014</v>
      </c>
      <c r="U8" s="373">
        <f t="shared" si="6"/>
        <v>2289.1271999999999</v>
      </c>
      <c r="V8" s="373">
        <f t="shared" si="6"/>
        <v>274.86306989999997</v>
      </c>
      <c r="W8" s="373">
        <f t="shared" si="6"/>
        <v>-32.580999999999996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3659.3635015137847</v>
      </c>
      <c r="AB8" s="306">
        <f t="shared" si="6"/>
        <v>236.30747079405035</v>
      </c>
      <c r="AC8" s="372">
        <f t="shared" si="6"/>
        <v>51.427999999999997</v>
      </c>
      <c r="AD8" s="373">
        <f t="shared" si="6"/>
        <v>39.043999999999997</v>
      </c>
      <c r="AE8" s="373">
        <f t="shared" si="6"/>
        <v>118.99822666989752</v>
      </c>
      <c r="AF8" s="373">
        <f t="shared" si="6"/>
        <v>0</v>
      </c>
      <c r="AG8" s="373">
        <f t="shared" si="6"/>
        <v>16.408713098308969</v>
      </c>
      <c r="AH8" s="373">
        <f t="shared" si="6"/>
        <v>8.9567211235310964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0.21496130696474633</v>
      </c>
      <c r="AM8" s="419">
        <f t="shared" si="6"/>
        <v>1.2568485953480317</v>
      </c>
      <c r="AN8" s="372">
        <f t="shared" si="6"/>
        <v>0</v>
      </c>
      <c r="AO8" s="375">
        <f t="shared" si="6"/>
        <v>100.25795356835769</v>
      </c>
      <c r="AP8" s="372">
        <f t="shared" si="6"/>
        <v>0</v>
      </c>
      <c r="AQ8" s="376">
        <f t="shared" si="0"/>
        <v>14652.35884310123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1326.7165626000001</v>
      </c>
      <c r="D9" s="257">
        <f t="shared" si="8"/>
        <v>1326.7165626000001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645.41999999999996</v>
      </c>
      <c r="I9" s="257">
        <f t="shared" si="8"/>
        <v>645.41999999999996</v>
      </c>
      <c r="J9" s="178">
        <f t="shared" si="8"/>
        <v>0</v>
      </c>
      <c r="K9" s="258">
        <f t="shared" si="8"/>
        <v>0</v>
      </c>
      <c r="L9" s="306">
        <f t="shared" si="8"/>
        <v>3894.7302683576954</v>
      </c>
      <c r="M9" s="178">
        <f t="shared" si="8"/>
        <v>3286.6363999999999</v>
      </c>
      <c r="N9" s="178">
        <f t="shared" ref="N9" si="9">SUM(N10:N14)</f>
        <v>1.0649999999999999</v>
      </c>
      <c r="O9" s="178">
        <f t="shared" si="8"/>
        <v>7.8341454093818665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571.14650000000006</v>
      </c>
      <c r="T9" s="178">
        <f t="shared" si="8"/>
        <v>0.11942294831374796</v>
      </c>
      <c r="U9" s="178">
        <f t="shared" si="8"/>
        <v>27.928799999999999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2356.5364001146459</v>
      </c>
      <c r="AB9" s="324">
        <f t="shared" si="8"/>
        <v>18.510556988630931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16.408713098308969</v>
      </c>
      <c r="AH9" s="185">
        <f t="shared" si="8"/>
        <v>2.1018438903219643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63.800515907136713</v>
      </c>
      <c r="AP9" s="324">
        <f t="shared" si="8"/>
        <v>0</v>
      </c>
      <c r="AQ9" s="209">
        <f t="shared" si="0"/>
        <v>8305.7143039681087</v>
      </c>
    </row>
    <row r="10" spans="1:43" ht="12.75" customHeight="1">
      <c r="A10" s="63" t="s">
        <v>221</v>
      </c>
      <c r="B10" s="210"/>
      <c r="C10" s="259">
        <f>SUM(D10:G10)</f>
        <v>1323.0900025200001</v>
      </c>
      <c r="D10" s="260">
        <v>1323.0900025200001</v>
      </c>
      <c r="E10" s="179"/>
      <c r="F10" s="261"/>
      <c r="G10" s="261"/>
      <c r="H10" s="307">
        <f>SUM(I10:K10)</f>
        <v>501.82799999999997</v>
      </c>
      <c r="I10" s="260">
        <v>501.82799999999997</v>
      </c>
      <c r="J10" s="179">
        <v>0</v>
      </c>
      <c r="K10" s="261"/>
      <c r="L10" s="307">
        <f>SUM(M10:Z10)</f>
        <v>599.07530000000008</v>
      </c>
      <c r="M10" s="179"/>
      <c r="N10" s="179"/>
      <c r="O10" s="179"/>
      <c r="P10" s="179"/>
      <c r="Q10" s="179"/>
      <c r="R10" s="179"/>
      <c r="S10" s="179">
        <v>571.14650000000006</v>
      </c>
      <c r="T10" s="179"/>
      <c r="U10" s="179">
        <v>27.928799999999999</v>
      </c>
      <c r="V10" s="179"/>
      <c r="W10" s="179"/>
      <c r="X10" s="179"/>
      <c r="Y10" s="179"/>
      <c r="Z10" s="261"/>
      <c r="AA10" s="307">
        <v>2268.7234642208846</v>
      </c>
      <c r="AB10" s="326">
        <f>SUM(AC10:AM10)</f>
        <v>16.408713098308969</v>
      </c>
      <c r="AC10" s="327"/>
      <c r="AD10" s="179"/>
      <c r="AE10" s="179">
        <v>0</v>
      </c>
      <c r="AF10" s="179">
        <v>0</v>
      </c>
      <c r="AG10" s="179">
        <v>16.408713098308969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4709.1254798391938</v>
      </c>
    </row>
    <row r="11" spans="1:43" ht="12.75" customHeight="1">
      <c r="A11" s="19" t="s">
        <v>222</v>
      </c>
      <c r="B11" s="198"/>
      <c r="C11" s="249">
        <f>SUM(D11:G11)</f>
        <v>3.62656008</v>
      </c>
      <c r="D11" s="28">
        <v>3.62656008</v>
      </c>
      <c r="E11" s="173"/>
      <c r="F11" s="188"/>
      <c r="G11" s="188"/>
      <c r="H11" s="302">
        <f>SUM(I11:K11)</f>
        <v>9.3000000000000007</v>
      </c>
      <c r="I11" s="28">
        <v>9.3000000000000007</v>
      </c>
      <c r="J11" s="173"/>
      <c r="K11" s="188"/>
      <c r="L11" s="302">
        <f>SUM(M11:Z11)</f>
        <v>7.9535683576956142</v>
      </c>
      <c r="M11" s="173"/>
      <c r="N11" s="173"/>
      <c r="O11" s="173">
        <v>7.8341454093818665</v>
      </c>
      <c r="P11" s="173"/>
      <c r="Q11" s="173"/>
      <c r="R11" s="173"/>
      <c r="S11" s="173">
        <v>0</v>
      </c>
      <c r="T11" s="173">
        <v>0.11942294831374796</v>
      </c>
      <c r="U11" s="173">
        <v>0</v>
      </c>
      <c r="V11" s="173"/>
      <c r="W11" s="173"/>
      <c r="X11" s="173"/>
      <c r="Y11" s="173"/>
      <c r="Z11" s="188"/>
      <c r="AA11" s="302">
        <v>87.812935893761349</v>
      </c>
      <c r="AB11" s="320">
        <f>SUM(AC11:AM11)</f>
        <v>2.1018438903219643</v>
      </c>
      <c r="AC11" s="321"/>
      <c r="AD11" s="173"/>
      <c r="AE11" s="173">
        <v>0</v>
      </c>
      <c r="AF11" s="173"/>
      <c r="AG11" s="173"/>
      <c r="AH11" s="173">
        <v>2.1018438903219643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110.79490822177893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47.37747205503009</v>
      </c>
      <c r="AP12" s="320"/>
      <c r="AQ12" s="199">
        <f t="shared" si="0"/>
        <v>47.37747205503009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134.292</v>
      </c>
      <c r="I13" s="28">
        <v>134.292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134.292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3287.7013999999999</v>
      </c>
      <c r="M14" s="180">
        <v>3286.6363999999999</v>
      </c>
      <c r="N14" s="180">
        <v>1.0649999999999999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16.42304385210662</v>
      </c>
      <c r="AP14" s="328"/>
      <c r="AQ14" s="215">
        <f t="shared" si="0"/>
        <v>3304.1244438521067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123.59700000000001</v>
      </c>
      <c r="I15" s="266">
        <f t="shared" si="13"/>
        <v>0</v>
      </c>
      <c r="J15" s="181">
        <f t="shared" si="13"/>
        <v>0</v>
      </c>
      <c r="K15" s="267">
        <f t="shared" si="13"/>
        <v>123.59700000000001</v>
      </c>
      <c r="L15" s="309">
        <f t="shared" si="13"/>
        <v>3228.6392999999998</v>
      </c>
      <c r="M15" s="181">
        <f t="shared" si="13"/>
        <v>0</v>
      </c>
      <c r="N15" s="181">
        <f t="shared" si="13"/>
        <v>0</v>
      </c>
      <c r="O15" s="181">
        <f t="shared" si="13"/>
        <v>104.74590000000001</v>
      </c>
      <c r="P15" s="181">
        <f t="shared" si="13"/>
        <v>680.53499999999997</v>
      </c>
      <c r="Q15" s="181">
        <f t="shared" si="13"/>
        <v>332.51400000000001</v>
      </c>
      <c r="R15" s="181">
        <f t="shared" si="13"/>
        <v>0</v>
      </c>
      <c r="S15" s="181">
        <f t="shared" si="13"/>
        <v>989.82449999999994</v>
      </c>
      <c r="T15" s="181">
        <f t="shared" si="13"/>
        <v>66.451700000000002</v>
      </c>
      <c r="U15" s="181">
        <f t="shared" si="13"/>
        <v>1021.9872</v>
      </c>
      <c r="V15" s="181">
        <f t="shared" si="13"/>
        <v>0</v>
      </c>
      <c r="W15" s="181">
        <f t="shared" si="13"/>
        <v>32.580999999999996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2077.9879621668097</v>
      </c>
      <c r="AP15" s="217">
        <f t="shared" si="13"/>
        <v>0</v>
      </c>
      <c r="AQ15" s="218">
        <f t="shared" si="0"/>
        <v>5430.2242621668101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1992.6913155631985</v>
      </c>
      <c r="AP16" s="326"/>
      <c r="AQ16" s="219">
        <f>C16+H16+L16+AA16+AO16+AP16</f>
        <v>1992.6913155631985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54.514187446259669</v>
      </c>
      <c r="AP17" s="320"/>
      <c r="AQ17" s="199">
        <f>C17+H17+L17+AA17+AO17+AP17</f>
        <v>54.514187446259669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30.782459157351674</v>
      </c>
      <c r="AP18" s="320"/>
      <c r="AQ18" s="199">
        <f t="shared" si="0"/>
        <v>30.782459157351674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123.59700000000001</v>
      </c>
      <c r="I19" s="28"/>
      <c r="J19" s="173"/>
      <c r="K19" s="188">
        <v>123.59700000000001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123.59700000000001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3228.6392999999998</v>
      </c>
      <c r="M20" s="180"/>
      <c r="N20" s="180"/>
      <c r="O20" s="180">
        <v>104.74590000000001</v>
      </c>
      <c r="P20" s="180">
        <v>680.53499999999997</v>
      </c>
      <c r="Q20" s="180">
        <v>332.51400000000001</v>
      </c>
      <c r="R20" s="180">
        <v>0</v>
      </c>
      <c r="S20" s="180">
        <v>989.82449999999994</v>
      </c>
      <c r="T20" s="180">
        <v>66.451700000000002</v>
      </c>
      <c r="U20" s="180">
        <v>1021.9872</v>
      </c>
      <c r="V20" s="180"/>
      <c r="W20" s="180">
        <v>32.580999999999996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3228.6392999999998</v>
      </c>
    </row>
    <row r="21" spans="1:43" s="220" customFormat="1" ht="12.75" customHeight="1">
      <c r="A21" s="97" t="s">
        <v>7</v>
      </c>
      <c r="B21" s="222"/>
      <c r="C21" s="268">
        <f>SUM(C22:C24)</f>
        <v>13.897570949999999</v>
      </c>
      <c r="D21" s="269">
        <f>SUM(D22:D24)</f>
        <v>-7.3150000000000004</v>
      </c>
      <c r="E21" s="182">
        <f>SUM(E22:E24)</f>
        <v>21.21257095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-14.368370949999974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1.0649999999999999</v>
      </c>
      <c r="Q21" s="182">
        <f t="shared" si="15"/>
        <v>206.89760000000001</v>
      </c>
      <c r="R21" s="182">
        <f t="shared" si="15"/>
        <v>-204.34019999999998</v>
      </c>
      <c r="S21" s="182">
        <f t="shared" si="15"/>
        <v>19.698</v>
      </c>
      <c r="T21" s="182">
        <f t="shared" si="15"/>
        <v>0</v>
      </c>
      <c r="U21" s="182">
        <f t="shared" si="15"/>
        <v>-23.791200000000003</v>
      </c>
      <c r="V21" s="182">
        <f t="shared" si="15"/>
        <v>-13.897570949999999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-90.471999999999994</v>
      </c>
      <c r="AC21" s="332">
        <f t="shared" si="17"/>
        <v>-51.427999999999997</v>
      </c>
      <c r="AD21" s="182">
        <f t="shared" si="17"/>
        <v>-39.043999999999997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90.471999999999994</v>
      </c>
      <c r="AP21" s="331">
        <f t="shared" si="17"/>
        <v>0</v>
      </c>
      <c r="AQ21" s="223">
        <f t="shared" si="17"/>
        <v>-0.47079999999997568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-90.471999999999994</v>
      </c>
      <c r="AC22" s="327">
        <f>-AC2</f>
        <v>-51.427999999999997</v>
      </c>
      <c r="AD22" s="179">
        <f>-AD2</f>
        <v>-39.043999999999997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90.471999999999994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13.897570949999999</v>
      </c>
      <c r="D24" s="403">
        <v>-7.3150000000000004</v>
      </c>
      <c r="E24" s="184">
        <f>-D24-V24</f>
        <v>21.21257095</v>
      </c>
      <c r="F24" s="253"/>
      <c r="G24" s="253">
        <v>0</v>
      </c>
      <c r="H24" s="303"/>
      <c r="I24" s="312"/>
      <c r="J24" s="184"/>
      <c r="K24" s="253"/>
      <c r="L24" s="303">
        <f>SUM(N24:Z24)</f>
        <v>-14.368370949999974</v>
      </c>
      <c r="M24" s="184"/>
      <c r="N24" s="184">
        <v>0</v>
      </c>
      <c r="O24" s="184"/>
      <c r="P24" s="184">
        <v>1.0649999999999999</v>
      </c>
      <c r="Q24" s="184">
        <v>206.89760000000001</v>
      </c>
      <c r="R24" s="184">
        <v>-204.34019999999998</v>
      </c>
      <c r="S24" s="184">
        <v>19.698</v>
      </c>
      <c r="T24" s="184"/>
      <c r="U24" s="184">
        <v>-23.791200000000003</v>
      </c>
      <c r="V24" s="253">
        <v>-13.897570949999999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-0.47079999999997568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24.738</v>
      </c>
      <c r="I25" s="172">
        <v>24.738</v>
      </c>
      <c r="J25" s="183"/>
      <c r="K25" s="172"/>
      <c r="L25" s="309">
        <f>SUM(O25:Z25)</f>
        <v>124.22525459061815</v>
      </c>
      <c r="M25" s="183"/>
      <c r="N25" s="183"/>
      <c r="O25" s="183">
        <v>96.911754590618145</v>
      </c>
      <c r="P25" s="183"/>
      <c r="Q25" s="183"/>
      <c r="R25" s="183"/>
      <c r="S25" s="183">
        <v>17.728200000000001</v>
      </c>
      <c r="T25" s="183">
        <v>3.3789000000000002</v>
      </c>
      <c r="U25" s="183">
        <v>6.2064000000000004</v>
      </c>
      <c r="V25" s="183"/>
      <c r="W25" s="183"/>
      <c r="X25" s="183"/>
      <c r="Y25" s="183"/>
      <c r="Z25" s="172"/>
      <c r="AA25" s="309">
        <v>48.538406420177701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273.86070507308682</v>
      </c>
      <c r="AP25" s="217"/>
      <c r="AQ25" s="226">
        <f>C25+H25+L25+AA25+AB25+AN25+AO25+AP25</f>
        <v>471.36236608388265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432.14145567503982</v>
      </c>
      <c r="D26" s="276">
        <f t="shared" si="20"/>
        <v>358.68266912504015</v>
      </c>
      <c r="E26" s="177">
        <f t="shared" si="20"/>
        <v>54.053420950000003</v>
      </c>
      <c r="F26" s="177">
        <f t="shared" si="20"/>
        <v>0</v>
      </c>
      <c r="G26" s="177">
        <f t="shared" si="20"/>
        <v>19.4053656</v>
      </c>
      <c r="H26" s="305">
        <f t="shared" si="20"/>
        <v>257.93899999999991</v>
      </c>
      <c r="I26" s="276">
        <f t="shared" si="20"/>
        <v>-13.578000000000031</v>
      </c>
      <c r="J26" s="177">
        <f t="shared" si="20"/>
        <v>177.15799999999999</v>
      </c>
      <c r="K26" s="295">
        <f t="shared" si="20"/>
        <v>94.359000000000009</v>
      </c>
      <c r="L26" s="305">
        <f t="shared" si="20"/>
        <v>7518.761876001684</v>
      </c>
      <c r="M26" s="177">
        <f t="shared" si="20"/>
        <v>0</v>
      </c>
      <c r="N26" s="177">
        <f t="shared" si="20"/>
        <v>10.65</v>
      </c>
      <c r="O26" s="177">
        <f t="shared" si="20"/>
        <v>0</v>
      </c>
      <c r="P26" s="177">
        <f t="shared" si="20"/>
        <v>1694.415</v>
      </c>
      <c r="Q26" s="177">
        <f t="shared" si="20"/>
        <v>868.75880000000006</v>
      </c>
      <c r="R26" s="177">
        <f t="shared" si="20"/>
        <v>610.91399999999987</v>
      </c>
      <c r="S26" s="177">
        <f t="shared" si="20"/>
        <v>449.20989999999995</v>
      </c>
      <c r="T26" s="177">
        <f t="shared" si="20"/>
        <v>154.18367705168629</v>
      </c>
      <c r="U26" s="177">
        <f t="shared" si="20"/>
        <v>3253.1879999999996</v>
      </c>
      <c r="V26" s="177">
        <f t="shared" si="20"/>
        <v>260.96549894999998</v>
      </c>
      <c r="W26" s="177">
        <f t="shared" si="20"/>
        <v>0</v>
      </c>
      <c r="X26" s="177">
        <f t="shared" si="20"/>
        <v>189.084</v>
      </c>
      <c r="Y26" s="177">
        <f t="shared" si="20"/>
        <v>3.1529999999999996</v>
      </c>
      <c r="Z26" s="295">
        <f t="shared" si="20"/>
        <v>24.240000000000002</v>
      </c>
      <c r="AA26" s="305">
        <f t="shared" si="20"/>
        <v>1254.4179583782159</v>
      </c>
      <c r="AB26" s="255">
        <f t="shared" si="20"/>
        <v>127.32491380541943</v>
      </c>
      <c r="AC26" s="334">
        <f t="shared" si="20"/>
        <v>0</v>
      </c>
      <c r="AD26" s="334">
        <f t="shared" si="20"/>
        <v>0</v>
      </c>
      <c r="AE26" s="334">
        <f t="shared" si="20"/>
        <v>118.99822666989752</v>
      </c>
      <c r="AF26" s="334">
        <f t="shared" si="20"/>
        <v>0</v>
      </c>
      <c r="AG26" s="334">
        <f t="shared" si="20"/>
        <v>0</v>
      </c>
      <c r="AH26" s="334">
        <f t="shared" si="20"/>
        <v>6.8548772332091321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0.21496130696474633</v>
      </c>
      <c r="AM26" s="437">
        <f t="shared" si="20"/>
        <v>1.2568485953480317</v>
      </c>
      <c r="AN26" s="255">
        <f t="shared" si="20"/>
        <v>0</v>
      </c>
      <c r="AO26" s="305">
        <f t="shared" si="20"/>
        <v>1931.0566947549439</v>
      </c>
      <c r="AP26" s="255">
        <f t="shared" si="20"/>
        <v>0</v>
      </c>
      <c r="AQ26" s="205">
        <f>C26+H26+L26+AA26+AB26+AN26+AO26+AP26</f>
        <v>11521.641898615302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216.477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189.084</v>
      </c>
      <c r="Y27" s="178">
        <f t="shared" si="23"/>
        <v>3.1529999999999996</v>
      </c>
      <c r="Z27" s="258">
        <f t="shared" si="23"/>
        <v>24.240000000000002</v>
      </c>
      <c r="AA27" s="306">
        <f t="shared" si="23"/>
        <v>0.12926339925480079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216.6062633992548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216.477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189.084</v>
      </c>
      <c r="Y28" s="182">
        <f>Y26</f>
        <v>3.1529999999999996</v>
      </c>
      <c r="Z28" s="270">
        <f>Z26</f>
        <v>24.240000000000002</v>
      </c>
      <c r="AA28" s="313">
        <v>0.12926339925480079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216.6062633992548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440.98838099840003</v>
      </c>
      <c r="D29" s="56">
        <f t="shared" si="25"/>
        <v>367.00033039840002</v>
      </c>
      <c r="E29" s="57">
        <f t="shared" si="25"/>
        <v>54.582684999999998</v>
      </c>
      <c r="F29" s="58">
        <f t="shared" si="25"/>
        <v>0</v>
      </c>
      <c r="G29" s="58">
        <f t="shared" si="25"/>
        <v>19.4053656</v>
      </c>
      <c r="H29" s="59">
        <f t="shared" si="25"/>
        <v>271.20400000000001</v>
      </c>
      <c r="I29" s="56">
        <f t="shared" si="25"/>
        <v>0</v>
      </c>
      <c r="J29" s="56">
        <f t="shared" si="25"/>
        <v>176.845</v>
      </c>
      <c r="K29" s="56">
        <f t="shared" si="25"/>
        <v>94.358999999999995</v>
      </c>
      <c r="L29" s="59">
        <f t="shared" si="25"/>
        <v>7530.5636188360177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1685.792651490563</v>
      </c>
      <c r="Q29" s="57">
        <f t="shared" si="25"/>
        <v>831.81280000000004</v>
      </c>
      <c r="R29" s="57">
        <f t="shared" si="25"/>
        <v>783.65556940095439</v>
      </c>
      <c r="S29" s="57">
        <f t="shared" si="25"/>
        <v>509.19329999999997</v>
      </c>
      <c r="T29" s="57">
        <f t="shared" si="25"/>
        <v>146.48657092000005</v>
      </c>
      <c r="U29" s="57">
        <f t="shared" si="25"/>
        <v>3311.0039999999999</v>
      </c>
      <c r="V29" s="57">
        <f t="shared" si="25"/>
        <v>261.56772702450002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1280.1169867201684</v>
      </c>
      <c r="AB29" s="60">
        <f t="shared" si="25"/>
        <v>127.32491380541944</v>
      </c>
      <c r="AC29" s="61">
        <f t="shared" si="25"/>
        <v>0</v>
      </c>
      <c r="AD29" s="57">
        <f t="shared" si="25"/>
        <v>0</v>
      </c>
      <c r="AE29" s="57">
        <f t="shared" si="25"/>
        <v>118.99822666989752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6.854877233209133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0.21496130696474633</v>
      </c>
      <c r="AM29" s="427">
        <f t="shared" si="25"/>
        <v>1.2568485953480317</v>
      </c>
      <c r="AN29" s="56">
        <f t="shared" si="25"/>
        <v>0</v>
      </c>
      <c r="AO29" s="59">
        <f t="shared" si="25"/>
        <v>1980.3955288048146</v>
      </c>
      <c r="AP29" s="60">
        <f t="shared" si="25"/>
        <v>0</v>
      </c>
      <c r="AQ29" s="51">
        <f t="shared" si="25"/>
        <v>11630.593429164821</v>
      </c>
    </row>
    <row r="30" spans="1:43" s="232" customFormat="1" ht="12.75" customHeight="1">
      <c r="A30" s="230" t="s">
        <v>43</v>
      </c>
      <c r="B30" s="231"/>
      <c r="C30" s="278">
        <f>SUM(C31:C44)</f>
        <v>175.40484891839998</v>
      </c>
      <c r="D30" s="185">
        <v>175.40484891839998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1042.3635373607319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43.93085887266826</v>
      </c>
      <c r="R30" s="185">
        <f>SUM(R31:R44)</f>
        <v>0</v>
      </c>
      <c r="S30" s="185">
        <v>479.78699999999998</v>
      </c>
      <c r="T30" s="185">
        <v>46.981008606187373</v>
      </c>
      <c r="U30" s="185">
        <v>260.16815759695135</v>
      </c>
      <c r="V30" s="185">
        <v>210.445512284925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463.56125842998989</v>
      </c>
      <c r="AB30" s="336">
        <f t="shared" ref="AB30:AN30" si="31">SUM(AB31:AB44)</f>
        <v>108.07776822394192</v>
      </c>
      <c r="AC30" s="337">
        <f t="shared" si="31"/>
        <v>0</v>
      </c>
      <c r="AD30" s="185">
        <f t="shared" si="31"/>
        <v>0</v>
      </c>
      <c r="AE30" s="185">
        <f t="shared" si="31"/>
        <v>103.65911913633323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4.4186490876086744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690.9542272364497</v>
      </c>
      <c r="AP30" s="336">
        <f>SUM(AP31:AP44)</f>
        <v>0</v>
      </c>
      <c r="AQ30" s="209">
        <f t="shared" ref="AQ30" si="35">C30+H30+L30+AA30+AB30+AN30+AO30+AP30</f>
        <v>2480.3616401695135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67.844242919920958</v>
      </c>
      <c r="M31" s="186"/>
      <c r="N31" s="186"/>
      <c r="O31" s="186"/>
      <c r="P31" s="186"/>
      <c r="Q31" s="186">
        <v>0.59620097030977337</v>
      </c>
      <c r="R31" s="186"/>
      <c r="S31" s="186">
        <v>6.8657070325055409</v>
      </c>
      <c r="T31" s="186">
        <v>0.21134961443416916</v>
      </c>
      <c r="U31" s="186">
        <v>42.051038845090673</v>
      </c>
      <c r="V31" s="186">
        <v>18.119946457580795</v>
      </c>
      <c r="W31" s="186"/>
      <c r="X31" s="186"/>
      <c r="Y31" s="186"/>
      <c r="Z31" s="283"/>
      <c r="AA31" s="352">
        <v>34.393087682492073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49.954786208502519</v>
      </c>
      <c r="AP31" s="338"/>
      <c r="AQ31" s="212">
        <f t="shared" si="24"/>
        <v>152.19211681091556</v>
      </c>
    </row>
    <row r="32" spans="1:43" ht="12.75" customHeight="1">
      <c r="A32" s="235" t="s">
        <v>110</v>
      </c>
      <c r="B32" s="236" t="s">
        <v>15</v>
      </c>
      <c r="C32" s="249">
        <f t="shared" si="36"/>
        <v>24.938696213297515</v>
      </c>
      <c r="D32" s="186">
        <v>24.938696213297515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163.10041717740444</v>
      </c>
      <c r="M32" s="173"/>
      <c r="N32" s="173"/>
      <c r="O32" s="173"/>
      <c r="P32" s="186"/>
      <c r="Q32" s="186">
        <v>6.8019327790123327</v>
      </c>
      <c r="R32" s="173"/>
      <c r="S32" s="186">
        <v>78.329422528833788</v>
      </c>
      <c r="T32" s="186">
        <v>5.04654982858714</v>
      </c>
      <c r="U32" s="186">
        <v>43.674245472334405</v>
      </c>
      <c r="V32" s="186">
        <v>29.24826656863678</v>
      </c>
      <c r="W32" s="173"/>
      <c r="X32" s="173"/>
      <c r="Y32" s="173"/>
      <c r="Z32" s="188"/>
      <c r="AA32" s="350">
        <v>160.83012379098508</v>
      </c>
      <c r="AB32" s="320">
        <f t="shared" si="39"/>
        <v>44.377567593388747</v>
      </c>
      <c r="AC32" s="321"/>
      <c r="AD32" s="173"/>
      <c r="AE32" s="173">
        <v>39.958918505780069</v>
      </c>
      <c r="AF32" s="173"/>
      <c r="AG32" s="186"/>
      <c r="AH32" s="186">
        <v>4.4186490876086744</v>
      </c>
      <c r="AI32" s="173">
        <v>0</v>
      </c>
      <c r="AJ32" s="173"/>
      <c r="AK32" s="173"/>
      <c r="AL32" s="173"/>
      <c r="AM32" s="440"/>
      <c r="AN32" s="413"/>
      <c r="AO32" s="347">
        <v>162.92913026798615</v>
      </c>
      <c r="AP32" s="320"/>
      <c r="AQ32" s="199">
        <f t="shared" si="24"/>
        <v>556.17593504306194</v>
      </c>
    </row>
    <row r="33" spans="1:43" ht="12.75" customHeight="1">
      <c r="A33" s="235" t="s">
        <v>16</v>
      </c>
      <c r="B33" s="236" t="s">
        <v>17</v>
      </c>
      <c r="C33" s="249">
        <f t="shared" si="36"/>
        <v>11.295698927512138</v>
      </c>
      <c r="D33" s="186">
        <v>11.295698927512138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15.918957049248149</v>
      </c>
      <c r="M33" s="173"/>
      <c r="N33" s="173"/>
      <c r="O33" s="173"/>
      <c r="P33" s="186"/>
      <c r="Q33" s="186">
        <v>0.4339836148641294</v>
      </c>
      <c r="R33" s="173"/>
      <c r="S33" s="186">
        <v>4.9976509682912624</v>
      </c>
      <c r="T33" s="186">
        <v>4.7390564006240607</v>
      </c>
      <c r="U33" s="186">
        <v>5.748266065468699</v>
      </c>
      <c r="V33" s="186">
        <v>0</v>
      </c>
      <c r="W33" s="173"/>
      <c r="X33" s="173"/>
      <c r="Y33" s="173"/>
      <c r="Z33" s="188"/>
      <c r="AA33" s="350">
        <v>1.5973786617578334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10.519788421441636</v>
      </c>
      <c r="AP33" s="320"/>
      <c r="AQ33" s="199">
        <f t="shared" si="24"/>
        <v>39.33182305995976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9.8874056001626265</v>
      </c>
      <c r="M34" s="173"/>
      <c r="N34" s="173"/>
      <c r="O34" s="173"/>
      <c r="P34" s="186"/>
      <c r="Q34" s="186">
        <v>0.48954485218566002</v>
      </c>
      <c r="R34" s="173"/>
      <c r="S34" s="186">
        <v>5.6374808189789256</v>
      </c>
      <c r="T34" s="186">
        <v>1.4720601088244743E-2</v>
      </c>
      <c r="U34" s="186">
        <v>3.7456593279097969</v>
      </c>
      <c r="V34" s="186">
        <v>0</v>
      </c>
      <c r="W34" s="173"/>
      <c r="X34" s="173"/>
      <c r="Y34" s="173"/>
      <c r="Z34" s="188"/>
      <c r="AA34" s="350">
        <v>2.6361133776872148</v>
      </c>
      <c r="AB34" s="320">
        <f t="shared" si="39"/>
        <v>63.700200630553162</v>
      </c>
      <c r="AC34" s="321"/>
      <c r="AD34" s="173"/>
      <c r="AE34" s="173">
        <v>63.700200630553162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28.871518590947652</v>
      </c>
      <c r="AP34" s="320"/>
      <c r="AQ34" s="199">
        <f t="shared" si="24"/>
        <v>105.09523819935066</v>
      </c>
    </row>
    <row r="35" spans="1:43" ht="12.75" customHeight="1">
      <c r="A35" s="235" t="s">
        <v>20</v>
      </c>
      <c r="B35" s="236" t="s">
        <v>21</v>
      </c>
      <c r="C35" s="526">
        <f t="shared" si="36"/>
        <v>0.34693918412351926</v>
      </c>
      <c r="D35" s="525">
        <v>0.34693918412351926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7.4907373997617173</v>
      </c>
      <c r="M35" s="173"/>
      <c r="N35" s="173"/>
      <c r="O35" s="173"/>
      <c r="P35" s="186"/>
      <c r="Q35" s="186">
        <v>0.22169112503420438</v>
      </c>
      <c r="R35" s="173"/>
      <c r="S35" s="186">
        <v>2.5529416958187245</v>
      </c>
      <c r="T35" s="186">
        <v>0.34740618568257597</v>
      </c>
      <c r="U35" s="186">
        <v>4.3686983932262127</v>
      </c>
      <c r="V35" s="186">
        <v>0</v>
      </c>
      <c r="W35" s="173"/>
      <c r="X35" s="173"/>
      <c r="Y35" s="173"/>
      <c r="Z35" s="188"/>
      <c r="AA35" s="350">
        <v>24.488679437385709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29.416378344456621</v>
      </c>
      <c r="AP35" s="320"/>
      <c r="AQ35" s="199">
        <f t="shared" si="24"/>
        <v>61.742734365727571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48.357246909776102</v>
      </c>
      <c r="M36" s="173"/>
      <c r="N36" s="173"/>
      <c r="O36" s="173"/>
      <c r="P36" s="186"/>
      <c r="Q36" s="186">
        <v>2.5071186707191702</v>
      </c>
      <c r="R36" s="173"/>
      <c r="S36" s="186">
        <v>28.871375838148946</v>
      </c>
      <c r="T36" s="186">
        <v>1.2918196228123564</v>
      </c>
      <c r="U36" s="186">
        <v>15.686932778095629</v>
      </c>
      <c r="V36" s="186">
        <v>0</v>
      </c>
      <c r="W36" s="173"/>
      <c r="X36" s="173"/>
      <c r="Y36" s="173"/>
      <c r="Z36" s="188"/>
      <c r="AA36" s="347">
        <v>114.82484478398118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104.88919038380604</v>
      </c>
      <c r="AP36" s="320"/>
      <c r="AQ36" s="199">
        <f t="shared" si="24"/>
        <v>268.0712820775633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7.1892685965762535</v>
      </c>
      <c r="M37" s="173"/>
      <c r="N37" s="173"/>
      <c r="O37" s="173"/>
      <c r="P37" s="186"/>
      <c r="Q37" s="186">
        <v>6.0323670961993522E-2</v>
      </c>
      <c r="R37" s="173"/>
      <c r="S37" s="186">
        <v>0.69467289148341704</v>
      </c>
      <c r="T37" s="186">
        <v>0.81385573016211765</v>
      </c>
      <c r="U37" s="186">
        <v>5.6204163039687254</v>
      </c>
      <c r="V37" s="186">
        <v>0</v>
      </c>
      <c r="W37" s="173"/>
      <c r="X37" s="173"/>
      <c r="Y37" s="173"/>
      <c r="Z37" s="188"/>
      <c r="AA37" s="350">
        <v>7.7890079126098772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30.618790209178528</v>
      </c>
      <c r="AP37" s="320"/>
      <c r="AQ37" s="199">
        <f t="shared" si="24"/>
        <v>45.597066718364658</v>
      </c>
    </row>
    <row r="38" spans="1:43" ht="12.75" customHeight="1">
      <c r="A38" s="235" t="s">
        <v>26</v>
      </c>
      <c r="B38" s="236" t="s">
        <v>27</v>
      </c>
      <c r="C38" s="249">
        <f t="shared" si="36"/>
        <v>134.31</v>
      </c>
      <c r="D38" s="186">
        <v>134.31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192.09655368751882</v>
      </c>
      <c r="M38" s="173"/>
      <c r="N38" s="173"/>
      <c r="O38" s="173"/>
      <c r="P38" s="186"/>
      <c r="Q38" s="186">
        <v>1.1526893656249633</v>
      </c>
      <c r="R38" s="173"/>
      <c r="S38" s="186">
        <v>13.27409359926687</v>
      </c>
      <c r="T38" s="186">
        <v>2.1968194837588446</v>
      </c>
      <c r="U38" s="186">
        <v>35.175943048918143</v>
      </c>
      <c r="V38" s="186">
        <v>140.29700818994999</v>
      </c>
      <c r="W38" s="173"/>
      <c r="X38" s="173"/>
      <c r="Y38" s="173"/>
      <c r="Z38" s="188"/>
      <c r="AA38" s="350">
        <v>50.723964406654979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51.461370254575911</v>
      </c>
      <c r="AP38" s="320"/>
      <c r="AQ38" s="199">
        <f t="shared" si="24"/>
        <v>428.59188834874971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361.86556044417017</v>
      </c>
      <c r="M39" s="173"/>
      <c r="N39" s="173"/>
      <c r="O39" s="173"/>
      <c r="P39" s="186"/>
      <c r="Q39" s="186">
        <v>28.084615752721277</v>
      </c>
      <c r="R39" s="173"/>
      <c r="S39" s="186">
        <v>323.41568276631415</v>
      </c>
      <c r="T39" s="186">
        <v>4.2452781844889831</v>
      </c>
      <c r="U39" s="186">
        <v>6.1199837406457585</v>
      </c>
      <c r="V39" s="186">
        <v>0</v>
      </c>
      <c r="W39" s="173"/>
      <c r="X39" s="173"/>
      <c r="Y39" s="173"/>
      <c r="Z39" s="188"/>
      <c r="AA39" s="350">
        <v>9.9746205751085242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40.694373454406744</v>
      </c>
      <c r="AP39" s="320"/>
      <c r="AQ39" s="199">
        <f t="shared" si="24"/>
        <v>412.53455447368543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31.841612286217146</v>
      </c>
      <c r="M40" s="173"/>
      <c r="N40" s="173"/>
      <c r="O40" s="173"/>
      <c r="P40" s="186"/>
      <c r="Q40" s="186">
        <v>0.23334027290072692</v>
      </c>
      <c r="R40" s="173"/>
      <c r="S40" s="186">
        <v>2.6870904819039354</v>
      </c>
      <c r="T40" s="186">
        <v>2.8457556777549224</v>
      </c>
      <c r="U40" s="186">
        <v>3.295134784900128</v>
      </c>
      <c r="V40" s="186">
        <v>22.780291068757432</v>
      </c>
      <c r="W40" s="173"/>
      <c r="X40" s="173"/>
      <c r="Y40" s="173"/>
      <c r="Z40" s="188"/>
      <c r="AA40" s="350">
        <v>13.174836205201647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16.611089268968453</v>
      </c>
      <c r="AP40" s="320"/>
      <c r="AQ40" s="199">
        <f t="shared" si="24"/>
        <v>61.627537760387241</v>
      </c>
    </row>
    <row r="41" spans="1:43" ht="12.75" customHeight="1">
      <c r="A41" s="235" t="s">
        <v>32</v>
      </c>
      <c r="B41" s="236" t="s">
        <v>33</v>
      </c>
      <c r="C41" s="526">
        <f t="shared" si="36"/>
        <v>4.513514593466792</v>
      </c>
      <c r="D41" s="525">
        <v>4.513514593466792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53.100632582730839</v>
      </c>
      <c r="M41" s="173"/>
      <c r="N41" s="173"/>
      <c r="O41" s="173"/>
      <c r="P41" s="186"/>
      <c r="Q41" s="186">
        <v>0.51277292826005016</v>
      </c>
      <c r="R41" s="173"/>
      <c r="S41" s="186">
        <v>5.9049697584428325</v>
      </c>
      <c r="T41" s="186">
        <v>23.469961715727788</v>
      </c>
      <c r="U41" s="186">
        <v>23.212928180300164</v>
      </c>
      <c r="V41" s="186">
        <v>0</v>
      </c>
      <c r="W41" s="173"/>
      <c r="X41" s="173"/>
      <c r="Y41" s="173"/>
      <c r="Z41" s="188"/>
      <c r="AA41" s="347">
        <v>29.09180414695566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108.39117850321423</v>
      </c>
      <c r="AP41" s="320"/>
      <c r="AQ41" s="199">
        <f t="shared" si="24"/>
        <v>195.09712982636754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2.9087339601060522</v>
      </c>
      <c r="M42" s="173"/>
      <c r="N42" s="173"/>
      <c r="O42" s="173"/>
      <c r="P42" s="186"/>
      <c r="Q42" s="186">
        <v>5.7834527749272592E-2</v>
      </c>
      <c r="R42" s="173"/>
      <c r="S42" s="186">
        <v>0.66600851669782746</v>
      </c>
      <c r="T42" s="186">
        <v>0.28985273840861808</v>
      </c>
      <c r="U42" s="186">
        <v>1.8950381772503344</v>
      </c>
      <c r="V42" s="186">
        <v>0</v>
      </c>
      <c r="W42" s="173"/>
      <c r="X42" s="173"/>
      <c r="Y42" s="173"/>
      <c r="Z42" s="188"/>
      <c r="AA42" s="382">
        <v>9.1986780851082823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9.2969091083477888</v>
      </c>
      <c r="AP42" s="320"/>
      <c r="AQ42" s="199">
        <f t="shared" si="24"/>
        <v>21.404321153562123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12.865134031615607</v>
      </c>
      <c r="M43" s="173"/>
      <c r="N43" s="173"/>
      <c r="O43" s="173"/>
      <c r="P43" s="173"/>
      <c r="Q43" s="173">
        <v>0.51146457729710004</v>
      </c>
      <c r="R43" s="173"/>
      <c r="S43" s="173">
        <v>5.8899031033136993</v>
      </c>
      <c r="T43" s="173">
        <v>0.49993672057816546</v>
      </c>
      <c r="U43" s="173">
        <v>4.9128296304266419</v>
      </c>
      <c r="V43" s="173">
        <v>0</v>
      </c>
      <c r="W43" s="173">
        <v>1.0510000000000019</v>
      </c>
      <c r="X43" s="173"/>
      <c r="Y43" s="173"/>
      <c r="Z43" s="188"/>
      <c r="AA43" s="350">
        <v>4.8381193640618561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24.507094811936412</v>
      </c>
      <c r="AP43" s="320"/>
      <c r="AQ43" s="199">
        <f t="shared" si="24"/>
        <v>42.210348207613876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67.897034715523048</v>
      </c>
      <c r="M44" s="180"/>
      <c r="N44" s="180"/>
      <c r="O44" s="180"/>
      <c r="P44" s="180"/>
      <c r="Q44" s="180">
        <v>2.2673457650275992</v>
      </c>
      <c r="R44" s="180"/>
      <c r="S44" s="180">
        <v>0</v>
      </c>
      <c r="T44" s="180">
        <v>0.96864610207940116</v>
      </c>
      <c r="U44" s="180">
        <v>64.661042848416045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22.792629408681037</v>
      </c>
      <c r="AP44" s="328"/>
      <c r="AQ44" s="215">
        <f>C44+H44+L44+AA44+AB44+AN44+AO44+AP44</f>
        <v>90.689664124204086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4546.4155728858877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1685.792651490563</v>
      </c>
      <c r="Q45" s="529">
        <f t="shared" si="40"/>
        <v>0</v>
      </c>
      <c r="R45" s="529">
        <f t="shared" si="40"/>
        <v>783.65556940095439</v>
      </c>
      <c r="S45" s="529">
        <f t="shared" si="40"/>
        <v>16.743300000000001</v>
      </c>
      <c r="T45" s="529">
        <f t="shared" si="40"/>
        <v>1.1938709199999999</v>
      </c>
      <c r="U45" s="529">
        <f>SUM(U46:U55)</f>
        <v>2059.0301810743699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1.9776440240756663</v>
      </c>
      <c r="AP45" s="533">
        <f t="shared" si="40"/>
        <v>0</v>
      </c>
      <c r="AQ45" s="536">
        <f t="shared" si="24"/>
        <v>4548.3932169099635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1017.5671</v>
      </c>
      <c r="M46" s="179"/>
      <c r="N46" s="179"/>
      <c r="O46" s="179"/>
      <c r="P46" s="179"/>
      <c r="Q46" s="179"/>
      <c r="R46" s="179"/>
      <c r="S46" s="179"/>
      <c r="T46" s="179"/>
      <c r="U46" s="179">
        <v>1017.5671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1017.5671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1745.9962230104722</v>
      </c>
      <c r="M48" s="173"/>
      <c r="N48" s="173"/>
      <c r="O48" s="173"/>
      <c r="P48" s="173">
        <v>1401.7842600551603</v>
      </c>
      <c r="Q48" s="173"/>
      <c r="R48" s="173"/>
      <c r="S48" s="173"/>
      <c r="T48" s="173">
        <v>1.1938709199999999</v>
      </c>
      <c r="U48" s="173">
        <v>343.01809203531184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1745.9962230104722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129.83331052642532</v>
      </c>
      <c r="M49" s="173"/>
      <c r="N49" s="173"/>
      <c r="O49" s="173"/>
      <c r="P49" s="173">
        <v>30.755824898661849</v>
      </c>
      <c r="Q49" s="173"/>
      <c r="R49" s="173"/>
      <c r="S49" s="173"/>
      <c r="T49" s="173"/>
      <c r="U49" s="173">
        <v>99.07748562776348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129.83331052642532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42.3</v>
      </c>
      <c r="M50" s="173"/>
      <c r="N50" s="173"/>
      <c r="O50" s="173"/>
      <c r="P50" s="173"/>
      <c r="Q50" s="173"/>
      <c r="R50" s="285"/>
      <c r="S50" s="173"/>
      <c r="T50" s="173"/>
      <c r="U50" s="173">
        <v>42.3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1.9776440240756663</v>
      </c>
      <c r="AP50" s="320"/>
      <c r="AQ50" s="199">
        <f t="shared" si="24"/>
        <v>44.277644024075663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23.634446772123777</v>
      </c>
      <c r="M51" s="173"/>
      <c r="N51" s="173"/>
      <c r="O51" s="173"/>
      <c r="P51" s="173">
        <v>1.5745924528301887</v>
      </c>
      <c r="Q51" s="188"/>
      <c r="R51" s="173">
        <v>22.059854319293589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23.634446772123777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761.59571508166084</v>
      </c>
      <c r="M52" s="285"/>
      <c r="N52" s="285"/>
      <c r="O52" s="285"/>
      <c r="P52" s="186"/>
      <c r="Q52" s="186"/>
      <c r="R52" s="285">
        <v>761.59571508166084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761.59571508166084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610.1653758016015</v>
      </c>
      <c r="M53" s="285"/>
      <c r="N53" s="285"/>
      <c r="O53" s="285"/>
      <c r="P53" s="183">
        <v>176.00743800000001</v>
      </c>
      <c r="Q53" s="183"/>
      <c r="R53" s="285"/>
      <c r="S53" s="186"/>
      <c r="T53" s="285"/>
      <c r="U53" s="285">
        <v>434.15793780160146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173">
        <v>0</v>
      </c>
      <c r="AJ53" s="173">
        <v>0</v>
      </c>
      <c r="AK53" s="285"/>
      <c r="AL53" s="285"/>
      <c r="AM53" s="440"/>
      <c r="AN53" s="435"/>
      <c r="AO53" s="382"/>
      <c r="AP53" s="340"/>
      <c r="AQ53" s="237">
        <f t="shared" si="24"/>
        <v>610.1653758016015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38.957381074370019</v>
      </c>
      <c r="M54" s="285"/>
      <c r="N54" s="285"/>
      <c r="O54" s="285"/>
      <c r="P54" s="183"/>
      <c r="Q54" s="183"/>
      <c r="R54" s="285"/>
      <c r="S54" s="186"/>
      <c r="T54" s="285"/>
      <c r="U54" s="285">
        <v>38.957381074370019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38.957381074370019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176.36602061923361</v>
      </c>
      <c r="M55" s="180"/>
      <c r="N55" s="180"/>
      <c r="O55" s="180"/>
      <c r="P55" s="180">
        <v>75.670536083910406</v>
      </c>
      <c r="Q55" s="180"/>
      <c r="R55" s="180"/>
      <c r="S55" s="173">
        <v>16.743300000000001</v>
      </c>
      <c r="T55" s="180"/>
      <c r="U55" s="180">
        <v>83.952184535323184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176.36602061923361</v>
      </c>
    </row>
    <row r="56" spans="1:43" s="206" customFormat="1" ht="12.75" customHeight="1">
      <c r="A56" s="240" t="s">
        <v>40</v>
      </c>
      <c r="B56" s="241"/>
      <c r="C56" s="287">
        <f t="shared" si="45"/>
        <v>238.52714740000005</v>
      </c>
      <c r="D56" s="292">
        <v>166.91500000000002</v>
      </c>
      <c r="E56" s="188">
        <v>53.153385</v>
      </c>
      <c r="F56" s="288"/>
      <c r="G56" s="288">
        <v>18.458762400000001</v>
      </c>
      <c r="H56" s="174">
        <f t="shared" si="46"/>
        <v>270.31799999999998</v>
      </c>
      <c r="I56" s="292"/>
      <c r="J56" s="187">
        <v>176.845</v>
      </c>
      <c r="K56" s="288">
        <v>93.472999999999999</v>
      </c>
      <c r="L56" s="174">
        <f t="shared" si="47"/>
        <v>1295.6260077628156</v>
      </c>
      <c r="M56" s="187"/>
      <c r="N56" s="187"/>
      <c r="O56" s="187"/>
      <c r="P56" s="187">
        <v>0</v>
      </c>
      <c r="Q56" s="187">
        <v>769.37734477720039</v>
      </c>
      <c r="R56" s="187"/>
      <c r="S56" s="187">
        <v>0</v>
      </c>
      <c r="T56" s="187">
        <v>49.566950140868734</v>
      </c>
      <c r="U56" s="187">
        <v>425.55949810517149</v>
      </c>
      <c r="V56" s="187">
        <v>51.122214739574993</v>
      </c>
      <c r="W56" s="187"/>
      <c r="X56" s="187"/>
      <c r="Y56" s="187"/>
      <c r="Z56" s="288"/>
      <c r="AA56" s="174">
        <v>539.04991879239515</v>
      </c>
      <c r="AB56" s="342">
        <f t="shared" si="48"/>
        <v>16.641256570964725</v>
      </c>
      <c r="AC56" s="343"/>
      <c r="AD56" s="187"/>
      <c r="AE56" s="187">
        <v>15.339107533564293</v>
      </c>
      <c r="AF56" s="187"/>
      <c r="AG56" s="187"/>
      <c r="AH56" s="187"/>
      <c r="AI56" s="187"/>
      <c r="AJ56" s="187"/>
      <c r="AK56" s="187"/>
      <c r="AL56" s="187">
        <v>0.21496130696474633</v>
      </c>
      <c r="AM56" s="442">
        <v>1.0871877304356841</v>
      </c>
      <c r="AN56" s="342"/>
      <c r="AO56" s="174">
        <v>598.96818572656923</v>
      </c>
      <c r="AP56" s="342"/>
      <c r="AQ56" s="218">
        <f t="shared" si="24"/>
        <v>2959.1305162527447</v>
      </c>
    </row>
    <row r="57" spans="1:43" s="206" customFormat="1" ht="12.75" customHeight="1">
      <c r="A57" s="240" t="s">
        <v>193</v>
      </c>
      <c r="B57" s="241"/>
      <c r="C57" s="287">
        <f>C58+C65</f>
        <v>27.056384679999997</v>
      </c>
      <c r="D57" s="187">
        <f t="shared" ref="D57:AP57" si="49">D58+D65</f>
        <v>24.680481479999997</v>
      </c>
      <c r="E57" s="187">
        <f t="shared" si="49"/>
        <v>1.4293</v>
      </c>
      <c r="F57" s="288">
        <f t="shared" si="49"/>
        <v>0</v>
      </c>
      <c r="G57" s="288">
        <f t="shared" si="49"/>
        <v>0.94660319999999998</v>
      </c>
      <c r="H57" s="174">
        <f t="shared" si="49"/>
        <v>0.88600000000000001</v>
      </c>
      <c r="I57" s="292">
        <f t="shared" si="49"/>
        <v>0</v>
      </c>
      <c r="J57" s="292">
        <f t="shared" si="49"/>
        <v>0</v>
      </c>
      <c r="K57" s="292">
        <f t="shared" si="49"/>
        <v>0.88600000000000001</v>
      </c>
      <c r="L57" s="174">
        <f t="shared" si="49"/>
        <v>327.22211462781502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18.504596350131401</v>
      </c>
      <c r="R57" s="187">
        <f t="shared" si="49"/>
        <v>0</v>
      </c>
      <c r="S57" s="187">
        <f t="shared" si="49"/>
        <v>12.663000000000004</v>
      </c>
      <c r="T57" s="187">
        <f t="shared" si="49"/>
        <v>48.744741252943953</v>
      </c>
      <c r="U57" s="187">
        <f t="shared" si="49"/>
        <v>247.30977702473967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277.50580949778322</v>
      </c>
      <c r="AB57" s="342">
        <f t="shared" si="49"/>
        <v>2.6058890105128061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2.4362281456004586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0.16966086491234761</v>
      </c>
      <c r="AN57" s="292">
        <f t="shared" si="49"/>
        <v>0</v>
      </c>
      <c r="AO57" s="174">
        <f t="shared" si="49"/>
        <v>636.47483553225152</v>
      </c>
      <c r="AP57" s="342">
        <f t="shared" si="49"/>
        <v>0</v>
      </c>
      <c r="AQ57" s="238">
        <f t="shared" si="24"/>
        <v>1271.7510333483624</v>
      </c>
    </row>
    <row r="58" spans="1:43" s="206" customFormat="1" ht="12.75" customHeight="1">
      <c r="A58" s="240" t="s">
        <v>194</v>
      </c>
      <c r="B58" s="241"/>
      <c r="C58" s="287">
        <f t="shared" si="45"/>
        <v>27.056384679999997</v>
      </c>
      <c r="D58" s="187">
        <v>24.680481479999997</v>
      </c>
      <c r="E58" s="187">
        <v>1.4293</v>
      </c>
      <c r="F58" s="288">
        <f>SUM(F59:F64)</f>
        <v>0</v>
      </c>
      <c r="G58" s="288">
        <v>0.94660319999999998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201.44252275070357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8.9912345790993875</v>
      </c>
      <c r="R58" s="187">
        <f t="shared" si="54"/>
        <v>0</v>
      </c>
      <c r="S58" s="187">
        <v>1.2353936365490519</v>
      </c>
      <c r="T58" s="187">
        <v>38.531808437423074</v>
      </c>
      <c r="U58" s="187">
        <v>152.68408609763208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142.92660298570368</v>
      </c>
      <c r="AB58" s="342">
        <f t="shared" si="48"/>
        <v>0.16966086491234761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0.16966086491234761</v>
      </c>
      <c r="AN58" s="292">
        <f t="shared" si="54"/>
        <v>0</v>
      </c>
      <c r="AO58" s="174">
        <v>450.03638749709268</v>
      </c>
      <c r="AP58" s="342">
        <f t="shared" ref="AP58" si="57">SUM(AP59:AP64)</f>
        <v>0</v>
      </c>
      <c r="AQ58" s="238">
        <f t="shared" si="24"/>
        <v>821.63155877841234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0.88600000000000001</v>
      </c>
      <c r="I65" s="151"/>
      <c r="J65" s="151">
        <v>0</v>
      </c>
      <c r="K65" s="151">
        <v>0.88600000000000001</v>
      </c>
      <c r="L65" s="308">
        <f>SUM(M65:Z65)</f>
        <v>125.77959187711146</v>
      </c>
      <c r="M65" s="180"/>
      <c r="N65" s="180"/>
      <c r="O65" s="180"/>
      <c r="P65" s="180"/>
      <c r="Q65" s="180">
        <v>9.5133617710320113</v>
      </c>
      <c r="R65" s="180"/>
      <c r="S65" s="187">
        <v>11.427606363450952</v>
      </c>
      <c r="T65" s="187">
        <v>10.21293281552088</v>
      </c>
      <c r="U65" s="187">
        <v>94.625690927107613</v>
      </c>
      <c r="V65" s="180">
        <f>SUM(V66:V69)</f>
        <v>0</v>
      </c>
      <c r="W65" s="180"/>
      <c r="X65" s="180"/>
      <c r="Y65" s="180"/>
      <c r="Z65" s="264"/>
      <c r="AA65" s="174">
        <v>134.57920651207954</v>
      </c>
      <c r="AB65" s="328">
        <f>SUM(AC65:AM65)</f>
        <v>2.4362281456004586</v>
      </c>
      <c r="AC65" s="329"/>
      <c r="AD65" s="180"/>
      <c r="AE65" s="180"/>
      <c r="AF65" s="180"/>
      <c r="AG65" s="180"/>
      <c r="AH65" s="180">
        <v>2.4362281456004586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186.43844803515884</v>
      </c>
      <c r="AP65" s="328"/>
      <c r="AQ65" s="571">
        <f t="shared" si="24"/>
        <v>450.11947456995028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273.08159999999998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273.08159999999998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52.020636285468612</v>
      </c>
      <c r="AP70" s="331"/>
      <c r="AQ70" s="218">
        <f t="shared" si="24"/>
        <v>325.10223628546862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45.854786198767442</v>
      </c>
      <c r="M71" s="180"/>
      <c r="N71" s="180"/>
      <c r="O71" s="180"/>
      <c r="P71" s="180"/>
      <c r="Q71" s="180"/>
      <c r="R71" s="180"/>
      <c r="S71" s="180"/>
      <c r="T71" s="180"/>
      <c r="U71" s="180">
        <v>45.854786198767442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45.854786198767442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-8.8469253233602103</v>
      </c>
      <c r="D72" s="276">
        <f t="shared" si="58"/>
        <v>-8.3176612733598745</v>
      </c>
      <c r="E72" s="177">
        <f t="shared" si="58"/>
        <v>-0.52926404999999477</v>
      </c>
      <c r="F72" s="295">
        <f t="shared" si="58"/>
        <v>0</v>
      </c>
      <c r="G72" s="295">
        <f t="shared" si="58"/>
        <v>0</v>
      </c>
      <c r="H72" s="305">
        <f t="shared" si="58"/>
        <v>-13.2650000000001</v>
      </c>
      <c r="I72" s="276">
        <f t="shared" si="58"/>
        <v>-13.578000000000031</v>
      </c>
      <c r="J72" s="177">
        <f t="shared" si="58"/>
        <v>0.31299999999998818</v>
      </c>
      <c r="K72" s="295">
        <f t="shared" si="58"/>
        <v>0</v>
      </c>
      <c r="L72" s="305">
        <f t="shared" si="58"/>
        <v>-228.27874283433357</v>
      </c>
      <c r="M72" s="177">
        <f t="shared" si="58"/>
        <v>0</v>
      </c>
      <c r="N72" s="177">
        <f t="shared" ref="N72" si="59">N26-N27-N29</f>
        <v>10.65</v>
      </c>
      <c r="O72" s="177">
        <f t="shared" si="58"/>
        <v>0</v>
      </c>
      <c r="P72" s="177">
        <f t="shared" si="58"/>
        <v>8.6223485094369607</v>
      </c>
      <c r="Q72" s="177">
        <f t="shared" si="58"/>
        <v>36.946000000000026</v>
      </c>
      <c r="R72" s="177">
        <f t="shared" si="58"/>
        <v>-172.74156940095452</v>
      </c>
      <c r="S72" s="177">
        <f t="shared" si="58"/>
        <v>-59.983400000000017</v>
      </c>
      <c r="T72" s="177">
        <f t="shared" si="58"/>
        <v>7.6971061316862404</v>
      </c>
      <c r="U72" s="177">
        <f t="shared" si="58"/>
        <v>-57.816000000000258</v>
      </c>
      <c r="V72" s="177">
        <f t="shared" si="58"/>
        <v>-0.60222807450003302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-25.828291741207295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-49.338834049870684</v>
      </c>
      <c r="AP72" s="255">
        <f t="shared" si="58"/>
        <v>0</v>
      </c>
      <c r="AQ72" s="205">
        <f t="shared" si="24"/>
        <v>-325.55779394877186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-2.1895121255375258</v>
      </c>
    </row>
    <row r="74" spans="1:43" s="206" customFormat="1" ht="12.75" customHeight="1">
      <c r="A74" s="171" t="s">
        <v>69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/>
  <dimension ref="A1:AT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6" s="192" customFormat="1" ht="105.75" customHeight="1" thickBot="1">
      <c r="A1" s="190" t="s">
        <v>48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6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605.9559999999999</v>
      </c>
      <c r="I2" s="12">
        <v>428.17199999999997</v>
      </c>
      <c r="J2" s="301">
        <v>177.78399999999999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678.90859371456008</v>
      </c>
      <c r="AB2" s="318">
        <f>SUM(AC2:AM2)</f>
        <v>261.37189264822541</v>
      </c>
      <c r="AC2" s="319">
        <v>78.431999999999988</v>
      </c>
      <c r="AD2" s="301">
        <v>33.367999999999995</v>
      </c>
      <c r="AE2" s="301">
        <v>125.29188058549215</v>
      </c>
      <c r="AF2" s="301">
        <v>0</v>
      </c>
      <c r="AG2" s="301">
        <v>19.179325499187922</v>
      </c>
      <c r="AH2" s="301">
        <v>4.490302856596923</v>
      </c>
      <c r="AI2" s="301">
        <v>0</v>
      </c>
      <c r="AJ2" s="301">
        <v>0</v>
      </c>
      <c r="AK2" s="301">
        <v>0</v>
      </c>
      <c r="AL2" s="301">
        <v>0.16719212763924715</v>
      </c>
      <c r="AM2" s="415">
        <v>0.44319157930921516</v>
      </c>
      <c r="AN2" s="412">
        <v>0</v>
      </c>
      <c r="AO2" s="349"/>
      <c r="AP2" s="318"/>
      <c r="AQ2" s="195">
        <f>C2+H2+L2+AA2+AB2+AN2+AO2+AP2</f>
        <v>1546.2364863627854</v>
      </c>
      <c r="AS2" s="206"/>
      <c r="AT2" s="206"/>
    </row>
    <row r="3" spans="1:46" ht="12.75" customHeight="1">
      <c r="A3" s="197" t="s">
        <v>1</v>
      </c>
      <c r="B3" s="198"/>
      <c r="C3" s="249">
        <f>SUM(D3:G3)</f>
        <v>1808.33573916</v>
      </c>
      <c r="D3" s="250">
        <v>1748.28039936</v>
      </c>
      <c r="E3" s="188">
        <v>34.970355000000005</v>
      </c>
      <c r="F3" s="188"/>
      <c r="G3" s="188">
        <v>25.084984800000001</v>
      </c>
      <c r="H3" s="302">
        <f>SUM(I3:K3)</f>
        <v>0</v>
      </c>
      <c r="I3" s="28"/>
      <c r="J3" s="173"/>
      <c r="K3" s="188"/>
      <c r="L3" s="302">
        <f>SUM(M3:Z3)</f>
        <v>10492.541588025</v>
      </c>
      <c r="M3" s="28">
        <v>3402.1902</v>
      </c>
      <c r="N3" s="28">
        <v>17.04</v>
      </c>
      <c r="O3" s="173">
        <v>0</v>
      </c>
      <c r="P3" s="173">
        <v>1101.21</v>
      </c>
      <c r="Q3" s="173">
        <v>363.12640000000005</v>
      </c>
      <c r="R3" s="173">
        <v>1045.9268999999999</v>
      </c>
      <c r="S3" s="173">
        <v>1474.3952999999999</v>
      </c>
      <c r="T3" s="173">
        <v>116.00890000000001</v>
      </c>
      <c r="U3" s="173">
        <v>2399.808</v>
      </c>
      <c r="V3" s="173">
        <v>255.560888025</v>
      </c>
      <c r="W3" s="173">
        <v>0</v>
      </c>
      <c r="X3" s="173">
        <v>220.59799999999998</v>
      </c>
      <c r="Y3" s="173">
        <v>70.417000000000002</v>
      </c>
      <c r="Z3" s="188">
        <v>26.26</v>
      </c>
      <c r="AA3" s="302">
        <v>3007.2217246579198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48.581255374032672</v>
      </c>
      <c r="AP3" s="320"/>
      <c r="AQ3" s="199">
        <f t="shared" ref="AQ3:AQ20" si="0">C3+H3+L3+AA3+AB3+AN3+AO3+AP3</f>
        <v>15356.680307216953</v>
      </c>
      <c r="AS3" s="206"/>
      <c r="AT3" s="206"/>
    </row>
    <row r="4" spans="1:46" ht="12.75" customHeight="1">
      <c r="A4" s="197" t="s">
        <v>2</v>
      </c>
      <c r="B4" s="198"/>
      <c r="C4" s="249">
        <f>SUM(D4:G4)</f>
        <v>10.010562</v>
      </c>
      <c r="D4" s="250">
        <v>3.1318619999999999</v>
      </c>
      <c r="E4" s="251">
        <v>6.8787000000000003</v>
      </c>
      <c r="F4" s="188"/>
      <c r="G4" s="188">
        <v>0</v>
      </c>
      <c r="H4" s="302">
        <f>SUM(I4:K4)</f>
        <v>8.4169999999999998</v>
      </c>
      <c r="I4" s="28"/>
      <c r="J4" s="173"/>
      <c r="K4" s="188">
        <v>8.4169999999999998</v>
      </c>
      <c r="L4" s="302">
        <f>SUM(M4:Z4)</f>
        <v>1580.9750000000001</v>
      </c>
      <c r="M4" s="28">
        <v>88.966200000000001</v>
      </c>
      <c r="N4" s="28">
        <v>0</v>
      </c>
      <c r="O4" s="173"/>
      <c r="P4" s="173">
        <v>172.53</v>
      </c>
      <c r="Q4" s="173">
        <v>99.226400000000012</v>
      </c>
      <c r="R4" s="173">
        <v>0</v>
      </c>
      <c r="S4" s="173">
        <v>1021.3413</v>
      </c>
      <c r="T4" s="173">
        <v>25.904900000000001</v>
      </c>
      <c r="U4" s="173">
        <v>51.72</v>
      </c>
      <c r="V4" s="173">
        <v>0</v>
      </c>
      <c r="W4" s="173">
        <v>30.478999999999999</v>
      </c>
      <c r="X4" s="173">
        <v>83.737200000000001</v>
      </c>
      <c r="Y4" s="173">
        <v>0</v>
      </c>
      <c r="Z4" s="188">
        <v>7.07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5.3310404127257094</v>
      </c>
      <c r="AP4" s="320"/>
      <c r="AQ4" s="199">
        <f t="shared" si="0"/>
        <v>1604.733602412726</v>
      </c>
      <c r="AS4" s="206"/>
      <c r="AT4" s="206"/>
    </row>
    <row r="5" spans="1:46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146.37959999999998</v>
      </c>
      <c r="M5" s="28"/>
      <c r="N5" s="28"/>
      <c r="O5" s="173"/>
      <c r="P5" s="173"/>
      <c r="Q5" s="173"/>
      <c r="R5" s="173"/>
      <c r="S5" s="173">
        <v>51.214799999999997</v>
      </c>
      <c r="T5" s="173"/>
      <c r="U5" s="173">
        <v>95.1648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146.37959999999998</v>
      </c>
      <c r="AS5" s="206"/>
      <c r="AT5" s="206"/>
    </row>
    <row r="6" spans="1:46" ht="12.75" customHeight="1" thickBot="1">
      <c r="A6" s="200" t="s">
        <v>4</v>
      </c>
      <c r="B6" s="201"/>
      <c r="C6" s="249">
        <f>SUM(D6:G6)</f>
        <v>-50.889235199999995</v>
      </c>
      <c r="D6" s="252">
        <v>-51.362536799999994</v>
      </c>
      <c r="E6" s="188">
        <v>0</v>
      </c>
      <c r="F6" s="253"/>
      <c r="G6" s="253">
        <v>0.47330159999999999</v>
      </c>
      <c r="H6" s="303">
        <f>SUM(I6:K6)</f>
        <v>289.16899999999998</v>
      </c>
      <c r="I6" s="304">
        <v>286.06799999999998</v>
      </c>
      <c r="J6" s="304">
        <v>0</v>
      </c>
      <c r="K6" s="253">
        <v>3.101</v>
      </c>
      <c r="L6" s="303">
        <f>SUM(M6:Z6)</f>
        <v>-126.81139999999998</v>
      </c>
      <c r="M6" s="28">
        <v>-61.355999999999995</v>
      </c>
      <c r="N6" s="28">
        <v>3.1949999999999998</v>
      </c>
      <c r="O6" s="173"/>
      <c r="P6" s="173">
        <v>-6.39</v>
      </c>
      <c r="Q6" s="173">
        <v>1.0556000000000001</v>
      </c>
      <c r="R6" s="173">
        <v>3.1598999999999995</v>
      </c>
      <c r="S6" s="173">
        <v>46.290300000000002</v>
      </c>
      <c r="T6" s="173">
        <v>0</v>
      </c>
      <c r="U6" s="173">
        <v>-111.71519999999998</v>
      </c>
      <c r="V6" s="173">
        <v>0</v>
      </c>
      <c r="W6" s="173">
        <v>-1.0509999999999999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111.4683648</v>
      </c>
    </row>
    <row r="7" spans="1:46" s="206" customFormat="1" ht="12.75" customHeight="1">
      <c r="A7" s="207" t="s">
        <v>66</v>
      </c>
      <c r="B7" s="208"/>
      <c r="C7" s="256">
        <f t="shared" ref="C7:AP7" si="1">C2+C3-C4-C5+C6</f>
        <v>1747.43594196</v>
      </c>
      <c r="D7" s="324">
        <f t="shared" si="1"/>
        <v>1693.78600056</v>
      </c>
      <c r="E7" s="178">
        <f t="shared" si="1"/>
        <v>28.091655000000003</v>
      </c>
      <c r="F7" s="178">
        <f t="shared" si="1"/>
        <v>0</v>
      </c>
      <c r="G7" s="178">
        <f t="shared" si="1"/>
        <v>25.5582864</v>
      </c>
      <c r="H7" s="306">
        <f t="shared" si="1"/>
        <v>886.70799999999986</v>
      </c>
      <c r="I7" s="324">
        <f t="shared" si="1"/>
        <v>714.24</v>
      </c>
      <c r="J7" s="178">
        <f t="shared" si="1"/>
        <v>177.78399999999999</v>
      </c>
      <c r="K7" s="324">
        <f t="shared" si="1"/>
        <v>-5.3159999999999998</v>
      </c>
      <c r="L7" s="306">
        <f t="shared" si="1"/>
        <v>8638.3755880249992</v>
      </c>
      <c r="M7" s="324">
        <f t="shared" si="1"/>
        <v>3251.8680000000004</v>
      </c>
      <c r="N7" s="324">
        <f t="shared" ref="N7" si="2">N2+N3-N4-N5+N6</f>
        <v>20.234999999999999</v>
      </c>
      <c r="O7" s="178">
        <f t="shared" si="1"/>
        <v>0</v>
      </c>
      <c r="P7" s="178">
        <f t="shared" si="1"/>
        <v>922.29000000000008</v>
      </c>
      <c r="Q7" s="178">
        <f t="shared" si="1"/>
        <v>264.95560000000006</v>
      </c>
      <c r="R7" s="178">
        <f t="shared" si="1"/>
        <v>1049.0868</v>
      </c>
      <c r="S7" s="178">
        <f t="shared" si="1"/>
        <v>448.12949999999989</v>
      </c>
      <c r="T7" s="178">
        <f t="shared" si="1"/>
        <v>90.104000000000013</v>
      </c>
      <c r="U7" s="178">
        <f t="shared" si="1"/>
        <v>2141.2080000000001</v>
      </c>
      <c r="V7" s="178">
        <f t="shared" si="1"/>
        <v>255.560888025</v>
      </c>
      <c r="W7" s="178">
        <f t="shared" si="1"/>
        <v>-31.529999999999998</v>
      </c>
      <c r="X7" s="178">
        <f t="shared" si="1"/>
        <v>136.86079999999998</v>
      </c>
      <c r="Y7" s="178">
        <f t="shared" si="1"/>
        <v>70.417000000000002</v>
      </c>
      <c r="Z7" s="324">
        <f t="shared" si="1"/>
        <v>19.190000000000001</v>
      </c>
      <c r="AA7" s="306">
        <f t="shared" si="1"/>
        <v>3686.1303183724799</v>
      </c>
      <c r="AB7" s="306">
        <f t="shared" si="1"/>
        <v>261.37189264822541</v>
      </c>
      <c r="AC7" s="324">
        <f t="shared" si="1"/>
        <v>78.431999999999988</v>
      </c>
      <c r="AD7" s="178">
        <f t="shared" si="1"/>
        <v>33.367999999999995</v>
      </c>
      <c r="AE7" s="178">
        <f t="shared" si="1"/>
        <v>125.29188058549215</v>
      </c>
      <c r="AF7" s="178">
        <f t="shared" ref="AF7" si="3">AF2+AF3-AF4-AF5+AF6</f>
        <v>0</v>
      </c>
      <c r="AG7" s="178">
        <f t="shared" si="1"/>
        <v>19.179325499187922</v>
      </c>
      <c r="AH7" s="178">
        <f t="shared" si="1"/>
        <v>4.490302856596923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0.16719212763924715</v>
      </c>
      <c r="AM7" s="418">
        <f t="shared" si="1"/>
        <v>0.44319157930921516</v>
      </c>
      <c r="AN7" s="324">
        <f t="shared" si="1"/>
        <v>0</v>
      </c>
      <c r="AO7" s="306">
        <f t="shared" si="1"/>
        <v>43.250214961306966</v>
      </c>
      <c r="AP7" s="360">
        <f t="shared" si="1"/>
        <v>0</v>
      </c>
      <c r="AQ7" s="227">
        <f t="shared" si="0"/>
        <v>15263.271955967009</v>
      </c>
    </row>
    <row r="8" spans="1:46" s="206" customFormat="1" ht="12.75" customHeight="1" thickBot="1">
      <c r="A8" s="369" t="s">
        <v>67</v>
      </c>
      <c r="B8" s="370"/>
      <c r="C8" s="371">
        <f t="shared" ref="C8:AP8" si="6">C7-C27</f>
        <v>1747.43594196</v>
      </c>
      <c r="D8" s="372">
        <f t="shared" si="6"/>
        <v>1693.78600056</v>
      </c>
      <c r="E8" s="373">
        <f t="shared" si="6"/>
        <v>28.091655000000003</v>
      </c>
      <c r="F8" s="374">
        <f t="shared" si="6"/>
        <v>0</v>
      </c>
      <c r="G8" s="374">
        <f t="shared" si="6"/>
        <v>25.5582864</v>
      </c>
      <c r="H8" s="375">
        <f t="shared" si="6"/>
        <v>886.70799999999986</v>
      </c>
      <c r="I8" s="372">
        <f t="shared" si="6"/>
        <v>714.24</v>
      </c>
      <c r="J8" s="373">
        <f t="shared" si="6"/>
        <v>177.78399999999999</v>
      </c>
      <c r="K8" s="372">
        <f t="shared" si="6"/>
        <v>-5.3159999999999998</v>
      </c>
      <c r="L8" s="375">
        <f t="shared" si="6"/>
        <v>8411.9077880249988</v>
      </c>
      <c r="M8" s="372">
        <f t="shared" si="6"/>
        <v>3251.8680000000004</v>
      </c>
      <c r="N8" s="372">
        <f t="shared" si="6"/>
        <v>20.234999999999999</v>
      </c>
      <c r="O8" s="373">
        <f t="shared" si="6"/>
        <v>0</v>
      </c>
      <c r="P8" s="373">
        <f t="shared" si="6"/>
        <v>922.29000000000008</v>
      </c>
      <c r="Q8" s="373">
        <f t="shared" si="6"/>
        <v>264.95560000000006</v>
      </c>
      <c r="R8" s="373">
        <f t="shared" si="6"/>
        <v>1049.0868</v>
      </c>
      <c r="S8" s="373">
        <f t="shared" si="6"/>
        <v>448.12949999999989</v>
      </c>
      <c r="T8" s="373">
        <f t="shared" si="6"/>
        <v>90.104000000000013</v>
      </c>
      <c r="U8" s="373">
        <f t="shared" si="6"/>
        <v>2141.2080000000001</v>
      </c>
      <c r="V8" s="373">
        <f t="shared" si="6"/>
        <v>255.560888025</v>
      </c>
      <c r="W8" s="373">
        <f t="shared" si="6"/>
        <v>-31.529999999999998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3333.8013798036445</v>
      </c>
      <c r="AB8" s="372">
        <f t="shared" si="6"/>
        <v>261.37189264822541</v>
      </c>
      <c r="AC8" s="372">
        <f t="shared" si="6"/>
        <v>78.431999999999988</v>
      </c>
      <c r="AD8" s="373">
        <f t="shared" si="6"/>
        <v>33.367999999999995</v>
      </c>
      <c r="AE8" s="373">
        <f t="shared" si="6"/>
        <v>125.29188058549215</v>
      </c>
      <c r="AF8" s="373">
        <f t="shared" si="6"/>
        <v>0</v>
      </c>
      <c r="AG8" s="373">
        <f t="shared" si="6"/>
        <v>19.179325499187922</v>
      </c>
      <c r="AH8" s="373">
        <f t="shared" si="6"/>
        <v>4.490302856596923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0.16719212763924715</v>
      </c>
      <c r="AM8" s="419">
        <f t="shared" si="6"/>
        <v>0.44319157930921516</v>
      </c>
      <c r="AN8" s="372">
        <f t="shared" si="6"/>
        <v>0</v>
      </c>
      <c r="AO8" s="375">
        <f t="shared" si="6"/>
        <v>43.250214961306966</v>
      </c>
      <c r="AP8" s="372">
        <f t="shared" si="6"/>
        <v>0</v>
      </c>
      <c r="AQ8" s="376">
        <f t="shared" si="0"/>
        <v>14684.475217398176</v>
      </c>
    </row>
    <row r="9" spans="1:46" s="206" customFormat="1" ht="12.75" customHeight="1">
      <c r="A9" s="53" t="s">
        <v>5</v>
      </c>
      <c r="B9" s="208"/>
      <c r="C9" s="256">
        <f t="shared" ref="C9:AP9" si="8">SUM(C10:C14)</f>
        <v>1468.3882895431518</v>
      </c>
      <c r="D9" s="257">
        <f t="shared" si="8"/>
        <v>1468.3882895431518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679.0859999999999</v>
      </c>
      <c r="I9" s="257">
        <f t="shared" si="8"/>
        <v>679.0859999999999</v>
      </c>
      <c r="J9" s="178">
        <f t="shared" si="8"/>
        <v>0</v>
      </c>
      <c r="K9" s="258">
        <f t="shared" si="8"/>
        <v>0</v>
      </c>
      <c r="L9" s="306">
        <f t="shared" si="8"/>
        <v>4170.0512221266836</v>
      </c>
      <c r="M9" s="178">
        <f t="shared" si="8"/>
        <v>3251.8679999999999</v>
      </c>
      <c r="N9" s="178">
        <f t="shared" ref="N9" si="9">SUM(N10:N14)</f>
        <v>20.234999999999999</v>
      </c>
      <c r="O9" s="178">
        <f t="shared" si="8"/>
        <v>7.8341454093818665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870.26939999999991</v>
      </c>
      <c r="T9" s="178">
        <f t="shared" si="8"/>
        <v>0.19107671730199674</v>
      </c>
      <c r="U9" s="178">
        <f t="shared" si="8"/>
        <v>19.653600000000001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2069.1407757714719</v>
      </c>
      <c r="AB9" s="324">
        <f t="shared" si="8"/>
        <v>19.370402216489918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19.179325499187922</v>
      </c>
      <c r="AH9" s="185">
        <f t="shared" si="8"/>
        <v>0.19107671730199674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60.619088564058465</v>
      </c>
      <c r="AP9" s="324">
        <f t="shared" si="8"/>
        <v>0</v>
      </c>
      <c r="AQ9" s="209">
        <f t="shared" si="0"/>
        <v>8466.6557782218551</v>
      </c>
    </row>
    <row r="10" spans="1:46" ht="12.75" customHeight="1">
      <c r="A10" s="63" t="s">
        <v>221</v>
      </c>
      <c r="B10" s="210"/>
      <c r="C10" s="259">
        <f>SUM(D10:G10)</f>
        <v>1465.1600745599999</v>
      </c>
      <c r="D10" s="260">
        <v>1465.1600745599999</v>
      </c>
      <c r="E10" s="179"/>
      <c r="F10" s="261"/>
      <c r="G10" s="261"/>
      <c r="H10" s="307">
        <f>SUM(I10:K10)</f>
        <v>538.09799999999996</v>
      </c>
      <c r="I10" s="260">
        <v>538.09799999999996</v>
      </c>
      <c r="J10" s="179">
        <v>0</v>
      </c>
      <c r="K10" s="261"/>
      <c r="L10" s="307">
        <f>SUM(M10:Z10)</f>
        <v>889.92299999999989</v>
      </c>
      <c r="M10" s="179"/>
      <c r="N10" s="179"/>
      <c r="O10" s="179"/>
      <c r="P10" s="179"/>
      <c r="Q10" s="179"/>
      <c r="R10" s="179"/>
      <c r="S10" s="179">
        <v>870.26939999999991</v>
      </c>
      <c r="T10" s="179"/>
      <c r="U10" s="179">
        <v>19.653600000000001</v>
      </c>
      <c r="V10" s="179"/>
      <c r="W10" s="179"/>
      <c r="X10" s="179"/>
      <c r="Y10" s="179"/>
      <c r="Z10" s="261"/>
      <c r="AA10" s="307">
        <v>1970.2758192414251</v>
      </c>
      <c r="AB10" s="326">
        <f>SUM(AC10:AM10)</f>
        <v>19.179325499187922</v>
      </c>
      <c r="AC10" s="327"/>
      <c r="AD10" s="179"/>
      <c r="AE10" s="179">
        <v>0</v>
      </c>
      <c r="AF10" s="179">
        <v>0</v>
      </c>
      <c r="AG10" s="179">
        <v>19.179325499187922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4882.6362193006125</v>
      </c>
    </row>
    <row r="11" spans="1:46" ht="12.75" customHeight="1">
      <c r="A11" s="19" t="s">
        <v>222</v>
      </c>
      <c r="B11" s="198"/>
      <c r="C11" s="249">
        <f>SUM(D11:G11)</f>
        <v>3.2282149831518536</v>
      </c>
      <c r="D11" s="28">
        <v>3.2282149831518536</v>
      </c>
      <c r="E11" s="173"/>
      <c r="F11" s="188"/>
      <c r="G11" s="188"/>
      <c r="H11" s="302">
        <f>SUM(I11:K11)</f>
        <v>15.81</v>
      </c>
      <c r="I11" s="28">
        <v>15.81</v>
      </c>
      <c r="J11" s="173"/>
      <c r="K11" s="188"/>
      <c r="L11" s="302">
        <f>SUM(M11:Z11)</f>
        <v>8.0252221266838628</v>
      </c>
      <c r="M11" s="173"/>
      <c r="N11" s="173"/>
      <c r="O11" s="173">
        <v>7.8341454093818665</v>
      </c>
      <c r="P11" s="173"/>
      <c r="Q11" s="173"/>
      <c r="R11" s="173"/>
      <c r="S11" s="173">
        <v>0</v>
      </c>
      <c r="T11" s="173">
        <v>0.19107671730199674</v>
      </c>
      <c r="U11" s="173">
        <v>0</v>
      </c>
      <c r="V11" s="173"/>
      <c r="W11" s="173"/>
      <c r="X11" s="173"/>
      <c r="Y11" s="173"/>
      <c r="Z11" s="188"/>
      <c r="AA11" s="302">
        <v>98.864956530046811</v>
      </c>
      <c r="AB11" s="320">
        <f>SUM(AC11:AM11)</f>
        <v>0.19107671730199674</v>
      </c>
      <c r="AC11" s="321"/>
      <c r="AD11" s="173"/>
      <c r="AE11" s="173">
        <v>0</v>
      </c>
      <c r="AF11" s="173"/>
      <c r="AG11" s="173"/>
      <c r="AH11" s="173">
        <v>0.19107671730199674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126.11947035718453</v>
      </c>
    </row>
    <row r="12" spans="1:46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45.915735167669816</v>
      </c>
      <c r="AP12" s="320"/>
      <c r="AQ12" s="199">
        <f t="shared" si="0"/>
        <v>45.915735167669816</v>
      </c>
    </row>
    <row r="13" spans="1:46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125.178</v>
      </c>
      <c r="I13" s="28">
        <v>125.178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125.178</v>
      </c>
    </row>
    <row r="14" spans="1:46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3272.1030000000001</v>
      </c>
      <c r="M14" s="180">
        <v>3251.8679999999999</v>
      </c>
      <c r="N14" s="180">
        <v>20.234999999999999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14.70335339638865</v>
      </c>
      <c r="AP14" s="328"/>
      <c r="AQ14" s="215">
        <f t="shared" si="0"/>
        <v>3286.8063533963887</v>
      </c>
    </row>
    <row r="15" spans="1:46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120.93900000000001</v>
      </c>
      <c r="I15" s="266">
        <f t="shared" si="13"/>
        <v>0</v>
      </c>
      <c r="J15" s="181">
        <f t="shared" si="13"/>
        <v>0</v>
      </c>
      <c r="K15" s="267">
        <f t="shared" si="13"/>
        <v>120.93900000000001</v>
      </c>
      <c r="L15" s="309">
        <f t="shared" si="13"/>
        <v>3251.6230999999998</v>
      </c>
      <c r="M15" s="181">
        <f t="shared" si="13"/>
        <v>0</v>
      </c>
      <c r="N15" s="181">
        <f t="shared" si="13"/>
        <v>0</v>
      </c>
      <c r="O15" s="181">
        <f t="shared" si="13"/>
        <v>99.114400000000003</v>
      </c>
      <c r="P15" s="181">
        <f t="shared" si="13"/>
        <v>702.9</v>
      </c>
      <c r="Q15" s="181">
        <f t="shared" si="13"/>
        <v>331.45840000000004</v>
      </c>
      <c r="R15" s="181">
        <f t="shared" si="13"/>
        <v>0</v>
      </c>
      <c r="S15" s="181">
        <f t="shared" si="13"/>
        <v>1031.1903</v>
      </c>
      <c r="T15" s="181">
        <f t="shared" si="13"/>
        <v>67.578000000000003</v>
      </c>
      <c r="U15" s="181">
        <f t="shared" si="13"/>
        <v>987.85199999999998</v>
      </c>
      <c r="V15" s="181">
        <f t="shared" si="13"/>
        <v>0</v>
      </c>
      <c r="W15" s="181">
        <f t="shared" si="13"/>
        <v>31.529999999999998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2054.6001719690457</v>
      </c>
      <c r="AP15" s="217">
        <f t="shared" si="13"/>
        <v>0</v>
      </c>
      <c r="AQ15" s="218">
        <f t="shared" si="0"/>
        <v>5427.1622719690458</v>
      </c>
    </row>
    <row r="16" spans="1:46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1970.249355116079</v>
      </c>
      <c r="AP16" s="326"/>
      <c r="AQ16" s="219">
        <f>C16+H16+L16+AA16+AO16+AP16</f>
        <v>1970.249355116079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54.084264832330177</v>
      </c>
      <c r="AP17" s="320"/>
      <c r="AQ17" s="199">
        <f>C17+H17+L17+AA17+AO17+AP17</f>
        <v>54.084264832330177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30.266552020636283</v>
      </c>
      <c r="AP18" s="320"/>
      <c r="AQ18" s="199">
        <f t="shared" si="0"/>
        <v>30.266552020636283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120.93900000000001</v>
      </c>
      <c r="I19" s="28"/>
      <c r="J19" s="173"/>
      <c r="K19" s="188">
        <v>120.93900000000001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120.93900000000001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3251.6230999999998</v>
      </c>
      <c r="M20" s="180"/>
      <c r="N20" s="180"/>
      <c r="O20" s="180">
        <v>99.114400000000003</v>
      </c>
      <c r="P20" s="180">
        <v>702.9</v>
      </c>
      <c r="Q20" s="180">
        <v>331.45840000000004</v>
      </c>
      <c r="R20" s="180">
        <v>0</v>
      </c>
      <c r="S20" s="180">
        <v>1031.1903</v>
      </c>
      <c r="T20" s="180">
        <v>67.578000000000003</v>
      </c>
      <c r="U20" s="180">
        <v>987.85199999999998</v>
      </c>
      <c r="V20" s="180"/>
      <c r="W20" s="180">
        <v>31.529999999999998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3251.6230999999998</v>
      </c>
    </row>
    <row r="21" spans="1:43" s="220" customFormat="1" ht="12.75" customHeight="1">
      <c r="A21" s="97" t="s">
        <v>7</v>
      </c>
      <c r="B21" s="222"/>
      <c r="C21" s="268">
        <f>SUM(C22:C24)</f>
        <v>11.581309124999997</v>
      </c>
      <c r="D21" s="269">
        <f>SUM(D22:D24)</f>
        <v>-10.64</v>
      </c>
      <c r="E21" s="182">
        <f>SUM(E22:E24)</f>
        <v>22.221309124999998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-11.806209124999969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192.11920000000001</v>
      </c>
      <c r="R21" s="182">
        <f t="shared" si="15"/>
        <v>-191.70059999999998</v>
      </c>
      <c r="S21" s="182">
        <f t="shared" si="15"/>
        <v>12.803699999999999</v>
      </c>
      <c r="T21" s="182">
        <f t="shared" si="15"/>
        <v>0</v>
      </c>
      <c r="U21" s="182">
        <f t="shared" si="15"/>
        <v>-13.447199999999995</v>
      </c>
      <c r="V21" s="182">
        <f t="shared" si="15"/>
        <v>-11.581309124999999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-111.79999999999998</v>
      </c>
      <c r="AC21" s="332">
        <f t="shared" si="17"/>
        <v>-78.431999999999988</v>
      </c>
      <c r="AD21" s="182">
        <f t="shared" si="17"/>
        <v>-33.367999999999995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111.79999999999998</v>
      </c>
      <c r="AP21" s="331">
        <f t="shared" si="17"/>
        <v>0</v>
      </c>
      <c r="AQ21" s="223">
        <f t="shared" si="17"/>
        <v>-0.22489999999997146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-111.79999999999998</v>
      </c>
      <c r="AC22" s="327">
        <f>-AC2</f>
        <v>-78.431999999999988</v>
      </c>
      <c r="AD22" s="179">
        <f>-AD2</f>
        <v>-33.367999999999995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111.79999999999998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11.581309124999997</v>
      </c>
      <c r="D24" s="403">
        <v>-10.64</v>
      </c>
      <c r="E24" s="184">
        <f>-D24-V24</f>
        <v>22.221309124999998</v>
      </c>
      <c r="F24" s="253"/>
      <c r="G24" s="253">
        <v>0</v>
      </c>
      <c r="H24" s="303"/>
      <c r="I24" s="312"/>
      <c r="J24" s="184"/>
      <c r="K24" s="253"/>
      <c r="L24" s="303">
        <f>SUM(N24:Z24)</f>
        <v>-11.806209124999969</v>
      </c>
      <c r="M24" s="184"/>
      <c r="N24" s="184">
        <v>0</v>
      </c>
      <c r="O24" s="184"/>
      <c r="P24" s="184">
        <v>0</v>
      </c>
      <c r="Q24" s="184">
        <v>192.11920000000001</v>
      </c>
      <c r="R24" s="184">
        <v>-191.70059999999998</v>
      </c>
      <c r="S24" s="184">
        <v>12.803699999999999</v>
      </c>
      <c r="T24" s="184"/>
      <c r="U24" s="184">
        <v>-13.447199999999995</v>
      </c>
      <c r="V24" s="253">
        <v>-11.581309124999999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-0.22489999999997146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14.321999999999999</v>
      </c>
      <c r="I25" s="172">
        <v>14.321999999999999</v>
      </c>
      <c r="J25" s="183"/>
      <c r="K25" s="172"/>
      <c r="L25" s="309">
        <f>SUM(O25:Z25)</f>
        <v>123.56775459061814</v>
      </c>
      <c r="M25" s="183"/>
      <c r="N25" s="183"/>
      <c r="O25" s="183">
        <v>91.280254590618142</v>
      </c>
      <c r="P25" s="183"/>
      <c r="Q25" s="183"/>
      <c r="R25" s="183"/>
      <c r="S25" s="183">
        <v>21.6678</v>
      </c>
      <c r="T25" s="183">
        <v>3.3789000000000002</v>
      </c>
      <c r="U25" s="183">
        <v>7.2408000000000001</v>
      </c>
      <c r="V25" s="183"/>
      <c r="W25" s="183"/>
      <c r="X25" s="183"/>
      <c r="Y25" s="183"/>
      <c r="Z25" s="172"/>
      <c r="AA25" s="309">
        <v>47.288860227381292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278.15993121238176</v>
      </c>
      <c r="AP25" s="217"/>
      <c r="AQ25" s="226">
        <f>C25+H25+L25+AA25+AB25+AN25+AO25+AP25</f>
        <v>463.33854603038117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290.62896154184824</v>
      </c>
      <c r="D26" s="276">
        <f t="shared" si="20"/>
        <v>214.75771101684825</v>
      </c>
      <c r="E26" s="177">
        <f t="shared" si="20"/>
        <v>50.312964125000001</v>
      </c>
      <c r="F26" s="177">
        <f t="shared" si="20"/>
        <v>0</v>
      </c>
      <c r="G26" s="177">
        <f t="shared" si="20"/>
        <v>25.5582864</v>
      </c>
      <c r="H26" s="305">
        <f t="shared" si="20"/>
        <v>314.23899999999998</v>
      </c>
      <c r="I26" s="276">
        <f t="shared" si="20"/>
        <v>20.832000000000111</v>
      </c>
      <c r="J26" s="177">
        <f t="shared" si="20"/>
        <v>177.78399999999999</v>
      </c>
      <c r="K26" s="295">
        <f t="shared" si="20"/>
        <v>115.623</v>
      </c>
      <c r="L26" s="305">
        <f t="shared" si="20"/>
        <v>7584.5735021826968</v>
      </c>
      <c r="M26" s="177">
        <f t="shared" si="20"/>
        <v>4.5474735088646412E-13</v>
      </c>
      <c r="N26" s="177">
        <f t="shared" si="20"/>
        <v>0</v>
      </c>
      <c r="O26" s="177">
        <f t="shared" si="20"/>
        <v>0</v>
      </c>
      <c r="P26" s="177">
        <f t="shared" si="20"/>
        <v>1625.19</v>
      </c>
      <c r="Q26" s="177">
        <f t="shared" si="20"/>
        <v>788.53320000000008</v>
      </c>
      <c r="R26" s="177">
        <f t="shared" si="20"/>
        <v>857.38620000000003</v>
      </c>
      <c r="S26" s="177">
        <f t="shared" si="20"/>
        <v>600.18630000000007</v>
      </c>
      <c r="T26" s="177">
        <f t="shared" si="20"/>
        <v>154.11202328269803</v>
      </c>
      <c r="U26" s="177">
        <f t="shared" si="20"/>
        <v>3088.7183999999997</v>
      </c>
      <c r="V26" s="177">
        <f t="shared" si="20"/>
        <v>243.97957890000001</v>
      </c>
      <c r="W26" s="177">
        <f t="shared" si="20"/>
        <v>0</v>
      </c>
      <c r="X26" s="177">
        <f t="shared" si="20"/>
        <v>136.86079999999998</v>
      </c>
      <c r="Y26" s="177">
        <f t="shared" si="20"/>
        <v>70.417000000000002</v>
      </c>
      <c r="Z26" s="295">
        <f t="shared" si="20"/>
        <v>19.190000000000001</v>
      </c>
      <c r="AA26" s="305">
        <f t="shared" si="20"/>
        <v>1569.7006823736267</v>
      </c>
      <c r="AB26" s="255">
        <f t="shared" si="20"/>
        <v>130.20149043173552</v>
      </c>
      <c r="AC26" s="334">
        <f t="shared" si="20"/>
        <v>0</v>
      </c>
      <c r="AD26" s="334">
        <f t="shared" si="20"/>
        <v>0</v>
      </c>
      <c r="AE26" s="334">
        <f t="shared" si="20"/>
        <v>125.29188058549215</v>
      </c>
      <c r="AF26" s="334">
        <f t="shared" si="20"/>
        <v>0</v>
      </c>
      <c r="AG26" s="334">
        <f t="shared" si="20"/>
        <v>0</v>
      </c>
      <c r="AH26" s="334">
        <f t="shared" si="20"/>
        <v>4.2992261392949258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0.16719212763924715</v>
      </c>
      <c r="AM26" s="437">
        <f t="shared" si="20"/>
        <v>0.44319157930921516</v>
      </c>
      <c r="AN26" s="255">
        <f t="shared" si="20"/>
        <v>0</v>
      </c>
      <c r="AO26" s="305">
        <f t="shared" si="20"/>
        <v>1870.8713671539126</v>
      </c>
      <c r="AP26" s="255">
        <f t="shared" si="20"/>
        <v>0</v>
      </c>
      <c r="AQ26" s="205">
        <f>C26+H26+L26+AA26+AB26+AN26+AO26+AP26</f>
        <v>11760.215003683817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226.46779999999998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136.86079999999998</v>
      </c>
      <c r="Y27" s="178">
        <f t="shared" si="23"/>
        <v>70.417000000000002</v>
      </c>
      <c r="Z27" s="258">
        <f t="shared" si="23"/>
        <v>19.190000000000001</v>
      </c>
      <c r="AA27" s="306">
        <f t="shared" si="23"/>
        <v>352.32893856883538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578.79673856883539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226.46779999999998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136.86079999999998</v>
      </c>
      <c r="Y28" s="182">
        <f>Y26</f>
        <v>70.417000000000002</v>
      </c>
      <c r="Z28" s="270">
        <f>Z26</f>
        <v>19.190000000000001</v>
      </c>
      <c r="AA28" s="313">
        <v>352.32893856883538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578.79673856883539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374.11270439999998</v>
      </c>
      <c r="D29" s="56">
        <f t="shared" si="25"/>
        <v>292.18311799999998</v>
      </c>
      <c r="E29" s="57">
        <f t="shared" si="25"/>
        <v>56.371300000000005</v>
      </c>
      <c r="F29" s="58">
        <f t="shared" si="25"/>
        <v>0</v>
      </c>
      <c r="G29" s="58">
        <f t="shared" si="25"/>
        <v>25.5582864</v>
      </c>
      <c r="H29" s="59">
        <f t="shared" si="25"/>
        <v>293.40699999999998</v>
      </c>
      <c r="I29" s="56">
        <f t="shared" si="25"/>
        <v>0</v>
      </c>
      <c r="J29" s="56">
        <f t="shared" si="25"/>
        <v>177.78399999999999</v>
      </c>
      <c r="K29" s="56">
        <f t="shared" si="25"/>
        <v>115.623</v>
      </c>
      <c r="L29" s="59">
        <f t="shared" si="25"/>
        <v>7439.5404921521804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1687.9370711886791</v>
      </c>
      <c r="Q29" s="57">
        <f t="shared" si="25"/>
        <v>767.4212</v>
      </c>
      <c r="R29" s="57">
        <f t="shared" si="25"/>
        <v>801.56165589849957</v>
      </c>
      <c r="S29" s="57">
        <f t="shared" si="25"/>
        <v>547.60440000000006</v>
      </c>
      <c r="T29" s="57">
        <f t="shared" si="25"/>
        <v>148.92087344000007</v>
      </c>
      <c r="U29" s="57">
        <f t="shared" si="25"/>
        <v>3241.8368</v>
      </c>
      <c r="V29" s="57">
        <f t="shared" si="25"/>
        <v>243.20749162499999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1199.6505206840548</v>
      </c>
      <c r="AB29" s="60">
        <f t="shared" si="25"/>
        <v>130.20149043173555</v>
      </c>
      <c r="AC29" s="61">
        <f t="shared" si="25"/>
        <v>0</v>
      </c>
      <c r="AD29" s="57">
        <f t="shared" si="25"/>
        <v>0</v>
      </c>
      <c r="AE29" s="57">
        <f t="shared" si="25"/>
        <v>125.29188058549215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4.2992261392949267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0.16719212763924715</v>
      </c>
      <c r="AM29" s="427">
        <f t="shared" si="25"/>
        <v>0.44319157930921521</v>
      </c>
      <c r="AN29" s="56">
        <f t="shared" si="25"/>
        <v>0</v>
      </c>
      <c r="AO29" s="59">
        <f t="shared" si="25"/>
        <v>1871.711092003439</v>
      </c>
      <c r="AP29" s="60">
        <f t="shared" si="25"/>
        <v>0</v>
      </c>
      <c r="AQ29" s="51">
        <f t="shared" si="25"/>
        <v>11308.62329967141</v>
      </c>
    </row>
    <row r="30" spans="1:43" s="232" customFormat="1" ht="12.75" customHeight="1">
      <c r="A30" s="230" t="s">
        <v>43</v>
      </c>
      <c r="B30" s="231"/>
      <c r="C30" s="278">
        <f>SUM(C31:C44)</f>
        <v>122.142618</v>
      </c>
      <c r="D30" s="185">
        <v>122.14261799999998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1075.7378208945797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46.235319590258889</v>
      </c>
      <c r="R30" s="185">
        <f>SUM(R31:R44)</f>
        <v>0</v>
      </c>
      <c r="S30" s="185">
        <v>515.8062000000001</v>
      </c>
      <c r="T30" s="185">
        <v>49.651675371324728</v>
      </c>
      <c r="U30" s="185">
        <v>266.11137080799637</v>
      </c>
      <c r="V30" s="185">
        <v>196.882255125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450.66534798521917</v>
      </c>
      <c r="AB30" s="336">
        <f t="shared" ref="AB30:AN30" si="31">SUM(AB31:AB44)</f>
        <v>113.30849336008407</v>
      </c>
      <c r="AC30" s="337">
        <f t="shared" si="31"/>
        <v>0</v>
      </c>
      <c r="AD30" s="185">
        <f t="shared" si="31"/>
        <v>0</v>
      </c>
      <c r="AE30" s="185">
        <f t="shared" si="31"/>
        <v>109.00926722078914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4.2992261392949267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676.62411698850417</v>
      </c>
      <c r="AP30" s="336">
        <f>SUM(AP31:AP44)</f>
        <v>0</v>
      </c>
      <c r="AQ30" s="209">
        <f t="shared" ref="AQ30" si="35">C30+H30+L30+AA30+AB30+AN30+AO30+AP30</f>
        <v>2438.4783972283872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91.337811180002774</v>
      </c>
      <c r="M31" s="186"/>
      <c r="N31" s="186"/>
      <c r="O31" s="186"/>
      <c r="P31" s="186"/>
      <c r="Q31" s="186">
        <v>0.78712834281170319</v>
      </c>
      <c r="R31" s="186"/>
      <c r="S31" s="186">
        <v>9.2086809302329495</v>
      </c>
      <c r="T31" s="186">
        <v>0.39885174282342661</v>
      </c>
      <c r="U31" s="186">
        <v>47.038925906002909</v>
      </c>
      <c r="V31" s="186">
        <v>33.904224258131777</v>
      </c>
      <c r="W31" s="186"/>
      <c r="X31" s="186"/>
      <c r="Y31" s="186"/>
      <c r="Z31" s="283"/>
      <c r="AA31" s="352">
        <v>33.694528325172783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43.987747126053989</v>
      </c>
      <c r="AP31" s="338"/>
      <c r="AQ31" s="212">
        <f t="shared" si="24"/>
        <v>169.02008663122956</v>
      </c>
    </row>
    <row r="32" spans="1:43" ht="12.75" customHeight="1">
      <c r="A32" s="235" t="s">
        <v>110</v>
      </c>
      <c r="B32" s="236" t="s">
        <v>15</v>
      </c>
      <c r="C32" s="249">
        <f t="shared" si="36"/>
        <v>15.311822908847128</v>
      </c>
      <c r="D32" s="186">
        <v>15.311822908847128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215.47236976527901</v>
      </c>
      <c r="M32" s="173"/>
      <c r="N32" s="173"/>
      <c r="O32" s="173"/>
      <c r="P32" s="186"/>
      <c r="Q32" s="186">
        <v>8.6393612044211991</v>
      </c>
      <c r="R32" s="173"/>
      <c r="S32" s="186">
        <v>101.07261604678303</v>
      </c>
      <c r="T32" s="186">
        <v>7.6574764608265182</v>
      </c>
      <c r="U32" s="186">
        <v>43.376496677444344</v>
      </c>
      <c r="V32" s="186">
        <v>54.72641937580395</v>
      </c>
      <c r="W32" s="173"/>
      <c r="X32" s="173"/>
      <c r="Y32" s="173"/>
      <c r="Z32" s="188"/>
      <c r="AA32" s="350">
        <v>152.65397415581231</v>
      </c>
      <c r="AB32" s="320">
        <f t="shared" si="39"/>
        <v>4.2992261392949267</v>
      </c>
      <c r="AC32" s="321"/>
      <c r="AD32" s="173"/>
      <c r="AE32" s="173">
        <v>0</v>
      </c>
      <c r="AF32" s="173"/>
      <c r="AG32" s="186"/>
      <c r="AH32" s="186">
        <v>4.2992261392949267</v>
      </c>
      <c r="AI32" s="173">
        <v>0</v>
      </c>
      <c r="AJ32" s="173"/>
      <c r="AK32" s="173"/>
      <c r="AL32" s="173"/>
      <c r="AM32" s="440"/>
      <c r="AN32" s="413"/>
      <c r="AO32" s="347">
        <v>159.05334955482326</v>
      </c>
      <c r="AP32" s="320"/>
      <c r="AQ32" s="199">
        <f t="shared" si="24"/>
        <v>546.79074252405667</v>
      </c>
    </row>
    <row r="33" spans="1:43" ht="12.75" customHeight="1">
      <c r="A33" s="235" t="s">
        <v>16</v>
      </c>
      <c r="B33" s="236" t="s">
        <v>17</v>
      </c>
      <c r="C33" s="249">
        <f t="shared" si="36"/>
        <v>6.7698201099959334</v>
      </c>
      <c r="D33" s="186">
        <v>6.7698201099959334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23.563813136715726</v>
      </c>
      <c r="M33" s="173"/>
      <c r="N33" s="173"/>
      <c r="O33" s="173"/>
      <c r="P33" s="186"/>
      <c r="Q33" s="186">
        <v>0.63769576918097426</v>
      </c>
      <c r="R33" s="173"/>
      <c r="S33" s="186">
        <v>7.4604566365511387</v>
      </c>
      <c r="T33" s="186">
        <v>8.9717193578350738</v>
      </c>
      <c r="U33" s="186">
        <v>6.4939413731485418</v>
      </c>
      <c r="V33" s="186">
        <v>0</v>
      </c>
      <c r="W33" s="173"/>
      <c r="X33" s="173"/>
      <c r="Y33" s="173"/>
      <c r="Z33" s="188"/>
      <c r="AA33" s="350">
        <v>1.7392769594186779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12.844624207029041</v>
      </c>
      <c r="AP33" s="320"/>
      <c r="AQ33" s="199">
        <f t="shared" si="24"/>
        <v>44.91753441315938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8.3002594282899835</v>
      </c>
      <c r="M34" s="173"/>
      <c r="N34" s="173"/>
      <c r="O34" s="173"/>
      <c r="P34" s="186"/>
      <c r="Q34" s="186">
        <v>0.48617849877662078</v>
      </c>
      <c r="R34" s="173"/>
      <c r="S34" s="186">
        <v>5.6878432993290842</v>
      </c>
      <c r="T34" s="186">
        <v>7.7958114337159049E-3</v>
      </c>
      <c r="U34" s="186">
        <v>2.1184418187505627</v>
      </c>
      <c r="V34" s="186">
        <v>0</v>
      </c>
      <c r="W34" s="173"/>
      <c r="X34" s="173"/>
      <c r="Y34" s="173"/>
      <c r="Z34" s="188"/>
      <c r="AA34" s="350">
        <v>1.5033490210188383</v>
      </c>
      <c r="AB34" s="320">
        <f t="shared" si="39"/>
        <v>109.00926722078914</v>
      </c>
      <c r="AC34" s="321"/>
      <c r="AD34" s="173"/>
      <c r="AE34" s="173">
        <v>109.00926722078914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28.482021848190115</v>
      </c>
      <c r="AP34" s="320"/>
      <c r="AQ34" s="199">
        <f t="shared" si="24"/>
        <v>147.29489751828808</v>
      </c>
    </row>
    <row r="35" spans="1:43" ht="12.75" customHeight="1">
      <c r="A35" s="235" t="s">
        <v>20</v>
      </c>
      <c r="B35" s="236" t="s">
        <v>21</v>
      </c>
      <c r="C35" s="526">
        <f t="shared" si="36"/>
        <v>8.7513304080116969E-2</v>
      </c>
      <c r="D35" s="525">
        <v>8.7513304080116969E-2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8.3004813570439762</v>
      </c>
      <c r="M35" s="173"/>
      <c r="N35" s="173"/>
      <c r="O35" s="173"/>
      <c r="P35" s="186"/>
      <c r="Q35" s="186">
        <v>0.20610632875381937</v>
      </c>
      <c r="R35" s="173"/>
      <c r="S35" s="186">
        <v>2.411255339143151</v>
      </c>
      <c r="T35" s="186">
        <v>0.18398114983569538</v>
      </c>
      <c r="U35" s="186">
        <v>5.4991385393113097</v>
      </c>
      <c r="V35" s="186">
        <v>0</v>
      </c>
      <c r="W35" s="173"/>
      <c r="X35" s="173"/>
      <c r="Y35" s="173"/>
      <c r="Z35" s="188"/>
      <c r="AA35" s="350">
        <v>26.948702076970964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27.907579840352973</v>
      </c>
      <c r="AP35" s="320"/>
      <c r="AQ35" s="199">
        <f t="shared" si="24"/>
        <v>63.24427657844803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55.053717257786225</v>
      </c>
      <c r="M36" s="173"/>
      <c r="N36" s="173"/>
      <c r="O36" s="173"/>
      <c r="P36" s="186"/>
      <c r="Q36" s="186">
        <v>2.9885113099228704</v>
      </c>
      <c r="R36" s="173"/>
      <c r="S36" s="186">
        <v>34.962846098473712</v>
      </c>
      <c r="T36" s="186">
        <v>1.8627761156815472</v>
      </c>
      <c r="U36" s="186">
        <v>15.239583733708097</v>
      </c>
      <c r="V36" s="186">
        <v>0</v>
      </c>
      <c r="W36" s="173"/>
      <c r="X36" s="173"/>
      <c r="Y36" s="173"/>
      <c r="Z36" s="188"/>
      <c r="AA36" s="347">
        <v>110.47202124861695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109.62364729570655</v>
      </c>
      <c r="AP36" s="320"/>
      <c r="AQ36" s="199">
        <f t="shared" si="24"/>
        <v>275.14938580210969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8.6453729808947557</v>
      </c>
      <c r="M37" s="173"/>
      <c r="N37" s="173"/>
      <c r="O37" s="173"/>
      <c r="P37" s="186"/>
      <c r="Q37" s="186">
        <v>6.5827092810573654E-2</v>
      </c>
      <c r="R37" s="173"/>
      <c r="S37" s="186">
        <v>0.77011671577225205</v>
      </c>
      <c r="T37" s="186">
        <v>1.3825670282298175</v>
      </c>
      <c r="U37" s="186">
        <v>6.4268621440821114</v>
      </c>
      <c r="V37" s="186">
        <v>0</v>
      </c>
      <c r="W37" s="173"/>
      <c r="X37" s="173"/>
      <c r="Y37" s="173"/>
      <c r="Z37" s="188"/>
      <c r="AA37" s="350">
        <v>6.2336745686830932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29.924880195525237</v>
      </c>
      <c r="AP37" s="320"/>
      <c r="AQ37" s="199">
        <f t="shared" si="24"/>
        <v>44.803927745103081</v>
      </c>
    </row>
    <row r="38" spans="1:43" ht="12.75" customHeight="1">
      <c r="A38" s="235" t="s">
        <v>26</v>
      </c>
      <c r="B38" s="236" t="s">
        <v>27</v>
      </c>
      <c r="C38" s="249">
        <f t="shared" si="36"/>
        <v>95.419434998470493</v>
      </c>
      <c r="D38" s="186">
        <v>95.419434998470493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116.92271056663678</v>
      </c>
      <c r="M38" s="173"/>
      <c r="N38" s="173"/>
      <c r="O38" s="173"/>
      <c r="P38" s="186"/>
      <c r="Q38" s="186">
        <v>1.4494224735015584</v>
      </c>
      <c r="R38" s="173"/>
      <c r="S38" s="186">
        <v>16.95691587461717</v>
      </c>
      <c r="T38" s="186">
        <v>2.4486619804467828</v>
      </c>
      <c r="U38" s="186">
        <v>30.44029186307128</v>
      </c>
      <c r="V38" s="186">
        <v>65.627418374999991</v>
      </c>
      <c r="W38" s="173"/>
      <c r="X38" s="173"/>
      <c r="Y38" s="173"/>
      <c r="Z38" s="188"/>
      <c r="AA38" s="350">
        <v>48.497252044746503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49.608011770851959</v>
      </c>
      <c r="AP38" s="320"/>
      <c r="AQ38" s="199">
        <f t="shared" si="24"/>
        <v>310.44740938070572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363.44803017646143</v>
      </c>
      <c r="M39" s="173"/>
      <c r="N39" s="173"/>
      <c r="O39" s="173"/>
      <c r="P39" s="186"/>
      <c r="Q39" s="186">
        <v>27.65050984916299</v>
      </c>
      <c r="R39" s="173"/>
      <c r="S39" s="186">
        <v>323.48564892182634</v>
      </c>
      <c r="T39" s="186">
        <v>7.2068338294278043</v>
      </c>
      <c r="U39" s="186">
        <v>5.1050375760443156</v>
      </c>
      <c r="V39" s="186">
        <v>0</v>
      </c>
      <c r="W39" s="173"/>
      <c r="X39" s="173"/>
      <c r="Y39" s="173"/>
      <c r="Z39" s="188"/>
      <c r="AA39" s="350">
        <v>7.3457490158986714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39.19502963823453</v>
      </c>
      <c r="AP39" s="320"/>
      <c r="AQ39" s="199">
        <f t="shared" si="24"/>
        <v>409.98880883059462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54.01049311112412</v>
      </c>
      <c r="M40" s="173"/>
      <c r="N40" s="173"/>
      <c r="O40" s="173"/>
      <c r="P40" s="186"/>
      <c r="Q40" s="186">
        <v>0.26151664762026072</v>
      </c>
      <c r="R40" s="173"/>
      <c r="S40" s="186">
        <v>3.0595053371813861</v>
      </c>
      <c r="T40" s="186">
        <v>4.5969685773484041</v>
      </c>
      <c r="U40" s="186">
        <v>3.468309432909809</v>
      </c>
      <c r="V40" s="186">
        <v>42.624193116064262</v>
      </c>
      <c r="W40" s="173"/>
      <c r="X40" s="173"/>
      <c r="Y40" s="173"/>
      <c r="Z40" s="188"/>
      <c r="AA40" s="350">
        <v>13.444834165778206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16.433594096738656</v>
      </c>
      <c r="AP40" s="320"/>
      <c r="AQ40" s="199">
        <f t="shared" si="24"/>
        <v>83.888921373640983</v>
      </c>
    </row>
    <row r="41" spans="1:43" ht="12.75" customHeight="1">
      <c r="A41" s="235" t="s">
        <v>32</v>
      </c>
      <c r="B41" s="236" t="s">
        <v>33</v>
      </c>
      <c r="C41" s="526">
        <f t="shared" si="36"/>
        <v>4.554026678606327</v>
      </c>
      <c r="D41" s="525">
        <v>4.554026678606327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53.975501771497363</v>
      </c>
      <c r="M41" s="173"/>
      <c r="N41" s="173"/>
      <c r="O41" s="173"/>
      <c r="P41" s="186"/>
      <c r="Q41" s="186">
        <v>0.47048579508667898</v>
      </c>
      <c r="R41" s="173"/>
      <c r="S41" s="186">
        <v>5.5042530341162195</v>
      </c>
      <c r="T41" s="186">
        <v>13.031841414064676</v>
      </c>
      <c r="U41" s="186">
        <v>34.968921528229792</v>
      </c>
      <c r="V41" s="186">
        <v>0</v>
      </c>
      <c r="W41" s="173"/>
      <c r="X41" s="173"/>
      <c r="Y41" s="173"/>
      <c r="Z41" s="188"/>
      <c r="AA41" s="347">
        <v>30.830210253052062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105.151888013655</v>
      </c>
      <c r="AP41" s="320"/>
      <c r="AQ41" s="199">
        <f t="shared" si="24"/>
        <v>194.51162671681075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3.2866376348726418</v>
      </c>
      <c r="M42" s="173"/>
      <c r="N42" s="173"/>
      <c r="O42" s="173"/>
      <c r="P42" s="186"/>
      <c r="Q42" s="186">
        <v>7.4265162971369827E-2</v>
      </c>
      <c r="R42" s="173"/>
      <c r="S42" s="186">
        <v>0.86883441090710989</v>
      </c>
      <c r="T42" s="186">
        <v>0.57190941828846342</v>
      </c>
      <c r="U42" s="186">
        <v>1.7716286427056986</v>
      </c>
      <c r="V42" s="186">
        <v>0</v>
      </c>
      <c r="W42" s="173"/>
      <c r="X42" s="173"/>
      <c r="Y42" s="173"/>
      <c r="Z42" s="188"/>
      <c r="AA42" s="382">
        <v>10.156477408018564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9.5581122655340867</v>
      </c>
      <c r="AP42" s="320"/>
      <c r="AQ42" s="199">
        <f t="shared" si="24"/>
        <v>23.001227308425293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9.1612714735422394</v>
      </c>
      <c r="M43" s="173"/>
      <c r="N43" s="173"/>
      <c r="O43" s="173"/>
      <c r="P43" s="173"/>
      <c r="Q43" s="173">
        <v>0.37244173983564038</v>
      </c>
      <c r="R43" s="173"/>
      <c r="S43" s="173">
        <v>4.35722735506641</v>
      </c>
      <c r="T43" s="173">
        <v>0.41354302493595912</v>
      </c>
      <c r="U43" s="173">
        <v>2.967059353704228</v>
      </c>
      <c r="V43" s="173">
        <v>0</v>
      </c>
      <c r="W43" s="173">
        <v>1.0510000000000019</v>
      </c>
      <c r="X43" s="173"/>
      <c r="Y43" s="173"/>
      <c r="Z43" s="188"/>
      <c r="AA43" s="350">
        <v>7.1452987420315246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23.282150425898379</v>
      </c>
      <c r="AP43" s="320"/>
      <c r="AQ43" s="199">
        <f t="shared" si="24"/>
        <v>39.588720641472143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64.259351054432855</v>
      </c>
      <c r="M44" s="180"/>
      <c r="N44" s="180"/>
      <c r="O44" s="180"/>
      <c r="P44" s="180"/>
      <c r="Q44" s="180">
        <v>2.1458693754026297</v>
      </c>
      <c r="R44" s="180"/>
      <c r="S44" s="180">
        <v>0</v>
      </c>
      <c r="T44" s="180">
        <v>0.9167494601468581</v>
      </c>
      <c r="U44" s="180">
        <v>61.196732218883362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21.571480709910439</v>
      </c>
      <c r="AP44" s="328"/>
      <c r="AQ44" s="215">
        <f>C44+H44+L44+AA44+AB44+AN44+AO44+AP44</f>
        <v>85.830831764343287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4497.5185363329574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1687.9370711886791</v>
      </c>
      <c r="Q45" s="529">
        <f t="shared" si="40"/>
        <v>0</v>
      </c>
      <c r="R45" s="529">
        <f t="shared" si="40"/>
        <v>801.56165589849957</v>
      </c>
      <c r="S45" s="529">
        <f t="shared" si="40"/>
        <v>17.728200000000001</v>
      </c>
      <c r="T45" s="529">
        <f t="shared" si="40"/>
        <v>1.3755734399999999</v>
      </c>
      <c r="U45" s="529">
        <f>SUM(U46:U55)</f>
        <v>1988.9160358057777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1.9776440240756663</v>
      </c>
      <c r="AP45" s="533">
        <f t="shared" si="40"/>
        <v>0</v>
      </c>
      <c r="AQ45" s="536">
        <f t="shared" si="24"/>
        <v>4499.4961803570332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918.33259999999996</v>
      </c>
      <c r="M46" s="179"/>
      <c r="N46" s="179"/>
      <c r="O46" s="179"/>
      <c r="P46" s="179"/>
      <c r="Q46" s="179"/>
      <c r="R46" s="179"/>
      <c r="S46" s="179"/>
      <c r="T46" s="179"/>
      <c r="U46" s="179">
        <v>918.33259999999996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918.33259999999996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1697.3185054263165</v>
      </c>
      <c r="M48" s="173"/>
      <c r="N48" s="173"/>
      <c r="O48" s="173"/>
      <c r="P48" s="173">
        <v>1363.7296562268186</v>
      </c>
      <c r="Q48" s="173"/>
      <c r="R48" s="173"/>
      <c r="S48" s="173"/>
      <c r="T48" s="173">
        <v>1.3755734399999999</v>
      </c>
      <c r="U48" s="173">
        <v>332.21327575949795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1697.3185054263165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113.45261666660548</v>
      </c>
      <c r="M49" s="173"/>
      <c r="N49" s="173"/>
      <c r="O49" s="173"/>
      <c r="P49" s="173">
        <v>25.698049483050447</v>
      </c>
      <c r="Q49" s="173"/>
      <c r="R49" s="173"/>
      <c r="S49" s="173"/>
      <c r="T49" s="173"/>
      <c r="U49" s="173">
        <v>87.754567183555025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113.45261666660548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38.299999999999997</v>
      </c>
      <c r="M50" s="173"/>
      <c r="N50" s="173"/>
      <c r="O50" s="173"/>
      <c r="P50" s="173"/>
      <c r="Q50" s="173"/>
      <c r="R50" s="285"/>
      <c r="S50" s="173"/>
      <c r="T50" s="173"/>
      <c r="U50" s="173">
        <v>38.299999999999997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1.9776440240756663</v>
      </c>
      <c r="AP50" s="320"/>
      <c r="AQ50" s="199">
        <f t="shared" si="24"/>
        <v>40.277644024075663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22.767972117661802</v>
      </c>
      <c r="M51" s="173"/>
      <c r="N51" s="173"/>
      <c r="O51" s="173"/>
      <c r="P51" s="173">
        <v>1.3527509433962264</v>
      </c>
      <c r="Q51" s="188"/>
      <c r="R51" s="173">
        <v>21.415221174265575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22.767972117661802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780.14643472423404</v>
      </c>
      <c r="M52" s="285"/>
      <c r="N52" s="285"/>
      <c r="O52" s="285"/>
      <c r="P52" s="186"/>
      <c r="Q52" s="186"/>
      <c r="R52" s="285">
        <v>780.14643472423404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780.14643472423404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692.90045053428685</v>
      </c>
      <c r="M53" s="285"/>
      <c r="N53" s="285"/>
      <c r="O53" s="285"/>
      <c r="P53" s="183">
        <v>179.60586000000001</v>
      </c>
      <c r="Q53" s="183"/>
      <c r="R53" s="285"/>
      <c r="S53" s="186"/>
      <c r="T53" s="285"/>
      <c r="U53" s="285">
        <v>513.29459053428684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692.90045053428685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33.87283580577752</v>
      </c>
      <c r="M54" s="285"/>
      <c r="N54" s="285"/>
      <c r="O54" s="285"/>
      <c r="P54" s="183"/>
      <c r="Q54" s="183"/>
      <c r="R54" s="285"/>
      <c r="S54" s="186"/>
      <c r="T54" s="285"/>
      <c r="U54" s="285">
        <v>33.87283580577752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33.87283580577752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200.42712105807433</v>
      </c>
      <c r="M55" s="180"/>
      <c r="N55" s="180"/>
      <c r="O55" s="180"/>
      <c r="P55" s="180">
        <v>117.55075453541396</v>
      </c>
      <c r="Q55" s="180"/>
      <c r="R55" s="180"/>
      <c r="S55" s="173">
        <v>17.728200000000001</v>
      </c>
      <c r="T55" s="180"/>
      <c r="U55" s="180">
        <v>65.148166522660375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200.42712105807433</v>
      </c>
    </row>
    <row r="56" spans="1:43" s="206" customFormat="1" ht="12.75" customHeight="1">
      <c r="A56" s="240" t="s">
        <v>40</v>
      </c>
      <c r="B56" s="241"/>
      <c r="C56" s="287">
        <f t="shared" si="45"/>
        <v>251.97008640000001</v>
      </c>
      <c r="D56" s="292">
        <v>170.04050000000001</v>
      </c>
      <c r="E56" s="188">
        <v>56.371300000000005</v>
      </c>
      <c r="F56" s="288"/>
      <c r="G56" s="288">
        <v>25.5582864</v>
      </c>
      <c r="H56" s="174">
        <f t="shared" si="46"/>
        <v>290.30599999999998</v>
      </c>
      <c r="I56" s="292"/>
      <c r="J56" s="187">
        <v>177.78399999999999</v>
      </c>
      <c r="K56" s="288">
        <v>112.52200000000001</v>
      </c>
      <c r="L56" s="174">
        <f t="shared" si="47"/>
        <v>1217.1500096350235</v>
      </c>
      <c r="M56" s="187"/>
      <c r="N56" s="187"/>
      <c r="O56" s="187"/>
      <c r="P56" s="187">
        <v>0</v>
      </c>
      <c r="Q56" s="187">
        <v>705.42698753991033</v>
      </c>
      <c r="R56" s="187"/>
      <c r="S56" s="187">
        <v>0</v>
      </c>
      <c r="T56" s="187">
        <v>52.02845785494096</v>
      </c>
      <c r="U56" s="187">
        <v>413.3693277401722</v>
      </c>
      <c r="V56" s="187">
        <v>46.325236499999995</v>
      </c>
      <c r="W56" s="187"/>
      <c r="X56" s="187"/>
      <c r="Y56" s="187"/>
      <c r="Z56" s="288"/>
      <c r="AA56" s="174">
        <v>475.62467755803954</v>
      </c>
      <c r="AB56" s="342">
        <f t="shared" si="48"/>
        <v>16.836266755895569</v>
      </c>
      <c r="AC56" s="343"/>
      <c r="AD56" s="187"/>
      <c r="AE56" s="187">
        <v>16.282613364703014</v>
      </c>
      <c r="AF56" s="187"/>
      <c r="AG56" s="187"/>
      <c r="AH56" s="187"/>
      <c r="AI56" s="187"/>
      <c r="AJ56" s="187"/>
      <c r="AK56" s="187"/>
      <c r="AL56" s="187">
        <v>0.16719212763924715</v>
      </c>
      <c r="AM56" s="442">
        <v>0.38646126355330951</v>
      </c>
      <c r="AN56" s="342"/>
      <c r="AO56" s="174">
        <v>565.69217540842646</v>
      </c>
      <c r="AP56" s="342"/>
      <c r="AQ56" s="218">
        <f t="shared" si="24"/>
        <v>2817.5792157573846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3.101</v>
      </c>
      <c r="I57" s="292">
        <f t="shared" si="49"/>
        <v>0</v>
      </c>
      <c r="J57" s="292">
        <f t="shared" si="49"/>
        <v>0</v>
      </c>
      <c r="K57" s="292">
        <f t="shared" si="49"/>
        <v>3.101</v>
      </c>
      <c r="L57" s="174">
        <f t="shared" si="49"/>
        <v>345.20404817406416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15.75889286983076</v>
      </c>
      <c r="R57" s="187">
        <f t="shared" si="49"/>
        <v>0</v>
      </c>
      <c r="S57" s="187">
        <f t="shared" si="49"/>
        <v>14.070000000000004</v>
      </c>
      <c r="T57" s="187">
        <f t="shared" si="49"/>
        <v>45.86516677373438</v>
      </c>
      <c r="U57" s="187">
        <f t="shared" si="49"/>
        <v>269.50998853049902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273.36049514079593</v>
      </c>
      <c r="AB57" s="342">
        <f t="shared" si="49"/>
        <v>5.6730315755905682E-2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5.6730315755905682E-2</v>
      </c>
      <c r="AN57" s="292">
        <f t="shared" si="49"/>
        <v>0</v>
      </c>
      <c r="AO57" s="174">
        <f t="shared" si="49"/>
        <v>575.39651929696424</v>
      </c>
      <c r="AP57" s="342">
        <f t="shared" si="49"/>
        <v>0</v>
      </c>
      <c r="AQ57" s="238">
        <f t="shared" si="24"/>
        <v>1197.1187929275802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213.26485862312239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7.6571193350315356</v>
      </c>
      <c r="R58" s="187">
        <f t="shared" si="54"/>
        <v>0</v>
      </c>
      <c r="S58" s="187">
        <v>1.3726595961656129</v>
      </c>
      <c r="T58" s="187">
        <v>36.1843229714367</v>
      </c>
      <c r="U58" s="187">
        <v>168.05075672048855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133.67738673590964</v>
      </c>
      <c r="AB58" s="342">
        <f t="shared" si="48"/>
        <v>5.6730315755905682E-2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5.6730315755905682E-2</v>
      </c>
      <c r="AN58" s="292">
        <f t="shared" si="54"/>
        <v>0</v>
      </c>
      <c r="AO58" s="174">
        <v>408.57155826018163</v>
      </c>
      <c r="AP58" s="342">
        <f t="shared" ref="AP58" si="57">SUM(AP59:AP64)</f>
        <v>0</v>
      </c>
      <c r="AQ58" s="238">
        <f t="shared" si="24"/>
        <v>755.57053393496949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3.101</v>
      </c>
      <c r="I65" s="151"/>
      <c r="J65" s="151">
        <v>0</v>
      </c>
      <c r="K65" s="151">
        <v>3.101</v>
      </c>
      <c r="L65" s="308">
        <f>SUM(M65:Z65)</f>
        <v>131.93918955094176</v>
      </c>
      <c r="M65" s="180"/>
      <c r="N65" s="180"/>
      <c r="O65" s="180"/>
      <c r="P65" s="180"/>
      <c r="Q65" s="180">
        <v>8.101773534799225</v>
      </c>
      <c r="R65" s="180"/>
      <c r="S65" s="187">
        <v>12.69734040383439</v>
      </c>
      <c r="T65" s="187">
        <v>9.6808438022976784</v>
      </c>
      <c r="U65" s="187">
        <v>101.45923181001046</v>
      </c>
      <c r="V65" s="180">
        <f>SUM(V66:V69)</f>
        <v>0</v>
      </c>
      <c r="W65" s="180"/>
      <c r="X65" s="180"/>
      <c r="Y65" s="180"/>
      <c r="Z65" s="264"/>
      <c r="AA65" s="174">
        <v>139.68310840488633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166.82496103678258</v>
      </c>
      <c r="AP65" s="328"/>
      <c r="AQ65" s="571">
        <f t="shared" si="24"/>
        <v>441.54825899261073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272.04719999999998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272.04719999999998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52.020636285468612</v>
      </c>
      <c r="AP70" s="331"/>
      <c r="AQ70" s="218">
        <f t="shared" si="24"/>
        <v>324.06783628546862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31.882877115554901</v>
      </c>
      <c r="M71" s="180"/>
      <c r="N71" s="180"/>
      <c r="O71" s="180"/>
      <c r="P71" s="180"/>
      <c r="Q71" s="180"/>
      <c r="R71" s="180"/>
      <c r="S71" s="180"/>
      <c r="T71" s="180"/>
      <c r="U71" s="180">
        <v>31.882877115554901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31.882877115554901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-83.483742858151743</v>
      </c>
      <c r="D72" s="276">
        <f t="shared" si="58"/>
        <v>-77.425406983151731</v>
      </c>
      <c r="E72" s="177">
        <f t="shared" si="58"/>
        <v>-6.0583358750000045</v>
      </c>
      <c r="F72" s="295">
        <f t="shared" si="58"/>
        <v>0</v>
      </c>
      <c r="G72" s="295">
        <f t="shared" si="58"/>
        <v>0</v>
      </c>
      <c r="H72" s="305">
        <f t="shared" si="58"/>
        <v>20.831999999999994</v>
      </c>
      <c r="I72" s="276">
        <f t="shared" si="58"/>
        <v>20.832000000000111</v>
      </c>
      <c r="J72" s="177">
        <f t="shared" si="58"/>
        <v>0</v>
      </c>
      <c r="K72" s="295">
        <f t="shared" si="58"/>
        <v>0</v>
      </c>
      <c r="L72" s="305">
        <f t="shared" si="58"/>
        <v>-81.434789969483973</v>
      </c>
      <c r="M72" s="177">
        <f t="shared" si="58"/>
        <v>4.5474735088646412E-13</v>
      </c>
      <c r="N72" s="177">
        <f t="shared" ref="N72" si="59">N26-N27-N29</f>
        <v>0</v>
      </c>
      <c r="O72" s="177">
        <f t="shared" si="58"/>
        <v>0</v>
      </c>
      <c r="P72" s="177">
        <f t="shared" si="58"/>
        <v>-62.747071188679001</v>
      </c>
      <c r="Q72" s="177">
        <f t="shared" si="58"/>
        <v>21.11200000000008</v>
      </c>
      <c r="R72" s="177">
        <f t="shared" si="58"/>
        <v>55.824544101500464</v>
      </c>
      <c r="S72" s="177">
        <f t="shared" si="58"/>
        <v>52.581900000000019</v>
      </c>
      <c r="T72" s="177">
        <f t="shared" si="58"/>
        <v>5.1911498426979676</v>
      </c>
      <c r="U72" s="177">
        <f t="shared" si="58"/>
        <v>-153.11840000000029</v>
      </c>
      <c r="V72" s="177">
        <f t="shared" si="58"/>
        <v>0.77208727500001828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17.721223120736568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-0.83972484952641935</v>
      </c>
      <c r="AP72" s="255">
        <f t="shared" si="58"/>
        <v>0</v>
      </c>
      <c r="AQ72" s="205">
        <f t="shared" si="24"/>
        <v>-127.20503455642557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-0.83340606734518785</v>
      </c>
    </row>
    <row r="74" spans="1:43" s="206" customFormat="1" ht="12.75" customHeight="1">
      <c r="A74" s="171" t="s">
        <v>69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49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882.53800000000001</v>
      </c>
      <c r="I2" s="12">
        <v>704.75400000000002</v>
      </c>
      <c r="J2" s="301">
        <v>177.78399999999999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659.95907601359988</v>
      </c>
      <c r="AB2" s="318">
        <f>SUM(AC2:AM2)</f>
        <v>233.88652081945531</v>
      </c>
      <c r="AC2" s="319">
        <v>51.255999999999993</v>
      </c>
      <c r="AD2" s="301">
        <v>28.723999999999997</v>
      </c>
      <c r="AE2" s="301">
        <v>125.43608994145782</v>
      </c>
      <c r="AF2" s="301">
        <v>0</v>
      </c>
      <c r="AG2" s="301">
        <v>24.004012611063342</v>
      </c>
      <c r="AH2" s="301">
        <v>4.2992261392949267</v>
      </c>
      <c r="AI2" s="301">
        <v>0</v>
      </c>
      <c r="AJ2" s="301">
        <v>0</v>
      </c>
      <c r="AK2" s="301">
        <v>0</v>
      </c>
      <c r="AL2" s="301">
        <v>0.11942294831374796</v>
      </c>
      <c r="AM2" s="415">
        <v>4.7769179325499185E-2</v>
      </c>
      <c r="AN2" s="412">
        <v>0</v>
      </c>
      <c r="AO2" s="349"/>
      <c r="AP2" s="318"/>
      <c r="AQ2" s="195">
        <f>C2+H2+L2+AA2+AB2+AN2+AO2+AP2</f>
        <v>1776.383596833055</v>
      </c>
    </row>
    <row r="3" spans="1:43" ht="12.75" customHeight="1">
      <c r="A3" s="197" t="s">
        <v>1</v>
      </c>
      <c r="B3" s="198"/>
      <c r="C3" s="249">
        <f>SUM(D3:G3)</f>
        <v>1891.8111557841914</v>
      </c>
      <c r="D3" s="250">
        <v>1831.4583737433913</v>
      </c>
      <c r="E3" s="188">
        <v>39.900000000000006</v>
      </c>
      <c r="F3" s="188"/>
      <c r="G3" s="188">
        <v>20.452782040799999</v>
      </c>
      <c r="H3" s="302">
        <f>SUM(I3:K3)</f>
        <v>0</v>
      </c>
      <c r="I3" s="28"/>
      <c r="J3" s="173"/>
      <c r="K3" s="188"/>
      <c r="L3" s="302">
        <f>SUM(M3:Z3)</f>
        <v>10372.667975425002</v>
      </c>
      <c r="M3" s="28">
        <v>3428.7777999999998</v>
      </c>
      <c r="N3" s="28">
        <v>19.169999999999998</v>
      </c>
      <c r="O3" s="173">
        <v>0</v>
      </c>
      <c r="P3" s="173">
        <v>1066.0650000000001</v>
      </c>
      <c r="Q3" s="173">
        <v>350.45920000000001</v>
      </c>
      <c r="R3" s="173">
        <v>910.05119999999988</v>
      </c>
      <c r="S3" s="173">
        <v>1803.3518999999999</v>
      </c>
      <c r="T3" s="173">
        <v>118.26150000000001</v>
      </c>
      <c r="U3" s="173">
        <v>2140.1736000000001</v>
      </c>
      <c r="V3" s="173">
        <v>298.797775425</v>
      </c>
      <c r="W3" s="173">
        <v>0</v>
      </c>
      <c r="X3" s="173">
        <v>198.08799999999999</v>
      </c>
      <c r="Y3" s="173">
        <v>2.1019999999999999</v>
      </c>
      <c r="Z3" s="188">
        <v>37.369999999999997</v>
      </c>
      <c r="AA3" s="302">
        <v>2931.0747097420799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3.2674118658641444</v>
      </c>
      <c r="AP3" s="320"/>
      <c r="AQ3" s="199">
        <f t="shared" ref="AQ3:AQ20" si="0">C3+H3+L3+AA3+AB3+AN3+AO3+AP3</f>
        <v>15198.821252817137</v>
      </c>
    </row>
    <row r="4" spans="1:43" ht="12.75" customHeight="1">
      <c r="A4" s="197" t="s">
        <v>2</v>
      </c>
      <c r="B4" s="198"/>
      <c r="C4" s="249">
        <f>SUM(D4:G4)</f>
        <v>6.4585930004522094</v>
      </c>
      <c r="D4" s="250">
        <v>1.8727930004522095</v>
      </c>
      <c r="E4" s="251">
        <v>4.5857999999999999</v>
      </c>
      <c r="F4" s="188"/>
      <c r="G4" s="188">
        <v>0</v>
      </c>
      <c r="H4" s="302">
        <f>SUM(I4:K4)</f>
        <v>7.9740000000000002</v>
      </c>
      <c r="I4" s="28"/>
      <c r="J4" s="173"/>
      <c r="K4" s="188">
        <v>7.9740000000000002</v>
      </c>
      <c r="L4" s="302">
        <f>SUM(M4:Z4)</f>
        <v>1445.4348999999997</v>
      </c>
      <c r="M4" s="28">
        <v>0</v>
      </c>
      <c r="N4" s="28">
        <v>0</v>
      </c>
      <c r="O4" s="173"/>
      <c r="P4" s="173">
        <v>132.06</v>
      </c>
      <c r="Q4" s="173">
        <v>16.889600000000002</v>
      </c>
      <c r="R4" s="173">
        <v>0</v>
      </c>
      <c r="S4" s="173">
        <v>1079.4503999999999</v>
      </c>
      <c r="T4" s="173">
        <v>19.147100000000002</v>
      </c>
      <c r="U4" s="173">
        <v>48.616799999999998</v>
      </c>
      <c r="V4" s="173">
        <v>0</v>
      </c>
      <c r="W4" s="173">
        <v>13.662999999999998</v>
      </c>
      <c r="X4" s="173">
        <v>130.55799999999999</v>
      </c>
      <c r="Y4" s="173">
        <v>0</v>
      </c>
      <c r="Z4" s="188">
        <v>5.05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24.763542562338777</v>
      </c>
      <c r="AP4" s="320"/>
      <c r="AQ4" s="199">
        <f t="shared" si="0"/>
        <v>1484.6310355627907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164.75640000000001</v>
      </c>
      <c r="M5" s="28"/>
      <c r="N5" s="28"/>
      <c r="O5" s="173"/>
      <c r="P5" s="173"/>
      <c r="Q5" s="173"/>
      <c r="R5" s="173"/>
      <c r="S5" s="173">
        <v>35.456400000000002</v>
      </c>
      <c r="T5" s="173"/>
      <c r="U5" s="173">
        <v>129.30000000000001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164.75640000000001</v>
      </c>
    </row>
    <row r="6" spans="1:43" ht="12.75" customHeight="1" thickBot="1">
      <c r="A6" s="200" t="s">
        <v>4</v>
      </c>
      <c r="B6" s="201"/>
      <c r="C6" s="249">
        <f>SUM(D6:G6)</f>
        <v>-7.8787855352929093</v>
      </c>
      <c r="D6" s="252">
        <v>-8.1154363352929089</v>
      </c>
      <c r="E6" s="188">
        <v>0</v>
      </c>
      <c r="F6" s="253"/>
      <c r="G6" s="253">
        <v>0.23665079999999999</v>
      </c>
      <c r="H6" s="303">
        <f>SUM(I6:K6)</f>
        <v>-11.991999999999999</v>
      </c>
      <c r="I6" s="304">
        <v>-13.763999999999999</v>
      </c>
      <c r="J6" s="304">
        <v>0</v>
      </c>
      <c r="K6" s="253">
        <v>1.772</v>
      </c>
      <c r="L6" s="303">
        <f>SUM(M6:Z6)</f>
        <v>-154.20259999999999</v>
      </c>
      <c r="M6" s="28">
        <v>8.1807999999999996</v>
      </c>
      <c r="N6" s="28">
        <v>1.0649999999999999</v>
      </c>
      <c r="O6" s="173"/>
      <c r="P6" s="173">
        <v>10.649999999999999</v>
      </c>
      <c r="Q6" s="173">
        <v>-3.1668000000000003</v>
      </c>
      <c r="R6" s="173">
        <v>-50.558399999999992</v>
      </c>
      <c r="S6" s="173">
        <v>-57.124200000000002</v>
      </c>
      <c r="T6" s="173">
        <v>-2.2526000000000002</v>
      </c>
      <c r="U6" s="173">
        <v>-63.098399999999998</v>
      </c>
      <c r="V6" s="173">
        <v>0</v>
      </c>
      <c r="W6" s="173">
        <v>2.1019999999999999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-174.07338553529291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1877.4737772484461</v>
      </c>
      <c r="D7" s="324">
        <f t="shared" si="1"/>
        <v>1821.4701444076461</v>
      </c>
      <c r="E7" s="178">
        <f t="shared" si="1"/>
        <v>35.314200000000007</v>
      </c>
      <c r="F7" s="178">
        <f t="shared" si="1"/>
        <v>0</v>
      </c>
      <c r="G7" s="178">
        <f t="shared" si="1"/>
        <v>20.689432840799999</v>
      </c>
      <c r="H7" s="306">
        <f t="shared" si="1"/>
        <v>862.572</v>
      </c>
      <c r="I7" s="324">
        <f t="shared" si="1"/>
        <v>690.99</v>
      </c>
      <c r="J7" s="178">
        <f t="shared" si="1"/>
        <v>177.78399999999999</v>
      </c>
      <c r="K7" s="324">
        <f t="shared" si="1"/>
        <v>-6.202</v>
      </c>
      <c r="L7" s="306">
        <f t="shared" si="1"/>
        <v>8608.2740754250008</v>
      </c>
      <c r="M7" s="324">
        <f t="shared" si="1"/>
        <v>3436.9585999999999</v>
      </c>
      <c r="N7" s="324">
        <f t="shared" ref="N7" si="2">N2+N3-N4-N5+N6</f>
        <v>20.234999999999999</v>
      </c>
      <c r="O7" s="178">
        <f t="shared" si="1"/>
        <v>0</v>
      </c>
      <c r="P7" s="178">
        <f t="shared" si="1"/>
        <v>944.65500000000009</v>
      </c>
      <c r="Q7" s="178">
        <f t="shared" si="1"/>
        <v>330.40280000000001</v>
      </c>
      <c r="R7" s="178">
        <f t="shared" si="1"/>
        <v>859.49279999999987</v>
      </c>
      <c r="S7" s="178">
        <f t="shared" si="1"/>
        <v>631.32089999999994</v>
      </c>
      <c r="T7" s="178">
        <f t="shared" si="1"/>
        <v>96.861800000000017</v>
      </c>
      <c r="U7" s="178">
        <f t="shared" si="1"/>
        <v>1899.1584000000003</v>
      </c>
      <c r="V7" s="178">
        <f t="shared" si="1"/>
        <v>298.797775425</v>
      </c>
      <c r="W7" s="178">
        <f t="shared" si="1"/>
        <v>-11.560999999999998</v>
      </c>
      <c r="X7" s="178">
        <f t="shared" si="1"/>
        <v>67.53</v>
      </c>
      <c r="Y7" s="178">
        <f t="shared" si="1"/>
        <v>2.1019999999999999</v>
      </c>
      <c r="Z7" s="324">
        <f t="shared" si="1"/>
        <v>32.32</v>
      </c>
      <c r="AA7" s="306">
        <f t="shared" si="1"/>
        <v>3591.0337857556797</v>
      </c>
      <c r="AB7" s="306">
        <f t="shared" si="1"/>
        <v>233.88652081945531</v>
      </c>
      <c r="AC7" s="324">
        <f t="shared" si="1"/>
        <v>51.255999999999993</v>
      </c>
      <c r="AD7" s="178">
        <f t="shared" si="1"/>
        <v>28.723999999999997</v>
      </c>
      <c r="AE7" s="178">
        <f t="shared" si="1"/>
        <v>125.43608994145782</v>
      </c>
      <c r="AF7" s="178">
        <f t="shared" ref="AF7" si="3">AF2+AF3-AF4-AF5+AF6</f>
        <v>0</v>
      </c>
      <c r="AG7" s="178">
        <f t="shared" si="1"/>
        <v>24.004012611063342</v>
      </c>
      <c r="AH7" s="178">
        <f t="shared" si="1"/>
        <v>4.2992261392949267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0.11942294831374796</v>
      </c>
      <c r="AM7" s="418">
        <f t="shared" si="1"/>
        <v>4.7769179325499185E-2</v>
      </c>
      <c r="AN7" s="324">
        <f t="shared" si="1"/>
        <v>0</v>
      </c>
      <c r="AO7" s="306">
        <f t="shared" si="1"/>
        <v>-21.496130696474633</v>
      </c>
      <c r="AP7" s="360">
        <f t="shared" si="1"/>
        <v>0</v>
      </c>
      <c r="AQ7" s="227">
        <f t="shared" si="0"/>
        <v>15151.744028552106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1877.4737772484461</v>
      </c>
      <c r="D8" s="372">
        <f t="shared" si="6"/>
        <v>1821.4701444076461</v>
      </c>
      <c r="E8" s="373">
        <f t="shared" si="6"/>
        <v>35.314200000000007</v>
      </c>
      <c r="F8" s="374">
        <f t="shared" si="6"/>
        <v>0</v>
      </c>
      <c r="G8" s="374">
        <f t="shared" si="6"/>
        <v>20.689432840799999</v>
      </c>
      <c r="H8" s="375">
        <f t="shared" si="6"/>
        <v>862.572</v>
      </c>
      <c r="I8" s="372">
        <f t="shared" si="6"/>
        <v>690.99</v>
      </c>
      <c r="J8" s="373">
        <f t="shared" si="6"/>
        <v>177.78399999999999</v>
      </c>
      <c r="K8" s="372">
        <f t="shared" si="6"/>
        <v>-6.202</v>
      </c>
      <c r="L8" s="375">
        <f t="shared" si="6"/>
        <v>8506.3220754250015</v>
      </c>
      <c r="M8" s="372">
        <f t="shared" si="6"/>
        <v>3436.9585999999999</v>
      </c>
      <c r="N8" s="372">
        <f t="shared" si="6"/>
        <v>20.234999999999999</v>
      </c>
      <c r="O8" s="373">
        <f t="shared" si="6"/>
        <v>0</v>
      </c>
      <c r="P8" s="373">
        <f t="shared" si="6"/>
        <v>944.65500000000009</v>
      </c>
      <c r="Q8" s="373">
        <f t="shared" si="6"/>
        <v>330.40280000000001</v>
      </c>
      <c r="R8" s="373">
        <f t="shared" si="6"/>
        <v>859.49279999999987</v>
      </c>
      <c r="S8" s="373">
        <f t="shared" si="6"/>
        <v>631.32089999999994</v>
      </c>
      <c r="T8" s="373">
        <f t="shared" si="6"/>
        <v>96.861800000000017</v>
      </c>
      <c r="U8" s="373">
        <f t="shared" si="6"/>
        <v>1899.1584000000003</v>
      </c>
      <c r="V8" s="373">
        <f t="shared" si="6"/>
        <v>298.797775425</v>
      </c>
      <c r="W8" s="373">
        <f t="shared" si="6"/>
        <v>-11.560999999999998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3138.6980639633803</v>
      </c>
      <c r="AB8" s="372">
        <f t="shared" si="6"/>
        <v>233.88652081945531</v>
      </c>
      <c r="AC8" s="372">
        <f t="shared" si="6"/>
        <v>51.255999999999993</v>
      </c>
      <c r="AD8" s="373">
        <f t="shared" si="6"/>
        <v>28.723999999999997</v>
      </c>
      <c r="AE8" s="373">
        <f t="shared" si="6"/>
        <v>125.43608994145782</v>
      </c>
      <c r="AF8" s="373">
        <f t="shared" si="6"/>
        <v>0</v>
      </c>
      <c r="AG8" s="373">
        <f t="shared" si="6"/>
        <v>24.004012611063342</v>
      </c>
      <c r="AH8" s="373">
        <f t="shared" si="6"/>
        <v>4.2992261392949267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0.11942294831374796</v>
      </c>
      <c r="AM8" s="419">
        <f t="shared" si="6"/>
        <v>4.7769179325499185E-2</v>
      </c>
      <c r="AN8" s="372">
        <f t="shared" si="6"/>
        <v>0</v>
      </c>
      <c r="AO8" s="375">
        <f t="shared" si="6"/>
        <v>-21.496130696474633</v>
      </c>
      <c r="AP8" s="372">
        <f t="shared" si="6"/>
        <v>0</v>
      </c>
      <c r="AQ8" s="376">
        <f t="shared" si="0"/>
        <v>14597.456306759808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1517.1691168730013</v>
      </c>
      <c r="D9" s="257">
        <f t="shared" si="8"/>
        <v>1517.1691168730013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679.27199999999993</v>
      </c>
      <c r="I9" s="257">
        <f t="shared" si="8"/>
        <v>679.27199999999993</v>
      </c>
      <c r="J9" s="178">
        <f t="shared" si="8"/>
        <v>0</v>
      </c>
      <c r="K9" s="258">
        <f t="shared" si="8"/>
        <v>0</v>
      </c>
      <c r="L9" s="306">
        <f t="shared" si="8"/>
        <v>4689.5840564727241</v>
      </c>
      <c r="M9" s="178">
        <f t="shared" si="8"/>
        <v>3436.9585999999999</v>
      </c>
      <c r="N9" s="178">
        <f t="shared" ref="N9" si="9">SUM(N10:N14)</f>
        <v>20.234999999999999</v>
      </c>
      <c r="O9" s="178">
        <f t="shared" si="8"/>
        <v>11.846756472723797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1194.6837</v>
      </c>
      <c r="T9" s="178">
        <f t="shared" si="8"/>
        <v>0</v>
      </c>
      <c r="U9" s="178">
        <f t="shared" si="8"/>
        <v>25.86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1855.5976402025412</v>
      </c>
      <c r="AB9" s="324">
        <f t="shared" si="8"/>
        <v>24.004012611063342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24.004012611063342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50.988822012037829</v>
      </c>
      <c r="AP9" s="324">
        <f t="shared" si="8"/>
        <v>0</v>
      </c>
      <c r="AQ9" s="209">
        <f t="shared" si="0"/>
        <v>8816.6156481713679</v>
      </c>
    </row>
    <row r="10" spans="1:43" ht="12.75" customHeight="1">
      <c r="A10" s="63" t="s">
        <v>221</v>
      </c>
      <c r="B10" s="210"/>
      <c r="C10" s="259">
        <f>SUM(D10:G10)</f>
        <v>1513.7078279999998</v>
      </c>
      <c r="D10" s="260">
        <v>1513.7078279999998</v>
      </c>
      <c r="E10" s="179"/>
      <c r="F10" s="261"/>
      <c r="G10" s="261"/>
      <c r="H10" s="307">
        <f>SUM(I10:K10)</f>
        <v>536.61</v>
      </c>
      <c r="I10" s="260">
        <v>536.61</v>
      </c>
      <c r="J10" s="179">
        <v>0</v>
      </c>
      <c r="K10" s="261"/>
      <c r="L10" s="307">
        <f>SUM(M10:Z10)</f>
        <v>1220.5436999999999</v>
      </c>
      <c r="M10" s="179"/>
      <c r="N10" s="179"/>
      <c r="O10" s="179"/>
      <c r="P10" s="179"/>
      <c r="Q10" s="179"/>
      <c r="R10" s="179"/>
      <c r="S10" s="179">
        <v>1194.6837</v>
      </c>
      <c r="T10" s="179"/>
      <c r="U10" s="179">
        <v>25.86</v>
      </c>
      <c r="V10" s="179"/>
      <c r="W10" s="179"/>
      <c r="X10" s="179"/>
      <c r="Y10" s="179"/>
      <c r="Z10" s="261"/>
      <c r="AA10" s="307">
        <v>1765.1132607241807</v>
      </c>
      <c r="AB10" s="326">
        <f>SUM(AC10:AM10)</f>
        <v>24.004012611063342</v>
      </c>
      <c r="AC10" s="327"/>
      <c r="AD10" s="179"/>
      <c r="AE10" s="179">
        <v>0</v>
      </c>
      <c r="AF10" s="179">
        <v>0</v>
      </c>
      <c r="AG10" s="179">
        <v>24.004012611063342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5059.9788013352436</v>
      </c>
    </row>
    <row r="11" spans="1:43" ht="12.75" customHeight="1">
      <c r="A11" s="19" t="s">
        <v>222</v>
      </c>
      <c r="B11" s="198"/>
      <c r="C11" s="249">
        <f>SUM(D11:G11)</f>
        <v>3.4612888730013944</v>
      </c>
      <c r="D11" s="28">
        <v>3.4612888730013944</v>
      </c>
      <c r="E11" s="173"/>
      <c r="F11" s="188"/>
      <c r="G11" s="188"/>
      <c r="H11" s="302">
        <f>SUM(I11:K11)</f>
        <v>12.834</v>
      </c>
      <c r="I11" s="28">
        <v>12.834</v>
      </c>
      <c r="J11" s="173"/>
      <c r="K11" s="188"/>
      <c r="L11" s="302">
        <f>SUM(M11:Z11)</f>
        <v>11.846756472723797</v>
      </c>
      <c r="M11" s="173"/>
      <c r="N11" s="173"/>
      <c r="O11" s="173">
        <v>11.846756472723797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90.484379478360552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118.62642482408575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41.358555460017193</v>
      </c>
      <c r="AP12" s="320"/>
      <c r="AQ12" s="199">
        <f t="shared" si="0"/>
        <v>41.358555460017193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129.828</v>
      </c>
      <c r="I13" s="28">
        <v>129.828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129.828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3457.1936000000001</v>
      </c>
      <c r="M14" s="180">
        <v>3436.9585999999999</v>
      </c>
      <c r="N14" s="180">
        <v>20.234999999999999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9.6302665520206361</v>
      </c>
      <c r="AP14" s="328"/>
      <c r="AQ14" s="215">
        <f t="shared" si="0"/>
        <v>3466.8238665520207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119.167</v>
      </c>
      <c r="I15" s="266">
        <f t="shared" si="13"/>
        <v>0</v>
      </c>
      <c r="J15" s="181">
        <f t="shared" si="13"/>
        <v>0</v>
      </c>
      <c r="K15" s="267">
        <f t="shared" si="13"/>
        <v>119.167</v>
      </c>
      <c r="L15" s="309">
        <f t="shared" si="13"/>
        <v>3463.1840000000002</v>
      </c>
      <c r="M15" s="181">
        <f t="shared" si="13"/>
        <v>0</v>
      </c>
      <c r="N15" s="181">
        <f t="shared" si="13"/>
        <v>0</v>
      </c>
      <c r="O15" s="181">
        <f t="shared" si="13"/>
        <v>88.977700000000013</v>
      </c>
      <c r="P15" s="181">
        <f t="shared" si="13"/>
        <v>712.48500000000001</v>
      </c>
      <c r="Q15" s="181">
        <f t="shared" si="13"/>
        <v>254.39960000000002</v>
      </c>
      <c r="R15" s="181">
        <f t="shared" si="13"/>
        <v>0</v>
      </c>
      <c r="S15" s="181">
        <f t="shared" si="13"/>
        <v>1114.9068</v>
      </c>
      <c r="T15" s="181">
        <f t="shared" si="13"/>
        <v>66.451700000000002</v>
      </c>
      <c r="U15" s="181">
        <f t="shared" si="13"/>
        <v>1213.3512000000001</v>
      </c>
      <c r="V15" s="181">
        <f t="shared" si="13"/>
        <v>0</v>
      </c>
      <c r="W15" s="181">
        <f t="shared" si="13"/>
        <v>12.611999999999998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2065.8641444539981</v>
      </c>
      <c r="AP15" s="217">
        <f t="shared" si="13"/>
        <v>0</v>
      </c>
      <c r="AQ15" s="218">
        <f t="shared" si="0"/>
        <v>5648.2151444539977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1988.2201203783318</v>
      </c>
      <c r="AP16" s="326"/>
      <c r="AQ16" s="219">
        <f>C16+H16+L16+AA16+AO16+AP16</f>
        <v>1988.2201203783318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49.785038693035254</v>
      </c>
      <c r="AP17" s="320"/>
      <c r="AQ17" s="199">
        <f>C17+H17+L17+AA17+AO17+AP17</f>
        <v>49.785038693035254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27.858985382631126</v>
      </c>
      <c r="AP18" s="320"/>
      <c r="AQ18" s="199">
        <f t="shared" si="0"/>
        <v>27.858985382631126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119.167</v>
      </c>
      <c r="I19" s="28"/>
      <c r="J19" s="173"/>
      <c r="K19" s="188">
        <v>119.167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119.167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3463.1840000000002</v>
      </c>
      <c r="M20" s="180"/>
      <c r="N20" s="180"/>
      <c r="O20" s="180">
        <v>88.977700000000013</v>
      </c>
      <c r="P20" s="180">
        <v>712.48500000000001</v>
      </c>
      <c r="Q20" s="180">
        <v>254.39960000000002</v>
      </c>
      <c r="R20" s="180">
        <v>0</v>
      </c>
      <c r="S20" s="180">
        <v>1114.9068</v>
      </c>
      <c r="T20" s="180">
        <v>66.451700000000002</v>
      </c>
      <c r="U20" s="180">
        <v>1213.3512000000001</v>
      </c>
      <c r="V20" s="180"/>
      <c r="W20" s="180">
        <v>12.611999999999998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3463.1840000000002</v>
      </c>
    </row>
    <row r="21" spans="1:43" s="220" customFormat="1" ht="12.75" customHeight="1">
      <c r="A21" s="97" t="s">
        <v>7</v>
      </c>
      <c r="B21" s="222"/>
      <c r="C21" s="268">
        <f>SUM(C22:C24)</f>
        <v>20.846356425</v>
      </c>
      <c r="D21" s="269">
        <f>SUM(D22:D24)</f>
        <v>-7.4479999999999995</v>
      </c>
      <c r="E21" s="182">
        <f>SUM(E22:E24)</f>
        <v>28.294356425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-22.008356424999974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-1.0649999999999999</v>
      </c>
      <c r="Q21" s="182">
        <f t="shared" si="15"/>
        <v>137.22800000000001</v>
      </c>
      <c r="R21" s="182">
        <f t="shared" si="15"/>
        <v>-136.92899999999997</v>
      </c>
      <c r="S21" s="182">
        <f t="shared" si="15"/>
        <v>7.8792</v>
      </c>
      <c r="T21" s="182">
        <f t="shared" si="15"/>
        <v>0</v>
      </c>
      <c r="U21" s="182">
        <f t="shared" si="15"/>
        <v>-8.2752000000000123</v>
      </c>
      <c r="V21" s="182">
        <f t="shared" si="15"/>
        <v>-20.846356425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-79.97999999999999</v>
      </c>
      <c r="AC21" s="332">
        <f t="shared" si="17"/>
        <v>-51.255999999999993</v>
      </c>
      <c r="AD21" s="182">
        <f t="shared" si="17"/>
        <v>-28.723999999999997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79.97999999999999</v>
      </c>
      <c r="AP21" s="331">
        <f t="shared" si="17"/>
        <v>0</v>
      </c>
      <c r="AQ21" s="223">
        <f t="shared" si="17"/>
        <v>-1.1619999999999742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-79.97999999999999</v>
      </c>
      <c r="AC22" s="327">
        <f>-AC2</f>
        <v>-51.255999999999993</v>
      </c>
      <c r="AD22" s="179">
        <f>-AD2</f>
        <v>-28.723999999999997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79.97999999999999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20.846356425</v>
      </c>
      <c r="D24" s="403">
        <v>-7.4479999999999995</v>
      </c>
      <c r="E24" s="184">
        <f>-D24-V24</f>
        <v>28.294356425</v>
      </c>
      <c r="F24" s="253"/>
      <c r="G24" s="253">
        <v>0</v>
      </c>
      <c r="H24" s="303"/>
      <c r="I24" s="312"/>
      <c r="J24" s="184"/>
      <c r="K24" s="253"/>
      <c r="L24" s="303">
        <f>SUM(N24:Z24)</f>
        <v>-22.008356424999974</v>
      </c>
      <c r="M24" s="184"/>
      <c r="N24" s="184">
        <v>0</v>
      </c>
      <c r="O24" s="184"/>
      <c r="P24" s="184">
        <v>-1.0649999999999999</v>
      </c>
      <c r="Q24" s="184">
        <v>137.22800000000001</v>
      </c>
      <c r="R24" s="184">
        <v>-136.92899999999997</v>
      </c>
      <c r="S24" s="184">
        <v>7.8792</v>
      </c>
      <c r="T24" s="184"/>
      <c r="U24" s="184">
        <v>-8.2752000000000123</v>
      </c>
      <c r="V24" s="253">
        <v>-20.846356425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-1.1619999999999742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10.974</v>
      </c>
      <c r="I25" s="172">
        <v>10.974</v>
      </c>
      <c r="J25" s="183"/>
      <c r="K25" s="172"/>
      <c r="L25" s="309">
        <f>SUM(O25:Z25)</f>
        <v>111.28924352727621</v>
      </c>
      <c r="M25" s="183"/>
      <c r="N25" s="183"/>
      <c r="O25" s="183">
        <v>77.130943527276216</v>
      </c>
      <c r="P25" s="183"/>
      <c r="Q25" s="183"/>
      <c r="R25" s="183"/>
      <c r="S25" s="183">
        <v>25.607399999999998</v>
      </c>
      <c r="T25" s="183">
        <v>3.3789000000000002</v>
      </c>
      <c r="U25" s="183">
        <v>5.1719999999999997</v>
      </c>
      <c r="V25" s="183"/>
      <c r="W25" s="183"/>
      <c r="X25" s="183"/>
      <c r="Y25" s="183"/>
      <c r="Z25" s="172"/>
      <c r="AA25" s="309">
        <v>46.836438329989491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273.77472055030091</v>
      </c>
      <c r="AP25" s="217"/>
      <c r="AQ25" s="226">
        <f>C25+H25+L25+AA25+AB25+AN25+AO25+AP25</f>
        <v>442.87440240756661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381.15101680044489</v>
      </c>
      <c r="D26" s="276">
        <f t="shared" si="20"/>
        <v>296.85302753464487</v>
      </c>
      <c r="E26" s="177">
        <f t="shared" si="20"/>
        <v>63.608556425000003</v>
      </c>
      <c r="F26" s="177">
        <f t="shared" si="20"/>
        <v>0</v>
      </c>
      <c r="G26" s="177">
        <f t="shared" si="20"/>
        <v>20.689432840799999</v>
      </c>
      <c r="H26" s="305">
        <f t="shared" si="20"/>
        <v>291.49300000000011</v>
      </c>
      <c r="I26" s="276">
        <f t="shared" si="20"/>
        <v>0.74400000000007438</v>
      </c>
      <c r="J26" s="177">
        <f t="shared" si="20"/>
        <v>177.78399999999999</v>
      </c>
      <c r="K26" s="295">
        <f t="shared" si="20"/>
        <v>112.965</v>
      </c>
      <c r="L26" s="305">
        <f t="shared" si="20"/>
        <v>7248.5764190000009</v>
      </c>
      <c r="M26" s="177">
        <f t="shared" si="20"/>
        <v>0</v>
      </c>
      <c r="N26" s="177">
        <f t="shared" si="20"/>
        <v>0</v>
      </c>
      <c r="O26" s="177">
        <f t="shared" si="20"/>
        <v>0</v>
      </c>
      <c r="P26" s="177">
        <f t="shared" si="20"/>
        <v>1656.075</v>
      </c>
      <c r="Q26" s="177">
        <f t="shared" si="20"/>
        <v>722.0304000000001</v>
      </c>
      <c r="R26" s="177">
        <f t="shared" si="20"/>
        <v>722.5637999999999</v>
      </c>
      <c r="S26" s="177">
        <f t="shared" si="20"/>
        <v>533.81579999999985</v>
      </c>
      <c r="T26" s="177">
        <f t="shared" si="20"/>
        <v>159.93460000000005</v>
      </c>
      <c r="U26" s="177">
        <f t="shared" si="20"/>
        <v>3073.2024000000006</v>
      </c>
      <c r="V26" s="177">
        <f t="shared" si="20"/>
        <v>277.95141899999999</v>
      </c>
      <c r="W26" s="177">
        <f t="shared" si="20"/>
        <v>1.0510000000000002</v>
      </c>
      <c r="X26" s="177">
        <f t="shared" si="20"/>
        <v>67.53</v>
      </c>
      <c r="Y26" s="177">
        <f t="shared" si="20"/>
        <v>2.1019999999999999</v>
      </c>
      <c r="Z26" s="295">
        <f t="shared" si="20"/>
        <v>32.32</v>
      </c>
      <c r="AA26" s="305">
        <f t="shared" si="20"/>
        <v>1688.5997072231489</v>
      </c>
      <c r="AB26" s="255">
        <f t="shared" si="20"/>
        <v>129.90250820839199</v>
      </c>
      <c r="AC26" s="334">
        <f t="shared" si="20"/>
        <v>0</v>
      </c>
      <c r="AD26" s="334">
        <f t="shared" si="20"/>
        <v>0</v>
      </c>
      <c r="AE26" s="334">
        <f t="shared" si="20"/>
        <v>125.43608994145782</v>
      </c>
      <c r="AF26" s="334">
        <f t="shared" si="20"/>
        <v>0</v>
      </c>
      <c r="AG26" s="334">
        <f t="shared" si="20"/>
        <v>0</v>
      </c>
      <c r="AH26" s="334">
        <f t="shared" si="20"/>
        <v>4.2992261392949267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0.11942294831374796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1799.5844711951845</v>
      </c>
      <c r="AP26" s="255">
        <f t="shared" si="20"/>
        <v>0</v>
      </c>
      <c r="AQ26" s="205">
        <f>C26+H26+L26+AA26+AB26+AN26+AO26+AP26</f>
        <v>11539.307122427172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101.952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67.53</v>
      </c>
      <c r="Y27" s="178">
        <f t="shared" si="23"/>
        <v>2.1019999999999999</v>
      </c>
      <c r="Z27" s="258">
        <f t="shared" si="23"/>
        <v>32.32</v>
      </c>
      <c r="AA27" s="306">
        <f t="shared" si="23"/>
        <v>452.33572179229958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554.28772179229964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101.952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67.53</v>
      </c>
      <c r="Y28" s="182">
        <f>Y26</f>
        <v>2.1019999999999999</v>
      </c>
      <c r="Z28" s="270">
        <f>Z26</f>
        <v>32.32</v>
      </c>
      <c r="AA28" s="313">
        <v>452.33572179229958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554.28772179229964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393.11744987200251</v>
      </c>
      <c r="D29" s="56">
        <f t="shared" si="25"/>
        <v>310.63471703120246</v>
      </c>
      <c r="E29" s="57">
        <f t="shared" si="25"/>
        <v>61.793300000000002</v>
      </c>
      <c r="F29" s="58">
        <f t="shared" si="25"/>
        <v>0</v>
      </c>
      <c r="G29" s="58">
        <f t="shared" si="25"/>
        <v>20.689432840799999</v>
      </c>
      <c r="H29" s="59">
        <f t="shared" si="25"/>
        <v>292.00100000000003</v>
      </c>
      <c r="I29" s="56">
        <f t="shared" si="25"/>
        <v>0</v>
      </c>
      <c r="J29" s="56">
        <f t="shared" si="25"/>
        <v>179.036</v>
      </c>
      <c r="K29" s="56">
        <f t="shared" si="25"/>
        <v>112.965</v>
      </c>
      <c r="L29" s="59">
        <f t="shared" si="25"/>
        <v>7401.9497103453377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1651.7158906981124</v>
      </c>
      <c r="Q29" s="57">
        <f t="shared" si="25"/>
        <v>746.30920000000026</v>
      </c>
      <c r="R29" s="57">
        <f t="shared" si="25"/>
        <v>755.21645910722566</v>
      </c>
      <c r="S29" s="57">
        <f t="shared" si="25"/>
        <v>605.71349999999995</v>
      </c>
      <c r="T29" s="57">
        <f t="shared" si="25"/>
        <v>156.99704154000003</v>
      </c>
      <c r="U29" s="57">
        <f t="shared" si="25"/>
        <v>3206.9951999999998</v>
      </c>
      <c r="V29" s="57">
        <f t="shared" si="25"/>
        <v>277.95141899999999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1236.9645552689406</v>
      </c>
      <c r="AB29" s="60">
        <f t="shared" si="25"/>
        <v>129.90250820839202</v>
      </c>
      <c r="AC29" s="61">
        <f t="shared" si="25"/>
        <v>0</v>
      </c>
      <c r="AD29" s="57">
        <f t="shared" si="25"/>
        <v>0</v>
      </c>
      <c r="AE29" s="57">
        <f t="shared" si="25"/>
        <v>125.43608994145782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4.2992261392949267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0.11942294831374796</v>
      </c>
      <c r="AM29" s="427">
        <f t="shared" si="25"/>
        <v>4.7769179325499185E-2</v>
      </c>
      <c r="AN29" s="56">
        <f t="shared" si="25"/>
        <v>0</v>
      </c>
      <c r="AO29" s="59">
        <f t="shared" si="25"/>
        <v>1807.7386070507307</v>
      </c>
      <c r="AP29" s="60">
        <f t="shared" si="25"/>
        <v>0</v>
      </c>
      <c r="AQ29" s="51">
        <f t="shared" si="25"/>
        <v>11261.673830745402</v>
      </c>
    </row>
    <row r="30" spans="1:43" s="232" customFormat="1" ht="12.75" customHeight="1">
      <c r="A30" s="230" t="s">
        <v>43</v>
      </c>
      <c r="B30" s="231"/>
      <c r="C30" s="278">
        <f>SUM(C31:C44)</f>
        <v>129.22271703120248</v>
      </c>
      <c r="D30" s="185">
        <v>129.22271703120245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1159.7379227645165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50.511619262439787</v>
      </c>
      <c r="R30" s="185">
        <f>SUM(R31:R44)</f>
        <v>0</v>
      </c>
      <c r="S30" s="185">
        <v>570.5385</v>
      </c>
      <c r="T30" s="185">
        <v>54.247320770341432</v>
      </c>
      <c r="U30" s="185">
        <v>267.20504573173497</v>
      </c>
      <c r="V30" s="185">
        <v>216.184437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467.67035211213795</v>
      </c>
      <c r="AB30" s="336">
        <f t="shared" ref="AB30:AN30" si="31">SUM(AB31:AB44)</f>
        <v>113.30849336008407</v>
      </c>
      <c r="AC30" s="337">
        <f t="shared" si="31"/>
        <v>0</v>
      </c>
      <c r="AD30" s="185">
        <f t="shared" si="31"/>
        <v>0</v>
      </c>
      <c r="AE30" s="185">
        <f t="shared" si="31"/>
        <v>109.00926722078914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4.2992261392949267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658.37657421886888</v>
      </c>
      <c r="AP30" s="336">
        <f>SUM(AP31:AP44)</f>
        <v>0</v>
      </c>
      <c r="AQ30" s="209">
        <f t="shared" ref="AQ30" si="35">C30+H30+L30+AA30+AB30+AN30+AO30+AP30</f>
        <v>2528.31605948681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120.28720757392253</v>
      </c>
      <c r="M31" s="186"/>
      <c r="N31" s="186"/>
      <c r="O31" s="186"/>
      <c r="P31" s="186"/>
      <c r="Q31" s="186">
        <v>1.0357698076874664</v>
      </c>
      <c r="R31" s="186"/>
      <c r="S31" s="186">
        <v>12.207279347516122</v>
      </c>
      <c r="T31" s="186">
        <v>0.62818083192996799</v>
      </c>
      <c r="U31" s="186">
        <v>50.573725867513105</v>
      </c>
      <c r="V31" s="186">
        <v>55.842251719275858</v>
      </c>
      <c r="W31" s="186"/>
      <c r="X31" s="186"/>
      <c r="Y31" s="186"/>
      <c r="Z31" s="283"/>
      <c r="AA31" s="352">
        <v>35.233900741611663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37.94046351218153</v>
      </c>
      <c r="AP31" s="338"/>
      <c r="AQ31" s="212">
        <f t="shared" si="24"/>
        <v>193.46157182771574</v>
      </c>
    </row>
    <row r="32" spans="1:43" ht="12.75" customHeight="1">
      <c r="A32" s="235" t="s">
        <v>110</v>
      </c>
      <c r="B32" s="236" t="s">
        <v>15</v>
      </c>
      <c r="C32" s="249">
        <f t="shared" si="36"/>
        <v>19.088217648901313</v>
      </c>
      <c r="D32" s="186">
        <v>19.088217648901313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284.01393545686335</v>
      </c>
      <c r="M32" s="173"/>
      <c r="N32" s="173"/>
      <c r="O32" s="173"/>
      <c r="P32" s="186"/>
      <c r="Q32" s="186">
        <v>11.068449815523493</v>
      </c>
      <c r="R32" s="173"/>
      <c r="S32" s="186">
        <v>130.44950513061147</v>
      </c>
      <c r="T32" s="186">
        <v>10.913748606175318</v>
      </c>
      <c r="U32" s="186">
        <v>41.444599991464223</v>
      </c>
      <c r="V32" s="186">
        <v>90.137631913088839</v>
      </c>
      <c r="W32" s="173"/>
      <c r="X32" s="173"/>
      <c r="Y32" s="173"/>
      <c r="Z32" s="188"/>
      <c r="AA32" s="350">
        <v>154.57241393290397</v>
      </c>
      <c r="AB32" s="320">
        <f t="shared" si="39"/>
        <v>4.2992261392949267</v>
      </c>
      <c r="AC32" s="321"/>
      <c r="AD32" s="173"/>
      <c r="AE32" s="173">
        <v>0</v>
      </c>
      <c r="AF32" s="173"/>
      <c r="AG32" s="186"/>
      <c r="AH32" s="186">
        <v>4.2992261392949267</v>
      </c>
      <c r="AI32" s="173">
        <v>0</v>
      </c>
      <c r="AJ32" s="173"/>
      <c r="AK32" s="173"/>
      <c r="AL32" s="173"/>
      <c r="AM32" s="440"/>
      <c r="AN32" s="413"/>
      <c r="AO32" s="347">
        <v>154.06836837815104</v>
      </c>
      <c r="AP32" s="320"/>
      <c r="AQ32" s="199">
        <f t="shared" si="24"/>
        <v>616.04216155611471</v>
      </c>
    </row>
    <row r="33" spans="1:43" ht="12.75" customHeight="1">
      <c r="A33" s="235" t="s">
        <v>16</v>
      </c>
      <c r="B33" s="236" t="s">
        <v>17</v>
      </c>
      <c r="C33" s="249">
        <f t="shared" si="36"/>
        <v>8.2956129463971706</v>
      </c>
      <c r="D33" s="186">
        <v>8.2956129463971706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32.64739061111954</v>
      </c>
      <c r="M33" s="173"/>
      <c r="N33" s="173"/>
      <c r="O33" s="173"/>
      <c r="P33" s="186"/>
      <c r="Q33" s="186">
        <v>0.89610407336965536</v>
      </c>
      <c r="R33" s="173"/>
      <c r="S33" s="186">
        <v>10.561219941806995</v>
      </c>
      <c r="T33" s="186">
        <v>14.147626644834508</v>
      </c>
      <c r="U33" s="186">
        <v>7.0424399511083857</v>
      </c>
      <c r="V33" s="186">
        <v>0</v>
      </c>
      <c r="W33" s="173"/>
      <c r="X33" s="173"/>
      <c r="Y33" s="173"/>
      <c r="Z33" s="188"/>
      <c r="AA33" s="350">
        <v>1.998272443680307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14.957823107801838</v>
      </c>
      <c r="AP33" s="320"/>
      <c r="AQ33" s="199">
        <f t="shared" si="24"/>
        <v>57.899099108998854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6.6923116344204185</v>
      </c>
      <c r="M34" s="173"/>
      <c r="N34" s="173"/>
      <c r="O34" s="173"/>
      <c r="P34" s="186"/>
      <c r="Q34" s="186">
        <v>0.49882075162581424</v>
      </c>
      <c r="R34" s="173"/>
      <c r="S34" s="186">
        <v>5.8789551638211517</v>
      </c>
      <c r="T34" s="186">
        <v>0</v>
      </c>
      <c r="U34" s="186">
        <v>0.31453571897345223</v>
      </c>
      <c r="V34" s="186">
        <v>0</v>
      </c>
      <c r="W34" s="173"/>
      <c r="X34" s="173"/>
      <c r="Y34" s="173"/>
      <c r="Z34" s="188"/>
      <c r="AA34" s="350">
        <v>0.46066972354897689</v>
      </c>
      <c r="AB34" s="320">
        <f t="shared" si="39"/>
        <v>109.00926722078914</v>
      </c>
      <c r="AC34" s="321"/>
      <c r="AD34" s="173"/>
      <c r="AE34" s="173">
        <v>109.00926722078914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27.879805754945458</v>
      </c>
      <c r="AP34" s="320"/>
      <c r="AQ34" s="199">
        <f t="shared" si="24"/>
        <v>144.04205433370399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8.9859982826991924</v>
      </c>
      <c r="M35" s="173"/>
      <c r="N35" s="173"/>
      <c r="O35" s="173"/>
      <c r="P35" s="186"/>
      <c r="Q35" s="186">
        <v>0.19501577536390277</v>
      </c>
      <c r="R35" s="173"/>
      <c r="S35" s="186">
        <v>2.2983987652186326</v>
      </c>
      <c r="T35" s="186">
        <v>0</v>
      </c>
      <c r="U35" s="186">
        <v>6.4925837421166568</v>
      </c>
      <c r="V35" s="186">
        <v>0</v>
      </c>
      <c r="W35" s="173"/>
      <c r="X35" s="173"/>
      <c r="Y35" s="173"/>
      <c r="Z35" s="188"/>
      <c r="AA35" s="350">
        <v>31.225369040015845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26.242509679572169</v>
      </c>
      <c r="AP35" s="320"/>
      <c r="AQ35" s="199">
        <f t="shared" si="24"/>
        <v>66.4538770022872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63.440741427547529</v>
      </c>
      <c r="M36" s="173"/>
      <c r="N36" s="173"/>
      <c r="O36" s="173"/>
      <c r="P36" s="186"/>
      <c r="Q36" s="186">
        <v>3.6496018503189256</v>
      </c>
      <c r="R36" s="173"/>
      <c r="S36" s="186">
        <v>43.013137632891791</v>
      </c>
      <c r="T36" s="186">
        <v>2.5804865689265646</v>
      </c>
      <c r="U36" s="186">
        <v>14.197515375410246</v>
      </c>
      <c r="V36" s="186">
        <v>0</v>
      </c>
      <c r="W36" s="173"/>
      <c r="X36" s="173"/>
      <c r="Y36" s="173"/>
      <c r="Z36" s="188"/>
      <c r="AA36" s="347">
        <v>113.43827417492285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113.2509255514445</v>
      </c>
      <c r="AP36" s="320"/>
      <c r="AQ36" s="199">
        <f t="shared" si="24"/>
        <v>290.1299411539149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10.077654207747848</v>
      </c>
      <c r="M37" s="173"/>
      <c r="N37" s="173"/>
      <c r="O37" s="173"/>
      <c r="P37" s="186"/>
      <c r="Q37" s="186">
        <v>7.4462903035591582E-2</v>
      </c>
      <c r="R37" s="173"/>
      <c r="S37" s="186">
        <v>0.87759794853641027</v>
      </c>
      <c r="T37" s="186">
        <v>2.0833119412161385</v>
      </c>
      <c r="U37" s="186">
        <v>7.0422814149597084</v>
      </c>
      <c r="V37" s="186">
        <v>0</v>
      </c>
      <c r="W37" s="173"/>
      <c r="X37" s="173"/>
      <c r="Y37" s="173"/>
      <c r="Z37" s="188"/>
      <c r="AA37" s="350">
        <v>5.0797298301911313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29.020647985775465</v>
      </c>
      <c r="AP37" s="320"/>
      <c r="AQ37" s="199">
        <f t="shared" si="24"/>
        <v>44.178032023714444</v>
      </c>
    </row>
    <row r="38" spans="1:43" ht="12.75" customHeight="1">
      <c r="A38" s="235" t="s">
        <v>26</v>
      </c>
      <c r="B38" s="236" t="s">
        <v>27</v>
      </c>
      <c r="C38" s="249">
        <f t="shared" si="36"/>
        <v>94.611879468826061</v>
      </c>
      <c r="D38" s="186">
        <v>94.611879468826061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50.67091191501099</v>
      </c>
      <c r="M38" s="173"/>
      <c r="N38" s="173"/>
      <c r="O38" s="173"/>
      <c r="P38" s="186"/>
      <c r="Q38" s="186">
        <v>1.8435510861058555</v>
      </c>
      <c r="R38" s="173"/>
      <c r="S38" s="186">
        <v>21.727552717294028</v>
      </c>
      <c r="T38" s="186">
        <v>2.8138975252844123</v>
      </c>
      <c r="U38" s="186">
        <v>24.285910586326693</v>
      </c>
      <c r="V38" s="186">
        <v>0</v>
      </c>
      <c r="W38" s="173"/>
      <c r="X38" s="173"/>
      <c r="Y38" s="173"/>
      <c r="Z38" s="188"/>
      <c r="AA38" s="350">
        <v>49.480817049083484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47.438522905430489</v>
      </c>
      <c r="AP38" s="320"/>
      <c r="AQ38" s="199">
        <f t="shared" si="24"/>
        <v>242.20213133835102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373.81457781246627</v>
      </c>
      <c r="M39" s="173"/>
      <c r="N39" s="173"/>
      <c r="O39" s="173"/>
      <c r="P39" s="186"/>
      <c r="Q39" s="186">
        <v>28.087575853899413</v>
      </c>
      <c r="R39" s="173"/>
      <c r="S39" s="186">
        <v>331.03193595555877</v>
      </c>
      <c r="T39" s="186">
        <v>10.856166008198388</v>
      </c>
      <c r="U39" s="186">
        <v>3.8388999948097213</v>
      </c>
      <c r="V39" s="186">
        <v>0</v>
      </c>
      <c r="W39" s="173"/>
      <c r="X39" s="173"/>
      <c r="Y39" s="173"/>
      <c r="Z39" s="188"/>
      <c r="AA39" s="350">
        <v>5.1828164326138761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37.447533132141331</v>
      </c>
      <c r="AP39" s="320"/>
      <c r="AQ39" s="199">
        <f t="shared" si="24"/>
        <v>416.44492737722146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84.368221561379016</v>
      </c>
      <c r="M40" s="173"/>
      <c r="N40" s="173"/>
      <c r="O40" s="173"/>
      <c r="P40" s="186"/>
      <c r="Q40" s="186">
        <v>0.30315938656071612</v>
      </c>
      <c r="R40" s="173"/>
      <c r="S40" s="186">
        <v>3.572947667620133</v>
      </c>
      <c r="T40" s="186">
        <v>6.7649072570618491</v>
      </c>
      <c r="U40" s="186">
        <v>3.5226538825010536</v>
      </c>
      <c r="V40" s="186">
        <v>70.204553367635256</v>
      </c>
      <c r="W40" s="173"/>
      <c r="X40" s="173"/>
      <c r="Y40" s="173"/>
      <c r="Z40" s="188"/>
      <c r="AA40" s="350">
        <v>14.612678666546786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16.131178010276088</v>
      </c>
      <c r="AP40" s="320"/>
      <c r="AQ40" s="199">
        <f t="shared" si="24"/>
        <v>115.11207823820189</v>
      </c>
    </row>
    <row r="41" spans="1:43" ht="12.75" customHeight="1">
      <c r="A41" s="235" t="s">
        <v>32</v>
      </c>
      <c r="B41" s="236" t="s">
        <v>33</v>
      </c>
      <c r="C41" s="526">
        <f t="shared" si="36"/>
        <v>7.2270069670779327</v>
      </c>
      <c r="D41" s="525">
        <v>7.2270069670779327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53.039343296425827</v>
      </c>
      <c r="M41" s="173"/>
      <c r="N41" s="173"/>
      <c r="O41" s="173"/>
      <c r="P41" s="186"/>
      <c r="Q41" s="186">
        <v>0.43737119304083333</v>
      </c>
      <c r="R41" s="173"/>
      <c r="S41" s="186">
        <v>5.154728678495017</v>
      </c>
      <c r="T41" s="186">
        <v>1.3190878520343228</v>
      </c>
      <c r="U41" s="186">
        <v>46.128155572855654</v>
      </c>
      <c r="V41" s="186">
        <v>0</v>
      </c>
      <c r="W41" s="173"/>
      <c r="X41" s="173"/>
      <c r="Y41" s="173"/>
      <c r="Z41" s="188"/>
      <c r="AA41" s="347">
        <v>34.637380456730384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101.21061884077835</v>
      </c>
      <c r="AP41" s="320"/>
      <c r="AQ41" s="199">
        <f t="shared" si="24"/>
        <v>196.11434956101249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3.7167926545122678</v>
      </c>
      <c r="M42" s="173"/>
      <c r="N42" s="173"/>
      <c r="O42" s="173"/>
      <c r="P42" s="186"/>
      <c r="Q42" s="186">
        <v>9.5884743120707577E-2</v>
      </c>
      <c r="R42" s="173"/>
      <c r="S42" s="186">
        <v>1.1300694765882642</v>
      </c>
      <c r="T42" s="186">
        <v>0.91604602462035345</v>
      </c>
      <c r="U42" s="186">
        <v>1.5747924101829427</v>
      </c>
      <c r="V42" s="186">
        <v>0</v>
      </c>
      <c r="W42" s="173"/>
      <c r="X42" s="173"/>
      <c r="Y42" s="173"/>
      <c r="Z42" s="188"/>
      <c r="AA42" s="382">
        <v>11.799208840643381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9.7297950834138582</v>
      </c>
      <c r="AP42" s="320"/>
      <c r="AQ42" s="199">
        <f t="shared" si="24"/>
        <v>25.245796578569507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5.0293473696584936</v>
      </c>
      <c r="M43" s="173"/>
      <c r="N43" s="173"/>
      <c r="O43" s="173"/>
      <c r="P43" s="173"/>
      <c r="Q43" s="173">
        <v>0.22359045588839827</v>
      </c>
      <c r="R43" s="173"/>
      <c r="S43" s="173">
        <v>2.6351715740412258</v>
      </c>
      <c r="T43" s="173">
        <v>0.32574199792456615</v>
      </c>
      <c r="U43" s="173">
        <v>0.79384334180430083</v>
      </c>
      <c r="V43" s="173">
        <v>0</v>
      </c>
      <c r="W43" s="173">
        <v>1.0510000000000019</v>
      </c>
      <c r="X43" s="173"/>
      <c r="Y43" s="173"/>
      <c r="Z43" s="188"/>
      <c r="AA43" s="350">
        <v>9.9488207796452244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21.925271679747411</v>
      </c>
      <c r="AP43" s="320"/>
      <c r="AQ43" s="199">
        <f t="shared" si="24"/>
        <v>36.903439829051131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62.953488960742909</v>
      </c>
      <c r="M44" s="180"/>
      <c r="N44" s="180"/>
      <c r="O44" s="180"/>
      <c r="P44" s="180"/>
      <c r="Q44" s="180">
        <v>2.1022615668990126</v>
      </c>
      <c r="R44" s="180"/>
      <c r="S44" s="180">
        <v>0</v>
      </c>
      <c r="T44" s="180">
        <v>0.89811951213505181</v>
      </c>
      <c r="U44" s="180">
        <v>59.953107881708846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21.133110597209271</v>
      </c>
      <c r="AP44" s="328"/>
      <c r="AQ44" s="215">
        <f>C44+H44+L44+AA44+AB44+AN44+AO44+AP44</f>
        <v>84.086599557952184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4384.4286818825231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1651.7158906981124</v>
      </c>
      <c r="Q45" s="529">
        <f t="shared" si="40"/>
        <v>0</v>
      </c>
      <c r="R45" s="529">
        <f t="shared" si="40"/>
        <v>755.21645910722566</v>
      </c>
      <c r="S45" s="529">
        <f t="shared" si="40"/>
        <v>19.698</v>
      </c>
      <c r="T45" s="529">
        <f t="shared" si="40"/>
        <v>1.5676415399999999</v>
      </c>
      <c r="U45" s="529">
        <f>SUM(U46:U55)</f>
        <v>1956.230690537185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2.2355975924333618</v>
      </c>
      <c r="AP45" s="533">
        <f t="shared" si="40"/>
        <v>0</v>
      </c>
      <c r="AQ45" s="536">
        <f t="shared" si="24"/>
        <v>4386.6642794749569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807.51869999999985</v>
      </c>
      <c r="M46" s="179"/>
      <c r="N46" s="179"/>
      <c r="O46" s="179"/>
      <c r="P46" s="179"/>
      <c r="Q46" s="179"/>
      <c r="R46" s="179"/>
      <c r="S46" s="179"/>
      <c r="T46" s="179"/>
      <c r="U46" s="179">
        <v>807.51869999999985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807.51869999999985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1641.9304407620232</v>
      </c>
      <c r="M48" s="173"/>
      <c r="N48" s="173"/>
      <c r="O48" s="173"/>
      <c r="P48" s="173">
        <v>1325.6494000866196</v>
      </c>
      <c r="Q48" s="173"/>
      <c r="R48" s="173"/>
      <c r="S48" s="173"/>
      <c r="T48" s="173">
        <v>1.5676415399999999</v>
      </c>
      <c r="U48" s="173">
        <v>314.71339913540351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1641.9304407620232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98.486219155793961</v>
      </c>
      <c r="M49" s="173"/>
      <c r="N49" s="173"/>
      <c r="O49" s="173"/>
      <c r="P49" s="173">
        <v>17.844819155793953</v>
      </c>
      <c r="Q49" s="173"/>
      <c r="R49" s="173"/>
      <c r="S49" s="173"/>
      <c r="T49" s="173"/>
      <c r="U49" s="173">
        <v>80.641400000000004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98.486219155793961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43.8</v>
      </c>
      <c r="M50" s="173"/>
      <c r="N50" s="173"/>
      <c r="O50" s="173"/>
      <c r="P50" s="173"/>
      <c r="Q50" s="173"/>
      <c r="R50" s="285"/>
      <c r="S50" s="173"/>
      <c r="T50" s="173"/>
      <c r="U50" s="173">
        <v>43.8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2.2355975924333618</v>
      </c>
      <c r="AP50" s="320"/>
      <c r="AQ50" s="199">
        <f t="shared" si="24"/>
        <v>46.035597592433362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22.975870398782789</v>
      </c>
      <c r="M51" s="173"/>
      <c r="N51" s="173"/>
      <c r="O51" s="173"/>
      <c r="P51" s="173">
        <v>1.5247584905660378</v>
      </c>
      <c r="Q51" s="188"/>
      <c r="R51" s="173">
        <v>21.451111908216749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22.975870398782789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733.76534719900894</v>
      </c>
      <c r="M52" s="285"/>
      <c r="N52" s="285"/>
      <c r="O52" s="285"/>
      <c r="P52" s="186"/>
      <c r="Q52" s="186"/>
      <c r="R52" s="285">
        <v>733.76534719900894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733.76534719900894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658.57828234201372</v>
      </c>
      <c r="M53" s="285"/>
      <c r="N53" s="285"/>
      <c r="O53" s="285"/>
      <c r="P53" s="183">
        <v>199.37407049999999</v>
      </c>
      <c r="Q53" s="183"/>
      <c r="R53" s="285"/>
      <c r="S53" s="186"/>
      <c r="T53" s="285"/>
      <c r="U53" s="285">
        <v>459.20421184201376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658.57828234201372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28.788290537185016</v>
      </c>
      <c r="M54" s="285"/>
      <c r="N54" s="285"/>
      <c r="O54" s="285"/>
      <c r="P54" s="183"/>
      <c r="Q54" s="183"/>
      <c r="R54" s="285"/>
      <c r="S54" s="186"/>
      <c r="T54" s="285"/>
      <c r="U54" s="285">
        <v>28.788290537185016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28.788290537185016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348.58553148771574</v>
      </c>
      <c r="M55" s="180"/>
      <c r="N55" s="180"/>
      <c r="O55" s="180"/>
      <c r="P55" s="180">
        <v>107.32284246513295</v>
      </c>
      <c r="Q55" s="180"/>
      <c r="R55" s="180"/>
      <c r="S55" s="173">
        <v>19.698</v>
      </c>
      <c r="T55" s="180"/>
      <c r="U55" s="180">
        <v>221.5646890225828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348.58553148771574</v>
      </c>
    </row>
    <row r="56" spans="1:43" s="206" customFormat="1" ht="12.75" customHeight="1">
      <c r="A56" s="240" t="s">
        <v>40</v>
      </c>
      <c r="B56" s="241"/>
      <c r="C56" s="287">
        <f t="shared" si="45"/>
        <v>263.89473284080003</v>
      </c>
      <c r="D56" s="292">
        <v>181.41200000000001</v>
      </c>
      <c r="E56" s="188">
        <v>61.793300000000002</v>
      </c>
      <c r="F56" s="288"/>
      <c r="G56" s="288">
        <v>20.689432840799999</v>
      </c>
      <c r="H56" s="174">
        <f t="shared" si="46"/>
        <v>287.57100000000003</v>
      </c>
      <c r="I56" s="292"/>
      <c r="J56" s="187">
        <v>179.036</v>
      </c>
      <c r="K56" s="288">
        <v>108.535</v>
      </c>
      <c r="L56" s="174">
        <f t="shared" si="47"/>
        <v>1188.6191008699759</v>
      </c>
      <c r="M56" s="187"/>
      <c r="N56" s="187"/>
      <c r="O56" s="187"/>
      <c r="P56" s="187">
        <v>0</v>
      </c>
      <c r="Q56" s="187">
        <v>681.74933339131167</v>
      </c>
      <c r="R56" s="187"/>
      <c r="S56" s="187">
        <v>0</v>
      </c>
      <c r="T56" s="187">
        <v>56.592099462731078</v>
      </c>
      <c r="U56" s="187">
        <v>388.510686015933</v>
      </c>
      <c r="V56" s="187">
        <v>61.766981999999999</v>
      </c>
      <c r="W56" s="187"/>
      <c r="X56" s="187"/>
      <c r="Y56" s="187"/>
      <c r="Z56" s="288"/>
      <c r="AA56" s="174">
        <v>481.8724085220216</v>
      </c>
      <c r="AB56" s="342">
        <f t="shared" si="48"/>
        <v>16.546245668982426</v>
      </c>
      <c r="AC56" s="343"/>
      <c r="AD56" s="187"/>
      <c r="AE56" s="187">
        <v>16.426822720668678</v>
      </c>
      <c r="AF56" s="187"/>
      <c r="AG56" s="187"/>
      <c r="AH56" s="187"/>
      <c r="AI56" s="187"/>
      <c r="AJ56" s="187"/>
      <c r="AK56" s="187"/>
      <c r="AL56" s="187">
        <v>0.11942294831374796</v>
      </c>
      <c r="AM56" s="442">
        <v>0</v>
      </c>
      <c r="AN56" s="342"/>
      <c r="AO56" s="174">
        <v>578.50386930352533</v>
      </c>
      <c r="AP56" s="342"/>
      <c r="AQ56" s="218">
        <f t="shared" si="24"/>
        <v>2817.0073572053052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4.43</v>
      </c>
      <c r="I57" s="292">
        <f t="shared" si="49"/>
        <v>0</v>
      </c>
      <c r="J57" s="292">
        <f t="shared" si="49"/>
        <v>0</v>
      </c>
      <c r="K57" s="292">
        <f t="shared" si="49"/>
        <v>4.43</v>
      </c>
      <c r="L57" s="174">
        <f t="shared" si="49"/>
        <v>361.01469244881503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14.048247346248719</v>
      </c>
      <c r="R57" s="187">
        <f t="shared" si="49"/>
        <v>0</v>
      </c>
      <c r="S57" s="187">
        <f t="shared" si="49"/>
        <v>15.476999999999984</v>
      </c>
      <c r="T57" s="187">
        <f t="shared" si="49"/>
        <v>44.589979766927513</v>
      </c>
      <c r="U57" s="187">
        <f t="shared" si="49"/>
        <v>286.89946533563881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287.42179463478095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516.60192965043461</v>
      </c>
      <c r="AP57" s="342">
        <f t="shared" si="49"/>
        <v>0</v>
      </c>
      <c r="AQ57" s="238">
        <f t="shared" si="24"/>
        <v>1169.5161859133561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223.8631994896443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6.8259304296813674</v>
      </c>
      <c r="R58" s="187">
        <f t="shared" si="54"/>
        <v>0</v>
      </c>
      <c r="S58" s="187">
        <v>1.5099255557821727</v>
      </c>
      <c r="T58" s="187">
        <v>35.100123132498076</v>
      </c>
      <c r="U58" s="187">
        <v>180.42722037168269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133.19479613747734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368.50954842225184</v>
      </c>
      <c r="AP58" s="342">
        <f t="shared" ref="AP58" si="57">SUM(AP59:AP64)</f>
        <v>0</v>
      </c>
      <c r="AQ58" s="238">
        <f t="shared" si="24"/>
        <v>725.61531322869894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4.43</v>
      </c>
      <c r="I65" s="151"/>
      <c r="J65" s="151">
        <v>0</v>
      </c>
      <c r="K65" s="151">
        <v>4.43</v>
      </c>
      <c r="L65" s="308">
        <f>SUM(M65:Z65)</f>
        <v>137.15149295917072</v>
      </c>
      <c r="M65" s="180"/>
      <c r="N65" s="180"/>
      <c r="O65" s="180"/>
      <c r="P65" s="180"/>
      <c r="Q65" s="180">
        <v>7.222316916567352</v>
      </c>
      <c r="R65" s="180"/>
      <c r="S65" s="187">
        <v>13.967074444217811</v>
      </c>
      <c r="T65" s="187">
        <v>9.4898566344294384</v>
      </c>
      <c r="U65" s="187">
        <v>106.47224496395613</v>
      </c>
      <c r="V65" s="180">
        <f>SUM(V66:V69)</f>
        <v>0</v>
      </c>
      <c r="W65" s="180"/>
      <c r="X65" s="180"/>
      <c r="Y65" s="180"/>
      <c r="Z65" s="264"/>
      <c r="AA65" s="174">
        <v>154.22699849730361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148.09238122818277</v>
      </c>
      <c r="AP65" s="328"/>
      <c r="AQ65" s="571">
        <f t="shared" si="24"/>
        <v>443.90087268465714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271.01279999999997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271.01279999999997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52.020636285468612</v>
      </c>
      <c r="AP70" s="331"/>
      <c r="AQ70" s="218">
        <f t="shared" si="24"/>
        <v>323.03343628546861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37.136512379508076</v>
      </c>
      <c r="M71" s="180"/>
      <c r="N71" s="180"/>
      <c r="O71" s="180"/>
      <c r="P71" s="180"/>
      <c r="Q71" s="180"/>
      <c r="R71" s="180"/>
      <c r="S71" s="180"/>
      <c r="T71" s="180"/>
      <c r="U71" s="180">
        <v>37.136512379508076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37.136512379508076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-11.966433071557617</v>
      </c>
      <c r="D72" s="276">
        <f t="shared" si="58"/>
        <v>-13.78168949655759</v>
      </c>
      <c r="E72" s="177">
        <f t="shared" si="58"/>
        <v>1.8152564250000012</v>
      </c>
      <c r="F72" s="295">
        <f t="shared" si="58"/>
        <v>0</v>
      </c>
      <c r="G72" s="295">
        <f t="shared" si="58"/>
        <v>0</v>
      </c>
      <c r="H72" s="305">
        <f t="shared" si="58"/>
        <v>-0.50799999999992451</v>
      </c>
      <c r="I72" s="276">
        <f t="shared" si="58"/>
        <v>0.74400000000007438</v>
      </c>
      <c r="J72" s="177">
        <f t="shared" si="58"/>
        <v>-1.2520000000000095</v>
      </c>
      <c r="K72" s="295">
        <f t="shared" si="58"/>
        <v>0</v>
      </c>
      <c r="L72" s="305">
        <f t="shared" si="58"/>
        <v>-255.32529134533706</v>
      </c>
      <c r="M72" s="177">
        <f t="shared" si="58"/>
        <v>0</v>
      </c>
      <c r="N72" s="177">
        <f t="shared" ref="N72" si="59">N26-N27-N29</f>
        <v>0</v>
      </c>
      <c r="O72" s="177">
        <f t="shared" si="58"/>
        <v>0</v>
      </c>
      <c r="P72" s="177">
        <f t="shared" si="58"/>
        <v>4.3591093018876563</v>
      </c>
      <c r="Q72" s="177">
        <f t="shared" si="58"/>
        <v>-24.27880000000016</v>
      </c>
      <c r="R72" s="177">
        <f t="shared" si="58"/>
        <v>-32.652659107225759</v>
      </c>
      <c r="S72" s="177">
        <f t="shared" si="58"/>
        <v>-71.8977000000001</v>
      </c>
      <c r="T72" s="177">
        <f t="shared" si="58"/>
        <v>2.9375584600000195</v>
      </c>
      <c r="U72" s="177">
        <f t="shared" si="58"/>
        <v>-133.79279999999926</v>
      </c>
      <c r="V72" s="177">
        <f t="shared" si="58"/>
        <v>0</v>
      </c>
      <c r="W72" s="177">
        <f t="shared" si="58"/>
        <v>-1.7763568394002505E-15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-0.70056983809126905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-8.1541358555462011</v>
      </c>
      <c r="AP72" s="255">
        <f t="shared" si="58"/>
        <v>0</v>
      </c>
      <c r="AQ72" s="205">
        <f t="shared" si="24"/>
        <v>-276.65443011053208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-1.8258916570211428</v>
      </c>
    </row>
    <row r="74" spans="1:43" s="206" customFormat="1" ht="12.75" customHeight="1">
      <c r="A74" s="171" t="s">
        <v>51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7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50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965.28099999999995</v>
      </c>
      <c r="I2" s="12">
        <v>790.31399999999996</v>
      </c>
      <c r="J2" s="301">
        <v>174.96700000000001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960.25443382703997</v>
      </c>
      <c r="AB2" s="318">
        <f>SUM(AC2:AM2)</f>
        <v>235.09633852510527</v>
      </c>
      <c r="AC2" s="319">
        <v>72.841999999999999</v>
      </c>
      <c r="AD2" s="301">
        <v>20.983999999999998</v>
      </c>
      <c r="AE2" s="301">
        <v>113.20594567137452</v>
      </c>
      <c r="AF2" s="301">
        <v>0</v>
      </c>
      <c r="AG2" s="301">
        <v>23.597974586796596</v>
      </c>
      <c r="AH2" s="301">
        <v>4.2992261392949267</v>
      </c>
      <c r="AI2" s="301">
        <v>0</v>
      </c>
      <c r="AJ2" s="301">
        <v>0</v>
      </c>
      <c r="AK2" s="301">
        <v>0</v>
      </c>
      <c r="AL2" s="301">
        <v>0.11942294831374796</v>
      </c>
      <c r="AM2" s="415">
        <v>4.7769179325499185E-2</v>
      </c>
      <c r="AN2" s="412">
        <v>0</v>
      </c>
      <c r="AO2" s="349"/>
      <c r="AP2" s="318"/>
      <c r="AQ2" s="195">
        <f>C2+H2+L2+AA2+AB2+AN2+AO2+AP2</f>
        <v>2160.6317723521452</v>
      </c>
    </row>
    <row r="3" spans="1:43" ht="12.75" customHeight="1">
      <c r="A3" s="197" t="s">
        <v>1</v>
      </c>
      <c r="B3" s="198"/>
      <c r="C3" s="249">
        <f>SUM(D3:G3)</f>
        <v>1696.9404471621681</v>
      </c>
      <c r="D3" s="250">
        <v>1642.6341493213681</v>
      </c>
      <c r="E3" s="188">
        <v>36.575000000000003</v>
      </c>
      <c r="F3" s="188"/>
      <c r="G3" s="188">
        <v>17.7312978408</v>
      </c>
      <c r="H3" s="302">
        <f>SUM(I3:K3)</f>
        <v>0</v>
      </c>
      <c r="I3" s="28"/>
      <c r="J3" s="173"/>
      <c r="K3" s="188"/>
      <c r="L3" s="302">
        <f>SUM(M3:Z3)</f>
        <v>9617.7699733749996</v>
      </c>
      <c r="M3" s="28">
        <v>3009.5117999999998</v>
      </c>
      <c r="N3" s="28">
        <v>46.86</v>
      </c>
      <c r="O3" s="173">
        <v>0</v>
      </c>
      <c r="P3" s="173">
        <v>1079.9099999999999</v>
      </c>
      <c r="Q3" s="173">
        <v>383.18280000000004</v>
      </c>
      <c r="R3" s="173">
        <v>723.61709999999994</v>
      </c>
      <c r="S3" s="173">
        <v>1558.1117999999999</v>
      </c>
      <c r="T3" s="173">
        <v>126.1456</v>
      </c>
      <c r="U3" s="173">
        <v>2147.4144000000001</v>
      </c>
      <c r="V3" s="173">
        <v>220.04487337499998</v>
      </c>
      <c r="W3" s="173">
        <v>0</v>
      </c>
      <c r="X3" s="173">
        <v>201.68959999999998</v>
      </c>
      <c r="Y3" s="173">
        <v>2.1019999999999999</v>
      </c>
      <c r="Z3" s="188">
        <v>119.18</v>
      </c>
      <c r="AA3" s="302">
        <v>2482.6644878719198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14.531384350816852</v>
      </c>
      <c r="AP3" s="320"/>
      <c r="AQ3" s="199">
        <f t="shared" ref="AQ3:AQ20" si="0">C3+H3+L3+AA3+AB3+AN3+AO3+AP3</f>
        <v>13811.906292759904</v>
      </c>
    </row>
    <row r="4" spans="1:43" ht="12.75" customHeight="1">
      <c r="A4" s="197" t="s">
        <v>2</v>
      </c>
      <c r="B4" s="198"/>
      <c r="C4" s="249">
        <f>SUM(D4:G4)</f>
        <v>6.4323252205245147</v>
      </c>
      <c r="D4" s="250">
        <v>1.8465252205245153</v>
      </c>
      <c r="E4" s="251">
        <v>4.5857999999999999</v>
      </c>
      <c r="F4" s="188"/>
      <c r="G4" s="188">
        <v>0</v>
      </c>
      <c r="H4" s="302">
        <f>SUM(I4:K4)</f>
        <v>8.4169999999999998</v>
      </c>
      <c r="I4" s="28"/>
      <c r="J4" s="173"/>
      <c r="K4" s="188">
        <v>8.4169999999999998</v>
      </c>
      <c r="L4" s="302">
        <f>SUM(M4:Z4)</f>
        <v>1387.6571999999999</v>
      </c>
      <c r="M4" s="28">
        <v>0</v>
      </c>
      <c r="N4" s="28">
        <v>14.91</v>
      </c>
      <c r="O4" s="173"/>
      <c r="P4" s="173">
        <v>21.299999999999997</v>
      </c>
      <c r="Q4" s="173">
        <v>26.39</v>
      </c>
      <c r="R4" s="173">
        <v>0</v>
      </c>
      <c r="S4" s="173">
        <v>1131.6501000000001</v>
      </c>
      <c r="T4" s="173">
        <v>5.6315000000000008</v>
      </c>
      <c r="U4" s="173">
        <v>36.204000000000001</v>
      </c>
      <c r="V4" s="173">
        <v>0</v>
      </c>
      <c r="W4" s="173">
        <v>111.40599999999999</v>
      </c>
      <c r="X4" s="173">
        <v>35.115600000000001</v>
      </c>
      <c r="Y4" s="173">
        <v>0</v>
      </c>
      <c r="Z4" s="188">
        <v>5.05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6.1049011177987955</v>
      </c>
      <c r="AP4" s="320"/>
      <c r="AQ4" s="199">
        <f t="shared" si="0"/>
        <v>1408.6114263383231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154.3629</v>
      </c>
      <c r="M5" s="28"/>
      <c r="N5" s="28"/>
      <c r="O5" s="173"/>
      <c r="P5" s="173"/>
      <c r="Q5" s="173"/>
      <c r="R5" s="173"/>
      <c r="S5" s="173">
        <v>36.441299999999998</v>
      </c>
      <c r="T5" s="173"/>
      <c r="U5" s="173">
        <v>117.9216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154.3629</v>
      </c>
    </row>
    <row r="6" spans="1:43" ht="12.75" customHeight="1" thickBot="1">
      <c r="A6" s="200" t="s">
        <v>4</v>
      </c>
      <c r="B6" s="201"/>
      <c r="C6" s="249">
        <f>SUM(D6:G6)</f>
        <v>122.36806388830101</v>
      </c>
      <c r="D6" s="252">
        <v>123.10168136830102</v>
      </c>
      <c r="E6" s="188">
        <v>0</v>
      </c>
      <c r="F6" s="253"/>
      <c r="G6" s="253">
        <v>-0.73361748000000004</v>
      </c>
      <c r="H6" s="303">
        <f>SUM(I6:K6)</f>
        <v>-154.279</v>
      </c>
      <c r="I6" s="304">
        <v>-165.35399999999998</v>
      </c>
      <c r="J6" s="304">
        <v>0</v>
      </c>
      <c r="K6" s="253">
        <v>11.074999999999999</v>
      </c>
      <c r="L6" s="303">
        <f>SUM(M6:Z6)</f>
        <v>92.062849099999951</v>
      </c>
      <c r="M6" s="28">
        <v>342.57099999999997</v>
      </c>
      <c r="N6" s="28">
        <v>-6.39</v>
      </c>
      <c r="O6" s="173"/>
      <c r="P6" s="173">
        <v>-106.5</v>
      </c>
      <c r="Q6" s="173">
        <v>-12.667200000000001</v>
      </c>
      <c r="R6" s="173">
        <v>-15.799499999999998</v>
      </c>
      <c r="S6" s="173">
        <v>91.595699999999994</v>
      </c>
      <c r="T6" s="173">
        <v>-1.1263000000000001</v>
      </c>
      <c r="U6" s="173">
        <v>-204.81119999999999</v>
      </c>
      <c r="V6" s="173">
        <v>3.0883490999999998</v>
      </c>
      <c r="W6" s="173">
        <v>2.1019999999999999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60.151912988300964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1812.8761858299447</v>
      </c>
      <c r="D7" s="324">
        <f t="shared" si="1"/>
        <v>1763.8893054691448</v>
      </c>
      <c r="E7" s="178">
        <f t="shared" si="1"/>
        <v>31.989200000000004</v>
      </c>
      <c r="F7" s="178">
        <f t="shared" si="1"/>
        <v>0</v>
      </c>
      <c r="G7" s="178">
        <f t="shared" si="1"/>
        <v>16.9976803608</v>
      </c>
      <c r="H7" s="306">
        <f t="shared" si="1"/>
        <v>802.58499999999992</v>
      </c>
      <c r="I7" s="324">
        <f t="shared" si="1"/>
        <v>624.96</v>
      </c>
      <c r="J7" s="178">
        <f t="shared" si="1"/>
        <v>174.96700000000001</v>
      </c>
      <c r="K7" s="324">
        <f t="shared" si="1"/>
        <v>2.6579999999999995</v>
      </c>
      <c r="L7" s="306">
        <f t="shared" si="1"/>
        <v>8167.8127224749996</v>
      </c>
      <c r="M7" s="324">
        <f t="shared" si="1"/>
        <v>3352.0827999999997</v>
      </c>
      <c r="N7" s="324">
        <f t="shared" ref="N7" si="2">N2+N3-N4-N5+N6</f>
        <v>25.56</v>
      </c>
      <c r="O7" s="178">
        <f t="shared" si="1"/>
        <v>0</v>
      </c>
      <c r="P7" s="178">
        <f t="shared" si="1"/>
        <v>952.1099999999999</v>
      </c>
      <c r="Q7" s="178">
        <f t="shared" si="1"/>
        <v>344.12560000000008</v>
      </c>
      <c r="R7" s="178">
        <f t="shared" si="1"/>
        <v>707.81759999999997</v>
      </c>
      <c r="S7" s="178">
        <f t="shared" si="1"/>
        <v>481.61609999999985</v>
      </c>
      <c r="T7" s="178">
        <f t="shared" si="1"/>
        <v>119.3878</v>
      </c>
      <c r="U7" s="178">
        <f t="shared" si="1"/>
        <v>1788.4776000000002</v>
      </c>
      <c r="V7" s="178">
        <f t="shared" si="1"/>
        <v>223.13322247499997</v>
      </c>
      <c r="W7" s="178">
        <f t="shared" si="1"/>
        <v>-109.30399999999999</v>
      </c>
      <c r="X7" s="178">
        <f t="shared" si="1"/>
        <v>166.57399999999998</v>
      </c>
      <c r="Y7" s="178">
        <f t="shared" si="1"/>
        <v>2.1019999999999999</v>
      </c>
      <c r="Z7" s="324">
        <f t="shared" si="1"/>
        <v>114.13000000000001</v>
      </c>
      <c r="AA7" s="306">
        <f t="shared" si="1"/>
        <v>3442.9189216989598</v>
      </c>
      <c r="AB7" s="306">
        <f t="shared" si="1"/>
        <v>235.09633852510527</v>
      </c>
      <c r="AC7" s="324">
        <f t="shared" si="1"/>
        <v>72.841999999999999</v>
      </c>
      <c r="AD7" s="178">
        <f t="shared" si="1"/>
        <v>20.983999999999998</v>
      </c>
      <c r="AE7" s="178">
        <f t="shared" si="1"/>
        <v>113.20594567137452</v>
      </c>
      <c r="AF7" s="178">
        <f t="shared" ref="AF7" si="3">AF2+AF3-AF4-AF5+AF6</f>
        <v>0</v>
      </c>
      <c r="AG7" s="178">
        <f t="shared" si="1"/>
        <v>23.597974586796596</v>
      </c>
      <c r="AH7" s="178">
        <f t="shared" si="1"/>
        <v>4.2992261392949267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0.11942294831374796</v>
      </c>
      <c r="AM7" s="418">
        <f t="shared" si="1"/>
        <v>4.7769179325499185E-2</v>
      </c>
      <c r="AN7" s="324">
        <f t="shared" si="1"/>
        <v>0</v>
      </c>
      <c r="AO7" s="306">
        <f t="shared" si="1"/>
        <v>8.4264832330180575</v>
      </c>
      <c r="AP7" s="360">
        <f t="shared" si="1"/>
        <v>0</v>
      </c>
      <c r="AQ7" s="227">
        <f t="shared" si="0"/>
        <v>14469.715651762026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1812.8761858299447</v>
      </c>
      <c r="D8" s="372">
        <f t="shared" si="6"/>
        <v>1763.8893054691448</v>
      </c>
      <c r="E8" s="373">
        <f t="shared" si="6"/>
        <v>31.989200000000004</v>
      </c>
      <c r="F8" s="374">
        <f t="shared" si="6"/>
        <v>0</v>
      </c>
      <c r="G8" s="374">
        <f t="shared" si="6"/>
        <v>16.9976803608</v>
      </c>
      <c r="H8" s="375">
        <f t="shared" si="6"/>
        <v>802.58499999999992</v>
      </c>
      <c r="I8" s="372">
        <f t="shared" si="6"/>
        <v>624.96</v>
      </c>
      <c r="J8" s="373">
        <f t="shared" si="6"/>
        <v>174.96700000000001</v>
      </c>
      <c r="K8" s="372">
        <f t="shared" si="6"/>
        <v>2.6579999999999995</v>
      </c>
      <c r="L8" s="375">
        <f t="shared" si="6"/>
        <v>7885.0067224750001</v>
      </c>
      <c r="M8" s="372">
        <f t="shared" si="6"/>
        <v>3352.0827999999997</v>
      </c>
      <c r="N8" s="372">
        <f t="shared" si="6"/>
        <v>25.56</v>
      </c>
      <c r="O8" s="373">
        <f t="shared" si="6"/>
        <v>0</v>
      </c>
      <c r="P8" s="373">
        <f t="shared" si="6"/>
        <v>952.1099999999999</v>
      </c>
      <c r="Q8" s="373">
        <f t="shared" si="6"/>
        <v>344.12560000000008</v>
      </c>
      <c r="R8" s="373">
        <f t="shared" si="6"/>
        <v>707.81759999999997</v>
      </c>
      <c r="S8" s="373">
        <f t="shared" si="6"/>
        <v>481.61609999999985</v>
      </c>
      <c r="T8" s="373">
        <f t="shared" si="6"/>
        <v>119.3878</v>
      </c>
      <c r="U8" s="373">
        <f t="shared" si="6"/>
        <v>1788.4776000000002</v>
      </c>
      <c r="V8" s="373">
        <f t="shared" si="6"/>
        <v>223.13322247499997</v>
      </c>
      <c r="W8" s="373">
        <f t="shared" si="6"/>
        <v>-109.30399999999999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3059.3513283102143</v>
      </c>
      <c r="AB8" s="372">
        <f t="shared" si="6"/>
        <v>235.09633852510527</v>
      </c>
      <c r="AC8" s="372">
        <f t="shared" si="6"/>
        <v>72.841999999999999</v>
      </c>
      <c r="AD8" s="373">
        <f t="shared" si="6"/>
        <v>20.983999999999998</v>
      </c>
      <c r="AE8" s="373">
        <f t="shared" si="6"/>
        <v>113.20594567137452</v>
      </c>
      <c r="AF8" s="373">
        <f t="shared" si="6"/>
        <v>0</v>
      </c>
      <c r="AG8" s="373">
        <f t="shared" si="6"/>
        <v>23.597974586796596</v>
      </c>
      <c r="AH8" s="373">
        <f t="shared" si="6"/>
        <v>4.2992261392949267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0.11942294831374796</v>
      </c>
      <c r="AM8" s="419">
        <f t="shared" si="6"/>
        <v>4.7769179325499185E-2</v>
      </c>
      <c r="AN8" s="372">
        <f t="shared" si="6"/>
        <v>0</v>
      </c>
      <c r="AO8" s="375">
        <f t="shared" si="6"/>
        <v>8.4264832330180575</v>
      </c>
      <c r="AP8" s="372">
        <f t="shared" si="6"/>
        <v>0</v>
      </c>
      <c r="AQ8" s="376">
        <f t="shared" si="0"/>
        <v>13803.342058373282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1430.4901296657208</v>
      </c>
      <c r="D9" s="257">
        <f t="shared" si="8"/>
        <v>1430.4901296657208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617.52</v>
      </c>
      <c r="I9" s="257">
        <f t="shared" si="8"/>
        <v>617.52</v>
      </c>
      <c r="J9" s="178">
        <f t="shared" si="8"/>
        <v>0</v>
      </c>
      <c r="K9" s="258">
        <f t="shared" si="8"/>
        <v>0</v>
      </c>
      <c r="L9" s="306">
        <f t="shared" si="8"/>
        <v>4410.8314564727234</v>
      </c>
      <c r="M9" s="178">
        <f t="shared" si="8"/>
        <v>3352.0827999999997</v>
      </c>
      <c r="N9" s="178">
        <f t="shared" ref="N9" si="9">SUM(N10:N14)</f>
        <v>20.234999999999999</v>
      </c>
      <c r="O9" s="178">
        <f t="shared" si="8"/>
        <v>11.846756472723797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997.70370000000003</v>
      </c>
      <c r="T9" s="178">
        <f t="shared" si="8"/>
        <v>0</v>
      </c>
      <c r="U9" s="178">
        <f t="shared" si="8"/>
        <v>28.963200000000001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1828.6462214579153</v>
      </c>
      <c r="AB9" s="324">
        <f t="shared" si="8"/>
        <v>23.597974586796596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23.597974586796596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48.23731728288908</v>
      </c>
      <c r="AP9" s="324">
        <f t="shared" si="8"/>
        <v>0</v>
      </c>
      <c r="AQ9" s="209">
        <f t="shared" si="0"/>
        <v>8359.3230994660444</v>
      </c>
    </row>
    <row r="10" spans="1:43" ht="12.75" customHeight="1">
      <c r="A10" s="63" t="s">
        <v>221</v>
      </c>
      <c r="B10" s="210"/>
      <c r="C10" s="259">
        <f>SUM(D10:G10)</f>
        <v>1426.5906985199997</v>
      </c>
      <c r="D10" s="260">
        <v>1426.5906985199997</v>
      </c>
      <c r="E10" s="179"/>
      <c r="F10" s="261"/>
      <c r="G10" s="261"/>
      <c r="H10" s="307">
        <f>SUM(I10:K10)</f>
        <v>478.20600000000002</v>
      </c>
      <c r="I10" s="260">
        <v>478.20600000000002</v>
      </c>
      <c r="J10" s="179">
        <v>0</v>
      </c>
      <c r="K10" s="261"/>
      <c r="L10" s="307">
        <f>SUM(M10:Z10)</f>
        <v>1026.6668999999999</v>
      </c>
      <c r="M10" s="179"/>
      <c r="N10" s="179"/>
      <c r="O10" s="179"/>
      <c r="P10" s="179"/>
      <c r="Q10" s="179"/>
      <c r="R10" s="179"/>
      <c r="S10" s="179">
        <v>997.70370000000003</v>
      </c>
      <c r="T10" s="179"/>
      <c r="U10" s="179">
        <v>28.963200000000001</v>
      </c>
      <c r="V10" s="179"/>
      <c r="W10" s="179"/>
      <c r="X10" s="179"/>
      <c r="Y10" s="179"/>
      <c r="Z10" s="261"/>
      <c r="AA10" s="307">
        <v>1743.1384828508646</v>
      </c>
      <c r="AB10" s="326">
        <f>SUM(AC10:AM10)</f>
        <v>23.597974586796596</v>
      </c>
      <c r="AC10" s="327"/>
      <c r="AD10" s="179"/>
      <c r="AE10" s="179">
        <v>0</v>
      </c>
      <c r="AF10" s="179">
        <v>0</v>
      </c>
      <c r="AG10" s="179">
        <v>23.597974586796596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4698.20005595766</v>
      </c>
    </row>
    <row r="11" spans="1:43" ht="12.75" customHeight="1">
      <c r="A11" s="19" t="s">
        <v>222</v>
      </c>
      <c r="B11" s="198"/>
      <c r="C11" s="249">
        <f>SUM(D11:G11)</f>
        <v>3.899431145721115</v>
      </c>
      <c r="D11" s="28">
        <v>3.899431145721115</v>
      </c>
      <c r="E11" s="173"/>
      <c r="F11" s="188"/>
      <c r="G11" s="188"/>
      <c r="H11" s="302">
        <f>SUM(I11:K11)</f>
        <v>12.834</v>
      </c>
      <c r="I11" s="28">
        <v>12.834</v>
      </c>
      <c r="J11" s="173"/>
      <c r="K11" s="188"/>
      <c r="L11" s="302">
        <f>SUM(M11:Z11)</f>
        <v>11.846756472723797</v>
      </c>
      <c r="M11" s="173"/>
      <c r="N11" s="173"/>
      <c r="O11" s="173">
        <v>11.846756472723797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85.507738607050726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114.08792622549564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38.607050730868444</v>
      </c>
      <c r="AP12" s="320"/>
      <c r="AQ12" s="199">
        <f t="shared" si="0"/>
        <v>38.607050730868444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126.48</v>
      </c>
      <c r="I13" s="28">
        <v>126.48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126.48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3372.3177999999998</v>
      </c>
      <c r="M14" s="180">
        <v>3352.0827999999997</v>
      </c>
      <c r="N14" s="180">
        <v>20.234999999999999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9.6302665520206361</v>
      </c>
      <c r="AP14" s="328"/>
      <c r="AQ14" s="215">
        <f t="shared" si="0"/>
        <v>3381.9480665520205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121.38200000000001</v>
      </c>
      <c r="I15" s="266">
        <f t="shared" si="13"/>
        <v>0</v>
      </c>
      <c r="J15" s="181">
        <f t="shared" si="13"/>
        <v>0</v>
      </c>
      <c r="K15" s="267">
        <f t="shared" si="13"/>
        <v>121.38200000000001</v>
      </c>
      <c r="L15" s="309">
        <f t="shared" si="13"/>
        <v>3375.1107999999999</v>
      </c>
      <c r="M15" s="181">
        <f t="shared" si="13"/>
        <v>0</v>
      </c>
      <c r="N15" s="181">
        <f t="shared" si="13"/>
        <v>0</v>
      </c>
      <c r="O15" s="181">
        <f t="shared" si="13"/>
        <v>70.956900000000005</v>
      </c>
      <c r="P15" s="181">
        <f t="shared" si="13"/>
        <v>566.57999999999993</v>
      </c>
      <c r="Q15" s="181">
        <f t="shared" si="13"/>
        <v>262.84440000000001</v>
      </c>
      <c r="R15" s="181">
        <f t="shared" si="13"/>
        <v>0</v>
      </c>
      <c r="S15" s="181">
        <f t="shared" si="13"/>
        <v>1140.5142000000001</v>
      </c>
      <c r="T15" s="181">
        <f t="shared" si="13"/>
        <v>52.936100000000003</v>
      </c>
      <c r="U15" s="181">
        <f t="shared" si="13"/>
        <v>1171.9751999999999</v>
      </c>
      <c r="V15" s="181">
        <f t="shared" si="13"/>
        <v>0</v>
      </c>
      <c r="W15" s="181">
        <f t="shared" si="13"/>
        <v>109.30399999999999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1967.9277730008598</v>
      </c>
      <c r="AP15" s="217">
        <f t="shared" si="13"/>
        <v>0</v>
      </c>
      <c r="AQ15" s="218">
        <f t="shared" si="0"/>
        <v>5464.4205730008598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1892.0034393809115</v>
      </c>
      <c r="AP16" s="326"/>
      <c r="AQ16" s="219">
        <f>C16+H16+L16+AA16+AO16+AP16</f>
        <v>1892.0034393809115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49.785038693035254</v>
      </c>
      <c r="AP17" s="320"/>
      <c r="AQ17" s="199">
        <f>C17+H17+L17+AA17+AO17+AP17</f>
        <v>49.785038693035254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26.139294926913156</v>
      </c>
      <c r="AP18" s="320"/>
      <c r="AQ18" s="199">
        <f t="shared" si="0"/>
        <v>26.139294926913156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121.38200000000001</v>
      </c>
      <c r="I19" s="28"/>
      <c r="J19" s="173"/>
      <c r="K19" s="188">
        <v>121.38200000000001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121.38200000000001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3375.1107999999999</v>
      </c>
      <c r="M20" s="180"/>
      <c r="N20" s="180"/>
      <c r="O20" s="180">
        <v>70.956900000000005</v>
      </c>
      <c r="P20" s="180">
        <v>566.57999999999993</v>
      </c>
      <c r="Q20" s="180">
        <v>262.84440000000001</v>
      </c>
      <c r="R20" s="180">
        <v>0</v>
      </c>
      <c r="S20" s="180">
        <v>1140.5142000000001</v>
      </c>
      <c r="T20" s="180">
        <v>52.936100000000003</v>
      </c>
      <c r="U20" s="180">
        <v>1171.9751999999999</v>
      </c>
      <c r="V20" s="180"/>
      <c r="W20" s="180">
        <v>109.30399999999999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3375.1107999999999</v>
      </c>
    </row>
    <row r="21" spans="1:43" s="220" customFormat="1" ht="12.75" customHeight="1">
      <c r="A21" s="97" t="s">
        <v>7</v>
      </c>
      <c r="B21" s="222"/>
      <c r="C21" s="268">
        <f>SUM(C22:C24)</f>
        <v>15.4417455</v>
      </c>
      <c r="D21" s="269">
        <f>SUM(D22:D24)</f>
        <v>-7.2152500000000002</v>
      </c>
      <c r="E21" s="182">
        <f>SUM(E22:E24)</f>
        <v>22.656995500000001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-16.010045499999993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-1.0649999999999999</v>
      </c>
      <c r="Q21" s="182">
        <f t="shared" si="15"/>
        <v>48.557600000000008</v>
      </c>
      <c r="R21" s="182">
        <f t="shared" si="15"/>
        <v>-48.451799999999999</v>
      </c>
      <c r="S21" s="182">
        <f t="shared" si="15"/>
        <v>12.803699999999999</v>
      </c>
      <c r="T21" s="182">
        <f t="shared" si="15"/>
        <v>0</v>
      </c>
      <c r="U21" s="182">
        <f t="shared" si="15"/>
        <v>-12.412800000000004</v>
      </c>
      <c r="V21" s="182">
        <f t="shared" si="15"/>
        <v>-15.4417455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-93.825999999999993</v>
      </c>
      <c r="AC21" s="332">
        <f t="shared" si="17"/>
        <v>-72.841999999999999</v>
      </c>
      <c r="AD21" s="182">
        <f t="shared" si="17"/>
        <v>-20.983999999999998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93.825999999999993</v>
      </c>
      <c r="AP21" s="331">
        <f t="shared" si="17"/>
        <v>0</v>
      </c>
      <c r="AQ21" s="223">
        <f t="shared" si="17"/>
        <v>-0.56829999999999359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-93.825999999999993</v>
      </c>
      <c r="AC22" s="327">
        <f>-AC2</f>
        <v>-72.841999999999999</v>
      </c>
      <c r="AD22" s="179">
        <f>-AD2</f>
        <v>-20.983999999999998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93.825999999999993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15.4417455</v>
      </c>
      <c r="D24" s="403">
        <v>-7.2152500000000002</v>
      </c>
      <c r="E24" s="184">
        <f>-D24-V24</f>
        <v>22.656995500000001</v>
      </c>
      <c r="F24" s="253"/>
      <c r="G24" s="253">
        <v>0</v>
      </c>
      <c r="H24" s="303"/>
      <c r="I24" s="312"/>
      <c r="J24" s="184"/>
      <c r="K24" s="253"/>
      <c r="L24" s="303">
        <f>SUM(N24:Z24)</f>
        <v>-16.010045499999993</v>
      </c>
      <c r="M24" s="184"/>
      <c r="N24" s="184">
        <v>0</v>
      </c>
      <c r="O24" s="184"/>
      <c r="P24" s="184">
        <v>-1.0649999999999999</v>
      </c>
      <c r="Q24" s="184">
        <v>48.557600000000008</v>
      </c>
      <c r="R24" s="184">
        <v>-48.451799999999999</v>
      </c>
      <c r="S24" s="184">
        <v>12.803699999999999</v>
      </c>
      <c r="T24" s="184"/>
      <c r="U24" s="184">
        <v>-12.412800000000004</v>
      </c>
      <c r="V24" s="253">
        <v>-15.4417455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-0.56829999999999359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5.0220000000000002</v>
      </c>
      <c r="I25" s="172">
        <v>5.0220000000000002</v>
      </c>
      <c r="J25" s="183"/>
      <c r="K25" s="172"/>
      <c r="L25" s="309">
        <f>SUM(O25:Z25)</f>
        <v>92.234043527276214</v>
      </c>
      <c r="M25" s="183"/>
      <c r="N25" s="183"/>
      <c r="O25" s="183">
        <v>59.110143527276207</v>
      </c>
      <c r="P25" s="183"/>
      <c r="Q25" s="183"/>
      <c r="R25" s="183"/>
      <c r="S25" s="183">
        <v>25.607399999999998</v>
      </c>
      <c r="T25" s="183">
        <v>3.3789000000000002</v>
      </c>
      <c r="U25" s="183">
        <v>4.1375999999999999</v>
      </c>
      <c r="V25" s="183"/>
      <c r="W25" s="183"/>
      <c r="X25" s="183"/>
      <c r="Y25" s="183"/>
      <c r="Z25" s="172"/>
      <c r="AA25" s="309">
        <v>28.136333237794975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284.86672398968187</v>
      </c>
      <c r="AP25" s="217"/>
      <c r="AQ25" s="226">
        <f>C25+H25+L25+AA25+AB25+AN25+AO25+AP25</f>
        <v>410.25910075475304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397.8278016642239</v>
      </c>
      <c r="D26" s="276">
        <f t="shared" si="20"/>
        <v>326.18392580342396</v>
      </c>
      <c r="E26" s="177">
        <f t="shared" si="20"/>
        <v>54.646195500000005</v>
      </c>
      <c r="F26" s="177">
        <f t="shared" si="20"/>
        <v>0</v>
      </c>
      <c r="G26" s="177">
        <f t="shared" si="20"/>
        <v>16.9976803608</v>
      </c>
      <c r="H26" s="305">
        <f t="shared" si="20"/>
        <v>301.42499999999995</v>
      </c>
      <c r="I26" s="276">
        <f t="shared" si="20"/>
        <v>2.4180000000000543</v>
      </c>
      <c r="J26" s="177">
        <f t="shared" si="20"/>
        <v>174.96700000000001</v>
      </c>
      <c r="K26" s="295">
        <f t="shared" si="20"/>
        <v>124.04</v>
      </c>
      <c r="L26" s="305">
        <f t="shared" si="20"/>
        <v>7023.8479769750002</v>
      </c>
      <c r="M26" s="177">
        <f t="shared" si="20"/>
        <v>0</v>
      </c>
      <c r="N26" s="177">
        <f t="shared" si="20"/>
        <v>5.3249999999999993</v>
      </c>
      <c r="O26" s="177">
        <f t="shared" si="20"/>
        <v>0</v>
      </c>
      <c r="P26" s="177">
        <f t="shared" si="20"/>
        <v>1517.6249999999998</v>
      </c>
      <c r="Q26" s="177">
        <f t="shared" si="20"/>
        <v>655.52760000000001</v>
      </c>
      <c r="R26" s="177">
        <f t="shared" si="20"/>
        <v>659.36579999999992</v>
      </c>
      <c r="S26" s="177">
        <f t="shared" si="20"/>
        <v>611.62289999999996</v>
      </c>
      <c r="T26" s="177">
        <f t="shared" si="20"/>
        <v>168.94500000000002</v>
      </c>
      <c r="U26" s="177">
        <f t="shared" si="20"/>
        <v>2914.9391999999998</v>
      </c>
      <c r="V26" s="177">
        <f t="shared" si="20"/>
        <v>207.69147697499997</v>
      </c>
      <c r="W26" s="177">
        <f t="shared" si="20"/>
        <v>0</v>
      </c>
      <c r="X26" s="177">
        <f t="shared" si="20"/>
        <v>166.57399999999998</v>
      </c>
      <c r="Y26" s="177">
        <f t="shared" si="20"/>
        <v>2.1019999999999999</v>
      </c>
      <c r="Z26" s="295">
        <f t="shared" si="20"/>
        <v>114.13000000000001</v>
      </c>
      <c r="AA26" s="305">
        <f t="shared" si="20"/>
        <v>1586.1363670032495</v>
      </c>
      <c r="AB26" s="255">
        <f t="shared" si="20"/>
        <v>117.67236393830868</v>
      </c>
      <c r="AC26" s="334">
        <f t="shared" si="20"/>
        <v>0</v>
      </c>
      <c r="AD26" s="334">
        <f t="shared" si="20"/>
        <v>0</v>
      </c>
      <c r="AE26" s="334">
        <f t="shared" si="20"/>
        <v>113.20594567137452</v>
      </c>
      <c r="AF26" s="334">
        <f t="shared" si="20"/>
        <v>0</v>
      </c>
      <c r="AG26" s="334">
        <f t="shared" si="20"/>
        <v>0</v>
      </c>
      <c r="AH26" s="334">
        <f t="shared" si="20"/>
        <v>4.2992261392949267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0.11942294831374796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1737.076214961307</v>
      </c>
      <c r="AP26" s="255">
        <f t="shared" si="20"/>
        <v>0</v>
      </c>
      <c r="AQ26" s="205">
        <f>C26+H26+L26+AA26+AB26+AN26+AO26+AP26</f>
        <v>11163.98572454209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282.80599999999998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166.57399999999998</v>
      </c>
      <c r="Y27" s="178">
        <f t="shared" si="23"/>
        <v>2.1019999999999999</v>
      </c>
      <c r="Z27" s="258">
        <f t="shared" si="23"/>
        <v>114.13000000000001</v>
      </c>
      <c r="AA27" s="306">
        <f t="shared" si="23"/>
        <v>383.56759338874559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666.37359338874558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282.80599999999998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166.57399999999998</v>
      </c>
      <c r="Y28" s="182">
        <f>Y26</f>
        <v>2.1019999999999999</v>
      </c>
      <c r="Z28" s="270">
        <f>Z26</f>
        <v>114.13000000000001</v>
      </c>
      <c r="AA28" s="313">
        <v>383.56759338874559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666.37359338874558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398.41819605199549</v>
      </c>
      <c r="D29" s="56">
        <f t="shared" si="25"/>
        <v>322.64503845199545</v>
      </c>
      <c r="E29" s="57">
        <f t="shared" si="25"/>
        <v>58.734300000000005</v>
      </c>
      <c r="F29" s="58">
        <f t="shared" si="25"/>
        <v>0</v>
      </c>
      <c r="G29" s="58">
        <f t="shared" si="25"/>
        <v>17.0388576</v>
      </c>
      <c r="H29" s="59">
        <f t="shared" si="25"/>
        <v>303.07600000000002</v>
      </c>
      <c r="I29" s="56">
        <f t="shared" si="25"/>
        <v>0</v>
      </c>
      <c r="J29" s="56">
        <f t="shared" si="25"/>
        <v>179.036</v>
      </c>
      <c r="K29" s="56">
        <f t="shared" si="25"/>
        <v>124.03999999999999</v>
      </c>
      <c r="L29" s="59">
        <f t="shared" si="25"/>
        <v>7047.0812012360402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1589.9512719622639</v>
      </c>
      <c r="Q29" s="57">
        <f t="shared" si="25"/>
        <v>659.74999999999989</v>
      </c>
      <c r="R29" s="57">
        <f t="shared" si="25"/>
        <v>628.82046141877652</v>
      </c>
      <c r="S29" s="57">
        <f t="shared" si="25"/>
        <v>714.05250000000001</v>
      </c>
      <c r="T29" s="57">
        <f t="shared" si="25"/>
        <v>153.10523998000005</v>
      </c>
      <c r="U29" s="57">
        <f t="shared" si="25"/>
        <v>3095.7475999999997</v>
      </c>
      <c r="V29" s="57">
        <f t="shared" si="25"/>
        <v>204.60312787499998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1203.1837202636857</v>
      </c>
      <c r="AB29" s="60">
        <f t="shared" si="25"/>
        <v>117.67236393830869</v>
      </c>
      <c r="AC29" s="61">
        <f t="shared" si="25"/>
        <v>0</v>
      </c>
      <c r="AD29" s="57">
        <f t="shared" si="25"/>
        <v>0</v>
      </c>
      <c r="AE29" s="57">
        <f t="shared" si="25"/>
        <v>113.20594567137452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4.2992261392949267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0.11942294831374796</v>
      </c>
      <c r="AM29" s="427">
        <f t="shared" si="25"/>
        <v>4.7769179325499185E-2</v>
      </c>
      <c r="AN29" s="56">
        <f t="shared" si="25"/>
        <v>0</v>
      </c>
      <c r="AO29" s="59">
        <f t="shared" si="25"/>
        <v>1744.4539982803094</v>
      </c>
      <c r="AP29" s="60">
        <f t="shared" si="25"/>
        <v>0</v>
      </c>
      <c r="AQ29" s="51">
        <f t="shared" si="25"/>
        <v>10813.885479770339</v>
      </c>
    </row>
    <row r="30" spans="1:43" s="232" customFormat="1" ht="12.75" customHeight="1">
      <c r="A30" s="230" t="s">
        <v>43</v>
      </c>
      <c r="B30" s="231"/>
      <c r="C30" s="278">
        <f>SUM(C31:C44)</f>
        <v>112.63803845199546</v>
      </c>
      <c r="D30" s="185">
        <v>112.63803845199543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1205.9414551794609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49.557874119478271</v>
      </c>
      <c r="R30" s="185">
        <f>SUM(R31:R44)</f>
        <v>0</v>
      </c>
      <c r="S30" s="185">
        <v>672.54600000000005</v>
      </c>
      <c r="T30" s="185">
        <v>54.460571997066133</v>
      </c>
      <c r="U30" s="185">
        <v>267.73185586291675</v>
      </c>
      <c r="V30" s="185">
        <v>160.59415319999999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471.1004585841215</v>
      </c>
      <c r="AB30" s="336">
        <f t="shared" ref="AB30:AN30" si="31">SUM(AB31:AB44)</f>
        <v>100.3152765835483</v>
      </c>
      <c r="AC30" s="337">
        <f t="shared" si="31"/>
        <v>0</v>
      </c>
      <c r="AD30" s="185">
        <f t="shared" si="31"/>
        <v>0</v>
      </c>
      <c r="AE30" s="185">
        <f t="shared" si="31"/>
        <v>96.016050444253366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4.2992261392949267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664.40240756663798</v>
      </c>
      <c r="AP30" s="336">
        <f>SUM(AP31:AP44)</f>
        <v>0</v>
      </c>
      <c r="AQ30" s="209">
        <f t="shared" ref="AQ30" si="35">C30+H30+L30+AA30+AB30+AN30+AO30+AP30</f>
        <v>2554.3976363657639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95.033811912945978</v>
      </c>
      <c r="M31" s="186"/>
      <c r="N31" s="186"/>
      <c r="O31" s="186"/>
      <c r="P31" s="186"/>
      <c r="Q31" s="186">
        <v>1.5546383098175478</v>
      </c>
      <c r="R31" s="186"/>
      <c r="S31" s="186">
        <v>22.000575615993316</v>
      </c>
      <c r="T31" s="186">
        <v>0.42069216091716261</v>
      </c>
      <c r="U31" s="186">
        <v>43.40269545095753</v>
      </c>
      <c r="V31" s="186">
        <v>27.655210375260424</v>
      </c>
      <c r="W31" s="186"/>
      <c r="X31" s="186"/>
      <c r="Y31" s="186"/>
      <c r="Z31" s="283"/>
      <c r="AA31" s="352">
        <v>46.275720264751556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38.316581975525239</v>
      </c>
      <c r="AP31" s="338"/>
      <c r="AQ31" s="212">
        <f t="shared" si="24"/>
        <v>179.62611415322277</v>
      </c>
    </row>
    <row r="32" spans="1:43" ht="12.75" customHeight="1">
      <c r="A32" s="235" t="s">
        <v>110</v>
      </c>
      <c r="B32" s="236" t="s">
        <v>15</v>
      </c>
      <c r="C32" s="249">
        <f t="shared" si="36"/>
        <v>28.837003589407232</v>
      </c>
      <c r="D32" s="186">
        <v>28.837003589407232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279.83427661794144</v>
      </c>
      <c r="M32" s="173"/>
      <c r="N32" s="173"/>
      <c r="O32" s="173"/>
      <c r="P32" s="186"/>
      <c r="Q32" s="186">
        <v>11.605329516399546</v>
      </c>
      <c r="R32" s="173"/>
      <c r="S32" s="186">
        <v>164.23365355253091</v>
      </c>
      <c r="T32" s="186">
        <v>10.164064370552872</v>
      </c>
      <c r="U32" s="186">
        <v>43.505721071753705</v>
      </c>
      <c r="V32" s="186">
        <v>50.325508106704405</v>
      </c>
      <c r="W32" s="173"/>
      <c r="X32" s="173"/>
      <c r="Y32" s="173"/>
      <c r="Z32" s="188"/>
      <c r="AA32" s="350">
        <v>158.26062268215861</v>
      </c>
      <c r="AB32" s="320">
        <f t="shared" si="39"/>
        <v>4.2992261392949267</v>
      </c>
      <c r="AC32" s="321"/>
      <c r="AD32" s="173"/>
      <c r="AE32" s="173">
        <v>0</v>
      </c>
      <c r="AF32" s="173"/>
      <c r="AG32" s="186"/>
      <c r="AH32" s="186">
        <v>4.2992261392949267</v>
      </c>
      <c r="AI32" s="173">
        <v>0</v>
      </c>
      <c r="AJ32" s="173"/>
      <c r="AK32" s="173"/>
      <c r="AL32" s="173"/>
      <c r="AM32" s="440"/>
      <c r="AN32" s="413"/>
      <c r="AO32" s="347">
        <v>151.53172584391029</v>
      </c>
      <c r="AP32" s="320"/>
      <c r="AQ32" s="199">
        <f t="shared" si="24"/>
        <v>622.76285487271252</v>
      </c>
    </row>
    <row r="33" spans="1:43" ht="12.75" customHeight="1">
      <c r="A33" s="235" t="s">
        <v>16</v>
      </c>
      <c r="B33" s="236" t="s">
        <v>17</v>
      </c>
      <c r="C33" s="249">
        <f t="shared" si="36"/>
        <v>10.051596807807071</v>
      </c>
      <c r="D33" s="186">
        <v>10.051596807807071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31.108847251142656</v>
      </c>
      <c r="M33" s="173"/>
      <c r="N33" s="173"/>
      <c r="O33" s="173"/>
      <c r="P33" s="186"/>
      <c r="Q33" s="186">
        <v>0.74759160373506506</v>
      </c>
      <c r="R33" s="173"/>
      <c r="S33" s="186">
        <v>10.579596234049628</v>
      </c>
      <c r="T33" s="186">
        <v>10.888752683970834</v>
      </c>
      <c r="U33" s="186">
        <v>8.8929067293871285</v>
      </c>
      <c r="V33" s="186">
        <v>0</v>
      </c>
      <c r="W33" s="173"/>
      <c r="X33" s="173"/>
      <c r="Y33" s="173"/>
      <c r="Z33" s="188"/>
      <c r="AA33" s="350">
        <v>2.4166286696316748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16.968786273220964</v>
      </c>
      <c r="AP33" s="320"/>
      <c r="AQ33" s="199">
        <f t="shared" si="24"/>
        <v>60.54585900180237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8.0544357722769107</v>
      </c>
      <c r="M34" s="173"/>
      <c r="N34" s="173"/>
      <c r="O34" s="173"/>
      <c r="P34" s="186"/>
      <c r="Q34" s="186">
        <v>0.4325182934055477</v>
      </c>
      <c r="R34" s="173"/>
      <c r="S34" s="186">
        <v>6.120813670470973</v>
      </c>
      <c r="T34" s="186">
        <v>0.33025674413855227</v>
      </c>
      <c r="U34" s="186">
        <v>1.1708470642618372</v>
      </c>
      <c r="V34" s="186">
        <v>0</v>
      </c>
      <c r="W34" s="173"/>
      <c r="X34" s="173"/>
      <c r="Y34" s="173"/>
      <c r="Z34" s="188"/>
      <c r="AA34" s="350">
        <v>0.30936565615731831</v>
      </c>
      <c r="AB34" s="320">
        <f t="shared" si="39"/>
        <v>96.016050444253366</v>
      </c>
      <c r="AC34" s="321"/>
      <c r="AD34" s="173"/>
      <c r="AE34" s="173">
        <v>96.016050444253366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28.280704797112847</v>
      </c>
      <c r="AP34" s="320"/>
      <c r="AQ34" s="199">
        <f t="shared" si="24"/>
        <v>132.66055666980043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10.375216148984657</v>
      </c>
      <c r="M35" s="173"/>
      <c r="N35" s="173"/>
      <c r="O35" s="173"/>
      <c r="P35" s="186"/>
      <c r="Q35" s="186">
        <v>0.18088362117856621</v>
      </c>
      <c r="R35" s="173"/>
      <c r="S35" s="186">
        <v>2.5597875469187263</v>
      </c>
      <c r="T35" s="186">
        <v>1.2009336150492808E-2</v>
      </c>
      <c r="U35" s="186">
        <v>7.622535644736872</v>
      </c>
      <c r="V35" s="186">
        <v>0</v>
      </c>
      <c r="W35" s="173"/>
      <c r="X35" s="173"/>
      <c r="Y35" s="173"/>
      <c r="Z35" s="188"/>
      <c r="AA35" s="350">
        <v>30.282063784745098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26.325992487805216</v>
      </c>
      <c r="AP35" s="320"/>
      <c r="AQ35" s="199">
        <f t="shared" si="24"/>
        <v>66.983272421534963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68.544213393045737</v>
      </c>
      <c r="M36" s="173"/>
      <c r="N36" s="173"/>
      <c r="O36" s="173"/>
      <c r="P36" s="186"/>
      <c r="Q36" s="186">
        <v>3.4028276348872555</v>
      </c>
      <c r="R36" s="173"/>
      <c r="S36" s="186">
        <v>48.155359492147596</v>
      </c>
      <c r="T36" s="186">
        <v>3.3617982355019582</v>
      </c>
      <c r="U36" s="186">
        <v>13.624228030508929</v>
      </c>
      <c r="V36" s="186">
        <v>0</v>
      </c>
      <c r="W36" s="173"/>
      <c r="X36" s="173"/>
      <c r="Y36" s="173"/>
      <c r="Z36" s="188"/>
      <c r="AA36" s="347">
        <v>98.650069579322221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111.3601697082585</v>
      </c>
      <c r="AP36" s="320"/>
      <c r="AQ36" s="199">
        <f t="shared" si="24"/>
        <v>278.55445268062647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14.048653790614296</v>
      </c>
      <c r="M37" s="173"/>
      <c r="N37" s="173"/>
      <c r="O37" s="173"/>
      <c r="P37" s="186"/>
      <c r="Q37" s="186">
        <v>0.25004943279273445</v>
      </c>
      <c r="R37" s="173"/>
      <c r="S37" s="186">
        <v>3.5385924939276818</v>
      </c>
      <c r="T37" s="186">
        <v>1.4372248853085017</v>
      </c>
      <c r="U37" s="186">
        <v>8.822786978585377</v>
      </c>
      <c r="V37" s="186">
        <v>0</v>
      </c>
      <c r="W37" s="173"/>
      <c r="X37" s="173"/>
      <c r="Y37" s="173"/>
      <c r="Z37" s="188"/>
      <c r="AA37" s="350">
        <v>4.5768938113210051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31.83795512567459</v>
      </c>
      <c r="AP37" s="320"/>
      <c r="AQ37" s="199">
        <f t="shared" si="24"/>
        <v>50.463502727609892</v>
      </c>
    </row>
    <row r="38" spans="1:43" ht="12.75" customHeight="1">
      <c r="A38" s="235" t="s">
        <v>26</v>
      </c>
      <c r="B38" s="236" t="s">
        <v>27</v>
      </c>
      <c r="C38" s="249">
        <f t="shared" si="36"/>
        <v>69.549784890835767</v>
      </c>
      <c r="D38" s="186">
        <v>69.549784890835767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92.028880981836991</v>
      </c>
      <c r="M38" s="173"/>
      <c r="N38" s="173"/>
      <c r="O38" s="173"/>
      <c r="P38" s="186"/>
      <c r="Q38" s="186">
        <v>1.6723337217464136</v>
      </c>
      <c r="R38" s="173"/>
      <c r="S38" s="186">
        <v>23.666150684769526</v>
      </c>
      <c r="T38" s="186">
        <v>4.4196865297272536</v>
      </c>
      <c r="U38" s="186">
        <v>20.342567262143824</v>
      </c>
      <c r="V38" s="186">
        <v>41.928142783449971</v>
      </c>
      <c r="W38" s="173"/>
      <c r="X38" s="173"/>
      <c r="Y38" s="173"/>
      <c r="Z38" s="188"/>
      <c r="AA38" s="350">
        <v>48.14886840550551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48.915386040870303</v>
      </c>
      <c r="AP38" s="320"/>
      <c r="AQ38" s="199">
        <f t="shared" si="24"/>
        <v>258.64292031904859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419.65300954562349</v>
      </c>
      <c r="M39" s="173"/>
      <c r="N39" s="173"/>
      <c r="O39" s="173"/>
      <c r="P39" s="186"/>
      <c r="Q39" s="186">
        <v>26.612662607321393</v>
      </c>
      <c r="R39" s="173"/>
      <c r="S39" s="186">
        <v>376.61100484781292</v>
      </c>
      <c r="T39" s="186">
        <v>7.6306450894972766</v>
      </c>
      <c r="U39" s="186">
        <v>8.6003509904526503</v>
      </c>
      <c r="V39" s="186">
        <v>0.19834601053931666</v>
      </c>
      <c r="W39" s="173"/>
      <c r="X39" s="173"/>
      <c r="Y39" s="173"/>
      <c r="Z39" s="188"/>
      <c r="AA39" s="350">
        <v>11.383849636163779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44.384788176514306</v>
      </c>
      <c r="AP39" s="320"/>
      <c r="AQ39" s="199">
        <f t="shared" si="24"/>
        <v>475.42164735830158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54.3106481096317</v>
      </c>
      <c r="M40" s="173"/>
      <c r="N40" s="173"/>
      <c r="O40" s="173"/>
      <c r="P40" s="186"/>
      <c r="Q40" s="186">
        <v>0.20964600937187994</v>
      </c>
      <c r="R40" s="173"/>
      <c r="S40" s="186">
        <v>2.9668205476800522</v>
      </c>
      <c r="T40" s="186">
        <v>5.1639133754696687</v>
      </c>
      <c r="U40" s="186">
        <v>5.4833222530642507</v>
      </c>
      <c r="V40" s="186">
        <v>40.486945924045848</v>
      </c>
      <c r="W40" s="173"/>
      <c r="X40" s="173"/>
      <c r="Y40" s="173"/>
      <c r="Z40" s="188"/>
      <c r="AA40" s="350">
        <v>13.036861581055962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16.978089306305044</v>
      </c>
      <c r="AP40" s="320"/>
      <c r="AQ40" s="199">
        <f t="shared" si="24"/>
        <v>84.32559899699271</v>
      </c>
    </row>
    <row r="41" spans="1:43" ht="12.75" customHeight="1">
      <c r="A41" s="235" t="s">
        <v>32</v>
      </c>
      <c r="B41" s="236" t="s">
        <v>33</v>
      </c>
      <c r="C41" s="526">
        <f t="shared" si="36"/>
        <v>4.1996531639453858</v>
      </c>
      <c r="D41" s="525">
        <v>4.1996531639453858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60.520783830948837</v>
      </c>
      <c r="M41" s="173"/>
      <c r="N41" s="173"/>
      <c r="O41" s="173"/>
      <c r="P41" s="186"/>
      <c r="Q41" s="186">
        <v>0.50355562307392254</v>
      </c>
      <c r="R41" s="173"/>
      <c r="S41" s="186">
        <v>7.1261035395407406</v>
      </c>
      <c r="T41" s="186">
        <v>8.0995567433699698</v>
      </c>
      <c r="U41" s="186">
        <v>44.791567924964205</v>
      </c>
      <c r="V41" s="186">
        <v>0</v>
      </c>
      <c r="W41" s="173"/>
      <c r="X41" s="173"/>
      <c r="Y41" s="173"/>
      <c r="Z41" s="188"/>
      <c r="AA41" s="347">
        <v>39.346623931103721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97.698066887095123</v>
      </c>
      <c r="AP41" s="320"/>
      <c r="AQ41" s="199">
        <f t="shared" si="24"/>
        <v>201.76512781309307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5.0084319794939578</v>
      </c>
      <c r="M42" s="173"/>
      <c r="N42" s="173"/>
      <c r="O42" s="173"/>
      <c r="P42" s="186"/>
      <c r="Q42" s="186">
        <v>0.12993456282824775</v>
      </c>
      <c r="R42" s="173"/>
      <c r="S42" s="186">
        <v>1.8387782911186512</v>
      </c>
      <c r="T42" s="186">
        <v>0.96474831438746478</v>
      </c>
      <c r="U42" s="186">
        <v>2.0749708111595937</v>
      </c>
      <c r="V42" s="186">
        <v>0</v>
      </c>
      <c r="W42" s="173"/>
      <c r="X42" s="173"/>
      <c r="Y42" s="173"/>
      <c r="Z42" s="188"/>
      <c r="AA42" s="382">
        <v>8.8124275648263719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9.8855770746999152</v>
      </c>
      <c r="AP42" s="320"/>
      <c r="AQ42" s="199">
        <f t="shared" si="24"/>
        <v>23.706436619020245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6.5288446987426951</v>
      </c>
      <c r="M43" s="173"/>
      <c r="N43" s="173"/>
      <c r="O43" s="173"/>
      <c r="P43" s="173"/>
      <c r="Q43" s="173">
        <v>0.22250273923418451</v>
      </c>
      <c r="R43" s="173"/>
      <c r="S43" s="173">
        <v>3.1487634830392266</v>
      </c>
      <c r="T43" s="173">
        <v>0.69852258085933927</v>
      </c>
      <c r="U43" s="173">
        <v>1.4080558956099423</v>
      </c>
      <c r="V43" s="173">
        <v>0</v>
      </c>
      <c r="W43" s="173">
        <v>1.0510000000000019</v>
      </c>
      <c r="X43" s="173"/>
      <c r="Y43" s="173"/>
      <c r="Z43" s="188"/>
      <c r="AA43" s="350">
        <v>9.6004630173786758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21.477703847176961</v>
      </c>
      <c r="AP43" s="320"/>
      <c r="AQ43" s="199">
        <f t="shared" si="24"/>
        <v>37.607011563298329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60.891401146231679</v>
      </c>
      <c r="M44" s="180"/>
      <c r="N44" s="180"/>
      <c r="O44" s="180"/>
      <c r="P44" s="180"/>
      <c r="Q44" s="180">
        <v>2.0334004436859523</v>
      </c>
      <c r="R44" s="180"/>
      <c r="S44" s="180">
        <v>0</v>
      </c>
      <c r="T44" s="180">
        <v>0.86870094721479207</v>
      </c>
      <c r="U44" s="180">
        <v>57.989299755330933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20.440880022468637</v>
      </c>
      <c r="AP44" s="328"/>
      <c r="AQ44" s="215">
        <f>C44+H44+L44+AA44+AB44+AN44+AO44+AP44</f>
        <v>81.33228116870032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4100.9898186296332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1589.9512719622639</v>
      </c>
      <c r="Q45" s="529">
        <f t="shared" si="40"/>
        <v>0</v>
      </c>
      <c r="R45" s="529">
        <f t="shared" si="40"/>
        <v>628.82046141877652</v>
      </c>
      <c r="S45" s="529">
        <f t="shared" si="40"/>
        <v>24.622499999999999</v>
      </c>
      <c r="T45" s="529">
        <f t="shared" si="40"/>
        <v>2.18103998</v>
      </c>
      <c r="U45" s="529">
        <f>SUM(U46:U55)</f>
        <v>1855.4145452685927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2.2355975924333618</v>
      </c>
      <c r="AP45" s="533">
        <f t="shared" si="40"/>
        <v>0</v>
      </c>
      <c r="AQ45" s="536">
        <f t="shared" si="24"/>
        <v>4103.225416222067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809.35799999999995</v>
      </c>
      <c r="M46" s="179"/>
      <c r="N46" s="179"/>
      <c r="O46" s="179"/>
      <c r="P46" s="179"/>
      <c r="Q46" s="179"/>
      <c r="R46" s="179"/>
      <c r="S46" s="179"/>
      <c r="T46" s="179"/>
      <c r="U46" s="179">
        <v>809.35799999999995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809.35799999999995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1562.2394245977753</v>
      </c>
      <c r="M48" s="173"/>
      <c r="N48" s="173"/>
      <c r="O48" s="173"/>
      <c r="P48" s="173">
        <v>1269.3825975189131</v>
      </c>
      <c r="Q48" s="173"/>
      <c r="R48" s="173"/>
      <c r="S48" s="173"/>
      <c r="T48" s="173">
        <v>2.18103998</v>
      </c>
      <c r="U48" s="173">
        <v>290.67578709886214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1562.2394245977753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86.223391846422061</v>
      </c>
      <c r="M49" s="173"/>
      <c r="N49" s="173"/>
      <c r="O49" s="173"/>
      <c r="P49" s="173">
        <v>11.69973564389041</v>
      </c>
      <c r="Q49" s="173"/>
      <c r="R49" s="173"/>
      <c r="S49" s="173"/>
      <c r="T49" s="173"/>
      <c r="U49" s="173">
        <v>74.523656202531654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86.223391846422061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40.130000000000003</v>
      </c>
      <c r="M50" s="173"/>
      <c r="N50" s="173"/>
      <c r="O50" s="173"/>
      <c r="P50" s="173"/>
      <c r="Q50" s="173"/>
      <c r="R50" s="285"/>
      <c r="S50" s="173"/>
      <c r="T50" s="173"/>
      <c r="U50" s="173">
        <v>40.130000000000003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2.2355975924333618</v>
      </c>
      <c r="AP50" s="320"/>
      <c r="AQ50" s="199">
        <f t="shared" si="24"/>
        <v>42.365597592433367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23.123831352040103</v>
      </c>
      <c r="M51" s="173"/>
      <c r="N51" s="173"/>
      <c r="O51" s="173"/>
      <c r="P51" s="173">
        <v>1.4419698113207546</v>
      </c>
      <c r="Q51" s="188"/>
      <c r="R51" s="173">
        <v>21.68186154071935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23.123831352040103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607.13859987805722</v>
      </c>
      <c r="M52" s="285"/>
      <c r="N52" s="285"/>
      <c r="O52" s="285"/>
      <c r="P52" s="186"/>
      <c r="Q52" s="186"/>
      <c r="R52" s="285">
        <v>607.13859987805722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607.13859987805722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717.70137029058378</v>
      </c>
      <c r="M53" s="285"/>
      <c r="N53" s="285"/>
      <c r="O53" s="285"/>
      <c r="P53" s="183">
        <v>221.33426399999996</v>
      </c>
      <c r="Q53" s="183"/>
      <c r="R53" s="285"/>
      <c r="S53" s="186"/>
      <c r="T53" s="285"/>
      <c r="U53" s="285">
        <v>496.36710629058382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717.70137029058378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23.703745268592506</v>
      </c>
      <c r="M54" s="285"/>
      <c r="N54" s="285"/>
      <c r="O54" s="285"/>
      <c r="P54" s="183"/>
      <c r="Q54" s="183"/>
      <c r="R54" s="285"/>
      <c r="S54" s="186"/>
      <c r="T54" s="285"/>
      <c r="U54" s="285">
        <v>23.703745268592506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23.703745268592506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231.37145539616216</v>
      </c>
      <c r="M55" s="180"/>
      <c r="N55" s="180"/>
      <c r="O55" s="180"/>
      <c r="P55" s="180">
        <v>86.092704988139729</v>
      </c>
      <c r="Q55" s="180"/>
      <c r="R55" s="180"/>
      <c r="S55" s="173">
        <v>24.622499999999999</v>
      </c>
      <c r="T55" s="180"/>
      <c r="U55" s="180">
        <v>120.65625040802243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231.37145539616216</v>
      </c>
    </row>
    <row r="56" spans="1:43" s="206" customFormat="1" ht="12.75" customHeight="1">
      <c r="A56" s="240" t="s">
        <v>40</v>
      </c>
      <c r="B56" s="241"/>
      <c r="C56" s="287">
        <f t="shared" si="45"/>
        <v>285.78015760000005</v>
      </c>
      <c r="D56" s="292">
        <v>210.00700000000001</v>
      </c>
      <c r="E56" s="188">
        <v>58.734300000000005</v>
      </c>
      <c r="F56" s="288"/>
      <c r="G56" s="288">
        <v>17.0388576</v>
      </c>
      <c r="H56" s="174">
        <f t="shared" si="46"/>
        <v>299.089</v>
      </c>
      <c r="I56" s="292"/>
      <c r="J56" s="187">
        <v>179.036</v>
      </c>
      <c r="K56" s="288">
        <v>120.053</v>
      </c>
      <c r="L56" s="174">
        <f t="shared" si="47"/>
        <v>1064.3196715392444</v>
      </c>
      <c r="M56" s="187"/>
      <c r="N56" s="187"/>
      <c r="O56" s="187"/>
      <c r="P56" s="187">
        <v>0</v>
      </c>
      <c r="Q56" s="187">
        <v>598.90222670165394</v>
      </c>
      <c r="R56" s="187"/>
      <c r="S56" s="187">
        <v>0</v>
      </c>
      <c r="T56" s="187">
        <v>56.683548251133701</v>
      </c>
      <c r="U56" s="187">
        <v>364.7249219114567</v>
      </c>
      <c r="V56" s="187">
        <v>44.008974674999997</v>
      </c>
      <c r="W56" s="187"/>
      <c r="X56" s="187"/>
      <c r="Y56" s="187"/>
      <c r="Z56" s="288"/>
      <c r="AA56" s="174">
        <v>438.74152097066968</v>
      </c>
      <c r="AB56" s="342">
        <f t="shared" si="48"/>
        <v>17.309318175434903</v>
      </c>
      <c r="AC56" s="343"/>
      <c r="AD56" s="187"/>
      <c r="AE56" s="187">
        <v>17.189895227121156</v>
      </c>
      <c r="AF56" s="187"/>
      <c r="AG56" s="187"/>
      <c r="AH56" s="187"/>
      <c r="AI56" s="187"/>
      <c r="AJ56" s="187"/>
      <c r="AK56" s="187"/>
      <c r="AL56" s="187">
        <v>0.11942294831374796</v>
      </c>
      <c r="AM56" s="442">
        <v>0</v>
      </c>
      <c r="AN56" s="342"/>
      <c r="AO56" s="174">
        <v>548.15133276010317</v>
      </c>
      <c r="AP56" s="342"/>
      <c r="AQ56" s="218">
        <f t="shared" si="24"/>
        <v>2653.3910010454524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3.9870000000000001</v>
      </c>
      <c r="I57" s="292">
        <f t="shared" si="49"/>
        <v>0</v>
      </c>
      <c r="J57" s="292">
        <f t="shared" si="49"/>
        <v>0</v>
      </c>
      <c r="K57" s="292">
        <f t="shared" si="49"/>
        <v>3.9870000000000001</v>
      </c>
      <c r="L57" s="174">
        <f t="shared" si="49"/>
        <v>371.40559790532444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11.289899178867749</v>
      </c>
      <c r="R57" s="187">
        <f t="shared" si="49"/>
        <v>0</v>
      </c>
      <c r="S57" s="187">
        <f t="shared" si="49"/>
        <v>16.884000000000004</v>
      </c>
      <c r="T57" s="187">
        <f t="shared" si="49"/>
        <v>39.780079751800216</v>
      </c>
      <c r="U57" s="187">
        <f t="shared" si="49"/>
        <v>303.45161897465647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293.34174070889463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480.65348237317278</v>
      </c>
      <c r="AP57" s="342">
        <f t="shared" si="49"/>
        <v>0</v>
      </c>
      <c r="AQ57" s="238">
        <f t="shared" si="24"/>
        <v>1149.4355901667172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230.62421061344799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5.4856712338316242</v>
      </c>
      <c r="R58" s="187">
        <f t="shared" si="54"/>
        <v>0</v>
      </c>
      <c r="S58" s="187">
        <v>1.6471915153987355</v>
      </c>
      <c r="T58" s="187">
        <v>31.234559394577484</v>
      </c>
      <c r="U58" s="187">
        <v>192.25678846964016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128.54871893651907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344.58400375868752</v>
      </c>
      <c r="AP58" s="342">
        <f t="shared" ref="AP58" si="57">SUM(AP59:AP64)</f>
        <v>0</v>
      </c>
      <c r="AQ58" s="238">
        <f t="shared" si="24"/>
        <v>703.80470248798008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3.9870000000000001</v>
      </c>
      <c r="I65" s="151"/>
      <c r="J65" s="151">
        <v>0</v>
      </c>
      <c r="K65" s="151">
        <v>3.9870000000000001</v>
      </c>
      <c r="L65" s="308">
        <f>SUM(M65:Z65)</f>
        <v>140.78138729187646</v>
      </c>
      <c r="M65" s="180"/>
      <c r="N65" s="180"/>
      <c r="O65" s="180"/>
      <c r="P65" s="180"/>
      <c r="Q65" s="180">
        <v>5.8042279450361258</v>
      </c>
      <c r="R65" s="180"/>
      <c r="S65" s="187">
        <v>15.236808484601269</v>
      </c>
      <c r="T65" s="187">
        <v>8.545520357222733</v>
      </c>
      <c r="U65" s="187">
        <v>111.19483050501633</v>
      </c>
      <c r="V65" s="180">
        <f>SUM(V66:V69)</f>
        <v>0</v>
      </c>
      <c r="W65" s="180"/>
      <c r="X65" s="180"/>
      <c r="Y65" s="180"/>
      <c r="Z65" s="264"/>
      <c r="AA65" s="174">
        <v>164.79302177237557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136.06947861448523</v>
      </c>
      <c r="AP65" s="328"/>
      <c r="AQ65" s="571">
        <f t="shared" si="24"/>
        <v>445.63088767873728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267.90960000000001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267.90960000000001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49.011177987962164</v>
      </c>
      <c r="AP70" s="331"/>
      <c r="AQ70" s="218">
        <f t="shared" si="24"/>
        <v>316.9207779879622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36.515057982377471</v>
      </c>
      <c r="M71" s="180"/>
      <c r="N71" s="180"/>
      <c r="O71" s="180"/>
      <c r="P71" s="180"/>
      <c r="Q71" s="180"/>
      <c r="R71" s="180"/>
      <c r="S71" s="180"/>
      <c r="T71" s="180"/>
      <c r="U71" s="180">
        <v>36.515057982377471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36.515057982377471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-0.59039438777159603</v>
      </c>
      <c r="D72" s="276">
        <f t="shared" si="58"/>
        <v>3.5388873514285137</v>
      </c>
      <c r="E72" s="177">
        <f t="shared" si="58"/>
        <v>-4.0881045</v>
      </c>
      <c r="F72" s="295">
        <f t="shared" si="58"/>
        <v>0</v>
      </c>
      <c r="G72" s="295">
        <f t="shared" si="58"/>
        <v>-4.1177239199999605E-2</v>
      </c>
      <c r="H72" s="305">
        <f t="shared" si="58"/>
        <v>-1.6510000000000673</v>
      </c>
      <c r="I72" s="276">
        <f t="shared" si="58"/>
        <v>2.4180000000000543</v>
      </c>
      <c r="J72" s="177">
        <f t="shared" si="58"/>
        <v>-4.0689999999999884</v>
      </c>
      <c r="K72" s="295">
        <f t="shared" si="58"/>
        <v>0</v>
      </c>
      <c r="L72" s="305">
        <f t="shared" si="58"/>
        <v>-306.03922426103964</v>
      </c>
      <c r="M72" s="177">
        <f t="shared" si="58"/>
        <v>0</v>
      </c>
      <c r="N72" s="177">
        <f t="shared" ref="N72" si="59">N26-N27-N29</f>
        <v>5.3249999999999993</v>
      </c>
      <c r="O72" s="177">
        <f t="shared" si="58"/>
        <v>0</v>
      </c>
      <c r="P72" s="177">
        <f t="shared" si="58"/>
        <v>-72.326271962264173</v>
      </c>
      <c r="Q72" s="177">
        <f t="shared" si="58"/>
        <v>-4.2223999999998796</v>
      </c>
      <c r="R72" s="177">
        <f t="shared" si="58"/>
        <v>30.545338581223405</v>
      </c>
      <c r="S72" s="177">
        <f t="shared" si="58"/>
        <v>-102.42960000000005</v>
      </c>
      <c r="T72" s="177">
        <f t="shared" si="58"/>
        <v>15.839760019999972</v>
      </c>
      <c r="U72" s="177">
        <f t="shared" si="58"/>
        <v>-180.80839999999989</v>
      </c>
      <c r="V72" s="177">
        <f t="shared" si="58"/>
        <v>3.0883490999999879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-0.61494664918177477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-7.3777833190024467</v>
      </c>
      <c r="AP72" s="255">
        <f t="shared" si="58"/>
        <v>0</v>
      </c>
      <c r="AQ72" s="205">
        <f t="shared" si="24"/>
        <v>-316.27334861699552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-2.1857606343389469</v>
      </c>
    </row>
    <row r="74" spans="1:43" s="206" customFormat="1" ht="12.75" customHeight="1">
      <c r="A74" s="224" t="s">
        <v>52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Width="0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3" width="6.42578125" style="211" bestFit="1" customWidth="1"/>
    <col min="24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53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1134.9739999999999</v>
      </c>
      <c r="I2" s="12">
        <v>927.76800000000003</v>
      </c>
      <c r="J2" s="301">
        <v>207.20599999999999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1105.6103777241599</v>
      </c>
      <c r="AB2" s="318">
        <f>SUM(AC2:AM2)</f>
        <v>221.79125221469823</v>
      </c>
      <c r="AC2" s="319">
        <v>72.841999999999999</v>
      </c>
      <c r="AD2" s="301">
        <v>16.081999999999997</v>
      </c>
      <c r="AE2" s="301">
        <v>105.25666656455969</v>
      </c>
      <c r="AF2" s="301">
        <v>0</v>
      </c>
      <c r="AG2" s="301">
        <v>23.000859845227858</v>
      </c>
      <c r="AH2" s="301">
        <v>4.4425336772714239</v>
      </c>
      <c r="AI2" s="301">
        <v>0</v>
      </c>
      <c r="AJ2" s="301">
        <v>0</v>
      </c>
      <c r="AK2" s="301">
        <v>0</v>
      </c>
      <c r="AL2" s="301">
        <v>0.11942294831374796</v>
      </c>
      <c r="AM2" s="415">
        <v>4.7769179325499185E-2</v>
      </c>
      <c r="AN2" s="412">
        <v>0</v>
      </c>
      <c r="AO2" s="349"/>
      <c r="AP2" s="318"/>
      <c r="AQ2" s="195">
        <f>C2+H2+L2+AA2+AB2+AN2+AO2+AP2</f>
        <v>2462.3756299388579</v>
      </c>
    </row>
    <row r="3" spans="1:43" ht="12.75" customHeight="1">
      <c r="A3" s="197" t="s">
        <v>1</v>
      </c>
      <c r="B3" s="198"/>
      <c r="C3" s="249">
        <f>SUM(D3:G3)</f>
        <v>1539.0623985231355</v>
      </c>
      <c r="D3" s="250">
        <v>1479.6187401503355</v>
      </c>
      <c r="E3" s="188">
        <v>39.632200000000005</v>
      </c>
      <c r="F3" s="188"/>
      <c r="G3" s="188">
        <v>19.811458372799997</v>
      </c>
      <c r="H3" s="302">
        <f>SUM(I3:K3)</f>
        <v>0</v>
      </c>
      <c r="I3" s="28"/>
      <c r="J3" s="173"/>
      <c r="K3" s="188"/>
      <c r="L3" s="302">
        <f>SUM(M3:Z3)</f>
        <v>9655.3635568000009</v>
      </c>
      <c r="M3" s="28">
        <v>2889.8676</v>
      </c>
      <c r="N3" s="28">
        <v>23.43</v>
      </c>
      <c r="O3" s="173">
        <v>0</v>
      </c>
      <c r="P3" s="173">
        <v>1053.2849999999999</v>
      </c>
      <c r="Q3" s="173">
        <v>438.07400000000001</v>
      </c>
      <c r="R3" s="173">
        <v>544.5560999999999</v>
      </c>
      <c r="S3" s="173">
        <v>2173.6743000000001</v>
      </c>
      <c r="T3" s="173">
        <v>119.38780000000001</v>
      </c>
      <c r="U3" s="173">
        <v>2015.0111999999999</v>
      </c>
      <c r="V3" s="173">
        <v>148.24075679999999</v>
      </c>
      <c r="W3" s="173">
        <v>0</v>
      </c>
      <c r="X3" s="173">
        <v>213.3948</v>
      </c>
      <c r="Y3" s="173">
        <v>2.1019999999999999</v>
      </c>
      <c r="Z3" s="188">
        <v>34.340000000000003</v>
      </c>
      <c r="AA3" s="302">
        <v>1897.6511328192003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24.935511607910573</v>
      </c>
      <c r="AP3" s="320"/>
      <c r="AQ3" s="199">
        <f t="shared" ref="AQ3:AQ20" si="0">C3+H3+L3+AA3+AB3+AN3+AO3+AP3</f>
        <v>13117.012599750249</v>
      </c>
    </row>
    <row r="4" spans="1:43" ht="12.75" customHeight="1">
      <c r="A4" s="197" t="s">
        <v>2</v>
      </c>
      <c r="B4" s="198"/>
      <c r="C4" s="249">
        <f>SUM(D4:G4)</f>
        <v>9.3121174105704689</v>
      </c>
      <c r="D4" s="250">
        <v>3.1977174105704691</v>
      </c>
      <c r="E4" s="251">
        <v>6.1143999999999998</v>
      </c>
      <c r="F4" s="188"/>
      <c r="G4" s="188">
        <v>0</v>
      </c>
      <c r="H4" s="302">
        <f>SUM(I4:K4)</f>
        <v>7.9740000000000002</v>
      </c>
      <c r="I4" s="28"/>
      <c r="J4" s="173"/>
      <c r="K4" s="188">
        <v>7.9740000000000002</v>
      </c>
      <c r="L4" s="302">
        <f>SUM(M4:Z4)</f>
        <v>1168.6814999999999</v>
      </c>
      <c r="M4" s="28">
        <v>0</v>
      </c>
      <c r="N4" s="28">
        <v>0</v>
      </c>
      <c r="O4" s="173"/>
      <c r="P4" s="173">
        <v>7.4550000000000001</v>
      </c>
      <c r="Q4" s="173">
        <v>3.1668000000000003</v>
      </c>
      <c r="R4" s="173">
        <v>0</v>
      </c>
      <c r="S4" s="173">
        <v>968.1567</v>
      </c>
      <c r="T4" s="173">
        <v>4.5052000000000003</v>
      </c>
      <c r="U4" s="173">
        <v>10.343999999999999</v>
      </c>
      <c r="V4" s="173">
        <v>0</v>
      </c>
      <c r="W4" s="173">
        <v>116.66099999999999</v>
      </c>
      <c r="X4" s="173">
        <v>51.322800000000001</v>
      </c>
      <c r="Y4" s="173">
        <v>0</v>
      </c>
      <c r="Z4" s="188">
        <v>7.07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4.2132416165090278</v>
      </c>
      <c r="AP4" s="320"/>
      <c r="AQ4" s="199">
        <f t="shared" si="0"/>
        <v>1190.1808590270796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175.4418</v>
      </c>
      <c r="M5" s="28"/>
      <c r="N5" s="28"/>
      <c r="O5" s="173"/>
      <c r="P5" s="173"/>
      <c r="Q5" s="173"/>
      <c r="R5" s="173"/>
      <c r="S5" s="173">
        <v>49.244999999999997</v>
      </c>
      <c r="T5" s="173"/>
      <c r="U5" s="173">
        <v>126.1968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175.4418</v>
      </c>
    </row>
    <row r="6" spans="1:43" ht="12.75" customHeight="1" thickBot="1">
      <c r="A6" s="200" t="s">
        <v>4</v>
      </c>
      <c r="B6" s="201"/>
      <c r="C6" s="249">
        <f>SUM(D6:G6)</f>
        <v>57.816254212038913</v>
      </c>
      <c r="D6" s="252">
        <v>60.756630800838913</v>
      </c>
      <c r="E6" s="188">
        <v>-2.2928999999999999</v>
      </c>
      <c r="F6" s="253"/>
      <c r="G6" s="253">
        <v>-0.64747658880000003</v>
      </c>
      <c r="H6" s="303">
        <f>SUM(I6:K6)</f>
        <v>-258.49200000000002</v>
      </c>
      <c r="I6" s="304">
        <v>-242.54400000000001</v>
      </c>
      <c r="J6" s="304">
        <v>0</v>
      </c>
      <c r="K6" s="253">
        <v>-15.948</v>
      </c>
      <c r="L6" s="303">
        <f>SUM(M6:Z6)</f>
        <v>-90.669821849999991</v>
      </c>
      <c r="M6" s="28">
        <v>-31.700599999999998</v>
      </c>
      <c r="N6" s="28">
        <v>4.26</v>
      </c>
      <c r="O6" s="173"/>
      <c r="P6" s="173">
        <v>6.39</v>
      </c>
      <c r="Q6" s="173">
        <v>-8.4448000000000008</v>
      </c>
      <c r="R6" s="173">
        <v>5.2664999999999997</v>
      </c>
      <c r="S6" s="173">
        <v>0</v>
      </c>
      <c r="T6" s="173">
        <v>3.3789000000000002</v>
      </c>
      <c r="U6" s="173">
        <v>-55.857599999999998</v>
      </c>
      <c r="V6" s="173">
        <v>-10.80922185</v>
      </c>
      <c r="W6" s="173">
        <v>-3.1529999999999996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-291.3455676379611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1587.566535324604</v>
      </c>
      <c r="D7" s="324">
        <f t="shared" si="1"/>
        <v>1537.1776535406038</v>
      </c>
      <c r="E7" s="178">
        <f t="shared" si="1"/>
        <v>31.224900000000009</v>
      </c>
      <c r="F7" s="178">
        <f t="shared" si="1"/>
        <v>0</v>
      </c>
      <c r="G7" s="178">
        <f t="shared" si="1"/>
        <v>19.163981783999997</v>
      </c>
      <c r="H7" s="306">
        <f t="shared" si="1"/>
        <v>868.50800000000004</v>
      </c>
      <c r="I7" s="324">
        <f t="shared" si="1"/>
        <v>685.22400000000005</v>
      </c>
      <c r="J7" s="178">
        <f t="shared" si="1"/>
        <v>207.20599999999999</v>
      </c>
      <c r="K7" s="324">
        <f t="shared" si="1"/>
        <v>-23.922000000000001</v>
      </c>
      <c r="L7" s="306">
        <f t="shared" si="1"/>
        <v>8220.5704349499993</v>
      </c>
      <c r="M7" s="324">
        <f t="shared" si="1"/>
        <v>2858.1669999999999</v>
      </c>
      <c r="N7" s="324">
        <f t="shared" ref="N7" si="2">N2+N3-N4-N5+N6</f>
        <v>27.689999999999998</v>
      </c>
      <c r="O7" s="178">
        <f t="shared" si="1"/>
        <v>0</v>
      </c>
      <c r="P7" s="178">
        <f t="shared" si="1"/>
        <v>1052.22</v>
      </c>
      <c r="Q7" s="178">
        <f t="shared" si="1"/>
        <v>426.4624</v>
      </c>
      <c r="R7" s="178">
        <f t="shared" si="1"/>
        <v>549.82259999999985</v>
      </c>
      <c r="S7" s="178">
        <f t="shared" si="1"/>
        <v>1156.2726000000002</v>
      </c>
      <c r="T7" s="178">
        <f t="shared" si="1"/>
        <v>118.26150000000001</v>
      </c>
      <c r="U7" s="178">
        <f t="shared" si="1"/>
        <v>1822.6127999999999</v>
      </c>
      <c r="V7" s="178">
        <f t="shared" si="1"/>
        <v>137.43153494999999</v>
      </c>
      <c r="W7" s="178">
        <f t="shared" si="1"/>
        <v>-119.81399999999999</v>
      </c>
      <c r="X7" s="178">
        <f t="shared" si="1"/>
        <v>162.072</v>
      </c>
      <c r="Y7" s="178">
        <f t="shared" si="1"/>
        <v>2.1019999999999999</v>
      </c>
      <c r="Z7" s="324">
        <f t="shared" si="1"/>
        <v>27.270000000000003</v>
      </c>
      <c r="AA7" s="306">
        <f t="shared" si="1"/>
        <v>3003.2615105433601</v>
      </c>
      <c r="AB7" s="306">
        <f t="shared" si="1"/>
        <v>221.79125221469823</v>
      </c>
      <c r="AC7" s="324">
        <f t="shared" si="1"/>
        <v>72.841999999999999</v>
      </c>
      <c r="AD7" s="178">
        <f t="shared" si="1"/>
        <v>16.081999999999997</v>
      </c>
      <c r="AE7" s="178">
        <f t="shared" si="1"/>
        <v>105.25666656455969</v>
      </c>
      <c r="AF7" s="178">
        <f t="shared" ref="AF7" si="3">AF2+AF3-AF4-AF5+AF6</f>
        <v>0</v>
      </c>
      <c r="AG7" s="178">
        <f t="shared" si="1"/>
        <v>23.000859845227858</v>
      </c>
      <c r="AH7" s="178">
        <f t="shared" si="1"/>
        <v>4.4425336772714239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0.11942294831374796</v>
      </c>
      <c r="AM7" s="418">
        <f t="shared" si="1"/>
        <v>4.7769179325499185E-2</v>
      </c>
      <c r="AN7" s="324">
        <f t="shared" si="1"/>
        <v>0</v>
      </c>
      <c r="AO7" s="306">
        <f t="shared" si="1"/>
        <v>20.722269991401546</v>
      </c>
      <c r="AP7" s="360">
        <f t="shared" si="1"/>
        <v>0</v>
      </c>
      <c r="AQ7" s="227">
        <f t="shared" si="0"/>
        <v>13922.420003024063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1587.566535324604</v>
      </c>
      <c r="D8" s="372">
        <f t="shared" si="6"/>
        <v>1537.1776535406038</v>
      </c>
      <c r="E8" s="373">
        <f t="shared" si="6"/>
        <v>31.224900000000009</v>
      </c>
      <c r="F8" s="374">
        <f t="shared" si="6"/>
        <v>0</v>
      </c>
      <c r="G8" s="374">
        <f t="shared" si="6"/>
        <v>19.163981783999997</v>
      </c>
      <c r="H8" s="375">
        <f t="shared" si="6"/>
        <v>868.50800000000004</v>
      </c>
      <c r="I8" s="372">
        <f t="shared" si="6"/>
        <v>685.22400000000005</v>
      </c>
      <c r="J8" s="373">
        <f t="shared" si="6"/>
        <v>207.20599999999999</v>
      </c>
      <c r="K8" s="372">
        <f t="shared" si="6"/>
        <v>-23.922000000000001</v>
      </c>
      <c r="L8" s="375">
        <f t="shared" si="6"/>
        <v>8029.1264349499988</v>
      </c>
      <c r="M8" s="372">
        <f t="shared" si="6"/>
        <v>2858.1669999999999</v>
      </c>
      <c r="N8" s="372">
        <f t="shared" si="6"/>
        <v>27.689999999999998</v>
      </c>
      <c r="O8" s="373">
        <f t="shared" si="6"/>
        <v>0</v>
      </c>
      <c r="P8" s="373">
        <f t="shared" si="6"/>
        <v>1052.22</v>
      </c>
      <c r="Q8" s="373">
        <f t="shared" si="6"/>
        <v>426.4624</v>
      </c>
      <c r="R8" s="373">
        <f t="shared" si="6"/>
        <v>549.82259999999985</v>
      </c>
      <c r="S8" s="373">
        <f t="shared" si="6"/>
        <v>1156.2726000000002</v>
      </c>
      <c r="T8" s="373">
        <f t="shared" si="6"/>
        <v>118.26150000000001</v>
      </c>
      <c r="U8" s="373">
        <f t="shared" si="6"/>
        <v>1822.6127999999999</v>
      </c>
      <c r="V8" s="373">
        <f t="shared" si="6"/>
        <v>137.43153494999999</v>
      </c>
      <c r="W8" s="373">
        <f t="shared" si="6"/>
        <v>-119.81399999999999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2593.3026398067595</v>
      </c>
      <c r="AB8" s="372">
        <f t="shared" si="6"/>
        <v>221.79125221469823</v>
      </c>
      <c r="AC8" s="372">
        <f t="shared" si="6"/>
        <v>72.841999999999999</v>
      </c>
      <c r="AD8" s="373">
        <f t="shared" si="6"/>
        <v>16.081999999999997</v>
      </c>
      <c r="AE8" s="373">
        <f t="shared" si="6"/>
        <v>105.25666656455969</v>
      </c>
      <c r="AF8" s="373">
        <f t="shared" si="6"/>
        <v>0</v>
      </c>
      <c r="AG8" s="373">
        <f t="shared" si="6"/>
        <v>23.000859845227858</v>
      </c>
      <c r="AH8" s="373">
        <f t="shared" si="6"/>
        <v>4.4425336772714239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0.11942294831374796</v>
      </c>
      <c r="AM8" s="419">
        <f t="shared" si="6"/>
        <v>4.7769179325499185E-2</v>
      </c>
      <c r="AN8" s="372">
        <f t="shared" si="6"/>
        <v>0</v>
      </c>
      <c r="AO8" s="375">
        <f t="shared" si="6"/>
        <v>20.722269991401546</v>
      </c>
      <c r="AP8" s="372">
        <f t="shared" si="6"/>
        <v>0</v>
      </c>
      <c r="AQ8" s="376">
        <f t="shared" si="0"/>
        <v>13321.017132287463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1268.1456060258572</v>
      </c>
      <c r="D9" s="257">
        <f t="shared" si="8"/>
        <v>1268.1456060258572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681.23599999999999</v>
      </c>
      <c r="I9" s="257">
        <f t="shared" si="8"/>
        <v>676.85400000000004</v>
      </c>
      <c r="J9" s="178">
        <f t="shared" si="8"/>
        <v>4.3819999999999997</v>
      </c>
      <c r="K9" s="258">
        <f t="shared" si="8"/>
        <v>0</v>
      </c>
      <c r="L9" s="306">
        <f t="shared" si="8"/>
        <v>4282.2620489347464</v>
      </c>
      <c r="M9" s="178">
        <f t="shared" si="8"/>
        <v>2858.1669999999999</v>
      </c>
      <c r="N9" s="178">
        <f t="shared" ref="N9" si="9">SUM(N10:N14)</f>
        <v>23.43</v>
      </c>
      <c r="O9" s="178">
        <f t="shared" si="8"/>
        <v>11.7034489347473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1363.1016</v>
      </c>
      <c r="T9" s="178">
        <f t="shared" si="8"/>
        <v>0</v>
      </c>
      <c r="U9" s="178">
        <f t="shared" si="8"/>
        <v>25.86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1512.3817712811694</v>
      </c>
      <c r="AB9" s="324">
        <f t="shared" si="8"/>
        <v>23.000859845227858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23.000859845227858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41.358555460017193</v>
      </c>
      <c r="AP9" s="324">
        <f t="shared" si="8"/>
        <v>0</v>
      </c>
      <c r="AQ9" s="209">
        <f t="shared" si="0"/>
        <v>7808.3848415470184</v>
      </c>
    </row>
    <row r="10" spans="1:43" ht="12.75" customHeight="1">
      <c r="A10" s="63" t="s">
        <v>221</v>
      </c>
      <c r="B10" s="210"/>
      <c r="C10" s="259">
        <f>SUM(D10:G10)</f>
        <v>1264.73213016</v>
      </c>
      <c r="D10" s="260">
        <v>1264.73213016</v>
      </c>
      <c r="E10" s="179"/>
      <c r="F10" s="261"/>
      <c r="G10" s="261"/>
      <c r="H10" s="307">
        <f>SUM(I10:K10)</f>
        <v>518.29999999999995</v>
      </c>
      <c r="I10" s="260">
        <v>513.91800000000001</v>
      </c>
      <c r="J10" s="179">
        <v>4.3819999999999997</v>
      </c>
      <c r="K10" s="261"/>
      <c r="L10" s="307">
        <f>SUM(M10:Z10)</f>
        <v>1388.9615999999999</v>
      </c>
      <c r="M10" s="179"/>
      <c r="N10" s="179"/>
      <c r="O10" s="179"/>
      <c r="P10" s="179"/>
      <c r="Q10" s="179"/>
      <c r="R10" s="179"/>
      <c r="S10" s="179">
        <v>1363.1016</v>
      </c>
      <c r="T10" s="179"/>
      <c r="U10" s="179">
        <v>25.86</v>
      </c>
      <c r="V10" s="179"/>
      <c r="W10" s="179"/>
      <c r="X10" s="179"/>
      <c r="Y10" s="179"/>
      <c r="Z10" s="261"/>
      <c r="AA10" s="307">
        <v>1446.996035158116</v>
      </c>
      <c r="AB10" s="326">
        <f>SUM(AC10:AM10)</f>
        <v>23.000859845227858</v>
      </c>
      <c r="AC10" s="327"/>
      <c r="AD10" s="179"/>
      <c r="AE10" s="179">
        <v>0</v>
      </c>
      <c r="AF10" s="179">
        <v>0</v>
      </c>
      <c r="AG10" s="179">
        <v>23.000859845227858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4641.9906251633438</v>
      </c>
    </row>
    <row r="11" spans="1:43" ht="12.75" customHeight="1">
      <c r="A11" s="19" t="s">
        <v>222</v>
      </c>
      <c r="B11" s="198"/>
      <c r="C11" s="249">
        <f>SUM(D11:G11)</f>
        <v>3.4134758658572655</v>
      </c>
      <c r="D11" s="28">
        <v>3.4134758658572655</v>
      </c>
      <c r="E11" s="173"/>
      <c r="F11" s="188"/>
      <c r="G11" s="188"/>
      <c r="H11" s="302">
        <f>SUM(I11:K11)</f>
        <v>9.6720000000000006</v>
      </c>
      <c r="I11" s="28">
        <v>9.6720000000000006</v>
      </c>
      <c r="J11" s="173"/>
      <c r="K11" s="188"/>
      <c r="L11" s="302">
        <f>SUM(M11:Z11)</f>
        <v>11.7034489347473</v>
      </c>
      <c r="M11" s="173"/>
      <c r="N11" s="173"/>
      <c r="O11" s="173">
        <v>11.7034489347473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65.385736123053405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90.174660923657967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31.556319862424761</v>
      </c>
      <c r="AP12" s="320"/>
      <c r="AQ12" s="199">
        <f t="shared" si="0"/>
        <v>31.556319862424761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153.26400000000001</v>
      </c>
      <c r="I13" s="28">
        <v>153.26400000000001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153.26400000000001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2881.5969999999998</v>
      </c>
      <c r="M14" s="180">
        <v>2858.1669999999999</v>
      </c>
      <c r="N14" s="180">
        <v>23.43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9.8022355975924338</v>
      </c>
      <c r="AP14" s="328"/>
      <c r="AQ14" s="215">
        <f t="shared" si="0"/>
        <v>2891.399235597592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146.19</v>
      </c>
      <c r="I15" s="266">
        <f t="shared" si="13"/>
        <v>0</v>
      </c>
      <c r="J15" s="181">
        <f t="shared" si="13"/>
        <v>0</v>
      </c>
      <c r="K15" s="267">
        <f t="shared" si="13"/>
        <v>146.19</v>
      </c>
      <c r="L15" s="309">
        <f t="shared" si="13"/>
        <v>2907.9226999999996</v>
      </c>
      <c r="M15" s="181">
        <f t="shared" si="13"/>
        <v>0</v>
      </c>
      <c r="N15" s="181">
        <f t="shared" si="13"/>
        <v>0</v>
      </c>
      <c r="O15" s="181">
        <f t="shared" si="13"/>
        <v>64.199100000000001</v>
      </c>
      <c r="P15" s="181">
        <f t="shared" si="13"/>
        <v>463.27499999999998</v>
      </c>
      <c r="Q15" s="181">
        <f t="shared" si="13"/>
        <v>186.84120000000001</v>
      </c>
      <c r="R15" s="181">
        <f t="shared" si="13"/>
        <v>42.131999999999998</v>
      </c>
      <c r="S15" s="181">
        <f t="shared" si="13"/>
        <v>973.08119999999997</v>
      </c>
      <c r="T15" s="181">
        <f t="shared" si="13"/>
        <v>42.799400000000006</v>
      </c>
      <c r="U15" s="181">
        <f t="shared" si="13"/>
        <v>1015.7808</v>
      </c>
      <c r="V15" s="181">
        <f t="shared" si="13"/>
        <v>0</v>
      </c>
      <c r="W15" s="181">
        <f t="shared" si="13"/>
        <v>119.81399999999999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1803.6113499570076</v>
      </c>
      <c r="AP15" s="217">
        <f t="shared" si="13"/>
        <v>0</v>
      </c>
      <c r="AQ15" s="218">
        <f t="shared" si="0"/>
        <v>4857.7240499570071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1749.871023215821</v>
      </c>
      <c r="AP16" s="326"/>
      <c r="AQ16" s="219">
        <f>C16+H16+L16+AA16+AO16+AP16</f>
        <v>1749.871023215821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32.76010318142734</v>
      </c>
      <c r="AP17" s="320"/>
      <c r="AQ17" s="199">
        <f>C17+H17+L17+AA17+AO17+AP17</f>
        <v>32.76010318142734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20.980223559759242</v>
      </c>
      <c r="AP18" s="320"/>
      <c r="AQ18" s="199">
        <f t="shared" si="0"/>
        <v>20.980223559759242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146.19</v>
      </c>
      <c r="I19" s="28"/>
      <c r="J19" s="173"/>
      <c r="K19" s="188">
        <v>146.19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146.19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2907.9226999999996</v>
      </c>
      <c r="M20" s="180"/>
      <c r="N20" s="180"/>
      <c r="O20" s="180">
        <v>64.199100000000001</v>
      </c>
      <c r="P20" s="180">
        <v>463.27499999999998</v>
      </c>
      <c r="Q20" s="180">
        <v>186.84120000000001</v>
      </c>
      <c r="R20" s="180">
        <v>42.131999999999998</v>
      </c>
      <c r="S20" s="180">
        <v>973.08119999999997</v>
      </c>
      <c r="T20" s="180">
        <v>42.799400000000006</v>
      </c>
      <c r="U20" s="180">
        <v>1015.7808</v>
      </c>
      <c r="V20" s="180"/>
      <c r="W20" s="180">
        <v>119.81399999999999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2907.9226999999996</v>
      </c>
    </row>
    <row r="21" spans="1:43" s="220" customFormat="1" ht="12.75" customHeight="1">
      <c r="A21" s="97" t="s">
        <v>7</v>
      </c>
      <c r="B21" s="222"/>
      <c r="C21" s="268">
        <f>SUM(C22:C24)</f>
        <v>12.353396399999998</v>
      </c>
      <c r="D21" s="269">
        <f>SUM(D22:D24)</f>
        <v>-4.8877499999999996</v>
      </c>
      <c r="E21" s="182">
        <f>SUM(E22:E24)</f>
        <v>17.241146399999998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1.463403600000003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44.3352</v>
      </c>
      <c r="R21" s="182">
        <f t="shared" si="15"/>
        <v>-45.291899999999998</v>
      </c>
      <c r="S21" s="182">
        <f t="shared" si="15"/>
        <v>14.7735</v>
      </c>
      <c r="T21" s="182">
        <f t="shared" si="15"/>
        <v>0</v>
      </c>
      <c r="U21" s="182">
        <f t="shared" si="15"/>
        <v>0</v>
      </c>
      <c r="V21" s="182">
        <f t="shared" si="15"/>
        <v>-12.353396399999999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-88.923999999999992</v>
      </c>
      <c r="AC21" s="332">
        <f t="shared" si="17"/>
        <v>-72.841999999999999</v>
      </c>
      <c r="AD21" s="182">
        <f t="shared" si="17"/>
        <v>-16.081999999999997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88.923999999999992</v>
      </c>
      <c r="AP21" s="331">
        <f t="shared" si="17"/>
        <v>0</v>
      </c>
      <c r="AQ21" s="223">
        <f t="shared" si="17"/>
        <v>13.816800000000001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-88.923999999999992</v>
      </c>
      <c r="AC22" s="327">
        <f>-AC2</f>
        <v>-72.841999999999999</v>
      </c>
      <c r="AD22" s="179">
        <f>-AD2</f>
        <v>-16.081999999999997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88.923999999999992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12.353396399999998</v>
      </c>
      <c r="D24" s="403">
        <v>-4.8877499999999996</v>
      </c>
      <c r="E24" s="184">
        <f>-D24-V24</f>
        <v>17.241146399999998</v>
      </c>
      <c r="F24" s="253"/>
      <c r="G24" s="253">
        <v>0</v>
      </c>
      <c r="H24" s="303"/>
      <c r="I24" s="312"/>
      <c r="J24" s="184"/>
      <c r="K24" s="253"/>
      <c r="L24" s="303">
        <f>SUM(N24:Z24)</f>
        <v>1.463403600000003</v>
      </c>
      <c r="M24" s="184"/>
      <c r="N24" s="184">
        <v>0</v>
      </c>
      <c r="O24" s="184"/>
      <c r="P24" s="184">
        <v>0</v>
      </c>
      <c r="Q24" s="184">
        <v>44.3352</v>
      </c>
      <c r="R24" s="184">
        <v>-45.291899999999998</v>
      </c>
      <c r="S24" s="184">
        <v>14.7735</v>
      </c>
      <c r="T24" s="184"/>
      <c r="U24" s="184">
        <v>0</v>
      </c>
      <c r="V24" s="253">
        <v>-12.353396399999999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13.816800000000001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6.51</v>
      </c>
      <c r="I25" s="172">
        <v>6.51</v>
      </c>
      <c r="J25" s="183"/>
      <c r="K25" s="172"/>
      <c r="L25" s="309">
        <f>SUM(O25:Z25)</f>
        <v>74.736151065252699</v>
      </c>
      <c r="M25" s="183"/>
      <c r="N25" s="183"/>
      <c r="O25" s="183">
        <v>52.495651065252702</v>
      </c>
      <c r="P25" s="183"/>
      <c r="Q25" s="183"/>
      <c r="R25" s="183"/>
      <c r="S25" s="183">
        <v>15.7584</v>
      </c>
      <c r="T25" s="183">
        <v>3.3789000000000002</v>
      </c>
      <c r="U25" s="183">
        <v>3.1032000000000002</v>
      </c>
      <c r="V25" s="183"/>
      <c r="W25" s="183"/>
      <c r="X25" s="183"/>
      <c r="Y25" s="183"/>
      <c r="Z25" s="172"/>
      <c r="AA25" s="309">
        <v>43.346326550109872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255.11607910576095</v>
      </c>
      <c r="AP25" s="217"/>
      <c r="AQ25" s="226">
        <f>C25+H25+L25+AA25+AB25+AN25+AO25+AP25</f>
        <v>379.7085567211235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331.77432569874685</v>
      </c>
      <c r="D26" s="276">
        <f t="shared" si="20"/>
        <v>264.14429751474665</v>
      </c>
      <c r="E26" s="177">
        <f t="shared" si="20"/>
        <v>48.46604640000001</v>
      </c>
      <c r="F26" s="177">
        <f t="shared" si="20"/>
        <v>0</v>
      </c>
      <c r="G26" s="177">
        <f t="shared" si="20"/>
        <v>19.163981783999997</v>
      </c>
      <c r="H26" s="305">
        <f t="shared" si="20"/>
        <v>326.95200000000006</v>
      </c>
      <c r="I26" s="276">
        <f t="shared" si="20"/>
        <v>1.8600000000000048</v>
      </c>
      <c r="J26" s="177">
        <f t="shared" si="20"/>
        <v>202.82399999999998</v>
      </c>
      <c r="K26" s="295">
        <f t="shared" si="20"/>
        <v>122.268</v>
      </c>
      <c r="L26" s="305">
        <f t="shared" si="20"/>
        <v>6772.9583385499991</v>
      </c>
      <c r="M26" s="177">
        <f t="shared" si="20"/>
        <v>0</v>
      </c>
      <c r="N26" s="177">
        <f t="shared" si="20"/>
        <v>4.259999999999998</v>
      </c>
      <c r="O26" s="177">
        <f t="shared" si="20"/>
        <v>0</v>
      </c>
      <c r="P26" s="177">
        <f t="shared" si="20"/>
        <v>1515.4949999999999</v>
      </c>
      <c r="Q26" s="177">
        <f t="shared" si="20"/>
        <v>657.63879999999995</v>
      </c>
      <c r="R26" s="177">
        <f t="shared" si="20"/>
        <v>546.66269999999986</v>
      </c>
      <c r="S26" s="177">
        <f t="shared" si="20"/>
        <v>765.2673000000002</v>
      </c>
      <c r="T26" s="177">
        <f t="shared" si="20"/>
        <v>157.68200000000002</v>
      </c>
      <c r="U26" s="177">
        <f t="shared" si="20"/>
        <v>2809.4303999999997</v>
      </c>
      <c r="V26" s="177">
        <f t="shared" si="20"/>
        <v>125.07813854999999</v>
      </c>
      <c r="W26" s="177">
        <f t="shared" si="20"/>
        <v>0</v>
      </c>
      <c r="X26" s="177">
        <f t="shared" si="20"/>
        <v>162.072</v>
      </c>
      <c r="Y26" s="177">
        <f t="shared" si="20"/>
        <v>2.1019999999999999</v>
      </c>
      <c r="Z26" s="295">
        <f t="shared" si="20"/>
        <v>27.270000000000003</v>
      </c>
      <c r="AA26" s="305">
        <f t="shared" si="20"/>
        <v>1447.5334127120809</v>
      </c>
      <c r="AB26" s="255">
        <f t="shared" si="20"/>
        <v>109.86639236947038</v>
      </c>
      <c r="AC26" s="334">
        <f t="shared" si="20"/>
        <v>0</v>
      </c>
      <c r="AD26" s="334">
        <f t="shared" si="20"/>
        <v>0</v>
      </c>
      <c r="AE26" s="334">
        <f t="shared" si="20"/>
        <v>105.25666656455969</v>
      </c>
      <c r="AF26" s="334">
        <f t="shared" si="20"/>
        <v>0</v>
      </c>
      <c r="AG26" s="334">
        <f t="shared" si="20"/>
        <v>0</v>
      </c>
      <c r="AH26" s="334">
        <f t="shared" si="20"/>
        <v>4.4425336772714239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0.11942294831374796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1616.7829853826311</v>
      </c>
      <c r="AP26" s="255">
        <f t="shared" si="20"/>
        <v>0</v>
      </c>
      <c r="AQ26" s="205">
        <f>C26+H26+L26+AA26+AB26+AN26+AO26+AP26</f>
        <v>10605.86745471293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191.44400000000002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162.072</v>
      </c>
      <c r="Y27" s="178">
        <f t="shared" si="23"/>
        <v>2.1019999999999999</v>
      </c>
      <c r="Z27" s="258">
        <f t="shared" si="23"/>
        <v>27.270000000000003</v>
      </c>
      <c r="AA27" s="306">
        <f t="shared" si="23"/>
        <v>409.95887073660072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601.40287073660079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191.44400000000002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162.072</v>
      </c>
      <c r="Y28" s="182">
        <f>Y26</f>
        <v>2.1019999999999999</v>
      </c>
      <c r="Z28" s="270">
        <f>Z26</f>
        <v>27.270000000000003</v>
      </c>
      <c r="AA28" s="313">
        <v>409.95887073660072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601.40287073660079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326.66461221140941</v>
      </c>
      <c r="D29" s="56">
        <f t="shared" si="25"/>
        <v>260.79434821140939</v>
      </c>
      <c r="E29" s="57">
        <f t="shared" si="25"/>
        <v>46.938200000000002</v>
      </c>
      <c r="F29" s="58">
        <f t="shared" si="25"/>
        <v>0</v>
      </c>
      <c r="G29" s="58">
        <f t="shared" si="25"/>
        <v>18.932064</v>
      </c>
      <c r="H29" s="59">
        <f t="shared" si="25"/>
        <v>328.22200000000004</v>
      </c>
      <c r="I29" s="56">
        <f t="shared" si="25"/>
        <v>0</v>
      </c>
      <c r="J29" s="56">
        <f t="shared" si="25"/>
        <v>205.95400000000001</v>
      </c>
      <c r="K29" s="56">
        <f t="shared" si="25"/>
        <v>122.268</v>
      </c>
      <c r="L29" s="59">
        <f t="shared" si="25"/>
        <v>6519.6299975685415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1505.8279749056603</v>
      </c>
      <c r="Q29" s="57">
        <f t="shared" si="25"/>
        <v>689.30679999999995</v>
      </c>
      <c r="R29" s="57">
        <f t="shared" si="25"/>
        <v>542.44983402788034</v>
      </c>
      <c r="S29" s="57">
        <f t="shared" si="25"/>
        <v>671.70180000000005</v>
      </c>
      <c r="T29" s="57">
        <f t="shared" si="25"/>
        <v>144.49543916000005</v>
      </c>
      <c r="U29" s="57">
        <f t="shared" si="25"/>
        <v>2834.3143999999998</v>
      </c>
      <c r="V29" s="57">
        <f t="shared" si="25"/>
        <v>130.48274947499999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1038.1359033151812</v>
      </c>
      <c r="AB29" s="60">
        <f t="shared" si="25"/>
        <v>109.86639236947038</v>
      </c>
      <c r="AC29" s="61">
        <f t="shared" si="25"/>
        <v>0</v>
      </c>
      <c r="AD29" s="57">
        <f t="shared" si="25"/>
        <v>0</v>
      </c>
      <c r="AE29" s="57">
        <f t="shared" si="25"/>
        <v>105.25666656455971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4.4425336772714239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0.11942294831374796</v>
      </c>
      <c r="AM29" s="427">
        <f t="shared" si="25"/>
        <v>4.7769179325499185E-2</v>
      </c>
      <c r="AN29" s="56">
        <f t="shared" si="25"/>
        <v>0</v>
      </c>
      <c r="AO29" s="59">
        <f t="shared" si="25"/>
        <v>1621.152192605331</v>
      </c>
      <c r="AP29" s="60">
        <f t="shared" si="25"/>
        <v>0</v>
      </c>
      <c r="AQ29" s="51">
        <f t="shared" si="25"/>
        <v>9943.6710980699336</v>
      </c>
    </row>
    <row r="30" spans="1:43" s="232" customFormat="1" ht="12.75" customHeight="1">
      <c r="A30" s="230" t="s">
        <v>43</v>
      </c>
      <c r="B30" s="231"/>
      <c r="C30" s="278">
        <f>SUM(C31:C44)</f>
        <v>63.954348211409396</v>
      </c>
      <c r="D30" s="185">
        <v>63.954348211409382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1103.2522421702149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56.90254482318317</v>
      </c>
      <c r="R30" s="185">
        <f>SUM(R31:R44)</f>
        <v>0</v>
      </c>
      <c r="S30" s="185">
        <v>630.75810000000001</v>
      </c>
      <c r="T30" s="185">
        <v>52.793669623674816</v>
      </c>
      <c r="U30" s="185">
        <v>270.64062927335704</v>
      </c>
      <c r="V30" s="185">
        <v>91.106298449999997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405.3484761631795</v>
      </c>
      <c r="AB30" s="336">
        <f t="shared" ref="AB30:AN30" si="31">SUM(AB31:AB44)</f>
        <v>91.836247253272191</v>
      </c>
      <c r="AC30" s="337">
        <f t="shared" si="31"/>
        <v>0</v>
      </c>
      <c r="AD30" s="185">
        <f t="shared" si="31"/>
        <v>0</v>
      </c>
      <c r="AE30" s="185">
        <f t="shared" si="31"/>
        <v>87.393713576000764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4.4425336772714239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625.19346517626821</v>
      </c>
      <c r="AP30" s="336">
        <f>SUM(AP31:AP44)</f>
        <v>0</v>
      </c>
      <c r="AQ30" s="209">
        <f t="shared" ref="AQ30" si="35">C30+H30+L30+AA30+AB30+AN30+AO30+AP30</f>
        <v>2289.5847789743439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82.990916315695941</v>
      </c>
      <c r="M31" s="186"/>
      <c r="N31" s="186"/>
      <c r="O31" s="186"/>
      <c r="P31" s="186"/>
      <c r="Q31" s="186">
        <v>1.7974408045384758</v>
      </c>
      <c r="R31" s="186"/>
      <c r="S31" s="186">
        <v>20.633594244037244</v>
      </c>
      <c r="T31" s="186">
        <v>0.40786758961723485</v>
      </c>
      <c r="U31" s="186">
        <v>44.46300009923025</v>
      </c>
      <c r="V31" s="186">
        <v>15.689013578272741</v>
      </c>
      <c r="W31" s="186"/>
      <c r="X31" s="186"/>
      <c r="Y31" s="186"/>
      <c r="Z31" s="283"/>
      <c r="AA31" s="352">
        <v>49.095317707681048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36.030056610676205</v>
      </c>
      <c r="AP31" s="338"/>
      <c r="AQ31" s="212">
        <f t="shared" si="24"/>
        <v>168.1162906340532</v>
      </c>
    </row>
    <row r="32" spans="1:43" ht="12.75" customHeight="1">
      <c r="A32" s="235" t="s">
        <v>110</v>
      </c>
      <c r="B32" s="236" t="s">
        <v>15</v>
      </c>
      <c r="C32" s="249">
        <f t="shared" si="36"/>
        <v>16.373258929900519</v>
      </c>
      <c r="D32" s="186">
        <v>16.373258929900519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250.41982948317815</v>
      </c>
      <c r="M32" s="173"/>
      <c r="N32" s="173"/>
      <c r="O32" s="173"/>
      <c r="P32" s="186"/>
      <c r="Q32" s="186">
        <v>13.417843038577528</v>
      </c>
      <c r="R32" s="173"/>
      <c r="S32" s="186">
        <v>154.02917758912051</v>
      </c>
      <c r="T32" s="186">
        <v>9.854218406385078</v>
      </c>
      <c r="U32" s="186">
        <v>44.568542580868495</v>
      </c>
      <c r="V32" s="186">
        <v>28.550047868226535</v>
      </c>
      <c r="W32" s="173"/>
      <c r="X32" s="173"/>
      <c r="Y32" s="173"/>
      <c r="Z32" s="188"/>
      <c r="AA32" s="350">
        <v>138.36999218271998</v>
      </c>
      <c r="AB32" s="320">
        <f t="shared" si="39"/>
        <v>4.4425336772714239</v>
      </c>
      <c r="AC32" s="321"/>
      <c r="AD32" s="173"/>
      <c r="AE32" s="173">
        <v>0</v>
      </c>
      <c r="AF32" s="173"/>
      <c r="AG32" s="186"/>
      <c r="AH32" s="186">
        <v>4.4425336772714239</v>
      </c>
      <c r="AI32" s="173">
        <v>0</v>
      </c>
      <c r="AJ32" s="173"/>
      <c r="AK32" s="173"/>
      <c r="AL32" s="173"/>
      <c r="AM32" s="440"/>
      <c r="AN32" s="413"/>
      <c r="AO32" s="347">
        <v>142.48913600792844</v>
      </c>
      <c r="AP32" s="320"/>
      <c r="AQ32" s="199">
        <f t="shared" si="24"/>
        <v>552.09475028099848</v>
      </c>
    </row>
    <row r="33" spans="1:43" ht="12.75" customHeight="1">
      <c r="A33" s="235" t="s">
        <v>16</v>
      </c>
      <c r="B33" s="236" t="s">
        <v>17</v>
      </c>
      <c r="C33" s="249">
        <f t="shared" si="36"/>
        <v>5.707160131354331</v>
      </c>
      <c r="D33" s="186">
        <v>5.707160131354331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30.453565450617617</v>
      </c>
      <c r="M33" s="173"/>
      <c r="N33" s="173"/>
      <c r="O33" s="173"/>
      <c r="P33" s="186"/>
      <c r="Q33" s="186">
        <v>0.86435001967851099</v>
      </c>
      <c r="R33" s="173"/>
      <c r="S33" s="186">
        <v>9.9222447525616069</v>
      </c>
      <c r="T33" s="186">
        <v>10.556814991434745</v>
      </c>
      <c r="U33" s="186">
        <v>9.1101556869427558</v>
      </c>
      <c r="V33" s="186">
        <v>0</v>
      </c>
      <c r="W33" s="173"/>
      <c r="X33" s="173"/>
      <c r="Y33" s="173"/>
      <c r="Z33" s="188"/>
      <c r="AA33" s="350">
        <v>2.4266924462599762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15.956181332383467</v>
      </c>
      <c r="AP33" s="320"/>
      <c r="AQ33" s="199">
        <f t="shared" si="24"/>
        <v>54.543599360615389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7.7602117246094275</v>
      </c>
      <c r="M34" s="173"/>
      <c r="N34" s="173"/>
      <c r="O34" s="173"/>
      <c r="P34" s="186"/>
      <c r="Q34" s="186">
        <v>0.50006874548699032</v>
      </c>
      <c r="R34" s="173"/>
      <c r="S34" s="186">
        <v>5.7405036997325052</v>
      </c>
      <c r="T34" s="186">
        <v>0.32018904724290975</v>
      </c>
      <c r="U34" s="186">
        <v>1.199450232147022</v>
      </c>
      <c r="V34" s="186">
        <v>0</v>
      </c>
      <c r="W34" s="173"/>
      <c r="X34" s="173"/>
      <c r="Y34" s="173"/>
      <c r="Z34" s="188"/>
      <c r="AA34" s="350">
        <v>0.13309358441029734</v>
      </c>
      <c r="AB34" s="320">
        <f t="shared" si="39"/>
        <v>87.393713576000764</v>
      </c>
      <c r="AC34" s="321"/>
      <c r="AD34" s="173"/>
      <c r="AE34" s="173">
        <v>87.393713576000764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26.593066038110003</v>
      </c>
      <c r="AP34" s="320"/>
      <c r="AQ34" s="199">
        <f t="shared" si="24"/>
        <v>121.88008492313048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10.430265258319867</v>
      </c>
      <c r="M35" s="173"/>
      <c r="N35" s="173"/>
      <c r="O35" s="173"/>
      <c r="P35" s="186"/>
      <c r="Q35" s="186">
        <v>0.20913391849786067</v>
      </c>
      <c r="R35" s="173"/>
      <c r="S35" s="186">
        <v>2.4007379859490903</v>
      </c>
      <c r="T35" s="186">
        <v>1.1643238081560354E-2</v>
      </c>
      <c r="U35" s="186">
        <v>7.8087501157913559</v>
      </c>
      <c r="V35" s="186">
        <v>0</v>
      </c>
      <c r="W35" s="173"/>
      <c r="X35" s="173"/>
      <c r="Y35" s="173"/>
      <c r="Z35" s="188"/>
      <c r="AA35" s="350">
        <v>25.046861081360749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24.755000335722308</v>
      </c>
      <c r="AP35" s="320"/>
      <c r="AQ35" s="199">
        <f t="shared" si="24"/>
        <v>60.232126675402924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66.31393515926392</v>
      </c>
      <c r="M36" s="173"/>
      <c r="N36" s="173"/>
      <c r="O36" s="173"/>
      <c r="P36" s="186"/>
      <c r="Q36" s="186">
        <v>3.9342792488339775</v>
      </c>
      <c r="R36" s="173"/>
      <c r="S36" s="186">
        <v>45.163279624120854</v>
      </c>
      <c r="T36" s="186">
        <v>3.2593156480604115</v>
      </c>
      <c r="U36" s="186">
        <v>13.957060638248672</v>
      </c>
      <c r="V36" s="186">
        <v>0</v>
      </c>
      <c r="W36" s="173"/>
      <c r="X36" s="173"/>
      <c r="Y36" s="173"/>
      <c r="Z36" s="188"/>
      <c r="AA36" s="347">
        <v>71.441293447277431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104.71480001337105</v>
      </c>
      <c r="AP36" s="320"/>
      <c r="AQ36" s="199">
        <f t="shared" si="24"/>
        <v>242.4700286199124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14.039562794559751</v>
      </c>
      <c r="M37" s="173"/>
      <c r="N37" s="173"/>
      <c r="O37" s="173"/>
      <c r="P37" s="186"/>
      <c r="Q37" s="186">
        <v>0.28910200579458856</v>
      </c>
      <c r="R37" s="173"/>
      <c r="S37" s="186">
        <v>3.3187259728614635</v>
      </c>
      <c r="T37" s="186">
        <v>1.393411867791166</v>
      </c>
      <c r="U37" s="186">
        <v>9.0383229481125333</v>
      </c>
      <c r="V37" s="186">
        <v>0</v>
      </c>
      <c r="W37" s="173"/>
      <c r="X37" s="173"/>
      <c r="Y37" s="173"/>
      <c r="Z37" s="188"/>
      <c r="AA37" s="350">
        <v>3.4733802584285285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29.938039000424165</v>
      </c>
      <c r="AP37" s="320"/>
      <c r="AQ37" s="199">
        <f t="shared" si="24"/>
        <v>47.450982053412446</v>
      </c>
    </row>
    <row r="38" spans="1:43" ht="12.75" customHeight="1">
      <c r="A38" s="235" t="s">
        <v>26</v>
      </c>
      <c r="B38" s="236" t="s">
        <v>27</v>
      </c>
      <c r="C38" s="249">
        <f t="shared" si="36"/>
        <v>39.489423129760929</v>
      </c>
      <c r="D38" s="186">
        <v>39.489423129760929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73.03983649440022</v>
      </c>
      <c r="M38" s="173"/>
      <c r="N38" s="173"/>
      <c r="O38" s="173"/>
      <c r="P38" s="186"/>
      <c r="Q38" s="186">
        <v>1.933517816517381</v>
      </c>
      <c r="R38" s="173"/>
      <c r="S38" s="186">
        <v>22.19568065268238</v>
      </c>
      <c r="T38" s="186">
        <v>4.2849547940556256</v>
      </c>
      <c r="U38" s="186">
        <v>20.839525305918396</v>
      </c>
      <c r="V38" s="186">
        <v>23.786157925226426</v>
      </c>
      <c r="W38" s="173"/>
      <c r="X38" s="173"/>
      <c r="Y38" s="173"/>
      <c r="Z38" s="188"/>
      <c r="AA38" s="350">
        <v>39.970371071650675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45.99638165302396</v>
      </c>
      <c r="AP38" s="320"/>
      <c r="AQ38" s="199">
        <f t="shared" si="24"/>
        <v>198.49601234883579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400.30071542411935</v>
      </c>
      <c r="M39" s="173"/>
      <c r="N39" s="173"/>
      <c r="O39" s="173"/>
      <c r="P39" s="186"/>
      <c r="Q39" s="186">
        <v>30.76901256436209</v>
      </c>
      <c r="R39" s="173"/>
      <c r="S39" s="186">
        <v>353.21069764283374</v>
      </c>
      <c r="T39" s="186">
        <v>7.3980290317096653</v>
      </c>
      <c r="U39" s="186">
        <v>8.8104529676963832</v>
      </c>
      <c r="V39" s="186">
        <v>0.11252321751749694</v>
      </c>
      <c r="W39" s="173"/>
      <c r="X39" s="173"/>
      <c r="Y39" s="173"/>
      <c r="Z39" s="188"/>
      <c r="AA39" s="350">
        <v>15.097834803895914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41.736145245788485</v>
      </c>
      <c r="AP39" s="320"/>
      <c r="AQ39" s="199">
        <f t="shared" si="24"/>
        <v>457.13469547380373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36.617195877228852</v>
      </c>
      <c r="M40" s="173"/>
      <c r="N40" s="173"/>
      <c r="O40" s="173"/>
      <c r="P40" s="186"/>
      <c r="Q40" s="186">
        <v>0.242388399522907</v>
      </c>
      <c r="R40" s="173"/>
      <c r="S40" s="186">
        <v>2.782480442520852</v>
      </c>
      <c r="T40" s="186">
        <v>5.0064942899179377</v>
      </c>
      <c r="U40" s="186">
        <v>5.6172768845103711</v>
      </c>
      <c r="V40" s="186">
        <v>22.96855586075678</v>
      </c>
      <c r="W40" s="173"/>
      <c r="X40" s="173"/>
      <c r="Y40" s="173"/>
      <c r="Z40" s="188"/>
      <c r="AA40" s="350">
        <v>9.7691972150867183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15.964929211014304</v>
      </c>
      <c r="AP40" s="320"/>
      <c r="AQ40" s="199">
        <f t="shared" si="24"/>
        <v>62.35132230332988</v>
      </c>
    </row>
    <row r="41" spans="1:43" ht="12.75" customHeight="1">
      <c r="A41" s="235" t="s">
        <v>32</v>
      </c>
      <c r="B41" s="236" t="s">
        <v>33</v>
      </c>
      <c r="C41" s="526">
        <f t="shared" si="36"/>
        <v>2.3845060203936126</v>
      </c>
      <c r="D41" s="525">
        <v>2.3845060203936126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61.003979795510531</v>
      </c>
      <c r="M41" s="173"/>
      <c r="N41" s="173"/>
      <c r="O41" s="173"/>
      <c r="P41" s="186"/>
      <c r="Q41" s="186">
        <v>0.58220064342431421</v>
      </c>
      <c r="R41" s="173"/>
      <c r="S41" s="186">
        <v>6.683330997439568</v>
      </c>
      <c r="T41" s="186">
        <v>7.8526461693133927</v>
      </c>
      <c r="U41" s="186">
        <v>45.885801985333252</v>
      </c>
      <c r="V41" s="186">
        <v>0</v>
      </c>
      <c r="W41" s="173"/>
      <c r="X41" s="173"/>
      <c r="Y41" s="173"/>
      <c r="Z41" s="188"/>
      <c r="AA41" s="347">
        <v>37.688355279277964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91.867977236177154</v>
      </c>
      <c r="AP41" s="320"/>
      <c r="AQ41" s="199">
        <f t="shared" si="24"/>
        <v>192.94481833135927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4.9357552336239259</v>
      </c>
      <c r="M42" s="173"/>
      <c r="N42" s="173"/>
      <c r="O42" s="173"/>
      <c r="P42" s="186"/>
      <c r="Q42" s="186">
        <v>0.15022766625040271</v>
      </c>
      <c r="R42" s="173"/>
      <c r="S42" s="186">
        <v>1.7245278408127431</v>
      </c>
      <c r="T42" s="186">
        <v>0.93533848769287287</v>
      </c>
      <c r="U42" s="186">
        <v>2.1256612388679077</v>
      </c>
      <c r="V42" s="186">
        <v>0</v>
      </c>
      <c r="W42" s="173"/>
      <c r="X42" s="173"/>
      <c r="Y42" s="173"/>
      <c r="Z42" s="188"/>
      <c r="AA42" s="382">
        <v>4.9380925930944466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9.29565956217467</v>
      </c>
      <c r="AP42" s="320"/>
      <c r="AQ42" s="199">
        <f t="shared" si="24"/>
        <v>19.169507388893042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6.3810540902352759</v>
      </c>
      <c r="M43" s="173"/>
      <c r="N43" s="173"/>
      <c r="O43" s="173"/>
      <c r="P43" s="173"/>
      <c r="Q43" s="173">
        <v>0.25725308587567458</v>
      </c>
      <c r="R43" s="173"/>
      <c r="S43" s="173">
        <v>2.9531185553273751</v>
      </c>
      <c r="T43" s="173">
        <v>0.67722850059097861</v>
      </c>
      <c r="U43" s="173">
        <v>1.442453948441246</v>
      </c>
      <c r="V43" s="173">
        <v>0</v>
      </c>
      <c r="W43" s="173">
        <v>1.0510000000000019</v>
      </c>
      <c r="X43" s="173"/>
      <c r="Y43" s="173"/>
      <c r="Z43" s="188"/>
      <c r="AA43" s="350">
        <v>7.8979944920357621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20.196031211119436</v>
      </c>
      <c r="AP43" s="320"/>
      <c r="AQ43" s="199">
        <f t="shared" si="24"/>
        <v>34.475079793390478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58.565419068852115</v>
      </c>
      <c r="M44" s="180"/>
      <c r="N44" s="180"/>
      <c r="O44" s="180"/>
      <c r="P44" s="180"/>
      <c r="Q44" s="180">
        <v>1.9557268658224569</v>
      </c>
      <c r="R44" s="180"/>
      <c r="S44" s="180">
        <v>0</v>
      </c>
      <c r="T44" s="180">
        <v>0.83551756178124315</v>
      </c>
      <c r="U44" s="180">
        <v>55.774174641248415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19.660061718354601</v>
      </c>
      <c r="AP44" s="328"/>
      <c r="AQ44" s="215">
        <f>C44+H44+L44+AA44+AB44+AN44+AO44+AP44</f>
        <v>78.22548078720672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3665.5121480935413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1505.8279749056603</v>
      </c>
      <c r="Q45" s="529">
        <f t="shared" si="40"/>
        <v>0</v>
      </c>
      <c r="R45" s="529">
        <f t="shared" si="40"/>
        <v>542.44983402788034</v>
      </c>
      <c r="S45" s="529">
        <f t="shared" si="40"/>
        <v>22.652699999999999</v>
      </c>
      <c r="T45" s="529">
        <f t="shared" si="40"/>
        <v>2.5816391599999999</v>
      </c>
      <c r="U45" s="529">
        <f>SUM(U46:U55)</f>
        <v>1592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2.1496130696474633</v>
      </c>
      <c r="AP45" s="533">
        <f t="shared" si="40"/>
        <v>0</v>
      </c>
      <c r="AQ45" s="536">
        <f t="shared" si="24"/>
        <v>3667.6617611631887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692.43560000000002</v>
      </c>
      <c r="M46" s="179"/>
      <c r="N46" s="179"/>
      <c r="O46" s="179"/>
      <c r="P46" s="179"/>
      <c r="Q46" s="179"/>
      <c r="R46" s="179"/>
      <c r="S46" s="179"/>
      <c r="T46" s="179"/>
      <c r="U46" s="179">
        <v>692.43560000000002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692.43560000000002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1503.5828381381584</v>
      </c>
      <c r="M48" s="173"/>
      <c r="N48" s="173"/>
      <c r="O48" s="173"/>
      <c r="P48" s="173">
        <v>1209.8930664060581</v>
      </c>
      <c r="Q48" s="173"/>
      <c r="R48" s="173"/>
      <c r="S48" s="173"/>
      <c r="T48" s="173">
        <v>2.5816391599999999</v>
      </c>
      <c r="U48" s="173">
        <v>291.10813257210032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1503.5828381381584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91.386799999999994</v>
      </c>
      <c r="M49" s="173"/>
      <c r="N49" s="173"/>
      <c r="O49" s="173"/>
      <c r="P49" s="173">
        <v>11.087999999999999</v>
      </c>
      <c r="Q49" s="173"/>
      <c r="R49" s="173"/>
      <c r="S49" s="173"/>
      <c r="T49" s="173"/>
      <c r="U49" s="173">
        <v>80.2988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91.386799999999994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40.4</v>
      </c>
      <c r="M50" s="173"/>
      <c r="N50" s="173"/>
      <c r="O50" s="173"/>
      <c r="P50" s="173"/>
      <c r="Q50" s="173"/>
      <c r="R50" s="285"/>
      <c r="S50" s="173"/>
      <c r="T50" s="173"/>
      <c r="U50" s="173">
        <v>40.4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2.1496130696474633</v>
      </c>
      <c r="AP50" s="320"/>
      <c r="AQ50" s="199">
        <f t="shared" si="24"/>
        <v>42.549613069647464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21.369870801789052</v>
      </c>
      <c r="M51" s="173"/>
      <c r="N51" s="173"/>
      <c r="O51" s="173"/>
      <c r="P51" s="173">
        <v>1.2619245283018867</v>
      </c>
      <c r="Q51" s="188"/>
      <c r="R51" s="173">
        <v>20.107946273487165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21.369870801789052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522.34188775439316</v>
      </c>
      <c r="M52" s="285"/>
      <c r="N52" s="285"/>
      <c r="O52" s="285"/>
      <c r="P52" s="186"/>
      <c r="Q52" s="186"/>
      <c r="R52" s="285">
        <v>522.34188775439316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522.34188775439316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521.22512662454096</v>
      </c>
      <c r="M53" s="285"/>
      <c r="N53" s="285"/>
      <c r="O53" s="285"/>
      <c r="P53" s="183">
        <v>180.10683599999999</v>
      </c>
      <c r="Q53" s="183"/>
      <c r="R53" s="285"/>
      <c r="S53" s="186"/>
      <c r="T53" s="285"/>
      <c r="U53" s="285">
        <v>341.11829062454098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521.22512662454096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18.619199999999999</v>
      </c>
      <c r="M54" s="285"/>
      <c r="N54" s="285"/>
      <c r="O54" s="285"/>
      <c r="P54" s="183"/>
      <c r="Q54" s="183"/>
      <c r="R54" s="285"/>
      <c r="S54" s="186"/>
      <c r="T54" s="285"/>
      <c r="U54" s="285">
        <v>18.619199999999999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18.619199999999999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254.15082477465899</v>
      </c>
      <c r="M55" s="180"/>
      <c r="N55" s="180"/>
      <c r="O55" s="180"/>
      <c r="P55" s="180">
        <v>103.47814797130036</v>
      </c>
      <c r="Q55" s="180"/>
      <c r="R55" s="180"/>
      <c r="S55" s="173">
        <v>22.652699999999999</v>
      </c>
      <c r="T55" s="180"/>
      <c r="U55" s="180">
        <v>128.01997680335862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254.15082477465899</v>
      </c>
    </row>
    <row r="56" spans="1:43" s="206" customFormat="1" ht="12.75" customHeight="1">
      <c r="A56" s="240" t="s">
        <v>40</v>
      </c>
      <c r="B56" s="241"/>
      <c r="C56" s="287">
        <f t="shared" si="45"/>
        <v>262.710264</v>
      </c>
      <c r="D56" s="292">
        <v>196.84</v>
      </c>
      <c r="E56" s="188">
        <v>46.938200000000002</v>
      </c>
      <c r="F56" s="288"/>
      <c r="G56" s="288">
        <v>18.932064</v>
      </c>
      <c r="H56" s="174">
        <f t="shared" si="46"/>
        <v>323.79200000000003</v>
      </c>
      <c r="I56" s="292"/>
      <c r="J56" s="187">
        <v>205.95400000000001</v>
      </c>
      <c r="K56" s="288">
        <v>117.83800000000001</v>
      </c>
      <c r="L56" s="174">
        <f t="shared" si="47"/>
        <v>1069.0709404596719</v>
      </c>
      <c r="M56" s="187"/>
      <c r="N56" s="187"/>
      <c r="O56" s="187"/>
      <c r="P56" s="187">
        <v>0</v>
      </c>
      <c r="Q56" s="187">
        <v>621.78813718094398</v>
      </c>
      <c r="R56" s="187"/>
      <c r="S56" s="187">
        <v>0</v>
      </c>
      <c r="T56" s="187">
        <v>54.927864300923304</v>
      </c>
      <c r="U56" s="187">
        <v>352.97848795280464</v>
      </c>
      <c r="V56" s="187">
        <v>39.376451025000001</v>
      </c>
      <c r="W56" s="187"/>
      <c r="X56" s="187"/>
      <c r="Y56" s="187"/>
      <c r="Z56" s="288"/>
      <c r="AA56" s="174">
        <v>386.90689786949457</v>
      </c>
      <c r="AB56" s="342">
        <f t="shared" si="48"/>
        <v>17.982375936872693</v>
      </c>
      <c r="AC56" s="343"/>
      <c r="AD56" s="187"/>
      <c r="AE56" s="187">
        <v>17.862952988558945</v>
      </c>
      <c r="AF56" s="187"/>
      <c r="AG56" s="187"/>
      <c r="AH56" s="187"/>
      <c r="AI56" s="187"/>
      <c r="AJ56" s="187"/>
      <c r="AK56" s="187"/>
      <c r="AL56" s="187">
        <v>0.11942294831374796</v>
      </c>
      <c r="AM56" s="442">
        <v>0</v>
      </c>
      <c r="AN56" s="342"/>
      <c r="AO56" s="174">
        <v>516.68099742046434</v>
      </c>
      <c r="AP56" s="342"/>
      <c r="AQ56" s="218">
        <f t="shared" si="24"/>
        <v>2577.1434756865033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4.43</v>
      </c>
      <c r="I57" s="292">
        <f t="shared" si="49"/>
        <v>0</v>
      </c>
      <c r="J57" s="292">
        <f t="shared" si="49"/>
        <v>0</v>
      </c>
      <c r="K57" s="292">
        <f t="shared" si="49"/>
        <v>4.43</v>
      </c>
      <c r="L57" s="174">
        <f t="shared" si="49"/>
        <v>385.68694220167015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10.616117995872923</v>
      </c>
      <c r="R57" s="187">
        <f t="shared" si="49"/>
        <v>0</v>
      </c>
      <c r="S57" s="187">
        <f t="shared" si="49"/>
        <v>18.291000000000004</v>
      </c>
      <c r="T57" s="187">
        <f t="shared" si="49"/>
        <v>34.192266075401932</v>
      </c>
      <c r="U57" s="187">
        <f t="shared" si="49"/>
        <v>322.58755813039528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245.88052928250696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431.12639724849527</v>
      </c>
      <c r="AP57" s="342">
        <f t="shared" si="49"/>
        <v>0</v>
      </c>
      <c r="AQ57" s="238">
        <f t="shared" si="24"/>
        <v>1067.171637911998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239.42519625385916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5.1582863745965524</v>
      </c>
      <c r="R58" s="187">
        <f t="shared" si="54"/>
        <v>0</v>
      </c>
      <c r="S58" s="187">
        <v>1.7844574750152968</v>
      </c>
      <c r="T58" s="187">
        <v>26.768855145077499</v>
      </c>
      <c r="U58" s="187">
        <v>205.7135972591698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107.75018575370831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309.07767349661174</v>
      </c>
      <c r="AP58" s="342">
        <f t="shared" ref="AP58" si="57">SUM(AP59:AP64)</f>
        <v>0</v>
      </c>
      <c r="AQ58" s="238">
        <f t="shared" si="24"/>
        <v>656.30082468350474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4.43</v>
      </c>
      <c r="I65" s="151"/>
      <c r="J65" s="151">
        <v>0</v>
      </c>
      <c r="K65" s="151">
        <v>4.43</v>
      </c>
      <c r="L65" s="308">
        <f>SUM(M65:Z65)</f>
        <v>146.26174594781099</v>
      </c>
      <c r="M65" s="180"/>
      <c r="N65" s="180"/>
      <c r="O65" s="180"/>
      <c r="P65" s="180"/>
      <c r="Q65" s="180">
        <v>5.4578316212763704</v>
      </c>
      <c r="R65" s="180"/>
      <c r="S65" s="187">
        <v>16.506542524984706</v>
      </c>
      <c r="T65" s="187">
        <v>7.4234109303244358</v>
      </c>
      <c r="U65" s="187">
        <v>116.87396087122549</v>
      </c>
      <c r="V65" s="180">
        <f>SUM(V66:V69)</f>
        <v>0</v>
      </c>
      <c r="W65" s="180"/>
      <c r="X65" s="180"/>
      <c r="Y65" s="180"/>
      <c r="Z65" s="264"/>
      <c r="AA65" s="174">
        <v>138.13034352879865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122.04872375188351</v>
      </c>
      <c r="AP65" s="328"/>
      <c r="AQ65" s="571">
        <f t="shared" si="24"/>
        <v>410.8708132284932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258.60000000000002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258.60000000000002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46.001719690455715</v>
      </c>
      <c r="AP70" s="331"/>
      <c r="AQ70" s="218">
        <f t="shared" si="24"/>
        <v>304.60171969045575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37.507724643442963</v>
      </c>
      <c r="M71" s="180"/>
      <c r="N71" s="180"/>
      <c r="O71" s="180"/>
      <c r="P71" s="180"/>
      <c r="Q71" s="180"/>
      <c r="R71" s="180"/>
      <c r="S71" s="180"/>
      <c r="T71" s="180"/>
      <c r="U71" s="180">
        <v>37.507724643442963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37.507724643442963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5.1097134873374443</v>
      </c>
      <c r="D72" s="276">
        <f t="shared" si="58"/>
        <v>3.3499493033372687</v>
      </c>
      <c r="E72" s="177">
        <f t="shared" si="58"/>
        <v>1.5278464000000085</v>
      </c>
      <c r="F72" s="295">
        <f t="shared" si="58"/>
        <v>0</v>
      </c>
      <c r="G72" s="295">
        <f t="shared" si="58"/>
        <v>0.23191778399999663</v>
      </c>
      <c r="H72" s="305">
        <f t="shared" si="58"/>
        <v>-1.2699999999999818</v>
      </c>
      <c r="I72" s="276">
        <f t="shared" si="58"/>
        <v>1.8600000000000048</v>
      </c>
      <c r="J72" s="177">
        <f t="shared" si="58"/>
        <v>-3.1300000000000239</v>
      </c>
      <c r="K72" s="295">
        <f t="shared" si="58"/>
        <v>0</v>
      </c>
      <c r="L72" s="305">
        <f t="shared" si="58"/>
        <v>61.884340981457171</v>
      </c>
      <c r="M72" s="177">
        <f t="shared" si="58"/>
        <v>0</v>
      </c>
      <c r="N72" s="177">
        <f t="shared" ref="N72" si="59">N26-N27-N29</f>
        <v>4.259999999999998</v>
      </c>
      <c r="O72" s="177">
        <f t="shared" si="58"/>
        <v>0</v>
      </c>
      <c r="P72" s="177">
        <f t="shared" si="58"/>
        <v>9.6670250943395786</v>
      </c>
      <c r="Q72" s="177">
        <f t="shared" si="58"/>
        <v>-31.668000000000006</v>
      </c>
      <c r="R72" s="177">
        <f t="shared" si="58"/>
        <v>4.2128659721195163</v>
      </c>
      <c r="S72" s="177">
        <f t="shared" si="58"/>
        <v>93.565500000000156</v>
      </c>
      <c r="T72" s="177">
        <f t="shared" si="58"/>
        <v>13.18656083999997</v>
      </c>
      <c r="U72" s="177">
        <f t="shared" si="58"/>
        <v>-24.884000000000015</v>
      </c>
      <c r="V72" s="177">
        <f t="shared" si="58"/>
        <v>-5.4046109250000001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-0.56136133970085211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-4.3692072226999699</v>
      </c>
      <c r="AP72" s="255">
        <f t="shared" si="58"/>
        <v>0</v>
      </c>
      <c r="AQ72" s="205">
        <f t="shared" si="24"/>
        <v>60.793485906393812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0.43665889905051686</v>
      </c>
    </row>
    <row r="74" spans="1:43" s="206" customFormat="1" ht="12.75" customHeight="1">
      <c r="A74" s="224" t="s">
        <v>52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54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822.31999999999994</v>
      </c>
      <c r="I2" s="12">
        <v>478.02</v>
      </c>
      <c r="J2" s="301">
        <v>344.3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1409.74890259632</v>
      </c>
      <c r="AB2" s="318">
        <f>SUM(AC2:AM2)</f>
        <v>231.41674555320444</v>
      </c>
      <c r="AC2" s="319">
        <v>78.775999999999996</v>
      </c>
      <c r="AD2" s="301">
        <v>14.533999999999999</v>
      </c>
      <c r="AE2" s="301">
        <v>112.45469625541138</v>
      </c>
      <c r="AF2" s="301">
        <v>0</v>
      </c>
      <c r="AG2" s="301">
        <v>20.994554313556893</v>
      </c>
      <c r="AH2" s="301">
        <v>4.490302856596923</v>
      </c>
      <c r="AI2" s="301">
        <v>0</v>
      </c>
      <c r="AJ2" s="301">
        <v>0</v>
      </c>
      <c r="AK2" s="301">
        <v>0</v>
      </c>
      <c r="AL2" s="301">
        <v>0.11942294831374796</v>
      </c>
      <c r="AM2" s="415">
        <v>4.7769179325499185E-2</v>
      </c>
      <c r="AN2" s="412">
        <v>0</v>
      </c>
      <c r="AO2" s="349"/>
      <c r="AP2" s="318"/>
      <c r="AQ2" s="195">
        <f>C2+H2+L2+AA2+AB2+AN2+AO2+AP2</f>
        <v>2463.4856481495244</v>
      </c>
    </row>
    <row r="3" spans="1:43" ht="12.75" customHeight="1">
      <c r="A3" s="197" t="s">
        <v>1</v>
      </c>
      <c r="B3" s="198"/>
      <c r="C3" s="249">
        <f>SUM(D3:G3)</f>
        <v>1858.5915596816446</v>
      </c>
      <c r="D3" s="250">
        <v>1794.4142849152447</v>
      </c>
      <c r="E3" s="188">
        <v>41.527900000000002</v>
      </c>
      <c r="F3" s="188"/>
      <c r="G3" s="188">
        <v>22.649374766399998</v>
      </c>
      <c r="H3" s="302">
        <f>SUM(I3:K3)</f>
        <v>0</v>
      </c>
      <c r="I3" s="28"/>
      <c r="J3" s="173"/>
      <c r="K3" s="188"/>
      <c r="L3" s="302">
        <f>SUM(M3:Z3)</f>
        <v>8906.3084913750026</v>
      </c>
      <c r="M3" s="28">
        <v>3199.7154</v>
      </c>
      <c r="N3" s="28">
        <v>20.234999999999999</v>
      </c>
      <c r="O3" s="173">
        <v>0</v>
      </c>
      <c r="P3" s="173">
        <v>923.3549999999999</v>
      </c>
      <c r="Q3" s="173">
        <v>342.01440000000002</v>
      </c>
      <c r="R3" s="173">
        <v>445.54589999999996</v>
      </c>
      <c r="S3" s="173">
        <v>1679.2545</v>
      </c>
      <c r="T3" s="173">
        <v>112.63000000000001</v>
      </c>
      <c r="U3" s="173">
        <v>1772.9616000000001</v>
      </c>
      <c r="V3" s="173">
        <v>158.277891375</v>
      </c>
      <c r="W3" s="173">
        <v>0</v>
      </c>
      <c r="X3" s="173">
        <v>217.89679999999998</v>
      </c>
      <c r="Y3" s="173">
        <v>2.1019999999999999</v>
      </c>
      <c r="Z3" s="188">
        <v>32.32</v>
      </c>
      <c r="AA3" s="302">
        <v>1398.6391682630401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13.069647463456578</v>
      </c>
      <c r="AP3" s="320"/>
      <c r="AQ3" s="199">
        <f t="shared" ref="AQ3:AQ20" si="0">C3+H3+L3+AA3+AB3+AN3+AO3+AP3</f>
        <v>12176.608866783145</v>
      </c>
    </row>
    <row r="4" spans="1:43" ht="12.75" customHeight="1">
      <c r="A4" s="197" t="s">
        <v>2</v>
      </c>
      <c r="B4" s="198"/>
      <c r="C4" s="249">
        <f>SUM(D4:G4)</f>
        <v>7.038492530069929</v>
      </c>
      <c r="D4" s="250">
        <v>3.2169925300699296</v>
      </c>
      <c r="E4" s="251">
        <v>3.8214999999999999</v>
      </c>
      <c r="F4" s="188"/>
      <c r="G4" s="188">
        <v>0</v>
      </c>
      <c r="H4" s="302">
        <f>SUM(I4:K4)</f>
        <v>7.6196000000000002</v>
      </c>
      <c r="I4" s="28"/>
      <c r="J4" s="173"/>
      <c r="K4" s="188">
        <v>7.6196000000000002</v>
      </c>
      <c r="L4" s="302">
        <f>SUM(M4:Z4)</f>
        <v>1343.0217</v>
      </c>
      <c r="M4" s="28">
        <v>0</v>
      </c>
      <c r="N4" s="28">
        <v>0</v>
      </c>
      <c r="O4" s="173"/>
      <c r="P4" s="173">
        <v>11.715</v>
      </c>
      <c r="Q4" s="173">
        <v>9.5004000000000008</v>
      </c>
      <c r="R4" s="173">
        <v>0</v>
      </c>
      <c r="S4" s="173">
        <v>1023.3111</v>
      </c>
      <c r="T4" s="173">
        <v>6.7578000000000005</v>
      </c>
      <c r="U4" s="173">
        <v>77.58</v>
      </c>
      <c r="V4" s="173">
        <v>0</v>
      </c>
      <c r="W4" s="173">
        <v>127.17099999999999</v>
      </c>
      <c r="X4" s="173">
        <v>81.936399999999992</v>
      </c>
      <c r="Y4" s="173">
        <v>0</v>
      </c>
      <c r="Z4" s="188">
        <v>5.05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6.2768701633705932</v>
      </c>
      <c r="AP4" s="320"/>
      <c r="AQ4" s="199">
        <f t="shared" si="0"/>
        <v>1363.9566626934406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160.96019999999999</v>
      </c>
      <c r="M5" s="28"/>
      <c r="N5" s="28"/>
      <c r="O5" s="173"/>
      <c r="P5" s="173"/>
      <c r="Q5" s="173"/>
      <c r="R5" s="173"/>
      <c r="S5" s="173">
        <v>49.244999999999997</v>
      </c>
      <c r="T5" s="173"/>
      <c r="U5" s="173">
        <v>111.7152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160.96019999999999</v>
      </c>
    </row>
    <row r="6" spans="1:43" ht="12.75" customHeight="1" thickBot="1">
      <c r="A6" s="200" t="s">
        <v>4</v>
      </c>
      <c r="B6" s="201"/>
      <c r="C6" s="249">
        <f>SUM(D6:G6)</f>
        <v>14.902028274707693</v>
      </c>
      <c r="D6" s="252">
        <v>14.154767132307692</v>
      </c>
      <c r="E6" s="188">
        <v>0.76429999999999998</v>
      </c>
      <c r="F6" s="253"/>
      <c r="G6" s="253">
        <v>-1.7038857599999999E-2</v>
      </c>
      <c r="H6" s="303">
        <f>SUM(I6:K6)</f>
        <v>174.667</v>
      </c>
      <c r="I6" s="304">
        <v>161.82</v>
      </c>
      <c r="J6" s="304">
        <v>0</v>
      </c>
      <c r="K6" s="253">
        <v>12.847</v>
      </c>
      <c r="L6" s="303">
        <f>SUM(M6:Z6)</f>
        <v>-117.82221824999999</v>
      </c>
      <c r="M6" s="28">
        <v>-114.5312</v>
      </c>
      <c r="N6" s="28">
        <v>-2.13</v>
      </c>
      <c r="O6" s="173"/>
      <c r="P6" s="173">
        <v>-3.1949999999999998</v>
      </c>
      <c r="Q6" s="173">
        <v>-7.3892000000000007</v>
      </c>
      <c r="R6" s="173">
        <v>-1.0532999999999999</v>
      </c>
      <c r="S6" s="173">
        <v>67.958100000000002</v>
      </c>
      <c r="T6" s="173">
        <v>-2.2526000000000002</v>
      </c>
      <c r="U6" s="173">
        <v>-32.066400000000002</v>
      </c>
      <c r="V6" s="173">
        <v>-23.162618249999998</v>
      </c>
      <c r="W6" s="173">
        <v>0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71.746810024707713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1866.4550954262822</v>
      </c>
      <c r="D7" s="324">
        <f t="shared" si="1"/>
        <v>1805.3520595174823</v>
      </c>
      <c r="E7" s="178">
        <f t="shared" si="1"/>
        <v>38.470700000000001</v>
      </c>
      <c r="F7" s="178">
        <f t="shared" si="1"/>
        <v>0</v>
      </c>
      <c r="G7" s="178">
        <f t="shared" si="1"/>
        <v>22.632335908799998</v>
      </c>
      <c r="H7" s="306">
        <f t="shared" si="1"/>
        <v>989.36739999999998</v>
      </c>
      <c r="I7" s="324">
        <f t="shared" si="1"/>
        <v>639.83999999999992</v>
      </c>
      <c r="J7" s="178">
        <f t="shared" si="1"/>
        <v>344.3</v>
      </c>
      <c r="K7" s="324">
        <f t="shared" si="1"/>
        <v>5.2273999999999994</v>
      </c>
      <c r="L7" s="306">
        <f t="shared" si="1"/>
        <v>7284.5043731250016</v>
      </c>
      <c r="M7" s="324">
        <f t="shared" si="1"/>
        <v>3085.1842000000001</v>
      </c>
      <c r="N7" s="324">
        <f t="shared" ref="N7" si="2">N2+N3-N4-N5+N6</f>
        <v>18.105</v>
      </c>
      <c r="O7" s="178">
        <f t="shared" si="1"/>
        <v>0</v>
      </c>
      <c r="P7" s="178">
        <f t="shared" si="1"/>
        <v>908.44499999999982</v>
      </c>
      <c r="Q7" s="178">
        <f t="shared" si="1"/>
        <v>325.12479999999999</v>
      </c>
      <c r="R7" s="178">
        <f t="shared" si="1"/>
        <v>444.49259999999998</v>
      </c>
      <c r="S7" s="178">
        <f t="shared" si="1"/>
        <v>674.65650000000005</v>
      </c>
      <c r="T7" s="178">
        <f t="shared" si="1"/>
        <v>103.61960000000001</v>
      </c>
      <c r="U7" s="178">
        <f t="shared" si="1"/>
        <v>1551.6000000000001</v>
      </c>
      <c r="V7" s="178">
        <f t="shared" si="1"/>
        <v>135.11527312499999</v>
      </c>
      <c r="W7" s="178">
        <f t="shared" si="1"/>
        <v>-127.17099999999999</v>
      </c>
      <c r="X7" s="178">
        <f t="shared" si="1"/>
        <v>135.96039999999999</v>
      </c>
      <c r="Y7" s="178">
        <f t="shared" si="1"/>
        <v>2.1019999999999999</v>
      </c>
      <c r="Z7" s="324">
        <f t="shared" si="1"/>
        <v>27.27</v>
      </c>
      <c r="AA7" s="306">
        <f t="shared" si="1"/>
        <v>2808.3880708593601</v>
      </c>
      <c r="AB7" s="306">
        <f t="shared" si="1"/>
        <v>231.41674555320444</v>
      </c>
      <c r="AC7" s="324">
        <f t="shared" si="1"/>
        <v>78.775999999999996</v>
      </c>
      <c r="AD7" s="178">
        <f t="shared" si="1"/>
        <v>14.533999999999999</v>
      </c>
      <c r="AE7" s="178">
        <f t="shared" si="1"/>
        <v>112.45469625541138</v>
      </c>
      <c r="AF7" s="178">
        <f t="shared" ref="AF7" si="3">AF2+AF3-AF4-AF5+AF6</f>
        <v>0</v>
      </c>
      <c r="AG7" s="178">
        <f t="shared" si="1"/>
        <v>20.994554313556893</v>
      </c>
      <c r="AH7" s="178">
        <f t="shared" si="1"/>
        <v>4.490302856596923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0.11942294831374796</v>
      </c>
      <c r="AM7" s="418">
        <f t="shared" si="1"/>
        <v>4.7769179325499185E-2</v>
      </c>
      <c r="AN7" s="324">
        <f t="shared" si="1"/>
        <v>0</v>
      </c>
      <c r="AO7" s="306">
        <f t="shared" si="1"/>
        <v>6.7927773000859846</v>
      </c>
      <c r="AP7" s="360">
        <f t="shared" si="1"/>
        <v>0</v>
      </c>
      <c r="AQ7" s="227">
        <f t="shared" si="0"/>
        <v>13186.924462263936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1866.4550954262822</v>
      </c>
      <c r="D8" s="372">
        <f t="shared" si="6"/>
        <v>1805.3520595174823</v>
      </c>
      <c r="E8" s="373">
        <f t="shared" si="6"/>
        <v>38.470700000000001</v>
      </c>
      <c r="F8" s="374">
        <f t="shared" si="6"/>
        <v>0</v>
      </c>
      <c r="G8" s="374">
        <f t="shared" si="6"/>
        <v>22.632335908799998</v>
      </c>
      <c r="H8" s="375">
        <f t="shared" si="6"/>
        <v>989.36739999999998</v>
      </c>
      <c r="I8" s="372">
        <f t="shared" si="6"/>
        <v>639.83999999999992</v>
      </c>
      <c r="J8" s="373">
        <f t="shared" si="6"/>
        <v>344.3</v>
      </c>
      <c r="K8" s="372">
        <f t="shared" si="6"/>
        <v>5.2273999999999994</v>
      </c>
      <c r="L8" s="375">
        <f t="shared" si="6"/>
        <v>7119.1719731250014</v>
      </c>
      <c r="M8" s="372">
        <f t="shared" si="6"/>
        <v>3085.1842000000001</v>
      </c>
      <c r="N8" s="372">
        <f t="shared" si="6"/>
        <v>18.105</v>
      </c>
      <c r="O8" s="373">
        <f t="shared" si="6"/>
        <v>0</v>
      </c>
      <c r="P8" s="373">
        <f t="shared" si="6"/>
        <v>908.44499999999982</v>
      </c>
      <c r="Q8" s="373">
        <f t="shared" si="6"/>
        <v>325.12479999999999</v>
      </c>
      <c r="R8" s="373">
        <f t="shared" si="6"/>
        <v>444.49259999999998</v>
      </c>
      <c r="S8" s="373">
        <f t="shared" si="6"/>
        <v>674.65650000000005</v>
      </c>
      <c r="T8" s="373">
        <f t="shared" si="6"/>
        <v>103.61960000000001</v>
      </c>
      <c r="U8" s="373">
        <f t="shared" si="6"/>
        <v>1551.6000000000001</v>
      </c>
      <c r="V8" s="373">
        <f t="shared" si="6"/>
        <v>135.11527312499999</v>
      </c>
      <c r="W8" s="373">
        <f t="shared" si="6"/>
        <v>-127.17099999999999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2347.9949305135115</v>
      </c>
      <c r="AB8" s="372">
        <f t="shared" si="6"/>
        <v>231.41674555320444</v>
      </c>
      <c r="AC8" s="372">
        <f t="shared" si="6"/>
        <v>78.775999999999996</v>
      </c>
      <c r="AD8" s="373">
        <f t="shared" si="6"/>
        <v>14.533999999999999</v>
      </c>
      <c r="AE8" s="373">
        <f t="shared" si="6"/>
        <v>112.45469625541138</v>
      </c>
      <c r="AF8" s="373">
        <f t="shared" si="6"/>
        <v>0</v>
      </c>
      <c r="AG8" s="373">
        <f t="shared" si="6"/>
        <v>20.994554313556893</v>
      </c>
      <c r="AH8" s="373">
        <f t="shared" si="6"/>
        <v>4.490302856596923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0.11942294831374796</v>
      </c>
      <c r="AM8" s="419">
        <f t="shared" si="6"/>
        <v>4.7769179325499185E-2</v>
      </c>
      <c r="AN8" s="372">
        <f t="shared" si="6"/>
        <v>0</v>
      </c>
      <c r="AO8" s="375">
        <f t="shared" si="6"/>
        <v>6.7927773000859846</v>
      </c>
      <c r="AP8" s="372">
        <f t="shared" si="6"/>
        <v>0</v>
      </c>
      <c r="AQ8" s="376">
        <f t="shared" si="0"/>
        <v>12561.198921918085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1465.9141338107579</v>
      </c>
      <c r="D9" s="257">
        <f t="shared" si="8"/>
        <v>1465.9141338107579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651.47599999999989</v>
      </c>
      <c r="I9" s="257">
        <f t="shared" si="8"/>
        <v>647.09400000000005</v>
      </c>
      <c r="J9" s="178">
        <f t="shared" si="8"/>
        <v>4.3819999999999997</v>
      </c>
      <c r="K9" s="258">
        <f t="shared" si="8"/>
        <v>0</v>
      </c>
      <c r="L9" s="306">
        <f t="shared" si="8"/>
        <v>4222.6866437374601</v>
      </c>
      <c r="M9" s="178">
        <f t="shared" si="8"/>
        <v>3085.1841999999997</v>
      </c>
      <c r="N9" s="178">
        <f t="shared" ref="N9" si="9">SUM(N10:N14)</f>
        <v>22.364999999999998</v>
      </c>
      <c r="O9" s="178">
        <f t="shared" si="8"/>
        <v>9.3866437374605898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1091.2692</v>
      </c>
      <c r="T9" s="178">
        <f t="shared" si="8"/>
        <v>0</v>
      </c>
      <c r="U9" s="178">
        <f t="shared" si="8"/>
        <v>14.4816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1350.6517149135377</v>
      </c>
      <c r="AB9" s="324">
        <f t="shared" si="8"/>
        <v>20.994554313556893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20.994554313556893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42.390369733447976</v>
      </c>
      <c r="AP9" s="324">
        <f t="shared" si="8"/>
        <v>0</v>
      </c>
      <c r="AQ9" s="209">
        <f t="shared" si="0"/>
        <v>7754.1134165087615</v>
      </c>
    </row>
    <row r="10" spans="1:43" ht="12.75" customHeight="1">
      <c r="A10" s="63" t="s">
        <v>221</v>
      </c>
      <c r="B10" s="210"/>
      <c r="C10" s="259">
        <f>SUM(D10:G10)</f>
        <v>1461.1338587999999</v>
      </c>
      <c r="D10" s="260">
        <v>1461.1338587999999</v>
      </c>
      <c r="E10" s="179"/>
      <c r="F10" s="261"/>
      <c r="G10" s="261"/>
      <c r="H10" s="307">
        <f>SUM(I10:K10)</f>
        <v>518.29999999999995</v>
      </c>
      <c r="I10" s="260">
        <v>513.91800000000001</v>
      </c>
      <c r="J10" s="179">
        <v>4.3819999999999997</v>
      </c>
      <c r="K10" s="261"/>
      <c r="L10" s="307">
        <f>SUM(M10:Z10)</f>
        <v>1105.7508</v>
      </c>
      <c r="M10" s="179"/>
      <c r="N10" s="179"/>
      <c r="O10" s="179"/>
      <c r="P10" s="179"/>
      <c r="Q10" s="179"/>
      <c r="R10" s="179"/>
      <c r="S10" s="179">
        <v>1091.2692</v>
      </c>
      <c r="T10" s="179"/>
      <c r="U10" s="179">
        <v>14.4816</v>
      </c>
      <c r="V10" s="179"/>
      <c r="W10" s="179"/>
      <c r="X10" s="179"/>
      <c r="Y10" s="179"/>
      <c r="Z10" s="261"/>
      <c r="AA10" s="307">
        <v>1288.10977357409</v>
      </c>
      <c r="AB10" s="326">
        <f>SUM(AC10:AM10)</f>
        <v>20.994554313556893</v>
      </c>
      <c r="AC10" s="327"/>
      <c r="AD10" s="179"/>
      <c r="AE10" s="179">
        <v>0</v>
      </c>
      <c r="AF10" s="179">
        <v>0</v>
      </c>
      <c r="AG10" s="179">
        <v>20.994554313556893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4394.2889866876476</v>
      </c>
    </row>
    <row r="11" spans="1:43" ht="12.75" customHeight="1">
      <c r="A11" s="19" t="s">
        <v>222</v>
      </c>
      <c r="B11" s="198"/>
      <c r="C11" s="249">
        <f>SUM(D11:G11)</f>
        <v>4.7802750107581309</v>
      </c>
      <c r="D11" s="28">
        <v>4.7802750107581309</v>
      </c>
      <c r="E11" s="173"/>
      <c r="F11" s="188"/>
      <c r="G11" s="188"/>
      <c r="H11" s="302">
        <f>SUM(I11:K11)</f>
        <v>10.044</v>
      </c>
      <c r="I11" s="28">
        <v>10.044</v>
      </c>
      <c r="J11" s="173"/>
      <c r="K11" s="188"/>
      <c r="L11" s="302">
        <f>SUM(M11:Z11)</f>
        <v>9.3866437374605898</v>
      </c>
      <c r="M11" s="173"/>
      <c r="N11" s="173"/>
      <c r="O11" s="173">
        <v>9.3866437374605898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62.541941339447789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86.752860087666505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33.791917454858122</v>
      </c>
      <c r="AP12" s="320"/>
      <c r="AQ12" s="199">
        <f t="shared" si="0"/>
        <v>33.791917454858122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123.13200000000001</v>
      </c>
      <c r="I13" s="28">
        <v>123.13200000000001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123.13200000000001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3107.5491999999995</v>
      </c>
      <c r="M14" s="180">
        <v>3085.1841999999997</v>
      </c>
      <c r="N14" s="180">
        <v>22.364999999999998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8.5984522785898534</v>
      </c>
      <c r="AP14" s="328"/>
      <c r="AQ14" s="215">
        <f t="shared" si="0"/>
        <v>3116.1476522785892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116.952</v>
      </c>
      <c r="I15" s="266">
        <f t="shared" si="13"/>
        <v>0</v>
      </c>
      <c r="J15" s="181">
        <f t="shared" si="13"/>
        <v>0</v>
      </c>
      <c r="K15" s="267">
        <f t="shared" si="13"/>
        <v>116.952</v>
      </c>
      <c r="L15" s="309">
        <f t="shared" si="13"/>
        <v>3216.2448999999997</v>
      </c>
      <c r="M15" s="181">
        <f t="shared" si="13"/>
        <v>0</v>
      </c>
      <c r="N15" s="181">
        <f t="shared" si="13"/>
        <v>0</v>
      </c>
      <c r="O15" s="181">
        <f t="shared" si="13"/>
        <v>75.462100000000007</v>
      </c>
      <c r="P15" s="181">
        <f t="shared" si="13"/>
        <v>498.41999999999996</v>
      </c>
      <c r="Q15" s="181">
        <f t="shared" si="13"/>
        <v>177.3408</v>
      </c>
      <c r="R15" s="181">
        <f t="shared" si="13"/>
        <v>45.291899999999998</v>
      </c>
      <c r="S15" s="181">
        <f t="shared" si="13"/>
        <v>1082.4050999999999</v>
      </c>
      <c r="T15" s="181">
        <f t="shared" si="13"/>
        <v>49.557200000000002</v>
      </c>
      <c r="U15" s="181">
        <f t="shared" si="13"/>
        <v>1160.5968</v>
      </c>
      <c r="V15" s="181">
        <f t="shared" si="13"/>
        <v>0</v>
      </c>
      <c r="W15" s="181">
        <f t="shared" si="13"/>
        <v>127.17099999999999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1725.3654342218401</v>
      </c>
      <c r="AP15" s="217">
        <f t="shared" si="13"/>
        <v>0</v>
      </c>
      <c r="AQ15" s="218">
        <f t="shared" si="0"/>
        <v>5058.5623342218405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1666.4660361134995</v>
      </c>
      <c r="AP16" s="326"/>
      <c r="AQ16" s="219">
        <f>C16+H16+L16+AA16+AO16+AP16</f>
        <v>1666.4660361134995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35.425623387790196</v>
      </c>
      <c r="AP17" s="320"/>
      <c r="AQ17" s="199">
        <f>C17+H17+L17+AA17+AO17+AP17</f>
        <v>35.425623387790196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23.473774720550299</v>
      </c>
      <c r="AP18" s="320"/>
      <c r="AQ18" s="199">
        <f t="shared" si="0"/>
        <v>23.473774720550299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116.952</v>
      </c>
      <c r="I19" s="28"/>
      <c r="J19" s="173"/>
      <c r="K19" s="188">
        <v>116.952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116.952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3216.2448999999997</v>
      </c>
      <c r="M20" s="180"/>
      <c r="N20" s="180"/>
      <c r="O20" s="180">
        <v>75.462100000000007</v>
      </c>
      <c r="P20" s="180">
        <v>498.41999999999996</v>
      </c>
      <c r="Q20" s="180">
        <v>177.3408</v>
      </c>
      <c r="R20" s="180">
        <v>45.291899999999998</v>
      </c>
      <c r="S20" s="180">
        <v>1082.4050999999999</v>
      </c>
      <c r="T20" s="180">
        <v>49.557200000000002</v>
      </c>
      <c r="U20" s="180">
        <v>1160.5968</v>
      </c>
      <c r="V20" s="180"/>
      <c r="W20" s="180">
        <v>127.17099999999999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3216.2448999999997</v>
      </c>
    </row>
    <row r="21" spans="1:43" s="220" customFormat="1" ht="12.75" customHeight="1">
      <c r="A21" s="97" t="s">
        <v>7</v>
      </c>
      <c r="B21" s="222"/>
      <c r="C21" s="268">
        <f>SUM(C22:C24)</f>
        <v>10.80922185</v>
      </c>
      <c r="D21" s="269">
        <f>SUM(D22:D24)</f>
        <v>-3.7239999999999998</v>
      </c>
      <c r="E21" s="182">
        <f>SUM(E22:E24)</f>
        <v>14.53322185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6.9902781500000088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32.723600000000005</v>
      </c>
      <c r="R21" s="182">
        <f t="shared" si="15"/>
        <v>-32.652299999999997</v>
      </c>
      <c r="S21" s="182">
        <f t="shared" si="15"/>
        <v>17.728200000000001</v>
      </c>
      <c r="T21" s="182">
        <f t="shared" si="15"/>
        <v>0</v>
      </c>
      <c r="U21" s="182">
        <f t="shared" si="15"/>
        <v>0</v>
      </c>
      <c r="V21" s="182">
        <f t="shared" si="15"/>
        <v>-10.80922185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-93.31</v>
      </c>
      <c r="AC21" s="332">
        <f t="shared" si="17"/>
        <v>-78.775999999999996</v>
      </c>
      <c r="AD21" s="182">
        <f t="shared" si="17"/>
        <v>-14.533999999999999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93.31</v>
      </c>
      <c r="AP21" s="331">
        <f t="shared" si="17"/>
        <v>0</v>
      </c>
      <c r="AQ21" s="223">
        <f t="shared" si="17"/>
        <v>17.799500000000009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-93.31</v>
      </c>
      <c r="AC22" s="327">
        <f>-AC2</f>
        <v>-78.775999999999996</v>
      </c>
      <c r="AD22" s="179">
        <f>-AD2</f>
        <v>-14.533999999999999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93.31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10.80922185</v>
      </c>
      <c r="D24" s="403">
        <v>-3.7239999999999998</v>
      </c>
      <c r="E24" s="184">
        <f>-D24-V24</f>
        <v>14.53322185</v>
      </c>
      <c r="F24" s="253"/>
      <c r="G24" s="253">
        <v>0</v>
      </c>
      <c r="H24" s="303"/>
      <c r="I24" s="312"/>
      <c r="J24" s="184"/>
      <c r="K24" s="253"/>
      <c r="L24" s="303">
        <f>SUM(N24:Z24)</f>
        <v>6.9902781500000088</v>
      </c>
      <c r="M24" s="184"/>
      <c r="N24" s="184">
        <v>0</v>
      </c>
      <c r="O24" s="184"/>
      <c r="P24" s="184">
        <v>0</v>
      </c>
      <c r="Q24" s="184">
        <v>32.723600000000005</v>
      </c>
      <c r="R24" s="184">
        <v>-32.652299999999997</v>
      </c>
      <c r="S24" s="184">
        <v>17.728200000000001</v>
      </c>
      <c r="T24" s="184"/>
      <c r="U24" s="184">
        <v>0</v>
      </c>
      <c r="V24" s="253">
        <v>-10.80922185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17.799500000000009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6.6959999999999997</v>
      </c>
      <c r="I25" s="172">
        <v>6.6959999999999997</v>
      </c>
      <c r="J25" s="183"/>
      <c r="K25" s="172"/>
      <c r="L25" s="309">
        <f>SUM(O25:Z25)</f>
        <v>87.23205626253943</v>
      </c>
      <c r="M25" s="183"/>
      <c r="N25" s="183"/>
      <c r="O25" s="183">
        <v>66.075456262539419</v>
      </c>
      <c r="P25" s="183"/>
      <c r="Q25" s="183"/>
      <c r="R25" s="183"/>
      <c r="S25" s="183">
        <v>16.743300000000001</v>
      </c>
      <c r="T25" s="183">
        <v>3.3789000000000002</v>
      </c>
      <c r="U25" s="183">
        <v>1.0344</v>
      </c>
      <c r="V25" s="183"/>
      <c r="W25" s="183"/>
      <c r="X25" s="183"/>
      <c r="Y25" s="183"/>
      <c r="Z25" s="172"/>
      <c r="AA25" s="309">
        <v>31.884971816184194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263.88650042992259</v>
      </c>
      <c r="AP25" s="217"/>
      <c r="AQ25" s="226">
        <f>C25+H25+L25+AA25+AB25+AN25+AO25+AP25</f>
        <v>389.69952850864621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411.35018346552431</v>
      </c>
      <c r="D26" s="276">
        <f t="shared" si="20"/>
        <v>335.71392570672441</v>
      </c>
      <c r="E26" s="177">
        <f t="shared" si="20"/>
        <v>53.003921849999998</v>
      </c>
      <c r="F26" s="177">
        <f t="shared" si="20"/>
        <v>0</v>
      </c>
      <c r="G26" s="177">
        <f t="shared" si="20"/>
        <v>22.632335908799998</v>
      </c>
      <c r="H26" s="305">
        <f t="shared" si="20"/>
        <v>448.14740000000006</v>
      </c>
      <c r="I26" s="276">
        <f t="shared" si="20"/>
        <v>-13.950000000000133</v>
      </c>
      <c r="J26" s="177">
        <f t="shared" si="20"/>
        <v>339.91800000000001</v>
      </c>
      <c r="K26" s="295">
        <f t="shared" si="20"/>
        <v>122.1794</v>
      </c>
      <c r="L26" s="305">
        <f t="shared" si="20"/>
        <v>6197.8208512750025</v>
      </c>
      <c r="M26" s="177">
        <f t="shared" si="20"/>
        <v>4.5474735088646412E-13</v>
      </c>
      <c r="N26" s="177">
        <f t="shared" si="20"/>
        <v>-4.259999999999998</v>
      </c>
      <c r="O26" s="177">
        <f t="shared" si="20"/>
        <v>0</v>
      </c>
      <c r="P26" s="177">
        <f t="shared" si="20"/>
        <v>1406.8649999999998</v>
      </c>
      <c r="Q26" s="177">
        <f t="shared" si="20"/>
        <v>535.18920000000003</v>
      </c>
      <c r="R26" s="177">
        <f t="shared" si="20"/>
        <v>457.13220000000001</v>
      </c>
      <c r="S26" s="177">
        <f t="shared" si="20"/>
        <v>666.77730000000008</v>
      </c>
      <c r="T26" s="177">
        <f t="shared" si="20"/>
        <v>149.79790000000003</v>
      </c>
      <c r="U26" s="177">
        <f t="shared" si="20"/>
        <v>2696.6808000000001</v>
      </c>
      <c r="V26" s="177">
        <f t="shared" si="20"/>
        <v>124.30605127499999</v>
      </c>
      <c r="W26" s="177">
        <f t="shared" si="20"/>
        <v>0</v>
      </c>
      <c r="X26" s="177">
        <f t="shared" si="20"/>
        <v>135.96039999999999</v>
      </c>
      <c r="Y26" s="177">
        <f t="shared" si="20"/>
        <v>2.1019999999999999</v>
      </c>
      <c r="Z26" s="295">
        <f t="shared" si="20"/>
        <v>27.27</v>
      </c>
      <c r="AA26" s="305">
        <f t="shared" si="20"/>
        <v>1425.8513841296383</v>
      </c>
      <c r="AB26" s="255">
        <f t="shared" si="20"/>
        <v>117.11219123964753</v>
      </c>
      <c r="AC26" s="334">
        <f t="shared" si="20"/>
        <v>0</v>
      </c>
      <c r="AD26" s="334">
        <f t="shared" si="20"/>
        <v>0</v>
      </c>
      <c r="AE26" s="334">
        <f t="shared" si="20"/>
        <v>112.45469625541138</v>
      </c>
      <c r="AF26" s="334">
        <f t="shared" si="20"/>
        <v>0</v>
      </c>
      <c r="AG26" s="334">
        <f t="shared" si="20"/>
        <v>0</v>
      </c>
      <c r="AH26" s="334">
        <f t="shared" si="20"/>
        <v>4.490302856596923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0.11942294831374796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1519.1913413585555</v>
      </c>
      <c r="AP26" s="255">
        <f t="shared" si="20"/>
        <v>0</v>
      </c>
      <c r="AQ26" s="205">
        <f>C26+H26+L26+AA26+AB26+AN26+AO26+AP26</f>
        <v>10119.473351468368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165.33240000000001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135.96039999999999</v>
      </c>
      <c r="Y27" s="178">
        <f t="shared" si="23"/>
        <v>2.1019999999999999</v>
      </c>
      <c r="Z27" s="258">
        <f t="shared" si="23"/>
        <v>27.27</v>
      </c>
      <c r="AA27" s="306">
        <f t="shared" si="23"/>
        <v>460.39314034584885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625.72554034584891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165.33240000000001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135.96039999999999</v>
      </c>
      <c r="Y28" s="182">
        <f>Y26</f>
        <v>2.1019999999999999</v>
      </c>
      <c r="Z28" s="270">
        <f>Z26</f>
        <v>27.27</v>
      </c>
      <c r="AA28" s="313">
        <v>460.39314034584885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625.72554034584891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398.04439602769236</v>
      </c>
      <c r="D29" s="56">
        <f t="shared" si="25"/>
        <v>317.9162192276923</v>
      </c>
      <c r="E29" s="57">
        <f t="shared" si="25"/>
        <v>57.409700000000001</v>
      </c>
      <c r="F29" s="58">
        <f t="shared" si="25"/>
        <v>0</v>
      </c>
      <c r="G29" s="58">
        <f t="shared" si="25"/>
        <v>22.718476799999998</v>
      </c>
      <c r="H29" s="59">
        <f t="shared" si="25"/>
        <v>470.25489200000004</v>
      </c>
      <c r="I29" s="56">
        <f t="shared" si="25"/>
        <v>0</v>
      </c>
      <c r="J29" s="56">
        <f t="shared" si="25"/>
        <v>348.05600000000004</v>
      </c>
      <c r="K29" s="56">
        <f t="shared" si="25"/>
        <v>122.198892</v>
      </c>
      <c r="L29" s="59">
        <f t="shared" si="25"/>
        <v>5882.7316646180871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1390.8375457358491</v>
      </c>
      <c r="Q29" s="57">
        <f t="shared" si="25"/>
        <v>540.46720000000005</v>
      </c>
      <c r="R29" s="57">
        <f t="shared" si="25"/>
        <v>459.23909492723897</v>
      </c>
      <c r="S29" s="57">
        <f t="shared" si="25"/>
        <v>632.30579999999998</v>
      </c>
      <c r="T29" s="57">
        <f t="shared" si="25"/>
        <v>141.69457268000005</v>
      </c>
      <c r="U29" s="57">
        <f t="shared" si="25"/>
        <v>2592.8303999999994</v>
      </c>
      <c r="V29" s="57">
        <f t="shared" si="25"/>
        <v>124.30605127499999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965.9853826311263</v>
      </c>
      <c r="AB29" s="60">
        <f t="shared" si="25"/>
        <v>117.11219123964756</v>
      </c>
      <c r="AC29" s="61">
        <f t="shared" si="25"/>
        <v>0</v>
      </c>
      <c r="AD29" s="57">
        <f t="shared" si="25"/>
        <v>0</v>
      </c>
      <c r="AE29" s="57">
        <f t="shared" si="25"/>
        <v>112.45469625541139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4.490302856596923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0.11942294831374796</v>
      </c>
      <c r="AM29" s="427">
        <f t="shared" si="25"/>
        <v>4.7769179325499185E-2</v>
      </c>
      <c r="AN29" s="56">
        <f t="shared" si="25"/>
        <v>0</v>
      </c>
      <c r="AO29" s="59">
        <f t="shared" si="25"/>
        <v>1521.7540842648323</v>
      </c>
      <c r="AP29" s="60">
        <f t="shared" si="25"/>
        <v>0</v>
      </c>
      <c r="AQ29" s="51">
        <f t="shared" si="25"/>
        <v>9355.8826107813857</v>
      </c>
    </row>
    <row r="30" spans="1:43" s="232" customFormat="1" ht="12.75" customHeight="1">
      <c r="A30" s="230" t="s">
        <v>43</v>
      </c>
      <c r="B30" s="231"/>
      <c r="C30" s="278">
        <f>SUM(C31:C44)</f>
        <v>77.851219227692312</v>
      </c>
      <c r="D30" s="185">
        <v>77.851219227692297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1035.1840333574096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48.633745262425343</v>
      </c>
      <c r="R30" s="185">
        <f>SUM(R31:R44)</f>
        <v>0</v>
      </c>
      <c r="S30" s="185">
        <v>590.94000000000005</v>
      </c>
      <c r="T30" s="185">
        <v>52.991121248381937</v>
      </c>
      <c r="U30" s="185">
        <v>257.41065387160234</v>
      </c>
      <c r="V30" s="185">
        <v>84.157512974999989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400.93197668864048</v>
      </c>
      <c r="AB30" s="336">
        <f t="shared" ref="AB30:AN30" si="31">SUM(AB31:AB44)</f>
        <v>91.88401643259769</v>
      </c>
      <c r="AC30" s="337">
        <f t="shared" si="31"/>
        <v>0</v>
      </c>
      <c r="AD30" s="185">
        <f t="shared" si="31"/>
        <v>0</v>
      </c>
      <c r="AE30" s="185">
        <f t="shared" si="31"/>
        <v>87.393713576000764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4.490302856596923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609.37231298366294</v>
      </c>
      <c r="AP30" s="336">
        <f>SUM(AP31:AP44)</f>
        <v>0</v>
      </c>
      <c r="AQ30" s="209">
        <f t="shared" ref="AQ30" si="35">C30+H30+L30+AA30+AB30+AN30+AO30+AP30</f>
        <v>2215.2235586900028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77.94817620725388</v>
      </c>
      <c r="M31" s="186"/>
      <c r="N31" s="186"/>
      <c r="O31" s="186"/>
      <c r="P31" s="186"/>
      <c r="Q31" s="186">
        <v>1.5295001199243508</v>
      </c>
      <c r="R31" s="186"/>
      <c r="S31" s="186">
        <v>19.331049704429272</v>
      </c>
      <c r="T31" s="186">
        <v>0.40967913190549238</v>
      </c>
      <c r="U31" s="186">
        <v>42.185553352420797</v>
      </c>
      <c r="V31" s="186">
        <v>14.492393898573971</v>
      </c>
      <c r="W31" s="186"/>
      <c r="X31" s="186"/>
      <c r="Y31" s="186"/>
      <c r="Z31" s="283"/>
      <c r="AA31" s="352">
        <v>57.737651802488848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35.13532809547501</v>
      </c>
      <c r="AP31" s="338"/>
      <c r="AQ31" s="212">
        <f t="shared" si="24"/>
        <v>170.82115610521774</v>
      </c>
    </row>
    <row r="32" spans="1:43" ht="12.75" customHeight="1">
      <c r="A32" s="235" t="s">
        <v>110</v>
      </c>
      <c r="B32" s="236" t="s">
        <v>15</v>
      </c>
      <c r="C32" s="249">
        <f t="shared" si="36"/>
        <v>19.931063423707208</v>
      </c>
      <c r="D32" s="186">
        <v>19.931063423707208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234.27957190661161</v>
      </c>
      <c r="M32" s="173"/>
      <c r="N32" s="173"/>
      <c r="O32" s="173"/>
      <c r="P32" s="186"/>
      <c r="Q32" s="186">
        <v>11.41767366402922</v>
      </c>
      <c r="R32" s="173"/>
      <c r="S32" s="186">
        <v>144.30572069469244</v>
      </c>
      <c r="T32" s="186">
        <v>9.8979858785140706</v>
      </c>
      <c r="U32" s="186">
        <v>42.285689824997114</v>
      </c>
      <c r="V32" s="186">
        <v>26.37250184437875</v>
      </c>
      <c r="W32" s="173"/>
      <c r="X32" s="173"/>
      <c r="Y32" s="173"/>
      <c r="Z32" s="188"/>
      <c r="AA32" s="350">
        <v>139.03639492545184</v>
      </c>
      <c r="AB32" s="320">
        <f t="shared" si="39"/>
        <v>4.490302856596923</v>
      </c>
      <c r="AC32" s="321"/>
      <c r="AD32" s="173"/>
      <c r="AE32" s="173">
        <v>0</v>
      </c>
      <c r="AF32" s="173"/>
      <c r="AG32" s="186"/>
      <c r="AH32" s="186">
        <v>4.490302856596923</v>
      </c>
      <c r="AI32" s="173">
        <v>0</v>
      </c>
      <c r="AJ32" s="173"/>
      <c r="AK32" s="173"/>
      <c r="AL32" s="173"/>
      <c r="AM32" s="440"/>
      <c r="AN32" s="413"/>
      <c r="AO32" s="347">
        <v>138.95072654967359</v>
      </c>
      <c r="AP32" s="320"/>
      <c r="AQ32" s="199">
        <f t="shared" si="24"/>
        <v>536.68805966204116</v>
      </c>
    </row>
    <row r="33" spans="1:43" ht="12.75" customHeight="1">
      <c r="A33" s="235" t="s">
        <v>16</v>
      </c>
      <c r="B33" s="236" t="s">
        <v>17</v>
      </c>
      <c r="C33" s="249">
        <f t="shared" si="36"/>
        <v>6.9472895429234773</v>
      </c>
      <c r="D33" s="186">
        <v>6.9472895429234773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29.278608659505302</v>
      </c>
      <c r="M33" s="173"/>
      <c r="N33" s="173"/>
      <c r="O33" s="173"/>
      <c r="P33" s="186"/>
      <c r="Q33" s="186">
        <v>0.73550319733302705</v>
      </c>
      <c r="R33" s="173"/>
      <c r="S33" s="186">
        <v>9.2958795361942332</v>
      </c>
      <c r="T33" s="186">
        <v>10.603703043521065</v>
      </c>
      <c r="U33" s="186">
        <v>8.6435228824569759</v>
      </c>
      <c r="V33" s="186">
        <v>0</v>
      </c>
      <c r="W33" s="173"/>
      <c r="X33" s="173"/>
      <c r="Y33" s="173"/>
      <c r="Z33" s="188"/>
      <c r="AA33" s="350">
        <v>2.7438227993152613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15.559944085629489</v>
      </c>
      <c r="AP33" s="320"/>
      <c r="AQ33" s="199">
        <f t="shared" si="24"/>
        <v>54.52966508737353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7.2632695149145938</v>
      </c>
      <c r="M34" s="173"/>
      <c r="N34" s="173"/>
      <c r="O34" s="173"/>
      <c r="P34" s="186"/>
      <c r="Q34" s="186">
        <v>0.42552455928536753</v>
      </c>
      <c r="R34" s="173"/>
      <c r="S34" s="186">
        <v>5.3781207983217758</v>
      </c>
      <c r="T34" s="186">
        <v>0.32161116563153119</v>
      </c>
      <c r="U34" s="186">
        <v>1.1380129916759192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87.393713576000764</v>
      </c>
      <c r="AC34" s="321"/>
      <c r="AD34" s="173"/>
      <c r="AE34" s="173">
        <v>87.393713576000764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25.932684769547826</v>
      </c>
      <c r="AP34" s="320"/>
      <c r="AQ34" s="199">
        <f t="shared" si="24"/>
        <v>120.58966786046318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9.8476162546428103</v>
      </c>
      <c r="M35" s="173"/>
      <c r="N35" s="173"/>
      <c r="O35" s="173"/>
      <c r="P35" s="186"/>
      <c r="Q35" s="186">
        <v>0.17795876927633208</v>
      </c>
      <c r="R35" s="173"/>
      <c r="S35" s="186">
        <v>2.2491857106817261</v>
      </c>
      <c r="T35" s="186">
        <v>1.1694951477510226E-2</v>
      </c>
      <c r="U35" s="186">
        <v>7.4087768232072415</v>
      </c>
      <c r="V35" s="186">
        <v>0</v>
      </c>
      <c r="W35" s="173"/>
      <c r="X35" s="173"/>
      <c r="Y35" s="173"/>
      <c r="Z35" s="188"/>
      <c r="AA35" s="350">
        <v>23.776248370544099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24.140263452749362</v>
      </c>
      <c r="AP35" s="320"/>
      <c r="AQ35" s="199">
        <f t="shared" si="24"/>
        <v>57.764128077936277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62.176000744146052</v>
      </c>
      <c r="M36" s="173"/>
      <c r="N36" s="173"/>
      <c r="O36" s="173"/>
      <c r="P36" s="186"/>
      <c r="Q36" s="186">
        <v>3.3478045940169623</v>
      </c>
      <c r="R36" s="173"/>
      <c r="S36" s="186">
        <v>42.312240557953956</v>
      </c>
      <c r="T36" s="186">
        <v>3.2737918856373707</v>
      </c>
      <c r="U36" s="186">
        <v>13.24216370653776</v>
      </c>
      <c r="V36" s="186">
        <v>0</v>
      </c>
      <c r="W36" s="173"/>
      <c r="X36" s="173"/>
      <c r="Y36" s="173"/>
      <c r="Z36" s="188"/>
      <c r="AA36" s="347">
        <v>57.369254643394576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102.11443447556641</v>
      </c>
      <c r="AP36" s="320"/>
      <c r="AQ36" s="199">
        <f t="shared" si="24"/>
        <v>221.65968986310705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13.330199915234015</v>
      </c>
      <c r="M37" s="173"/>
      <c r="N37" s="173"/>
      <c r="O37" s="173"/>
      <c r="P37" s="186"/>
      <c r="Q37" s="186">
        <v>0.24600618357873064</v>
      </c>
      <c r="R37" s="173"/>
      <c r="S37" s="186">
        <v>3.1092235302293436</v>
      </c>
      <c r="T37" s="186">
        <v>1.3996007010981526</v>
      </c>
      <c r="U37" s="186">
        <v>8.5753695003277883</v>
      </c>
      <c r="V37" s="186">
        <v>0</v>
      </c>
      <c r="W37" s="173"/>
      <c r="X37" s="173"/>
      <c r="Y37" s="173"/>
      <c r="Z37" s="188"/>
      <c r="AA37" s="350">
        <v>2.9758874141827216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29.194592564235453</v>
      </c>
      <c r="AP37" s="320"/>
      <c r="AQ37" s="199">
        <f t="shared" si="24"/>
        <v>45.50067989365219</v>
      </c>
    </row>
    <row r="38" spans="1:43" ht="12.75" customHeight="1">
      <c r="A38" s="235" t="s">
        <v>26</v>
      </c>
      <c r="B38" s="236" t="s">
        <v>27</v>
      </c>
      <c r="C38" s="249">
        <f t="shared" si="36"/>
        <v>48.070222326207208</v>
      </c>
      <c r="D38" s="186">
        <v>48.070222326207208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68.487864473279728</v>
      </c>
      <c r="M38" s="173"/>
      <c r="N38" s="173"/>
      <c r="O38" s="173"/>
      <c r="P38" s="186"/>
      <c r="Q38" s="186">
        <v>1.6452924206305342</v>
      </c>
      <c r="R38" s="173"/>
      <c r="S38" s="186">
        <v>20.794525706282844</v>
      </c>
      <c r="T38" s="186">
        <v>4.3039864038483717</v>
      </c>
      <c r="U38" s="186">
        <v>19.772100503113901</v>
      </c>
      <c r="V38" s="186">
        <v>21.97195943940407</v>
      </c>
      <c r="W38" s="173"/>
      <c r="X38" s="173"/>
      <c r="Y38" s="173"/>
      <c r="Z38" s="188"/>
      <c r="AA38" s="350">
        <v>38.09245097031468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44.85416101469049</v>
      </c>
      <c r="AP38" s="320"/>
      <c r="AQ38" s="199">
        <f t="shared" si="24"/>
        <v>199.50469878449212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372.98977598137606</v>
      </c>
      <c r="M39" s="173"/>
      <c r="N39" s="173"/>
      <c r="O39" s="173"/>
      <c r="P39" s="186"/>
      <c r="Q39" s="186">
        <v>26.182341186601391</v>
      </c>
      <c r="R39" s="173"/>
      <c r="S39" s="186">
        <v>330.91343522192767</v>
      </c>
      <c r="T39" s="186">
        <v>7.4308873484326865</v>
      </c>
      <c r="U39" s="186">
        <v>8.3591712861990253</v>
      </c>
      <c r="V39" s="186">
        <v>0.10394093821531497</v>
      </c>
      <c r="W39" s="173"/>
      <c r="X39" s="173"/>
      <c r="Y39" s="173"/>
      <c r="Z39" s="188"/>
      <c r="AA39" s="350">
        <v>20.17839891169799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40.699718362825429</v>
      </c>
      <c r="AP39" s="320"/>
      <c r="AQ39" s="199">
        <f t="shared" si="24"/>
        <v>433.86789325589945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34.388086722261278</v>
      </c>
      <c r="M40" s="173"/>
      <c r="N40" s="173"/>
      <c r="O40" s="173"/>
      <c r="P40" s="186"/>
      <c r="Q40" s="186">
        <v>0.20625607541704266</v>
      </c>
      <c r="R40" s="173"/>
      <c r="S40" s="186">
        <v>2.6068297699280789</v>
      </c>
      <c r="T40" s="186">
        <v>5.0287306145315638</v>
      </c>
      <c r="U40" s="186">
        <v>5.3295534079567162</v>
      </c>
      <c r="V40" s="186">
        <v>21.216716854427872</v>
      </c>
      <c r="W40" s="173"/>
      <c r="X40" s="173"/>
      <c r="Y40" s="173"/>
      <c r="Z40" s="188"/>
      <c r="AA40" s="350">
        <v>8.2304381443836618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15.568474729618062</v>
      </c>
      <c r="AP40" s="320"/>
      <c r="AQ40" s="199">
        <f t="shared" si="24"/>
        <v>58.186999596263</v>
      </c>
    </row>
    <row r="41" spans="1:43" ht="12.75" customHeight="1">
      <c r="A41" s="235" t="s">
        <v>32</v>
      </c>
      <c r="B41" s="236" t="s">
        <v>33</v>
      </c>
      <c r="C41" s="526">
        <f t="shared" si="36"/>
        <v>2.9026439348544231</v>
      </c>
      <c r="D41" s="525">
        <v>2.9026439348544231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58.179844449845731</v>
      </c>
      <c r="M41" s="173"/>
      <c r="N41" s="173"/>
      <c r="O41" s="173"/>
      <c r="P41" s="186"/>
      <c r="Q41" s="186">
        <v>0.49541322957012096</v>
      </c>
      <c r="R41" s="173"/>
      <c r="S41" s="186">
        <v>6.2614298882993946</v>
      </c>
      <c r="T41" s="186">
        <v>7.8875236662573984</v>
      </c>
      <c r="U41" s="186">
        <v>43.535477665718815</v>
      </c>
      <c r="V41" s="186">
        <v>0</v>
      </c>
      <c r="W41" s="173"/>
      <c r="X41" s="173"/>
      <c r="Y41" s="173"/>
      <c r="Z41" s="188"/>
      <c r="AA41" s="347">
        <v>41.069333322156176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89.586634751616486</v>
      </c>
      <c r="AP41" s="320"/>
      <c r="AQ41" s="199">
        <f t="shared" si="24"/>
        <v>191.73845645847283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4.6997716603805273</v>
      </c>
      <c r="M42" s="173"/>
      <c r="N42" s="173"/>
      <c r="O42" s="173"/>
      <c r="P42" s="186"/>
      <c r="Q42" s="186">
        <v>0.12783354698846094</v>
      </c>
      <c r="R42" s="173"/>
      <c r="S42" s="186">
        <v>1.6156629336188983</v>
      </c>
      <c r="T42" s="186">
        <v>0.93949278989148721</v>
      </c>
      <c r="U42" s="186">
        <v>2.0167823898816812</v>
      </c>
      <c r="V42" s="186">
        <v>0</v>
      </c>
      <c r="W42" s="173"/>
      <c r="X42" s="173"/>
      <c r="Y42" s="173"/>
      <c r="Z42" s="188"/>
      <c r="AA42" s="382">
        <v>2.2687259895557341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9.0648219654495019</v>
      </c>
      <c r="AP42" s="320"/>
      <c r="AQ42" s="199">
        <f t="shared" si="24"/>
        <v>16.033319615385764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6.0854070443481518</v>
      </c>
      <c r="M43" s="173"/>
      <c r="N43" s="173"/>
      <c r="O43" s="173"/>
      <c r="P43" s="173"/>
      <c r="Q43" s="173">
        <v>0.21890491453418601</v>
      </c>
      <c r="R43" s="173"/>
      <c r="S43" s="173">
        <v>2.7666959474403248</v>
      </c>
      <c r="T43" s="173">
        <v>0.68023640830138321</v>
      </c>
      <c r="U43" s="173">
        <v>1.3685697740722556</v>
      </c>
      <c r="V43" s="173">
        <v>0</v>
      </c>
      <c r="W43" s="173">
        <v>1.0510000000000019</v>
      </c>
      <c r="X43" s="173"/>
      <c r="Y43" s="173"/>
      <c r="Z43" s="188"/>
      <c r="AA43" s="350">
        <v>7.4533693951548896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19.694506464329905</v>
      </c>
      <c r="AP43" s="320"/>
      <c r="AQ43" s="199">
        <f t="shared" si="24"/>
        <v>33.233282903832944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56.229839823609879</v>
      </c>
      <c r="M44" s="180"/>
      <c r="N44" s="180"/>
      <c r="O44" s="180"/>
      <c r="P44" s="180"/>
      <c r="Q44" s="180">
        <v>1.8777328012396091</v>
      </c>
      <c r="R44" s="180"/>
      <c r="S44" s="180">
        <v>0</v>
      </c>
      <c r="T44" s="180">
        <v>0.80219725933386377</v>
      </c>
      <c r="U44" s="180">
        <v>53.549909763036403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18.876021702255887</v>
      </c>
      <c r="AP44" s="328"/>
      <c r="AQ44" s="215">
        <f>C44+H44+L44+AA44+AB44+AN44+AO44+AP44</f>
        <v>75.105861525865762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3290.5873133430878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1390.8375457358491</v>
      </c>
      <c r="Q45" s="529">
        <f t="shared" si="40"/>
        <v>0</v>
      </c>
      <c r="R45" s="529">
        <f t="shared" si="40"/>
        <v>459.23909492723897</v>
      </c>
      <c r="S45" s="529">
        <f t="shared" si="40"/>
        <v>21.6678</v>
      </c>
      <c r="T45" s="529">
        <f t="shared" si="40"/>
        <v>3.1596726799999995</v>
      </c>
      <c r="U45" s="529">
        <f>SUM(U46:U55)</f>
        <v>1415.6831999999999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2.0636285468615649</v>
      </c>
      <c r="AP45" s="533">
        <f t="shared" si="40"/>
        <v>0</v>
      </c>
      <c r="AQ45" s="536">
        <f t="shared" si="24"/>
        <v>3292.6509418899495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556.51199999999994</v>
      </c>
      <c r="M46" s="179"/>
      <c r="N46" s="179"/>
      <c r="O46" s="179"/>
      <c r="P46" s="179"/>
      <c r="Q46" s="179"/>
      <c r="R46" s="179"/>
      <c r="S46" s="179"/>
      <c r="T46" s="179"/>
      <c r="U46" s="179">
        <v>556.51199999999994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556.51199999999994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1420.9635070522454</v>
      </c>
      <c r="M48" s="173"/>
      <c r="N48" s="173"/>
      <c r="O48" s="173"/>
      <c r="P48" s="173">
        <v>1135.4267251702081</v>
      </c>
      <c r="Q48" s="173"/>
      <c r="R48" s="173"/>
      <c r="S48" s="173"/>
      <c r="T48" s="173">
        <v>3.1596726799999995</v>
      </c>
      <c r="U48" s="173">
        <v>282.37710920203722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1420.9635070522454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80.507200000000012</v>
      </c>
      <c r="M49" s="173"/>
      <c r="N49" s="173"/>
      <c r="O49" s="173"/>
      <c r="P49" s="173">
        <v>9.4727999999999994</v>
      </c>
      <c r="Q49" s="173"/>
      <c r="R49" s="173"/>
      <c r="S49" s="173"/>
      <c r="T49" s="173"/>
      <c r="U49" s="173">
        <v>71.034400000000005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80.507200000000012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42</v>
      </c>
      <c r="M50" s="173"/>
      <c r="N50" s="173"/>
      <c r="O50" s="173"/>
      <c r="P50" s="173"/>
      <c r="Q50" s="173"/>
      <c r="R50" s="285"/>
      <c r="S50" s="173"/>
      <c r="T50" s="173"/>
      <c r="U50" s="173">
        <v>42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2.0636285468615649</v>
      </c>
      <c r="AP50" s="320"/>
      <c r="AQ50" s="199">
        <f t="shared" si="24"/>
        <v>44.063628546861565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18.863647681104684</v>
      </c>
      <c r="M51" s="173"/>
      <c r="N51" s="173"/>
      <c r="O51" s="173"/>
      <c r="P51" s="173">
        <v>0.80698867924528295</v>
      </c>
      <c r="Q51" s="188"/>
      <c r="R51" s="173">
        <v>18.056659001859401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18.863647681104684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441.18243592537954</v>
      </c>
      <c r="M52" s="285"/>
      <c r="N52" s="285"/>
      <c r="O52" s="285"/>
      <c r="P52" s="186"/>
      <c r="Q52" s="186"/>
      <c r="R52" s="285">
        <v>441.18243592537954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441.18243592537954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352.18223383742185</v>
      </c>
      <c r="M53" s="285"/>
      <c r="N53" s="285"/>
      <c r="O53" s="285"/>
      <c r="P53" s="183">
        <v>106.95944099999998</v>
      </c>
      <c r="Q53" s="183"/>
      <c r="R53" s="285"/>
      <c r="S53" s="186"/>
      <c r="T53" s="285"/>
      <c r="U53" s="285">
        <v>245.22279283742185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352.18223383742185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15.516</v>
      </c>
      <c r="M54" s="285"/>
      <c r="N54" s="285"/>
      <c r="O54" s="285"/>
      <c r="P54" s="183"/>
      <c r="Q54" s="183"/>
      <c r="R54" s="285"/>
      <c r="S54" s="186"/>
      <c r="T54" s="285"/>
      <c r="U54" s="285">
        <v>15.516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15.516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362.86028884693656</v>
      </c>
      <c r="M55" s="180"/>
      <c r="N55" s="180"/>
      <c r="O55" s="180"/>
      <c r="P55" s="180">
        <v>138.17159088639565</v>
      </c>
      <c r="Q55" s="180"/>
      <c r="R55" s="180"/>
      <c r="S55" s="173">
        <v>21.6678</v>
      </c>
      <c r="T55" s="180"/>
      <c r="U55" s="180">
        <v>203.02089796054094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362.86028884693656</v>
      </c>
    </row>
    <row r="56" spans="1:43" s="206" customFormat="1" ht="12.75" customHeight="1">
      <c r="A56" s="240" t="s">
        <v>40</v>
      </c>
      <c r="B56" s="241"/>
      <c r="C56" s="287">
        <f t="shared" si="45"/>
        <v>320.19317680000006</v>
      </c>
      <c r="D56" s="292">
        <v>240.06500000000003</v>
      </c>
      <c r="E56" s="188">
        <v>57.409700000000001</v>
      </c>
      <c r="F56" s="288"/>
      <c r="G56" s="288">
        <v>22.718476799999998</v>
      </c>
      <c r="H56" s="174">
        <f t="shared" si="46"/>
        <v>463.71161800000004</v>
      </c>
      <c r="I56" s="292"/>
      <c r="J56" s="187">
        <v>345.55200000000002</v>
      </c>
      <c r="K56" s="288">
        <v>118.15961799999999</v>
      </c>
      <c r="L56" s="174">
        <f t="shared" si="47"/>
        <v>890.28072117449506</v>
      </c>
      <c r="M56" s="187"/>
      <c r="N56" s="187"/>
      <c r="O56" s="187"/>
      <c r="P56" s="187">
        <v>0</v>
      </c>
      <c r="Q56" s="187">
        <v>484.43450641171194</v>
      </c>
      <c r="R56" s="187"/>
      <c r="S56" s="187">
        <v>0</v>
      </c>
      <c r="T56" s="187">
        <v>55.209694860196969</v>
      </c>
      <c r="U56" s="187">
        <v>310.48798160258616</v>
      </c>
      <c r="V56" s="187">
        <v>40.148538299999998</v>
      </c>
      <c r="W56" s="187"/>
      <c r="X56" s="187"/>
      <c r="Y56" s="187"/>
      <c r="Z56" s="288"/>
      <c r="AA56" s="174">
        <v>338.62701824782647</v>
      </c>
      <c r="AB56" s="342">
        <f t="shared" si="48"/>
        <v>25.180405627724369</v>
      </c>
      <c r="AC56" s="343"/>
      <c r="AD56" s="187"/>
      <c r="AE56" s="187">
        <v>25.060982679410621</v>
      </c>
      <c r="AF56" s="187"/>
      <c r="AG56" s="187"/>
      <c r="AH56" s="187"/>
      <c r="AI56" s="187"/>
      <c r="AJ56" s="187"/>
      <c r="AK56" s="187"/>
      <c r="AL56" s="187">
        <v>0.11942294831374796</v>
      </c>
      <c r="AM56" s="442">
        <v>0</v>
      </c>
      <c r="AN56" s="342"/>
      <c r="AO56" s="174">
        <v>473.86070507308682</v>
      </c>
      <c r="AP56" s="342"/>
      <c r="AQ56" s="218">
        <f t="shared" si="24"/>
        <v>2511.8536449231328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6.5432740000000003</v>
      </c>
      <c r="I57" s="292">
        <f t="shared" si="49"/>
        <v>0</v>
      </c>
      <c r="J57" s="292">
        <f t="shared" si="49"/>
        <v>2.504</v>
      </c>
      <c r="K57" s="292">
        <f t="shared" si="49"/>
        <v>4.0392739999999998</v>
      </c>
      <c r="L57" s="174">
        <f t="shared" si="49"/>
        <v>379.01765560501804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7.3989483258627686</v>
      </c>
      <c r="R57" s="187">
        <f t="shared" si="49"/>
        <v>0</v>
      </c>
      <c r="S57" s="187">
        <f t="shared" si="49"/>
        <v>19.698</v>
      </c>
      <c r="T57" s="187">
        <f t="shared" si="49"/>
        <v>30.334083891421152</v>
      </c>
      <c r="U57" s="187">
        <f t="shared" si="49"/>
        <v>321.58662338773411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226.42638769465944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386.50042992261388</v>
      </c>
      <c r="AP57" s="342">
        <f t="shared" si="49"/>
        <v>0</v>
      </c>
      <c r="AQ57" s="238">
        <f t="shared" si="24"/>
        <v>998.53551640161686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235.44172141143778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3.5950894998038931</v>
      </c>
      <c r="R58" s="187">
        <f t="shared" si="54"/>
        <v>0</v>
      </c>
      <c r="S58" s="187">
        <v>1.9217234346318579</v>
      </c>
      <c r="T58" s="187">
        <v>23.66781151216712</v>
      </c>
      <c r="U58" s="187">
        <v>206.25709696483491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99.224958579819017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277.08499050005378</v>
      </c>
      <c r="AP58" s="342">
        <f t="shared" ref="AP58" si="57">SUM(AP59:AP64)</f>
        <v>0</v>
      </c>
      <c r="AQ58" s="238">
        <f t="shared" si="24"/>
        <v>611.79943967063605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6.5432740000000003</v>
      </c>
      <c r="I65" s="151"/>
      <c r="J65" s="151">
        <v>2.504</v>
      </c>
      <c r="K65" s="151">
        <v>4.0392739999999998</v>
      </c>
      <c r="L65" s="308">
        <f>SUM(M65:Z65)</f>
        <v>143.57593419358022</v>
      </c>
      <c r="M65" s="180"/>
      <c r="N65" s="180"/>
      <c r="O65" s="180"/>
      <c r="P65" s="180"/>
      <c r="Q65" s="180">
        <v>3.8038588260588759</v>
      </c>
      <c r="R65" s="180"/>
      <c r="S65" s="187">
        <v>17.776276565368143</v>
      </c>
      <c r="T65" s="187">
        <v>6.6662723792540302</v>
      </c>
      <c r="U65" s="187">
        <v>115.32952642289919</v>
      </c>
      <c r="V65" s="180">
        <f>SUM(V66:V69)</f>
        <v>0</v>
      </c>
      <c r="W65" s="180"/>
      <c r="X65" s="180"/>
      <c r="Y65" s="180"/>
      <c r="Z65" s="264"/>
      <c r="AA65" s="174">
        <v>127.20142911484042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109.41543942256013</v>
      </c>
      <c r="AP65" s="328"/>
      <c r="AQ65" s="571">
        <f t="shared" si="24"/>
        <v>386.73607673098081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245.15279999999998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245.15279999999998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49.957007738607047</v>
      </c>
      <c r="AP70" s="331"/>
      <c r="AQ70" s="218">
        <f t="shared" si="24"/>
        <v>295.10980773860706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42.509141138077226</v>
      </c>
      <c r="M71" s="180"/>
      <c r="N71" s="180"/>
      <c r="O71" s="180"/>
      <c r="P71" s="180"/>
      <c r="Q71" s="180"/>
      <c r="R71" s="180"/>
      <c r="S71" s="180"/>
      <c r="T71" s="180"/>
      <c r="U71" s="180">
        <v>42.509141138077226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42.509141138077226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13.305787437831953</v>
      </c>
      <c r="D72" s="276">
        <f t="shared" si="58"/>
        <v>17.797706479032115</v>
      </c>
      <c r="E72" s="177">
        <f t="shared" si="58"/>
        <v>-4.4057781500000033</v>
      </c>
      <c r="F72" s="295">
        <f t="shared" si="58"/>
        <v>0</v>
      </c>
      <c r="G72" s="295">
        <f t="shared" si="58"/>
        <v>-8.6140891199999459E-2</v>
      </c>
      <c r="H72" s="305">
        <f t="shared" si="58"/>
        <v>-22.107491999999979</v>
      </c>
      <c r="I72" s="276">
        <f t="shared" si="58"/>
        <v>-13.950000000000133</v>
      </c>
      <c r="J72" s="177">
        <f t="shared" si="58"/>
        <v>-8.1380000000000337</v>
      </c>
      <c r="K72" s="295">
        <f t="shared" si="58"/>
        <v>-1.9491999999999621E-2</v>
      </c>
      <c r="L72" s="305">
        <f t="shared" si="58"/>
        <v>149.75678665691521</v>
      </c>
      <c r="M72" s="177">
        <f t="shared" si="58"/>
        <v>4.5474735088646412E-13</v>
      </c>
      <c r="N72" s="177">
        <f t="shared" ref="N72" si="59">N26-N27-N29</f>
        <v>-4.259999999999998</v>
      </c>
      <c r="O72" s="177">
        <f t="shared" si="58"/>
        <v>0</v>
      </c>
      <c r="P72" s="177">
        <f t="shared" si="58"/>
        <v>16.02745426415072</v>
      </c>
      <c r="Q72" s="177">
        <f t="shared" si="58"/>
        <v>-5.27800000000002</v>
      </c>
      <c r="R72" s="177">
        <f t="shared" si="58"/>
        <v>-2.1068949272389546</v>
      </c>
      <c r="S72" s="177">
        <f t="shared" si="58"/>
        <v>34.471500000000106</v>
      </c>
      <c r="T72" s="177">
        <f t="shared" si="58"/>
        <v>8.1033273199999769</v>
      </c>
      <c r="U72" s="177">
        <f t="shared" si="58"/>
        <v>103.85040000000072</v>
      </c>
      <c r="V72" s="177">
        <f t="shared" si="58"/>
        <v>0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-0.5271388473369143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-2.5627429062767533</v>
      </c>
      <c r="AP72" s="255">
        <f t="shared" si="58"/>
        <v>0</v>
      </c>
      <c r="AQ72" s="205">
        <f t="shared" si="24"/>
        <v>137.86520034113352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1.0454689471806131</v>
      </c>
    </row>
    <row r="74" spans="1:43" s="206" customFormat="1" ht="12.75" customHeight="1">
      <c r="A74" s="224" t="s">
        <v>55</v>
      </c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56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766.28300000000002</v>
      </c>
      <c r="I2" s="12">
        <v>407.89800000000002</v>
      </c>
      <c r="J2" s="301">
        <v>358.38499999999999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1910.0812975199997</v>
      </c>
      <c r="AB2" s="318">
        <f>SUM(AC2:AM2)</f>
        <v>180.76562597052356</v>
      </c>
      <c r="AC2" s="319">
        <v>58.307999999999993</v>
      </c>
      <c r="AD2" s="301">
        <v>4.3</v>
      </c>
      <c r="AE2" s="301">
        <v>91.956231110487238</v>
      </c>
      <c r="AF2" s="301">
        <v>0</v>
      </c>
      <c r="AG2" s="301">
        <v>21.854399541415876</v>
      </c>
      <c r="AH2" s="301">
        <v>4.2036877806439286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2857.1299234905232</v>
      </c>
    </row>
    <row r="3" spans="1:43" ht="12.75" customHeight="1">
      <c r="A3" s="197" t="s">
        <v>1</v>
      </c>
      <c r="B3" s="198"/>
      <c r="C3" s="249">
        <f>SUM(D3:G3)</f>
        <v>1959.557753361506</v>
      </c>
      <c r="D3" s="250">
        <v>1916.836215152706</v>
      </c>
      <c r="E3" s="188">
        <v>23.1065</v>
      </c>
      <c r="F3" s="188"/>
      <c r="G3" s="188">
        <v>19.615038208799998</v>
      </c>
      <c r="H3" s="302">
        <f>SUM(I3:K3)</f>
        <v>0</v>
      </c>
      <c r="I3" s="28"/>
      <c r="J3" s="173"/>
      <c r="K3" s="188"/>
      <c r="L3" s="302">
        <f>SUM(M3:Z3)</f>
        <v>8228.3093804499986</v>
      </c>
      <c r="M3" s="28">
        <v>2951.2235999999998</v>
      </c>
      <c r="N3" s="28">
        <v>24.494999999999997</v>
      </c>
      <c r="O3" s="173">
        <v>0</v>
      </c>
      <c r="P3" s="173">
        <v>838.15499999999997</v>
      </c>
      <c r="Q3" s="173">
        <v>297.67920000000004</v>
      </c>
      <c r="R3" s="173">
        <v>427.63979999999998</v>
      </c>
      <c r="S3" s="173">
        <v>1560.0816</v>
      </c>
      <c r="T3" s="173">
        <v>106.99850000000001</v>
      </c>
      <c r="U3" s="173">
        <v>1613.664</v>
      </c>
      <c r="V3" s="173">
        <v>152.87328044999998</v>
      </c>
      <c r="W3" s="173">
        <v>0</v>
      </c>
      <c r="X3" s="173">
        <v>216.99639999999999</v>
      </c>
      <c r="Y3" s="173">
        <v>3.1529999999999996</v>
      </c>
      <c r="Z3" s="188">
        <v>35.35</v>
      </c>
      <c r="AA3" s="302">
        <v>867.21917008319997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5.5030094582975062</v>
      </c>
      <c r="AP3" s="320"/>
      <c r="AQ3" s="199">
        <f t="shared" ref="AQ3:AQ20" si="0">C3+H3+L3+AA3+AB3+AN3+AO3+AP3</f>
        <v>11060.589313353004</v>
      </c>
    </row>
    <row r="4" spans="1:43" ht="12.75" customHeight="1">
      <c r="A4" s="197" t="s">
        <v>2</v>
      </c>
      <c r="B4" s="198"/>
      <c r="C4" s="249">
        <f>SUM(D4:G4)</f>
        <v>9.0406825251101726</v>
      </c>
      <c r="D4" s="250">
        <v>3.8778457907101722</v>
      </c>
      <c r="E4" s="251">
        <v>3.8214999999999999</v>
      </c>
      <c r="F4" s="188"/>
      <c r="G4" s="188">
        <v>1.3413367344</v>
      </c>
      <c r="H4" s="302">
        <f>SUM(I4:K4)</f>
        <v>5.7147000000000006</v>
      </c>
      <c r="I4" s="28"/>
      <c r="J4" s="173"/>
      <c r="K4" s="188">
        <v>5.7147000000000006</v>
      </c>
      <c r="L4" s="302">
        <f>SUM(M4:Z4)</f>
        <v>1366.8931</v>
      </c>
      <c r="M4" s="28">
        <v>0</v>
      </c>
      <c r="N4" s="28">
        <v>0</v>
      </c>
      <c r="O4" s="173"/>
      <c r="P4" s="173">
        <v>72.42</v>
      </c>
      <c r="Q4" s="173">
        <v>38.001600000000003</v>
      </c>
      <c r="R4" s="173">
        <v>0</v>
      </c>
      <c r="S4" s="173">
        <v>979.97550000000001</v>
      </c>
      <c r="T4" s="173">
        <v>6.7578000000000005</v>
      </c>
      <c r="U4" s="173">
        <v>142.74719999999999</v>
      </c>
      <c r="V4" s="173">
        <v>0</v>
      </c>
      <c r="W4" s="173">
        <v>91.436999999999998</v>
      </c>
      <c r="X4" s="173">
        <v>31.513999999999999</v>
      </c>
      <c r="Y4" s="173">
        <v>0</v>
      </c>
      <c r="Z4" s="188">
        <v>4.04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6.5348237317282889</v>
      </c>
      <c r="AP4" s="320"/>
      <c r="AQ4" s="199">
        <f t="shared" si="0"/>
        <v>1388.1833062568385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153.7689</v>
      </c>
      <c r="M5" s="28"/>
      <c r="N5" s="28"/>
      <c r="O5" s="173"/>
      <c r="P5" s="173"/>
      <c r="Q5" s="173"/>
      <c r="R5" s="173"/>
      <c r="S5" s="173">
        <v>48.260100000000001</v>
      </c>
      <c r="T5" s="173"/>
      <c r="U5" s="173">
        <v>105.50879999999999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153.7689</v>
      </c>
    </row>
    <row r="6" spans="1:43" ht="12.75" customHeight="1" thickBot="1">
      <c r="A6" s="200" t="s">
        <v>4</v>
      </c>
      <c r="B6" s="201"/>
      <c r="C6" s="249">
        <f>SUM(D6:G6)</f>
        <v>-150.83910814911169</v>
      </c>
      <c r="D6" s="252">
        <v>-150.5896782059117</v>
      </c>
      <c r="E6" s="188">
        <v>0</v>
      </c>
      <c r="F6" s="253"/>
      <c r="G6" s="253">
        <v>-0.2494299432</v>
      </c>
      <c r="H6" s="303">
        <f>SUM(I6:K6)</f>
        <v>275.94599999999997</v>
      </c>
      <c r="I6" s="304">
        <v>270.63</v>
      </c>
      <c r="J6" s="304">
        <v>0</v>
      </c>
      <c r="K6" s="253">
        <v>5.3159999999999998</v>
      </c>
      <c r="L6" s="303">
        <f>SUM(M6:Z6)</f>
        <v>-110.23689999999999</v>
      </c>
      <c r="M6" s="28">
        <v>9.2034000000000002</v>
      </c>
      <c r="N6" s="28">
        <v>2.13</v>
      </c>
      <c r="O6" s="173"/>
      <c r="P6" s="173">
        <v>4.26</v>
      </c>
      <c r="Q6" s="173">
        <v>-7.3892000000000007</v>
      </c>
      <c r="R6" s="173">
        <v>-5.2664999999999997</v>
      </c>
      <c r="S6" s="173">
        <v>-89.625900000000001</v>
      </c>
      <c r="T6" s="173">
        <v>3.3789000000000002</v>
      </c>
      <c r="U6" s="173">
        <v>-24.825600000000001</v>
      </c>
      <c r="V6" s="173">
        <v>0</v>
      </c>
      <c r="W6" s="173">
        <v>-2.1019999999999999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14.869991850888283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1799.677962687284</v>
      </c>
      <c r="D7" s="324">
        <f t="shared" si="1"/>
        <v>1762.3686911560842</v>
      </c>
      <c r="E7" s="178">
        <f t="shared" si="1"/>
        <v>19.285</v>
      </c>
      <c r="F7" s="178">
        <f t="shared" si="1"/>
        <v>0</v>
      </c>
      <c r="G7" s="178">
        <f t="shared" si="1"/>
        <v>18.0242715312</v>
      </c>
      <c r="H7" s="306">
        <f t="shared" si="1"/>
        <v>1036.5143</v>
      </c>
      <c r="I7" s="324">
        <f t="shared" si="1"/>
        <v>678.52800000000002</v>
      </c>
      <c r="J7" s="178">
        <f t="shared" si="1"/>
        <v>358.38499999999999</v>
      </c>
      <c r="K7" s="324">
        <f t="shared" si="1"/>
        <v>-0.39870000000000072</v>
      </c>
      <c r="L7" s="306">
        <f t="shared" si="1"/>
        <v>6597.4104804499984</v>
      </c>
      <c r="M7" s="324">
        <f t="shared" si="1"/>
        <v>2960.4269999999997</v>
      </c>
      <c r="N7" s="324">
        <f t="shared" ref="N7" si="2">N2+N3-N4-N5+N6</f>
        <v>26.624999999999996</v>
      </c>
      <c r="O7" s="178">
        <f t="shared" si="1"/>
        <v>0</v>
      </c>
      <c r="P7" s="178">
        <f t="shared" si="1"/>
        <v>769.995</v>
      </c>
      <c r="Q7" s="178">
        <f t="shared" si="1"/>
        <v>252.28840000000005</v>
      </c>
      <c r="R7" s="178">
        <f t="shared" si="1"/>
        <v>422.37329999999997</v>
      </c>
      <c r="S7" s="178">
        <f t="shared" si="1"/>
        <v>442.2201</v>
      </c>
      <c r="T7" s="178">
        <f t="shared" si="1"/>
        <v>103.61960000000001</v>
      </c>
      <c r="U7" s="178">
        <f t="shared" si="1"/>
        <v>1340.5824</v>
      </c>
      <c r="V7" s="178">
        <f t="shared" si="1"/>
        <v>152.87328044999998</v>
      </c>
      <c r="W7" s="178">
        <f t="shared" si="1"/>
        <v>-93.539000000000001</v>
      </c>
      <c r="X7" s="178">
        <f t="shared" si="1"/>
        <v>185.48239999999998</v>
      </c>
      <c r="Y7" s="178">
        <f t="shared" si="1"/>
        <v>3.1529999999999996</v>
      </c>
      <c r="Z7" s="324">
        <f t="shared" si="1"/>
        <v>31.310000000000002</v>
      </c>
      <c r="AA7" s="306">
        <f t="shared" si="1"/>
        <v>2777.3004676031996</v>
      </c>
      <c r="AB7" s="306">
        <f t="shared" si="1"/>
        <v>180.76562597052356</v>
      </c>
      <c r="AC7" s="324">
        <f t="shared" si="1"/>
        <v>58.307999999999993</v>
      </c>
      <c r="AD7" s="178">
        <f t="shared" si="1"/>
        <v>4.3</v>
      </c>
      <c r="AE7" s="178">
        <f t="shared" si="1"/>
        <v>91.956231110487238</v>
      </c>
      <c r="AF7" s="178">
        <f t="shared" ref="AF7" si="3">AF2+AF3-AF4-AF5+AF6</f>
        <v>0</v>
      </c>
      <c r="AG7" s="178">
        <f t="shared" si="1"/>
        <v>21.854399541415876</v>
      </c>
      <c r="AH7" s="178">
        <f t="shared" si="1"/>
        <v>4.2036877806439286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-1.0318142734307827</v>
      </c>
      <c r="AP7" s="360">
        <f t="shared" si="1"/>
        <v>0</v>
      </c>
      <c r="AQ7" s="227">
        <f t="shared" si="0"/>
        <v>12390.637022437575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1799.677962687284</v>
      </c>
      <c r="D8" s="372">
        <f t="shared" si="6"/>
        <v>1762.3686911560842</v>
      </c>
      <c r="E8" s="373">
        <f t="shared" si="6"/>
        <v>19.285</v>
      </c>
      <c r="F8" s="374">
        <f t="shared" si="6"/>
        <v>0</v>
      </c>
      <c r="G8" s="374">
        <f t="shared" si="6"/>
        <v>18.0242715312</v>
      </c>
      <c r="H8" s="375">
        <f t="shared" si="6"/>
        <v>1036.5143</v>
      </c>
      <c r="I8" s="372">
        <f t="shared" si="6"/>
        <v>678.52800000000002</v>
      </c>
      <c r="J8" s="373">
        <f t="shared" si="6"/>
        <v>358.38499999999999</v>
      </c>
      <c r="K8" s="372">
        <f t="shared" si="6"/>
        <v>-0.39870000000000072</v>
      </c>
      <c r="L8" s="375">
        <f t="shared" si="6"/>
        <v>6377.4650804499988</v>
      </c>
      <c r="M8" s="372">
        <f t="shared" si="6"/>
        <v>2960.4269999999997</v>
      </c>
      <c r="N8" s="372">
        <f t="shared" si="6"/>
        <v>26.624999999999996</v>
      </c>
      <c r="O8" s="373">
        <f t="shared" si="6"/>
        <v>0</v>
      </c>
      <c r="P8" s="373">
        <f t="shared" si="6"/>
        <v>769.995</v>
      </c>
      <c r="Q8" s="373">
        <f t="shared" si="6"/>
        <v>252.28840000000005</v>
      </c>
      <c r="R8" s="373">
        <f t="shared" si="6"/>
        <v>422.37329999999997</v>
      </c>
      <c r="S8" s="373">
        <f t="shared" si="6"/>
        <v>442.2201</v>
      </c>
      <c r="T8" s="373">
        <f t="shared" si="6"/>
        <v>103.61960000000001</v>
      </c>
      <c r="U8" s="373">
        <f t="shared" si="6"/>
        <v>1340.5824</v>
      </c>
      <c r="V8" s="373">
        <f t="shared" si="6"/>
        <v>152.87328044999998</v>
      </c>
      <c r="W8" s="373">
        <f t="shared" si="6"/>
        <v>-93.539000000000001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2310.6811401932446</v>
      </c>
      <c r="AB8" s="372">
        <f t="shared" si="6"/>
        <v>180.76562597052356</v>
      </c>
      <c r="AC8" s="372">
        <f t="shared" si="6"/>
        <v>58.307999999999993</v>
      </c>
      <c r="AD8" s="373">
        <f t="shared" si="6"/>
        <v>4.3</v>
      </c>
      <c r="AE8" s="373">
        <f t="shared" si="6"/>
        <v>91.956231110487238</v>
      </c>
      <c r="AF8" s="373">
        <f t="shared" si="6"/>
        <v>0</v>
      </c>
      <c r="AG8" s="373">
        <f t="shared" si="6"/>
        <v>21.854399541415876</v>
      </c>
      <c r="AH8" s="373">
        <f t="shared" si="6"/>
        <v>4.2036877806439286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-1.0318142734307827</v>
      </c>
      <c r="AP8" s="372">
        <f t="shared" si="6"/>
        <v>0</v>
      </c>
      <c r="AQ8" s="376">
        <f t="shared" si="0"/>
        <v>11704.072295027619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1442.6931890741048</v>
      </c>
      <c r="D9" s="257">
        <f t="shared" si="8"/>
        <v>1442.6931890741048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676.5630000000001</v>
      </c>
      <c r="I9" s="257">
        <f t="shared" si="8"/>
        <v>668.11200000000008</v>
      </c>
      <c r="J9" s="178">
        <f t="shared" si="8"/>
        <v>8.4510000000000005</v>
      </c>
      <c r="K9" s="258">
        <f t="shared" si="8"/>
        <v>0</v>
      </c>
      <c r="L9" s="306">
        <f t="shared" si="8"/>
        <v>3807.7946896340877</v>
      </c>
      <c r="M9" s="178">
        <f t="shared" si="8"/>
        <v>2960.4269999999997</v>
      </c>
      <c r="N9" s="178">
        <f t="shared" ref="N9" si="9">SUM(N10:N14)</f>
        <v>26.625</v>
      </c>
      <c r="O9" s="178">
        <f t="shared" si="8"/>
        <v>9.6254896340880851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799.73879999999997</v>
      </c>
      <c r="T9" s="178">
        <f t="shared" si="8"/>
        <v>0</v>
      </c>
      <c r="U9" s="178">
        <f t="shared" si="8"/>
        <v>11.378399999999999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1391.0680710805389</v>
      </c>
      <c r="AB9" s="324">
        <f t="shared" si="8"/>
        <v>21.854399541415876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21.854399541415876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40.154772141014611</v>
      </c>
      <c r="AP9" s="324">
        <f t="shared" si="8"/>
        <v>0</v>
      </c>
      <c r="AQ9" s="209">
        <f t="shared" si="0"/>
        <v>7380.1281214711616</v>
      </c>
    </row>
    <row r="10" spans="1:43" ht="12.75" customHeight="1">
      <c r="A10" s="63" t="s">
        <v>221</v>
      </c>
      <c r="B10" s="210"/>
      <c r="C10" s="259">
        <f>SUM(D10:G10)</f>
        <v>1437.9222599999998</v>
      </c>
      <c r="D10" s="260">
        <v>1437.9222599999998</v>
      </c>
      <c r="E10" s="179"/>
      <c r="F10" s="261"/>
      <c r="G10" s="261"/>
      <c r="H10" s="307">
        <f>SUM(I10:K10)</f>
        <v>554.73300000000006</v>
      </c>
      <c r="I10" s="260">
        <v>546.28200000000004</v>
      </c>
      <c r="J10" s="179">
        <v>8.4510000000000005</v>
      </c>
      <c r="K10" s="261"/>
      <c r="L10" s="307">
        <f>SUM(M10:Z10)</f>
        <v>811.11719999999991</v>
      </c>
      <c r="M10" s="179"/>
      <c r="N10" s="179"/>
      <c r="O10" s="179"/>
      <c r="P10" s="179"/>
      <c r="Q10" s="179"/>
      <c r="R10" s="179"/>
      <c r="S10" s="179">
        <v>799.73879999999997</v>
      </c>
      <c r="T10" s="179"/>
      <c r="U10" s="179">
        <v>11.378399999999999</v>
      </c>
      <c r="V10" s="179"/>
      <c r="W10" s="179"/>
      <c r="X10" s="179"/>
      <c r="Y10" s="179"/>
      <c r="Z10" s="261"/>
      <c r="AA10" s="307">
        <v>1346.5583739371357</v>
      </c>
      <c r="AB10" s="326">
        <f>SUM(AC10:AM10)</f>
        <v>21.854399541415876</v>
      </c>
      <c r="AC10" s="327"/>
      <c r="AD10" s="179"/>
      <c r="AE10" s="179">
        <v>0</v>
      </c>
      <c r="AF10" s="179">
        <v>0</v>
      </c>
      <c r="AG10" s="179">
        <v>21.854399541415876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4172.1852334785517</v>
      </c>
    </row>
    <row r="11" spans="1:43" ht="12.75" customHeight="1">
      <c r="A11" s="19" t="s">
        <v>222</v>
      </c>
      <c r="B11" s="198"/>
      <c r="C11" s="249">
        <f>SUM(D11:G11)</f>
        <v>4.7709290741050427</v>
      </c>
      <c r="D11" s="28">
        <v>4.7709290741050427</v>
      </c>
      <c r="E11" s="173"/>
      <c r="F11" s="188"/>
      <c r="G11" s="188"/>
      <c r="H11" s="302">
        <f>SUM(I11:K11)</f>
        <v>5.952</v>
      </c>
      <c r="I11" s="28">
        <v>5.952</v>
      </c>
      <c r="J11" s="173"/>
      <c r="K11" s="188"/>
      <c r="L11" s="302">
        <f>SUM(M11:Z11)</f>
        <v>9.6254896340880851</v>
      </c>
      <c r="M11" s="173"/>
      <c r="N11" s="173"/>
      <c r="O11" s="173">
        <v>9.6254896340880851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44.509697143403073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64.85811585159621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32.158211521926049</v>
      </c>
      <c r="AP12" s="320"/>
      <c r="AQ12" s="199">
        <f t="shared" si="0"/>
        <v>32.158211521926049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115.878</v>
      </c>
      <c r="I13" s="28">
        <v>115.878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115.878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2987.0519999999997</v>
      </c>
      <c r="M14" s="180">
        <v>2960.4269999999997</v>
      </c>
      <c r="N14" s="180">
        <v>26.625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7.9965606190885641</v>
      </c>
      <c r="AP14" s="328"/>
      <c r="AQ14" s="215">
        <f t="shared" si="0"/>
        <v>2995.0485606190882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112.07900000000001</v>
      </c>
      <c r="I15" s="266">
        <f t="shared" si="13"/>
        <v>0</v>
      </c>
      <c r="J15" s="181">
        <f t="shared" si="13"/>
        <v>0</v>
      </c>
      <c r="K15" s="267">
        <f t="shared" si="13"/>
        <v>112.07900000000001</v>
      </c>
      <c r="L15" s="309">
        <f t="shared" si="13"/>
        <v>2966.7368999999999</v>
      </c>
      <c r="M15" s="181">
        <f t="shared" si="13"/>
        <v>0</v>
      </c>
      <c r="N15" s="181">
        <f t="shared" si="13"/>
        <v>0</v>
      </c>
      <c r="O15" s="181">
        <f t="shared" si="13"/>
        <v>60.820200000000007</v>
      </c>
      <c r="P15" s="181">
        <f t="shared" si="13"/>
        <v>481.38</v>
      </c>
      <c r="Q15" s="181">
        <f t="shared" si="13"/>
        <v>185.78560000000002</v>
      </c>
      <c r="R15" s="181">
        <f t="shared" si="13"/>
        <v>50.558399999999992</v>
      </c>
      <c r="S15" s="181">
        <f t="shared" si="13"/>
        <v>1006.5678</v>
      </c>
      <c r="T15" s="181">
        <f t="shared" si="13"/>
        <v>48.430900000000001</v>
      </c>
      <c r="U15" s="181">
        <f t="shared" si="13"/>
        <v>1034.4000000000001</v>
      </c>
      <c r="V15" s="181">
        <f t="shared" si="13"/>
        <v>0</v>
      </c>
      <c r="W15" s="181">
        <f t="shared" si="13"/>
        <v>98.793999999999997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1653.0524505588992</v>
      </c>
      <c r="AP15" s="217">
        <f t="shared" si="13"/>
        <v>0</v>
      </c>
      <c r="AQ15" s="218">
        <f t="shared" si="0"/>
        <v>4731.8683505588997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1605.4170249355116</v>
      </c>
      <c r="AP16" s="326"/>
      <c r="AQ16" s="219">
        <f>C16+H16+L16+AA16+AO16+AP16</f>
        <v>1605.4170249355116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24.935511607910573</v>
      </c>
      <c r="AP17" s="320"/>
      <c r="AQ17" s="199">
        <f>C17+H17+L17+AA17+AO17+AP17</f>
        <v>24.935511607910573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22.699914015477212</v>
      </c>
      <c r="AP18" s="320"/>
      <c r="AQ18" s="199">
        <f t="shared" si="0"/>
        <v>22.699914015477212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112.07900000000001</v>
      </c>
      <c r="I19" s="28"/>
      <c r="J19" s="173"/>
      <c r="K19" s="188">
        <v>112.07900000000001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112.07900000000001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2966.7368999999999</v>
      </c>
      <c r="M20" s="180"/>
      <c r="N20" s="180"/>
      <c r="O20" s="180">
        <v>60.820200000000007</v>
      </c>
      <c r="P20" s="180">
        <v>481.38</v>
      </c>
      <c r="Q20" s="180">
        <v>185.78560000000002</v>
      </c>
      <c r="R20" s="180">
        <v>50.558399999999992</v>
      </c>
      <c r="S20" s="180">
        <v>1006.5678</v>
      </c>
      <c r="T20" s="180">
        <v>48.430900000000001</v>
      </c>
      <c r="U20" s="180">
        <v>1034.4000000000001</v>
      </c>
      <c r="V20" s="180"/>
      <c r="W20" s="180">
        <v>98.793999999999997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2966.7368999999999</v>
      </c>
    </row>
    <row r="21" spans="1:43" s="220" customFormat="1" ht="12.75" customHeight="1">
      <c r="A21" s="97" t="s">
        <v>7</v>
      </c>
      <c r="B21" s="222"/>
      <c r="C21" s="268">
        <f>SUM(C22:C24)</f>
        <v>10.037134575</v>
      </c>
      <c r="D21" s="269">
        <f>SUM(D22:D24)</f>
        <v>-3.7239999999999998</v>
      </c>
      <c r="E21" s="182">
        <f>SUM(E22:E24)</f>
        <v>13.761134575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6.7090654250000092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32.723600000000005</v>
      </c>
      <c r="R21" s="182">
        <f t="shared" si="15"/>
        <v>-33.705599999999997</v>
      </c>
      <c r="S21" s="182">
        <f t="shared" si="15"/>
        <v>17.728200000000001</v>
      </c>
      <c r="T21" s="182">
        <f t="shared" si="15"/>
        <v>0</v>
      </c>
      <c r="U21" s="182">
        <f t="shared" si="15"/>
        <v>0</v>
      </c>
      <c r="V21" s="182">
        <f t="shared" si="15"/>
        <v>-10.037134575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-62.60799999999999</v>
      </c>
      <c r="AC21" s="332">
        <f t="shared" si="17"/>
        <v>-58.307999999999993</v>
      </c>
      <c r="AD21" s="182">
        <f t="shared" si="17"/>
        <v>-4.3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62.60799999999999</v>
      </c>
      <c r="AP21" s="331">
        <f t="shared" si="17"/>
        <v>0</v>
      </c>
      <c r="AQ21" s="223">
        <f t="shared" si="17"/>
        <v>16.746200000000009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-62.60799999999999</v>
      </c>
      <c r="AC22" s="327">
        <f>-AC2</f>
        <v>-58.307999999999993</v>
      </c>
      <c r="AD22" s="179">
        <f>-AD2</f>
        <v>-4.3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62.60799999999999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10.037134575</v>
      </c>
      <c r="D24" s="403">
        <v>-3.7239999999999998</v>
      </c>
      <c r="E24" s="184">
        <f>-D24-V24</f>
        <v>13.761134575</v>
      </c>
      <c r="F24" s="253"/>
      <c r="G24" s="253">
        <v>0</v>
      </c>
      <c r="H24" s="303"/>
      <c r="I24" s="312"/>
      <c r="J24" s="184"/>
      <c r="K24" s="253"/>
      <c r="L24" s="303">
        <f>SUM(N24:Z24)</f>
        <v>6.7090654250000092</v>
      </c>
      <c r="M24" s="184"/>
      <c r="N24" s="184">
        <v>0</v>
      </c>
      <c r="O24" s="184"/>
      <c r="P24" s="184">
        <v>0</v>
      </c>
      <c r="Q24" s="184">
        <v>32.723600000000005</v>
      </c>
      <c r="R24" s="184">
        <v>-33.705599999999997</v>
      </c>
      <c r="S24" s="184">
        <v>17.728200000000001</v>
      </c>
      <c r="T24" s="184"/>
      <c r="U24" s="184">
        <v>0</v>
      </c>
      <c r="V24" s="253">
        <v>-10.037134575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16.746200000000009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3.9060000000000001</v>
      </c>
      <c r="I25" s="172">
        <v>3.9060000000000001</v>
      </c>
      <c r="J25" s="183"/>
      <c r="K25" s="172"/>
      <c r="L25" s="309">
        <f>SUM(O25:Z25)</f>
        <v>74.611010365911937</v>
      </c>
      <c r="M25" s="183"/>
      <c r="N25" s="183"/>
      <c r="O25" s="183">
        <v>51.194710365911924</v>
      </c>
      <c r="P25" s="183"/>
      <c r="Q25" s="183"/>
      <c r="R25" s="183"/>
      <c r="S25" s="183">
        <v>14.7735</v>
      </c>
      <c r="T25" s="183">
        <v>4.5052000000000003</v>
      </c>
      <c r="U25" s="183">
        <v>4.1375999999999999</v>
      </c>
      <c r="V25" s="183"/>
      <c r="W25" s="183"/>
      <c r="X25" s="183"/>
      <c r="Y25" s="183"/>
      <c r="Z25" s="172"/>
      <c r="AA25" s="309">
        <v>47.26731632750549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239.38091143594153</v>
      </c>
      <c r="AP25" s="217"/>
      <c r="AQ25" s="226">
        <f>C25+H25+L25+AA25+AB25+AN25+AO25+AP25</f>
        <v>365.16523812935895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367.02190818817917</v>
      </c>
      <c r="D26" s="276">
        <f t="shared" si="20"/>
        <v>315.95150208197941</v>
      </c>
      <c r="E26" s="177">
        <f t="shared" si="20"/>
        <v>33.046134574999996</v>
      </c>
      <c r="F26" s="177">
        <f t="shared" si="20"/>
        <v>0</v>
      </c>
      <c r="G26" s="177">
        <f t="shared" si="20"/>
        <v>18.0242715312</v>
      </c>
      <c r="H26" s="305">
        <f t="shared" si="20"/>
        <v>468.12429999999995</v>
      </c>
      <c r="I26" s="276">
        <f t="shared" si="20"/>
        <v>6.5099999999999394</v>
      </c>
      <c r="J26" s="177">
        <f t="shared" si="20"/>
        <v>349.93399999999997</v>
      </c>
      <c r="K26" s="295">
        <f t="shared" si="20"/>
        <v>111.6803</v>
      </c>
      <c r="L26" s="305">
        <f t="shared" si="20"/>
        <v>5688.4507458749986</v>
      </c>
      <c r="M26" s="177">
        <f t="shared" si="20"/>
        <v>0</v>
      </c>
      <c r="N26" s="177">
        <f t="shared" si="20"/>
        <v>-3.5527136788005009E-15</v>
      </c>
      <c r="O26" s="177">
        <f t="shared" si="20"/>
        <v>0</v>
      </c>
      <c r="P26" s="177">
        <f t="shared" si="20"/>
        <v>1251.375</v>
      </c>
      <c r="Q26" s="177">
        <f t="shared" si="20"/>
        <v>470.7976000000001</v>
      </c>
      <c r="R26" s="177">
        <f t="shared" si="20"/>
        <v>439.22609999999997</v>
      </c>
      <c r="S26" s="177">
        <f t="shared" si="20"/>
        <v>652.00380000000007</v>
      </c>
      <c r="T26" s="177">
        <f t="shared" si="20"/>
        <v>147.5453</v>
      </c>
      <c r="U26" s="177">
        <f t="shared" si="20"/>
        <v>2359.4664000000002</v>
      </c>
      <c r="V26" s="177">
        <f t="shared" si="20"/>
        <v>142.83614587499997</v>
      </c>
      <c r="W26" s="177">
        <f t="shared" si="20"/>
        <v>5.2549999999999955</v>
      </c>
      <c r="X26" s="177">
        <f t="shared" si="20"/>
        <v>185.48239999999998</v>
      </c>
      <c r="Y26" s="177">
        <f t="shared" si="20"/>
        <v>3.1529999999999996</v>
      </c>
      <c r="Z26" s="295">
        <f t="shared" si="20"/>
        <v>31.310000000000002</v>
      </c>
      <c r="AA26" s="305">
        <f t="shared" si="20"/>
        <v>1338.9650801951552</v>
      </c>
      <c r="AB26" s="255">
        <f t="shared" si="20"/>
        <v>96.303226429107681</v>
      </c>
      <c r="AC26" s="334">
        <f t="shared" si="20"/>
        <v>0</v>
      </c>
      <c r="AD26" s="334">
        <f t="shared" si="20"/>
        <v>0</v>
      </c>
      <c r="AE26" s="334">
        <f t="shared" si="20"/>
        <v>91.956231110487238</v>
      </c>
      <c r="AF26" s="334">
        <f t="shared" si="20"/>
        <v>0</v>
      </c>
      <c r="AG26" s="334">
        <f t="shared" si="20"/>
        <v>0</v>
      </c>
      <c r="AH26" s="334">
        <f t="shared" si="20"/>
        <v>4.2036877806439286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1435.0929527085123</v>
      </c>
      <c r="AP26" s="255">
        <f t="shared" si="20"/>
        <v>0</v>
      </c>
      <c r="AQ26" s="205">
        <f>C26+H26+L26+AA26+AB26+AN26+AO26+AP26</f>
        <v>9393.9582133959539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219.94539999999998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185.48239999999998</v>
      </c>
      <c r="Y27" s="178">
        <f t="shared" si="23"/>
        <v>3.1529999999999996</v>
      </c>
      <c r="Z27" s="258">
        <f t="shared" si="23"/>
        <v>31.310000000000002</v>
      </c>
      <c r="AA27" s="306">
        <f t="shared" si="23"/>
        <v>466.61932740995508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686.56472740995503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219.94539999999998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185.48239999999998</v>
      </c>
      <c r="Y28" s="182">
        <f>Y26</f>
        <v>3.1529999999999996</v>
      </c>
      <c r="Z28" s="270">
        <f>Z26</f>
        <v>31.310000000000002</v>
      </c>
      <c r="AA28" s="313">
        <v>466.61932740995508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686.56472740995503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367.59052161811906</v>
      </c>
      <c r="D29" s="56">
        <f t="shared" si="25"/>
        <v>311.946760818119</v>
      </c>
      <c r="E29" s="57">
        <f t="shared" si="25"/>
        <v>37.658299999999997</v>
      </c>
      <c r="F29" s="58">
        <f t="shared" si="25"/>
        <v>0</v>
      </c>
      <c r="G29" s="58">
        <f t="shared" si="25"/>
        <v>17.985460799999998</v>
      </c>
      <c r="H29" s="59">
        <f t="shared" si="25"/>
        <v>472.43108400000006</v>
      </c>
      <c r="I29" s="56">
        <f t="shared" si="25"/>
        <v>0</v>
      </c>
      <c r="J29" s="56">
        <f t="shared" si="25"/>
        <v>360.88900000000001</v>
      </c>
      <c r="K29" s="56">
        <f t="shared" si="25"/>
        <v>111.542084</v>
      </c>
      <c r="L29" s="59">
        <f t="shared" si="25"/>
        <v>5399.7703606756495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1251.3094321698111</v>
      </c>
      <c r="Q29" s="57">
        <f t="shared" si="25"/>
        <v>457.07480000000004</v>
      </c>
      <c r="R29" s="57">
        <f t="shared" si="25"/>
        <v>444.49286681083947</v>
      </c>
      <c r="S29" s="57">
        <f t="shared" si="25"/>
        <v>654.95850000000007</v>
      </c>
      <c r="T29" s="57">
        <f t="shared" si="25"/>
        <v>134.67081582000006</v>
      </c>
      <c r="U29" s="57">
        <f t="shared" si="25"/>
        <v>2313.3768</v>
      </c>
      <c r="V29" s="57">
        <f t="shared" si="25"/>
        <v>142.836145875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872.89419126779399</v>
      </c>
      <c r="AB29" s="60">
        <f t="shared" si="25"/>
        <v>96.303226429107653</v>
      </c>
      <c r="AC29" s="61">
        <f t="shared" si="25"/>
        <v>0</v>
      </c>
      <c r="AD29" s="57">
        <f t="shared" si="25"/>
        <v>0</v>
      </c>
      <c r="AE29" s="57">
        <f t="shared" si="25"/>
        <v>91.956231110487238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4.2036877806439286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1437.3172828890797</v>
      </c>
      <c r="AP29" s="60">
        <f t="shared" si="25"/>
        <v>0</v>
      </c>
      <c r="AQ29" s="51">
        <f t="shared" si="25"/>
        <v>8646.3066668797528</v>
      </c>
    </row>
    <row r="30" spans="1:43" s="232" customFormat="1" ht="12.75" customHeight="1">
      <c r="A30" s="230" t="s">
        <v>43</v>
      </c>
      <c r="B30" s="231"/>
      <c r="C30" s="278">
        <f>SUM(C31:C44)</f>
        <v>89.836760818119018</v>
      </c>
      <c r="D30" s="185">
        <v>89.836760818118989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1053.8787092077657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44.527717928343314</v>
      </c>
      <c r="R30" s="185">
        <f>SUM(R31:R44)</f>
        <v>0</v>
      </c>
      <c r="S30" s="185">
        <v>597.588075</v>
      </c>
      <c r="T30" s="185">
        <v>51.259984383288909</v>
      </c>
      <c r="U30" s="185">
        <v>263.71310979613366</v>
      </c>
      <c r="V30" s="185">
        <v>95.738822099999993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380.12056940861754</v>
      </c>
      <c r="AB30" s="336">
        <f t="shared" ref="AB30:AN30" si="31">SUM(AB31:AB44)</f>
        <v>71.916499474539023</v>
      </c>
      <c r="AC30" s="337">
        <f t="shared" si="31"/>
        <v>0</v>
      </c>
      <c r="AD30" s="185">
        <f t="shared" si="31"/>
        <v>0</v>
      </c>
      <c r="AE30" s="185">
        <f t="shared" si="31"/>
        <v>67.712811693895091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4.2036877806439286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568.61564918314696</v>
      </c>
      <c r="AP30" s="336">
        <f>SUM(AP31:AP44)</f>
        <v>0</v>
      </c>
      <c r="AQ30" s="209">
        <f t="shared" ref="AQ30" si="35">C30+H30+L30+AA30+AB30+AN30+AO30+AP30</f>
        <v>2164.3681880921881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81.779383894947685</v>
      </c>
      <c r="M31" s="186"/>
      <c r="N31" s="186"/>
      <c r="O31" s="186"/>
      <c r="P31" s="186"/>
      <c r="Q31" s="186">
        <v>1.3977335931301189</v>
      </c>
      <c r="R31" s="186"/>
      <c r="S31" s="186">
        <v>19.548524013604101</v>
      </c>
      <c r="T31" s="186">
        <v>0.39635139946047393</v>
      </c>
      <c r="U31" s="186">
        <v>43.950014857347732</v>
      </c>
      <c r="V31" s="186">
        <v>16.48676003140525</v>
      </c>
      <c r="W31" s="186"/>
      <c r="X31" s="186"/>
      <c r="Y31" s="186"/>
      <c r="Z31" s="283"/>
      <c r="AA31" s="352">
        <v>48.426620861096637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32.756902909340894</v>
      </c>
      <c r="AP31" s="338"/>
      <c r="AQ31" s="212">
        <f t="shared" si="24"/>
        <v>162.96290766538522</v>
      </c>
    </row>
    <row r="32" spans="1:43" ht="12.75" customHeight="1">
      <c r="A32" s="235" t="s">
        <v>110</v>
      </c>
      <c r="B32" s="236" t="s">
        <v>15</v>
      </c>
      <c r="C32" s="249">
        <f t="shared" si="36"/>
        <v>22.999539318832323</v>
      </c>
      <c r="D32" s="186">
        <v>22.999539318832323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239.9952686949228</v>
      </c>
      <c r="M32" s="173"/>
      <c r="N32" s="173"/>
      <c r="O32" s="173"/>
      <c r="P32" s="186"/>
      <c r="Q32" s="186">
        <v>10.434040395106356</v>
      </c>
      <c r="R32" s="173"/>
      <c r="S32" s="186">
        <v>145.92916005250771</v>
      </c>
      <c r="T32" s="186">
        <v>9.5759833715280962</v>
      </c>
      <c r="U32" s="186">
        <v>44.054339658322249</v>
      </c>
      <c r="V32" s="186">
        <v>30.001745217458392</v>
      </c>
      <c r="W32" s="173"/>
      <c r="X32" s="173"/>
      <c r="Y32" s="173"/>
      <c r="Z32" s="188"/>
      <c r="AA32" s="350">
        <v>129.91972487821079</v>
      </c>
      <c r="AB32" s="320">
        <f t="shared" si="39"/>
        <v>4.2036877806439286</v>
      </c>
      <c r="AC32" s="321"/>
      <c r="AD32" s="173"/>
      <c r="AE32" s="173">
        <v>0</v>
      </c>
      <c r="AF32" s="173"/>
      <c r="AG32" s="186"/>
      <c r="AH32" s="186">
        <v>4.2036877806439286</v>
      </c>
      <c r="AI32" s="173">
        <v>0</v>
      </c>
      <c r="AJ32" s="173"/>
      <c r="AK32" s="173"/>
      <c r="AL32" s="173"/>
      <c r="AM32" s="440"/>
      <c r="AN32" s="413"/>
      <c r="AO32" s="347">
        <v>129.54469775838589</v>
      </c>
      <c r="AP32" s="320"/>
      <c r="AQ32" s="199">
        <f t="shared" si="24"/>
        <v>526.66291843099566</v>
      </c>
    </row>
    <row r="33" spans="1:43" ht="12.75" customHeight="1">
      <c r="A33" s="235" t="s">
        <v>16</v>
      </c>
      <c r="B33" s="236" t="s">
        <v>17</v>
      </c>
      <c r="C33" s="249">
        <f t="shared" si="36"/>
        <v>8.0168556792470955</v>
      </c>
      <c r="D33" s="186">
        <v>8.0168556792470955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29.336388414331608</v>
      </c>
      <c r="M33" s="173"/>
      <c r="N33" s="173"/>
      <c r="O33" s="173"/>
      <c r="P33" s="186"/>
      <c r="Q33" s="186">
        <v>0.67213955290034866</v>
      </c>
      <c r="R33" s="173"/>
      <c r="S33" s="186">
        <v>9.4004581809764201</v>
      </c>
      <c r="T33" s="186">
        <v>10.258742057997697</v>
      </c>
      <c r="U33" s="186">
        <v>9.0050486224571404</v>
      </c>
      <c r="V33" s="186">
        <v>0</v>
      </c>
      <c r="W33" s="173"/>
      <c r="X33" s="173"/>
      <c r="Y33" s="173"/>
      <c r="Z33" s="188"/>
      <c r="AA33" s="350">
        <v>2.2762229063529644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14.506640618317739</v>
      </c>
      <c r="AP33" s="320"/>
      <c r="AQ33" s="199">
        <f t="shared" si="24"/>
        <v>54.136107618249405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7.3242504752973359</v>
      </c>
      <c r="M34" s="173"/>
      <c r="N34" s="173"/>
      <c r="O34" s="173"/>
      <c r="P34" s="186"/>
      <c r="Q34" s="186">
        <v>0.38886559305694235</v>
      </c>
      <c r="R34" s="173"/>
      <c r="S34" s="186">
        <v>5.4386246573028956</v>
      </c>
      <c r="T34" s="186">
        <v>0.31114847121277722</v>
      </c>
      <c r="U34" s="186">
        <v>1.1856117537247206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67.712811693895091</v>
      </c>
      <c r="AC34" s="321"/>
      <c r="AD34" s="173"/>
      <c r="AE34" s="173">
        <v>67.712811693895091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24.177216585719695</v>
      </c>
      <c r="AP34" s="320"/>
      <c r="AQ34" s="199">
        <f t="shared" si="24"/>
        <v>99.214278754912115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10.167088974718432</v>
      </c>
      <c r="M35" s="173"/>
      <c r="N35" s="173"/>
      <c r="O35" s="173"/>
      <c r="P35" s="186"/>
      <c r="Q35" s="186">
        <v>0.16262761066139969</v>
      </c>
      <c r="R35" s="173"/>
      <c r="S35" s="186">
        <v>2.2744890499268955</v>
      </c>
      <c r="T35" s="186">
        <v>1.131448986228281E-2</v>
      </c>
      <c r="U35" s="186">
        <v>7.7186578242678534</v>
      </c>
      <c r="V35" s="186">
        <v>0</v>
      </c>
      <c r="W35" s="173"/>
      <c r="X35" s="173"/>
      <c r="Y35" s="173"/>
      <c r="Z35" s="188"/>
      <c r="AA35" s="350">
        <v>19.724320820453791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22.506130125748314</v>
      </c>
      <c r="AP35" s="320"/>
      <c r="AQ35" s="199">
        <f t="shared" si="24"/>
        <v>52.397539920920536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62.810965903061771</v>
      </c>
      <c r="M36" s="173"/>
      <c r="N36" s="173"/>
      <c r="O36" s="173"/>
      <c r="P36" s="186"/>
      <c r="Q36" s="186">
        <v>3.059391028046659</v>
      </c>
      <c r="R36" s="173"/>
      <c r="S36" s="186">
        <v>42.788253264230939</v>
      </c>
      <c r="T36" s="186">
        <v>3.1672884810594861</v>
      </c>
      <c r="U36" s="186">
        <v>13.79603312972468</v>
      </c>
      <c r="V36" s="186">
        <v>0</v>
      </c>
      <c r="W36" s="173"/>
      <c r="X36" s="173"/>
      <c r="Y36" s="173"/>
      <c r="Z36" s="188"/>
      <c r="AA36" s="347">
        <v>59.252662015608536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95.201974681123559</v>
      </c>
      <c r="AP36" s="320"/>
      <c r="AQ36" s="199">
        <f t="shared" si="24"/>
        <v>217.26560259979385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13.657128391360454</v>
      </c>
      <c r="M37" s="173"/>
      <c r="N37" s="173"/>
      <c r="O37" s="173"/>
      <c r="P37" s="186"/>
      <c r="Q37" s="186">
        <v>0.22481273615247166</v>
      </c>
      <c r="R37" s="173"/>
      <c r="S37" s="186">
        <v>3.1442022949444235</v>
      </c>
      <c r="T37" s="186">
        <v>1.3540687171102557</v>
      </c>
      <c r="U37" s="186">
        <v>8.9340446431533032</v>
      </c>
      <c r="V37" s="186">
        <v>0</v>
      </c>
      <c r="W37" s="173"/>
      <c r="X37" s="173"/>
      <c r="Y37" s="173"/>
      <c r="Z37" s="188"/>
      <c r="AA37" s="350">
        <v>3.0102959014075181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27.218315181396836</v>
      </c>
      <c r="AP37" s="320"/>
      <c r="AQ37" s="199">
        <f t="shared" si="24"/>
        <v>43.885739474164808</v>
      </c>
    </row>
    <row r="38" spans="1:43" ht="12.75" customHeight="1">
      <c r="A38" s="235" t="s">
        <v>26</v>
      </c>
      <c r="B38" s="236" t="s">
        <v>27</v>
      </c>
      <c r="C38" s="249">
        <f t="shared" si="36"/>
        <v>55.470846936423634</v>
      </c>
      <c r="D38" s="186">
        <v>55.470846936423634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72.290699052549243</v>
      </c>
      <c r="M38" s="173"/>
      <c r="N38" s="173"/>
      <c r="O38" s="173"/>
      <c r="P38" s="186"/>
      <c r="Q38" s="186">
        <v>1.5035503802061878</v>
      </c>
      <c r="R38" s="173"/>
      <c r="S38" s="186">
        <v>21.028464120478528</v>
      </c>
      <c r="T38" s="186">
        <v>4.1639685831439461</v>
      </c>
      <c r="U38" s="186">
        <v>20.599092386279249</v>
      </c>
      <c r="V38" s="186">
        <v>24.995623582441329</v>
      </c>
      <c r="W38" s="173"/>
      <c r="X38" s="173"/>
      <c r="Y38" s="173"/>
      <c r="Z38" s="188"/>
      <c r="AA38" s="350">
        <v>39.164162918716308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41.817836265698205</v>
      </c>
      <c r="AP38" s="320"/>
      <c r="AQ38" s="199">
        <f t="shared" si="24"/>
        <v>208.74354517338736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374.57913550912588</v>
      </c>
      <c r="M39" s="173"/>
      <c r="N39" s="173"/>
      <c r="O39" s="173"/>
      <c r="P39" s="186"/>
      <c r="Q39" s="186">
        <v>23.92673092769493</v>
      </c>
      <c r="R39" s="173"/>
      <c r="S39" s="186">
        <v>334.63621136817432</v>
      </c>
      <c r="T39" s="186">
        <v>7.1891447975042446</v>
      </c>
      <c r="U39" s="186">
        <v>8.7088036787001037</v>
      </c>
      <c r="V39" s="186">
        <v>0.11824473705228492</v>
      </c>
      <c r="W39" s="173"/>
      <c r="X39" s="173"/>
      <c r="Y39" s="173"/>
      <c r="Z39" s="188"/>
      <c r="AA39" s="350">
        <v>18.962414113798129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37.944621414259409</v>
      </c>
      <c r="AP39" s="320"/>
      <c r="AQ39" s="199">
        <f t="shared" si="24"/>
        <v>431.4861710371834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37.378695952765234</v>
      </c>
      <c r="M40" s="173"/>
      <c r="N40" s="173"/>
      <c r="O40" s="173"/>
      <c r="P40" s="186"/>
      <c r="Q40" s="186">
        <v>0.18848710218593426</v>
      </c>
      <c r="R40" s="173"/>
      <c r="S40" s="186">
        <v>2.63615660483977</v>
      </c>
      <c r="T40" s="186">
        <v>4.8651353250746157</v>
      </c>
      <c r="U40" s="186">
        <v>5.5524683890221977</v>
      </c>
      <c r="V40" s="186">
        <v>24.136448531642717</v>
      </c>
      <c r="W40" s="173"/>
      <c r="X40" s="173"/>
      <c r="Y40" s="173"/>
      <c r="Z40" s="188"/>
      <c r="AA40" s="350">
        <v>6.8278140404119929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14.514593795135342</v>
      </c>
      <c r="AP40" s="320"/>
      <c r="AQ40" s="199">
        <f t="shared" si="24"/>
        <v>58.721103788312568</v>
      </c>
    </row>
    <row r="41" spans="1:43" ht="12.75" customHeight="1">
      <c r="A41" s="235" t="s">
        <v>32</v>
      </c>
      <c r="B41" s="236" t="s">
        <v>33</v>
      </c>
      <c r="C41" s="526">
        <f t="shared" si="36"/>
        <v>3.3495188836159508</v>
      </c>
      <c r="D41" s="525">
        <v>3.3495188836159508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59.771931469218785</v>
      </c>
      <c r="M41" s="173"/>
      <c r="N41" s="173"/>
      <c r="O41" s="173"/>
      <c r="P41" s="186"/>
      <c r="Q41" s="186">
        <v>0.45273335021738381</v>
      </c>
      <c r="R41" s="173"/>
      <c r="S41" s="186">
        <v>6.3318709745427633</v>
      </c>
      <c r="T41" s="186">
        <v>7.6309257658745198</v>
      </c>
      <c r="U41" s="186">
        <v>45.356401378584117</v>
      </c>
      <c r="V41" s="186">
        <v>0</v>
      </c>
      <c r="W41" s="173"/>
      <c r="X41" s="173"/>
      <c r="Y41" s="173"/>
      <c r="Z41" s="188"/>
      <c r="AA41" s="347">
        <v>34.07033328823794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83.522222663155475</v>
      </c>
      <c r="AP41" s="320"/>
      <c r="AQ41" s="199">
        <f t="shared" si="24"/>
        <v>180.71400630422815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4.7607256534524849</v>
      </c>
      <c r="M42" s="173"/>
      <c r="N42" s="173"/>
      <c r="O42" s="173"/>
      <c r="P42" s="186"/>
      <c r="Q42" s="186">
        <v>0.11682067927107244</v>
      </c>
      <c r="R42" s="173"/>
      <c r="S42" s="186">
        <v>1.6338391416221112</v>
      </c>
      <c r="T42" s="186">
        <v>0.90892909366547059</v>
      </c>
      <c r="U42" s="186">
        <v>2.1011367388938309</v>
      </c>
      <c r="V42" s="186">
        <v>0</v>
      </c>
      <c r="W42" s="173"/>
      <c r="X42" s="173"/>
      <c r="Y42" s="173"/>
      <c r="Z42" s="188"/>
      <c r="AA42" s="382">
        <v>1.8820916813410105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8.4511945414544609</v>
      </c>
      <c r="AP42" s="320"/>
      <c r="AQ42" s="199">
        <f t="shared" si="24"/>
        <v>15.094011876247956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6.1327862436464722</v>
      </c>
      <c r="M43" s="173"/>
      <c r="N43" s="173"/>
      <c r="O43" s="173"/>
      <c r="P43" s="173"/>
      <c r="Q43" s="173">
        <v>0.2000462430567464</v>
      </c>
      <c r="R43" s="173"/>
      <c r="S43" s="173">
        <v>2.7978212768490285</v>
      </c>
      <c r="T43" s="173">
        <v>0.65810687290856607</v>
      </c>
      <c r="U43" s="173">
        <v>1.4258118508321298</v>
      </c>
      <c r="V43" s="173">
        <v>0</v>
      </c>
      <c r="W43" s="173">
        <v>1.0510000000000019</v>
      </c>
      <c r="X43" s="173"/>
      <c r="Y43" s="173"/>
      <c r="Z43" s="188"/>
      <c r="AA43" s="350">
        <v>16.603905982981932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18.361320957254023</v>
      </c>
      <c r="AP43" s="320"/>
      <c r="AQ43" s="199">
        <f t="shared" si="24"/>
        <v>41.098013183882429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53.894260578367621</v>
      </c>
      <c r="M44" s="180"/>
      <c r="N44" s="180"/>
      <c r="O44" s="180"/>
      <c r="P44" s="180"/>
      <c r="Q44" s="180">
        <v>1.7997387366567612</v>
      </c>
      <c r="R44" s="180"/>
      <c r="S44" s="180">
        <v>0</v>
      </c>
      <c r="T44" s="180">
        <v>0.76887695688648416</v>
      </c>
      <c r="U44" s="180">
        <v>51.325644884824378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18.091981686157176</v>
      </c>
      <c r="AP44" s="328"/>
      <c r="AQ44" s="215">
        <f>C44+H44+L44+AA44+AB44+AN44+AO44+AP44</f>
        <v>71.986242264524805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2845.3069148006507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1251.3094321698111</v>
      </c>
      <c r="Q45" s="529">
        <f t="shared" si="40"/>
        <v>0</v>
      </c>
      <c r="R45" s="529">
        <f t="shared" si="40"/>
        <v>444.49286681083947</v>
      </c>
      <c r="S45" s="529">
        <f t="shared" si="40"/>
        <v>21.6678</v>
      </c>
      <c r="T45" s="529">
        <f t="shared" si="40"/>
        <v>4.0200158200000002</v>
      </c>
      <c r="U45" s="529">
        <f>SUM(U46:U55)</f>
        <v>1123.8167999999998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1.9776440240756663</v>
      </c>
      <c r="AP45" s="533">
        <f t="shared" si="40"/>
        <v>0</v>
      </c>
      <c r="AQ45" s="536">
        <f t="shared" si="24"/>
        <v>2847.2845588247264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474.46440000000001</v>
      </c>
      <c r="M46" s="179"/>
      <c r="N46" s="179"/>
      <c r="O46" s="179"/>
      <c r="P46" s="179"/>
      <c r="Q46" s="179"/>
      <c r="R46" s="179"/>
      <c r="S46" s="179"/>
      <c r="T46" s="179"/>
      <c r="U46" s="179">
        <v>474.46440000000001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474.46440000000001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1347.9906154092378</v>
      </c>
      <c r="M48" s="173"/>
      <c r="N48" s="173"/>
      <c r="O48" s="173"/>
      <c r="P48" s="173">
        <v>1075.6405125721767</v>
      </c>
      <c r="Q48" s="173"/>
      <c r="R48" s="173"/>
      <c r="S48" s="173"/>
      <c r="T48" s="173">
        <v>4.0200158200000002</v>
      </c>
      <c r="U48" s="173">
        <v>268.33008701706092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1347.9906154092378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68.59880886075949</v>
      </c>
      <c r="M49" s="173"/>
      <c r="N49" s="173"/>
      <c r="O49" s="173"/>
      <c r="P49" s="173">
        <v>9.6023999999999976</v>
      </c>
      <c r="Q49" s="173"/>
      <c r="R49" s="173"/>
      <c r="S49" s="173"/>
      <c r="T49" s="173"/>
      <c r="U49" s="173">
        <v>58.996408860759495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68.59880886075949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40.799999999999997</v>
      </c>
      <c r="M50" s="173"/>
      <c r="N50" s="173"/>
      <c r="O50" s="173"/>
      <c r="P50" s="173"/>
      <c r="Q50" s="173"/>
      <c r="R50" s="285"/>
      <c r="S50" s="173"/>
      <c r="T50" s="173"/>
      <c r="U50" s="173">
        <v>40.799999999999997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1.9776440240756663</v>
      </c>
      <c r="AP50" s="320"/>
      <c r="AQ50" s="199">
        <f t="shared" si="24"/>
        <v>42.777644024075663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17.069014489606911</v>
      </c>
      <c r="M51" s="173"/>
      <c r="N51" s="173"/>
      <c r="O51" s="173"/>
      <c r="P51" s="173">
        <v>1.0087358490566036</v>
      </c>
      <c r="Q51" s="188"/>
      <c r="R51" s="173">
        <v>16.060278640550308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17.069014489606911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428.43258817028919</v>
      </c>
      <c r="M52" s="285"/>
      <c r="N52" s="285"/>
      <c r="O52" s="285"/>
      <c r="P52" s="186"/>
      <c r="Q52" s="186"/>
      <c r="R52" s="285">
        <v>428.43258817028919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428.43258817028919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163.53532729533123</v>
      </c>
      <c r="M53" s="285"/>
      <c r="N53" s="285"/>
      <c r="O53" s="285"/>
      <c r="P53" s="183">
        <v>62.944162499999997</v>
      </c>
      <c r="Q53" s="183"/>
      <c r="R53" s="285"/>
      <c r="S53" s="186"/>
      <c r="T53" s="285"/>
      <c r="U53" s="285">
        <v>100.59116479533124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163.53532729533123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12.412800000000001</v>
      </c>
      <c r="M54" s="285"/>
      <c r="N54" s="285"/>
      <c r="O54" s="285"/>
      <c r="P54" s="183"/>
      <c r="Q54" s="183"/>
      <c r="R54" s="285"/>
      <c r="S54" s="186"/>
      <c r="T54" s="285"/>
      <c r="U54" s="285">
        <v>12.412800000000001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12.412800000000001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292.00336057542626</v>
      </c>
      <c r="M55" s="180"/>
      <c r="N55" s="180"/>
      <c r="O55" s="180"/>
      <c r="P55" s="180">
        <v>102.11362124857789</v>
      </c>
      <c r="Q55" s="180"/>
      <c r="R55" s="180"/>
      <c r="S55" s="173">
        <v>21.6678</v>
      </c>
      <c r="T55" s="180"/>
      <c r="U55" s="180">
        <v>168.22193932684837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292.00336057542626</v>
      </c>
    </row>
    <row r="56" spans="1:43" s="206" customFormat="1" ht="12.75" customHeight="1">
      <c r="A56" s="240" t="s">
        <v>40</v>
      </c>
      <c r="B56" s="241"/>
      <c r="C56" s="287">
        <f t="shared" si="45"/>
        <v>277.75376080000001</v>
      </c>
      <c r="D56" s="292">
        <v>222.11</v>
      </c>
      <c r="E56" s="188">
        <v>37.658299999999997</v>
      </c>
      <c r="F56" s="288"/>
      <c r="G56" s="288">
        <v>17.985460799999998</v>
      </c>
      <c r="H56" s="174">
        <f t="shared" si="46"/>
        <v>462.06701300000003</v>
      </c>
      <c r="I56" s="292"/>
      <c r="J56" s="187">
        <v>356.19400000000002</v>
      </c>
      <c r="K56" s="288">
        <v>105.873013</v>
      </c>
      <c r="L56" s="174">
        <f t="shared" si="47"/>
        <v>803.60047300708197</v>
      </c>
      <c r="M56" s="187"/>
      <c r="N56" s="187"/>
      <c r="O56" s="187"/>
      <c r="P56" s="187">
        <v>0</v>
      </c>
      <c r="Q56" s="187">
        <v>407.071932565873</v>
      </c>
      <c r="R56" s="187"/>
      <c r="S56" s="187">
        <v>0</v>
      </c>
      <c r="T56" s="187">
        <v>53.566849419777029</v>
      </c>
      <c r="U56" s="187">
        <v>295.86436724643198</v>
      </c>
      <c r="V56" s="187">
        <v>47.097323775</v>
      </c>
      <c r="W56" s="187"/>
      <c r="X56" s="187"/>
      <c r="Y56" s="187"/>
      <c r="Z56" s="288"/>
      <c r="AA56" s="174">
        <v>285.88755135186778</v>
      </c>
      <c r="AB56" s="342">
        <f t="shared" si="48"/>
        <v>24.338957775243138</v>
      </c>
      <c r="AC56" s="343"/>
      <c r="AD56" s="187"/>
      <c r="AE56" s="187">
        <v>24.24341941659214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457.86758383490968</v>
      </c>
      <c r="AP56" s="342"/>
      <c r="AQ56" s="218">
        <f t="shared" si="24"/>
        <v>2311.5153397691029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10.364071000000001</v>
      </c>
      <c r="I57" s="292">
        <f t="shared" si="49"/>
        <v>0</v>
      </c>
      <c r="J57" s="292">
        <f t="shared" si="49"/>
        <v>4.6950000000000003</v>
      </c>
      <c r="K57" s="292">
        <f t="shared" si="49"/>
        <v>5.6690710000000006</v>
      </c>
      <c r="L57" s="174">
        <f t="shared" si="49"/>
        <v>411.29732470289491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5.4751495057837039</v>
      </c>
      <c r="R57" s="187">
        <f t="shared" si="49"/>
        <v>0</v>
      </c>
      <c r="S57" s="187">
        <f t="shared" si="49"/>
        <v>35.702624999999998</v>
      </c>
      <c r="T57" s="187">
        <f t="shared" si="49"/>
        <v>25.823966196934126</v>
      </c>
      <c r="U57" s="187">
        <f t="shared" si="49"/>
        <v>344.29558400017709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206.88607050730869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361.82287188306105</v>
      </c>
      <c r="AP57" s="342">
        <f t="shared" si="49"/>
        <v>0</v>
      </c>
      <c r="AQ57" s="238">
        <f t="shared" si="24"/>
        <v>990.41810727259031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248.16652945711954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2.660331121558984</v>
      </c>
      <c r="R58" s="187">
        <f t="shared" si="54"/>
        <v>0</v>
      </c>
      <c r="S58" s="187">
        <v>3.4831237252702425</v>
      </c>
      <c r="T58" s="187">
        <v>20.068432484365843</v>
      </c>
      <c r="U58" s="187">
        <v>221.95464212592447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90.661967387440711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259.39346830349865</v>
      </c>
      <c r="AP58" s="342">
        <f t="shared" ref="AP58" si="57">SUM(AP59:AP64)</f>
        <v>0</v>
      </c>
      <c r="AQ58" s="238">
        <f t="shared" si="24"/>
        <v>598.26973432738441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10.364071000000001</v>
      </c>
      <c r="I65" s="151"/>
      <c r="J65" s="151">
        <v>4.6950000000000003</v>
      </c>
      <c r="K65" s="151">
        <v>5.6690710000000006</v>
      </c>
      <c r="L65" s="308">
        <f>SUM(M65:Z65)</f>
        <v>163.13079524577537</v>
      </c>
      <c r="M65" s="180"/>
      <c r="N65" s="180"/>
      <c r="O65" s="180"/>
      <c r="P65" s="180"/>
      <c r="Q65" s="180">
        <v>2.8148183842247199</v>
      </c>
      <c r="R65" s="180"/>
      <c r="S65" s="187">
        <v>32.219501274729758</v>
      </c>
      <c r="T65" s="187">
        <v>5.7555337125682842</v>
      </c>
      <c r="U65" s="187">
        <v>122.34094187425261</v>
      </c>
      <c r="V65" s="180">
        <f>SUM(V66:V69)</f>
        <v>0</v>
      </c>
      <c r="W65" s="180"/>
      <c r="X65" s="180"/>
      <c r="Y65" s="180"/>
      <c r="Z65" s="264"/>
      <c r="AA65" s="174">
        <v>116.22410311986798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102.4294035795624</v>
      </c>
      <c r="AP65" s="328"/>
      <c r="AQ65" s="571">
        <f t="shared" si="24"/>
        <v>392.14837294520578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247.2216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247.2216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47.033533963886498</v>
      </c>
      <c r="AP70" s="331"/>
      <c r="AQ70" s="218">
        <f t="shared" si="24"/>
        <v>294.25513396388646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38.465338957257245</v>
      </c>
      <c r="M71" s="180"/>
      <c r="N71" s="180"/>
      <c r="O71" s="180"/>
      <c r="P71" s="180"/>
      <c r="Q71" s="180"/>
      <c r="R71" s="180"/>
      <c r="S71" s="180"/>
      <c r="T71" s="180"/>
      <c r="U71" s="180">
        <v>38.465338957257245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38.465338957257245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-0.56861342993988728</v>
      </c>
      <c r="D72" s="276">
        <f t="shared" si="58"/>
        <v>4.0047412638604101</v>
      </c>
      <c r="E72" s="177">
        <f t="shared" si="58"/>
        <v>-4.6121654250000006</v>
      </c>
      <c r="F72" s="295">
        <f t="shared" si="58"/>
        <v>0</v>
      </c>
      <c r="G72" s="295">
        <f t="shared" si="58"/>
        <v>3.8810731200001669E-2</v>
      </c>
      <c r="H72" s="305">
        <f t="shared" si="58"/>
        <v>-4.306784000000107</v>
      </c>
      <c r="I72" s="276">
        <f t="shared" si="58"/>
        <v>6.5099999999999394</v>
      </c>
      <c r="J72" s="177">
        <f t="shared" si="58"/>
        <v>-10.955000000000041</v>
      </c>
      <c r="K72" s="295">
        <f t="shared" si="58"/>
        <v>0.13821599999999989</v>
      </c>
      <c r="L72" s="305">
        <f t="shared" si="58"/>
        <v>68.734985199349467</v>
      </c>
      <c r="M72" s="177">
        <f t="shared" si="58"/>
        <v>0</v>
      </c>
      <c r="N72" s="177">
        <f t="shared" ref="N72" si="59">N26-N27-N29</f>
        <v>-3.5527136788005009E-15</v>
      </c>
      <c r="O72" s="177">
        <f t="shared" si="58"/>
        <v>0</v>
      </c>
      <c r="P72" s="177">
        <f t="shared" si="58"/>
        <v>6.5567830188911103E-2</v>
      </c>
      <c r="Q72" s="177">
        <f t="shared" si="58"/>
        <v>13.722800000000063</v>
      </c>
      <c r="R72" s="177">
        <f t="shared" si="58"/>
        <v>-5.2667668108394992</v>
      </c>
      <c r="S72" s="177">
        <f t="shared" si="58"/>
        <v>-2.9547000000000025</v>
      </c>
      <c r="T72" s="177">
        <f t="shared" si="58"/>
        <v>12.874484179999939</v>
      </c>
      <c r="U72" s="177">
        <f t="shared" si="58"/>
        <v>46.089600000000246</v>
      </c>
      <c r="V72" s="177">
        <f t="shared" si="58"/>
        <v>0</v>
      </c>
      <c r="W72" s="177">
        <f t="shared" si="58"/>
        <v>4.2039999999999935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-0.54843848259383776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-2.2243301805674491</v>
      </c>
      <c r="AP72" s="255">
        <f t="shared" si="58"/>
        <v>0</v>
      </c>
      <c r="AQ72" s="205">
        <f t="shared" si="24"/>
        <v>61.086819106248186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0.49300789778305321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58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</v>
      </c>
      <c r="D2" s="246">
        <v>0</v>
      </c>
      <c r="E2" s="247"/>
      <c r="F2" s="248"/>
      <c r="G2" s="248"/>
      <c r="H2" s="300">
        <f>SUM(I2:K2)</f>
        <v>1203.306</v>
      </c>
      <c r="I2" s="12">
        <v>846.48599999999999</v>
      </c>
      <c r="J2" s="301">
        <v>356.82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2172.3020708875201</v>
      </c>
      <c r="AB2" s="318">
        <f>SUM(AC2:AM2)</f>
        <v>168.58727096072766</v>
      </c>
      <c r="AC2" s="319">
        <v>62.091999999999992</v>
      </c>
      <c r="AD2" s="301">
        <v>1.204</v>
      </c>
      <c r="AE2" s="301">
        <v>94.543205612490326</v>
      </c>
      <c r="AF2" s="301">
        <v>0</v>
      </c>
      <c r="AG2" s="301">
        <v>6.9981847711856302</v>
      </c>
      <c r="AH2" s="301">
        <v>3.6065730390751884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3544.1953418482481</v>
      </c>
    </row>
    <row r="3" spans="1:43" ht="12.75" customHeight="1">
      <c r="A3" s="197" t="s">
        <v>1</v>
      </c>
      <c r="B3" s="198"/>
      <c r="C3" s="249">
        <f>SUM(D3:G3)</f>
        <v>1801.9115423068333</v>
      </c>
      <c r="D3" s="250">
        <v>1733.6461445132334</v>
      </c>
      <c r="E3" s="188">
        <v>48.743600000000001</v>
      </c>
      <c r="F3" s="188"/>
      <c r="G3" s="188">
        <v>19.521797793600001</v>
      </c>
      <c r="H3" s="302">
        <f>SUM(I3:K3)</f>
        <v>0</v>
      </c>
      <c r="I3" s="28"/>
      <c r="J3" s="173"/>
      <c r="K3" s="188"/>
      <c r="L3" s="302">
        <f>SUM(M3:Z3)</f>
        <v>7075.4313293000005</v>
      </c>
      <c r="M3" s="28">
        <v>2197.5673999999999</v>
      </c>
      <c r="N3" s="28">
        <v>19.169999999999998</v>
      </c>
      <c r="O3" s="173">
        <v>0</v>
      </c>
      <c r="P3" s="173">
        <v>782.77499999999998</v>
      </c>
      <c r="Q3" s="173">
        <v>324.06920000000002</v>
      </c>
      <c r="R3" s="173">
        <v>378.13469999999995</v>
      </c>
      <c r="S3" s="173">
        <v>1311.8868</v>
      </c>
      <c r="T3" s="173">
        <v>114.88260000000001</v>
      </c>
      <c r="U3" s="173">
        <v>1698.4848</v>
      </c>
      <c r="V3" s="173">
        <v>71.032029299999991</v>
      </c>
      <c r="W3" s="173">
        <v>0</v>
      </c>
      <c r="X3" s="173">
        <v>127.85679999999999</v>
      </c>
      <c r="Y3" s="173">
        <v>2.1019999999999999</v>
      </c>
      <c r="Z3" s="188">
        <v>47.47</v>
      </c>
      <c r="AA3" s="302">
        <v>484.26442323599991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4.5571797076526224</v>
      </c>
      <c r="AP3" s="320"/>
      <c r="AQ3" s="199">
        <f t="shared" ref="AQ3:AQ20" si="0">C3+H3+L3+AA3+AB3+AN3+AO3+AP3</f>
        <v>9366.1644745504855</v>
      </c>
    </row>
    <row r="4" spans="1:43" ht="12.75" customHeight="1">
      <c r="A4" s="197" t="s">
        <v>2</v>
      </c>
      <c r="B4" s="198"/>
      <c r="C4" s="249">
        <f>SUM(D4:G4)</f>
        <v>12.839623075994862</v>
      </c>
      <c r="D4" s="250">
        <v>7.6677115271948608</v>
      </c>
      <c r="E4" s="251">
        <v>3.0571999999999999</v>
      </c>
      <c r="F4" s="188"/>
      <c r="G4" s="188">
        <v>2.1147115487999999</v>
      </c>
      <c r="H4" s="302">
        <f>SUM(I4:K4)</f>
        <v>5.7590000000000003</v>
      </c>
      <c r="I4" s="28"/>
      <c r="J4" s="173"/>
      <c r="K4" s="188">
        <v>5.7590000000000003</v>
      </c>
      <c r="L4" s="302">
        <f>SUM(M4:Z4)</f>
        <v>869.00389999999993</v>
      </c>
      <c r="M4" s="28">
        <v>0</v>
      </c>
      <c r="N4" s="28">
        <v>0</v>
      </c>
      <c r="O4" s="173"/>
      <c r="P4" s="173">
        <v>4.26</v>
      </c>
      <c r="Q4" s="173">
        <v>1.0556000000000001</v>
      </c>
      <c r="R4" s="173">
        <v>0</v>
      </c>
      <c r="S4" s="173">
        <v>745.5693</v>
      </c>
      <c r="T4" s="173">
        <v>6.7578000000000005</v>
      </c>
      <c r="U4" s="173">
        <v>32.066400000000002</v>
      </c>
      <c r="V4" s="173">
        <v>0</v>
      </c>
      <c r="W4" s="173">
        <v>60.957999999999998</v>
      </c>
      <c r="X4" s="173">
        <v>15.306799999999999</v>
      </c>
      <c r="Y4" s="173">
        <v>0</v>
      </c>
      <c r="Z4" s="188">
        <v>3.0300000000000002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15.649183147033533</v>
      </c>
      <c r="AP4" s="320"/>
      <c r="AQ4" s="199">
        <f t="shared" si="0"/>
        <v>903.25170622302835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160.5642</v>
      </c>
      <c r="M5" s="28"/>
      <c r="N5" s="28"/>
      <c r="O5" s="173"/>
      <c r="P5" s="173"/>
      <c r="Q5" s="173"/>
      <c r="R5" s="173"/>
      <c r="S5" s="173">
        <v>57.124200000000002</v>
      </c>
      <c r="T5" s="173"/>
      <c r="U5" s="173">
        <v>103.44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160.5642</v>
      </c>
    </row>
    <row r="6" spans="1:43" ht="12.75" customHeight="1" thickBot="1">
      <c r="A6" s="200" t="s">
        <v>4</v>
      </c>
      <c r="B6" s="201"/>
      <c r="C6" s="249">
        <f>SUM(D6:G6)</f>
        <v>127.99656043051648</v>
      </c>
      <c r="D6" s="252">
        <v>124.60031231691649</v>
      </c>
      <c r="E6" s="188">
        <v>1.5286</v>
      </c>
      <c r="F6" s="253"/>
      <c r="G6" s="253">
        <v>1.8676481136</v>
      </c>
      <c r="H6" s="303">
        <f>SUM(I6:K6)</f>
        <v>-137.30199999999999</v>
      </c>
      <c r="I6" s="304">
        <v>-141.732</v>
      </c>
      <c r="J6" s="304">
        <v>0</v>
      </c>
      <c r="K6" s="253">
        <v>4.43</v>
      </c>
      <c r="L6" s="303">
        <f>SUM(M6:Z6)</f>
        <v>-76.098299999999995</v>
      </c>
      <c r="M6" s="28">
        <v>-26.587599999999998</v>
      </c>
      <c r="N6" s="28">
        <v>9.5849999999999991</v>
      </c>
      <c r="O6" s="173"/>
      <c r="P6" s="173">
        <v>-8.52</v>
      </c>
      <c r="Q6" s="173">
        <v>-11.611600000000001</v>
      </c>
      <c r="R6" s="173">
        <v>12.639599999999998</v>
      </c>
      <c r="S6" s="173">
        <v>-45.305399999999999</v>
      </c>
      <c r="T6" s="173">
        <v>-1.1263000000000001</v>
      </c>
      <c r="U6" s="173">
        <v>-5.1719999999999997</v>
      </c>
      <c r="V6" s="173">
        <v>0</v>
      </c>
      <c r="W6" s="173">
        <v>0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-85.403739569483506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1917.0684796613548</v>
      </c>
      <c r="D7" s="324">
        <f t="shared" si="1"/>
        <v>1850.578745302955</v>
      </c>
      <c r="E7" s="178">
        <f t="shared" si="1"/>
        <v>47.214999999999996</v>
      </c>
      <c r="F7" s="178">
        <f t="shared" si="1"/>
        <v>0</v>
      </c>
      <c r="G7" s="178">
        <f t="shared" si="1"/>
        <v>19.274734358400003</v>
      </c>
      <c r="H7" s="306">
        <f t="shared" si="1"/>
        <v>1060.2450000000001</v>
      </c>
      <c r="I7" s="324">
        <f t="shared" si="1"/>
        <v>704.75400000000002</v>
      </c>
      <c r="J7" s="178">
        <f t="shared" si="1"/>
        <v>356.82</v>
      </c>
      <c r="K7" s="324">
        <f t="shared" si="1"/>
        <v>-1.3290000000000006</v>
      </c>
      <c r="L7" s="306">
        <f t="shared" si="1"/>
        <v>5969.7649293000013</v>
      </c>
      <c r="M7" s="324">
        <f t="shared" si="1"/>
        <v>2170.9798000000001</v>
      </c>
      <c r="N7" s="324">
        <f t="shared" ref="N7" si="2">N2+N3-N4-N5+N6</f>
        <v>28.754999999999995</v>
      </c>
      <c r="O7" s="178">
        <f t="shared" si="1"/>
        <v>0</v>
      </c>
      <c r="P7" s="178">
        <f t="shared" si="1"/>
        <v>769.995</v>
      </c>
      <c r="Q7" s="178">
        <f t="shared" si="1"/>
        <v>311.40199999999999</v>
      </c>
      <c r="R7" s="178">
        <f t="shared" si="1"/>
        <v>390.77429999999993</v>
      </c>
      <c r="S7" s="178">
        <f t="shared" si="1"/>
        <v>463.8879</v>
      </c>
      <c r="T7" s="178">
        <f t="shared" si="1"/>
        <v>106.99850000000001</v>
      </c>
      <c r="U7" s="178">
        <f t="shared" si="1"/>
        <v>1557.8063999999999</v>
      </c>
      <c r="V7" s="178">
        <f t="shared" si="1"/>
        <v>71.032029299999991</v>
      </c>
      <c r="W7" s="178">
        <f t="shared" si="1"/>
        <v>-60.957999999999998</v>
      </c>
      <c r="X7" s="178">
        <f t="shared" si="1"/>
        <v>112.55</v>
      </c>
      <c r="Y7" s="178">
        <f t="shared" si="1"/>
        <v>2.1019999999999999</v>
      </c>
      <c r="Z7" s="324">
        <f t="shared" si="1"/>
        <v>44.44</v>
      </c>
      <c r="AA7" s="306">
        <f t="shared" si="1"/>
        <v>2656.56649412352</v>
      </c>
      <c r="AB7" s="306">
        <f t="shared" si="1"/>
        <v>168.58727096072766</v>
      </c>
      <c r="AC7" s="324">
        <f t="shared" si="1"/>
        <v>62.091999999999992</v>
      </c>
      <c r="AD7" s="178">
        <f t="shared" si="1"/>
        <v>1.204</v>
      </c>
      <c r="AE7" s="178">
        <f t="shared" si="1"/>
        <v>94.543205612490326</v>
      </c>
      <c r="AF7" s="178">
        <f t="shared" ref="AF7" si="3">AF2+AF3-AF4-AF5+AF6</f>
        <v>0</v>
      </c>
      <c r="AG7" s="178">
        <f t="shared" si="1"/>
        <v>6.9981847711856302</v>
      </c>
      <c r="AH7" s="178">
        <f t="shared" si="1"/>
        <v>3.6065730390751884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-11.09200343938091</v>
      </c>
      <c r="AP7" s="360">
        <f t="shared" si="1"/>
        <v>0</v>
      </c>
      <c r="AQ7" s="227">
        <f t="shared" si="0"/>
        <v>11761.140170606222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1917.0684796613548</v>
      </c>
      <c r="D8" s="372">
        <f t="shared" si="6"/>
        <v>1850.578745302955</v>
      </c>
      <c r="E8" s="373">
        <f t="shared" si="6"/>
        <v>47.214999999999996</v>
      </c>
      <c r="F8" s="374">
        <f t="shared" si="6"/>
        <v>0</v>
      </c>
      <c r="G8" s="374">
        <f t="shared" si="6"/>
        <v>19.274734358400003</v>
      </c>
      <c r="H8" s="375">
        <f t="shared" si="6"/>
        <v>1060.2450000000001</v>
      </c>
      <c r="I8" s="372">
        <f t="shared" si="6"/>
        <v>704.75400000000002</v>
      </c>
      <c r="J8" s="373">
        <f t="shared" si="6"/>
        <v>356.82</v>
      </c>
      <c r="K8" s="372">
        <f t="shared" si="6"/>
        <v>-1.3290000000000006</v>
      </c>
      <c r="L8" s="375">
        <f t="shared" si="6"/>
        <v>5810.6729293000017</v>
      </c>
      <c r="M8" s="372">
        <f t="shared" si="6"/>
        <v>2170.9798000000001</v>
      </c>
      <c r="N8" s="372">
        <f t="shared" si="6"/>
        <v>28.754999999999995</v>
      </c>
      <c r="O8" s="373">
        <f t="shared" si="6"/>
        <v>0</v>
      </c>
      <c r="P8" s="373">
        <f t="shared" si="6"/>
        <v>769.995</v>
      </c>
      <c r="Q8" s="373">
        <f t="shared" si="6"/>
        <v>311.40199999999999</v>
      </c>
      <c r="R8" s="373">
        <f t="shared" si="6"/>
        <v>390.77429999999993</v>
      </c>
      <c r="S8" s="373">
        <f t="shared" si="6"/>
        <v>463.8879</v>
      </c>
      <c r="T8" s="373">
        <f t="shared" si="6"/>
        <v>106.99850000000001</v>
      </c>
      <c r="U8" s="373">
        <f t="shared" si="6"/>
        <v>1557.8063999999999</v>
      </c>
      <c r="V8" s="373">
        <f t="shared" si="6"/>
        <v>71.032029299999991</v>
      </c>
      <c r="W8" s="373">
        <f t="shared" si="6"/>
        <v>-60.957999999999998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2255.2898150368665</v>
      </c>
      <c r="AB8" s="372">
        <f t="shared" si="6"/>
        <v>168.58727096072766</v>
      </c>
      <c r="AC8" s="372">
        <f t="shared" si="6"/>
        <v>62.091999999999992</v>
      </c>
      <c r="AD8" s="373">
        <f t="shared" si="6"/>
        <v>1.204</v>
      </c>
      <c r="AE8" s="373">
        <f t="shared" si="6"/>
        <v>94.543205612490326</v>
      </c>
      <c r="AF8" s="373">
        <f t="shared" si="6"/>
        <v>0</v>
      </c>
      <c r="AG8" s="373">
        <f t="shared" si="6"/>
        <v>6.9981847711856302</v>
      </c>
      <c r="AH8" s="373">
        <f t="shared" si="6"/>
        <v>3.6065730390751884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-11.09200343938091</v>
      </c>
      <c r="AP8" s="372">
        <f t="shared" si="6"/>
        <v>0</v>
      </c>
      <c r="AQ8" s="376">
        <f t="shared" si="0"/>
        <v>11200.77149151957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1489.8352508321657</v>
      </c>
      <c r="D9" s="257">
        <f t="shared" si="8"/>
        <v>1489.8352508321657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708.51300000000003</v>
      </c>
      <c r="I9" s="257">
        <f t="shared" si="8"/>
        <v>685.03800000000001</v>
      </c>
      <c r="J9" s="178">
        <f t="shared" si="8"/>
        <v>23.475000000000001</v>
      </c>
      <c r="K9" s="258">
        <f t="shared" si="8"/>
        <v>0</v>
      </c>
      <c r="L9" s="306">
        <f t="shared" si="8"/>
        <v>2828.4523189357028</v>
      </c>
      <c r="M9" s="178">
        <f t="shared" si="8"/>
        <v>2170.9798000000001</v>
      </c>
      <c r="N9" s="178">
        <f t="shared" ref="N9" si="9">SUM(N10:N14)</f>
        <v>28.754999999999999</v>
      </c>
      <c r="O9" s="178">
        <f t="shared" si="8"/>
        <v>3.8454189357026842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615.5625</v>
      </c>
      <c r="T9" s="178">
        <f t="shared" si="8"/>
        <v>0</v>
      </c>
      <c r="U9" s="178">
        <f t="shared" si="8"/>
        <v>9.3095999999999997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1323.9803668672973</v>
      </c>
      <c r="AB9" s="324">
        <f t="shared" si="8"/>
        <v>6.9981847711856302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6.9981847711856302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40.068787618228718</v>
      </c>
      <c r="AP9" s="324">
        <f t="shared" si="8"/>
        <v>0</v>
      </c>
      <c r="AQ9" s="209">
        <f t="shared" si="0"/>
        <v>6397.847909024581</v>
      </c>
    </row>
    <row r="10" spans="1:43" ht="12.75" customHeight="1">
      <c r="A10" s="63" t="s">
        <v>221</v>
      </c>
      <c r="B10" s="210"/>
      <c r="C10" s="259">
        <f>SUM(D10:G10)</f>
        <v>1485.08449584</v>
      </c>
      <c r="D10" s="260">
        <v>1485.08449584</v>
      </c>
      <c r="E10" s="179"/>
      <c r="F10" s="261"/>
      <c r="G10" s="261"/>
      <c r="H10" s="307">
        <f>SUM(I10:K10)</f>
        <v>568.827</v>
      </c>
      <c r="I10" s="260">
        <v>545.35199999999998</v>
      </c>
      <c r="J10" s="179">
        <v>23.475000000000001</v>
      </c>
      <c r="K10" s="261"/>
      <c r="L10" s="307">
        <f>SUM(M10:Z10)</f>
        <v>624.87210000000005</v>
      </c>
      <c r="M10" s="179"/>
      <c r="N10" s="179"/>
      <c r="O10" s="179"/>
      <c r="P10" s="179"/>
      <c r="Q10" s="179"/>
      <c r="R10" s="179"/>
      <c r="S10" s="179">
        <v>615.5625</v>
      </c>
      <c r="T10" s="179"/>
      <c r="U10" s="179">
        <v>9.3095999999999997</v>
      </c>
      <c r="V10" s="179"/>
      <c r="W10" s="179"/>
      <c r="X10" s="179"/>
      <c r="Y10" s="179"/>
      <c r="Z10" s="261"/>
      <c r="AA10" s="307">
        <v>1289.1869685678801</v>
      </c>
      <c r="AB10" s="326">
        <f>SUM(AC10:AM10)</f>
        <v>6.9981847711856302</v>
      </c>
      <c r="AC10" s="327"/>
      <c r="AD10" s="179"/>
      <c r="AE10" s="179">
        <v>0</v>
      </c>
      <c r="AF10" s="179">
        <v>0</v>
      </c>
      <c r="AG10" s="179">
        <v>6.9981847711856302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3974.968749179066</v>
      </c>
    </row>
    <row r="11" spans="1:43" ht="12.75" customHeight="1">
      <c r="A11" s="19" t="s">
        <v>222</v>
      </c>
      <c r="B11" s="198"/>
      <c r="C11" s="249">
        <f>SUM(D11:G11)</f>
        <v>4.7507549921655539</v>
      </c>
      <c r="D11" s="28">
        <v>4.7507549921655539</v>
      </c>
      <c r="E11" s="173"/>
      <c r="F11" s="188"/>
      <c r="G11" s="188"/>
      <c r="H11" s="302">
        <f>SUM(I11:K11)</f>
        <v>8.3699999999999992</v>
      </c>
      <c r="I11" s="28">
        <v>8.3699999999999992</v>
      </c>
      <c r="J11" s="173"/>
      <c r="K11" s="188"/>
      <c r="L11" s="302">
        <f>SUM(M11:Z11)</f>
        <v>3.8454189357026842</v>
      </c>
      <c r="M11" s="173"/>
      <c r="N11" s="173"/>
      <c r="O11" s="173">
        <v>3.8454189357026842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34.793398299417213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51.759572227285446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32.072226999140156</v>
      </c>
      <c r="AP12" s="320"/>
      <c r="AQ12" s="199">
        <f t="shared" si="0"/>
        <v>32.072226999140156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131.316</v>
      </c>
      <c r="I13" s="28">
        <v>131.316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131.316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2199.7348000000002</v>
      </c>
      <c r="M14" s="180">
        <v>2170.9798000000001</v>
      </c>
      <c r="N14" s="180">
        <v>28.754999999999999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7.9965606190885641</v>
      </c>
      <c r="AP14" s="328"/>
      <c r="AQ14" s="215">
        <f t="shared" si="0"/>
        <v>2207.7313606190887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126.255</v>
      </c>
      <c r="I15" s="266">
        <f t="shared" si="13"/>
        <v>0</v>
      </c>
      <c r="J15" s="181">
        <f t="shared" si="13"/>
        <v>0</v>
      </c>
      <c r="K15" s="267">
        <f t="shared" si="13"/>
        <v>126.255</v>
      </c>
      <c r="L15" s="309">
        <f t="shared" si="13"/>
        <v>2209.9420999999998</v>
      </c>
      <c r="M15" s="181">
        <f t="shared" si="13"/>
        <v>0</v>
      </c>
      <c r="N15" s="181">
        <f t="shared" si="13"/>
        <v>0</v>
      </c>
      <c r="O15" s="181">
        <f t="shared" si="13"/>
        <v>48.430900000000001</v>
      </c>
      <c r="P15" s="181">
        <f t="shared" si="13"/>
        <v>404.7</v>
      </c>
      <c r="Q15" s="181">
        <f t="shared" si="13"/>
        <v>89.726000000000013</v>
      </c>
      <c r="R15" s="181">
        <f t="shared" si="13"/>
        <v>66.357900000000001</v>
      </c>
      <c r="S15" s="181">
        <f t="shared" si="13"/>
        <v>761.32770000000005</v>
      </c>
      <c r="T15" s="181">
        <f t="shared" si="13"/>
        <v>45.052000000000007</v>
      </c>
      <c r="U15" s="181">
        <f t="shared" si="13"/>
        <v>733.38959999999997</v>
      </c>
      <c r="V15" s="181">
        <f t="shared" si="13"/>
        <v>0</v>
      </c>
      <c r="W15" s="181">
        <f t="shared" si="13"/>
        <v>60.957999999999998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1583.7489251934653</v>
      </c>
      <c r="AP15" s="217">
        <f t="shared" si="13"/>
        <v>0</v>
      </c>
      <c r="AQ15" s="218">
        <f t="shared" si="0"/>
        <v>3919.9460251934652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1541.1865864144454</v>
      </c>
      <c r="AP16" s="326"/>
      <c r="AQ16" s="219">
        <f>C16+H16+L16+AA16+AO16+AP16</f>
        <v>1541.1865864144454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20.206362854686155</v>
      </c>
      <c r="AP17" s="320"/>
      <c r="AQ17" s="199">
        <f>C17+H17+L17+AA17+AO17+AP17</f>
        <v>20.206362854686155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22.35597592433362</v>
      </c>
      <c r="AP18" s="320"/>
      <c r="AQ18" s="199">
        <f t="shared" si="0"/>
        <v>22.35597592433362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126.255</v>
      </c>
      <c r="I19" s="28"/>
      <c r="J19" s="173"/>
      <c r="K19" s="188">
        <v>126.255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126.255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2209.9420999999998</v>
      </c>
      <c r="M20" s="180"/>
      <c r="N20" s="180"/>
      <c r="O20" s="180">
        <v>48.430900000000001</v>
      </c>
      <c r="P20" s="180">
        <v>404.7</v>
      </c>
      <c r="Q20" s="180">
        <v>89.726000000000013</v>
      </c>
      <c r="R20" s="180">
        <v>66.357900000000001</v>
      </c>
      <c r="S20" s="180">
        <v>761.32770000000005</v>
      </c>
      <c r="T20" s="180">
        <v>45.052000000000007</v>
      </c>
      <c r="U20" s="180">
        <v>733.38959999999997</v>
      </c>
      <c r="V20" s="180"/>
      <c r="W20" s="180">
        <v>60.957999999999998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2209.9420999999998</v>
      </c>
    </row>
    <row r="21" spans="1:43" s="220" customFormat="1" ht="12.75" customHeight="1">
      <c r="A21" s="97" t="s">
        <v>7</v>
      </c>
      <c r="B21" s="222"/>
      <c r="C21" s="268">
        <f>SUM(C22:C24)</f>
        <v>8.4929600249999986</v>
      </c>
      <c r="D21" s="269">
        <f>SUM(D22:D24)</f>
        <v>-3.49125</v>
      </c>
      <c r="E21" s="182">
        <f>SUM(E22:E24)</f>
        <v>11.984210024999999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13.328739975000007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2.13</v>
      </c>
      <c r="Q21" s="182">
        <f t="shared" si="15"/>
        <v>28.501200000000004</v>
      </c>
      <c r="R21" s="182">
        <f t="shared" si="15"/>
        <v>-29.492399999999996</v>
      </c>
      <c r="S21" s="182">
        <f t="shared" si="15"/>
        <v>20.6829</v>
      </c>
      <c r="T21" s="182">
        <f t="shared" si="15"/>
        <v>0</v>
      </c>
      <c r="U21" s="182">
        <f t="shared" si="15"/>
        <v>0</v>
      </c>
      <c r="V21" s="182">
        <f t="shared" si="15"/>
        <v>-8.4929600250000004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-63.295999999999992</v>
      </c>
      <c r="AC21" s="332">
        <f t="shared" si="17"/>
        <v>-62.091999999999992</v>
      </c>
      <c r="AD21" s="182">
        <f t="shared" si="17"/>
        <v>-1.204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63.295999999999992</v>
      </c>
      <c r="AP21" s="331">
        <f t="shared" si="17"/>
        <v>0</v>
      </c>
      <c r="AQ21" s="223">
        <f t="shared" si="17"/>
        <v>21.821700000000007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-63.295999999999992</v>
      </c>
      <c r="AC22" s="327">
        <f>-AC2</f>
        <v>-62.091999999999992</v>
      </c>
      <c r="AD22" s="179">
        <f>-AD2</f>
        <v>-1.204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63.295999999999992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8.4929600249999986</v>
      </c>
      <c r="D24" s="377">
        <v>-3.49125</v>
      </c>
      <c r="E24" s="378">
        <f>-D24-V24</f>
        <v>11.984210024999999</v>
      </c>
      <c r="F24" s="253"/>
      <c r="G24" s="253">
        <v>0</v>
      </c>
      <c r="H24" s="303"/>
      <c r="I24" s="312"/>
      <c r="J24" s="184"/>
      <c r="K24" s="253"/>
      <c r="L24" s="303">
        <f>SUM(N24:Z24)</f>
        <v>13.328739975000007</v>
      </c>
      <c r="M24" s="184"/>
      <c r="N24" s="184">
        <v>0</v>
      </c>
      <c r="O24" s="184"/>
      <c r="P24" s="184">
        <v>2.13</v>
      </c>
      <c r="Q24" s="184">
        <v>28.501200000000004</v>
      </c>
      <c r="R24" s="184">
        <v>-29.492399999999996</v>
      </c>
      <c r="S24" s="184">
        <v>20.6829</v>
      </c>
      <c r="T24" s="184"/>
      <c r="U24" s="184">
        <v>0</v>
      </c>
      <c r="V24" s="253">
        <v>-8.4929600250000004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21.821700000000007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5.58</v>
      </c>
      <c r="I25" s="172">
        <v>5.58</v>
      </c>
      <c r="J25" s="183"/>
      <c r="K25" s="172"/>
      <c r="L25" s="309">
        <f>SUM(O25:Z25)</f>
        <v>65.04708106429733</v>
      </c>
      <c r="M25" s="183"/>
      <c r="N25" s="183"/>
      <c r="O25" s="183">
        <v>44.585481064297319</v>
      </c>
      <c r="P25" s="183"/>
      <c r="Q25" s="183"/>
      <c r="R25" s="183"/>
      <c r="S25" s="183">
        <v>11.8188</v>
      </c>
      <c r="T25" s="183">
        <v>4.5052000000000003</v>
      </c>
      <c r="U25" s="183">
        <v>4.1375999999999999</v>
      </c>
      <c r="V25" s="183"/>
      <c r="W25" s="183"/>
      <c r="X25" s="183"/>
      <c r="Y25" s="183"/>
      <c r="Z25" s="172"/>
      <c r="AA25" s="309">
        <v>60.15056845323398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235.42562338779018</v>
      </c>
      <c r="AP25" s="217"/>
      <c r="AQ25" s="226">
        <f>C25+H25+L25+AA25+AB25+AN25+AO25+AP25</f>
        <v>366.20327290532146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435.7261888541891</v>
      </c>
      <c r="D26" s="276">
        <f t="shared" si="20"/>
        <v>357.25224447078932</v>
      </c>
      <c r="E26" s="177">
        <f t="shared" si="20"/>
        <v>59.199210024999999</v>
      </c>
      <c r="F26" s="177">
        <f t="shared" si="20"/>
        <v>0</v>
      </c>
      <c r="G26" s="177">
        <f t="shared" si="20"/>
        <v>19.274734358400003</v>
      </c>
      <c r="H26" s="305">
        <f t="shared" si="20"/>
        <v>472.4070000000001</v>
      </c>
      <c r="I26" s="276">
        <f t="shared" si="20"/>
        <v>14.136000000000008</v>
      </c>
      <c r="J26" s="177">
        <f t="shared" si="20"/>
        <v>333.34499999999997</v>
      </c>
      <c r="K26" s="295">
        <f t="shared" si="20"/>
        <v>124.92599999999999</v>
      </c>
      <c r="L26" s="305">
        <f t="shared" si="20"/>
        <v>5299.5363692750007</v>
      </c>
      <c r="M26" s="177">
        <f t="shared" si="20"/>
        <v>0</v>
      </c>
      <c r="N26" s="177">
        <f t="shared" si="20"/>
        <v>-3.5527136788005009E-15</v>
      </c>
      <c r="O26" s="177">
        <f t="shared" si="20"/>
        <v>0</v>
      </c>
      <c r="P26" s="177">
        <f t="shared" si="20"/>
        <v>1176.825</v>
      </c>
      <c r="Q26" s="177">
        <f t="shared" si="20"/>
        <v>429.62919999999997</v>
      </c>
      <c r="R26" s="177">
        <f t="shared" si="20"/>
        <v>427.63979999999992</v>
      </c>
      <c r="S26" s="177">
        <f t="shared" si="20"/>
        <v>618.5172</v>
      </c>
      <c r="T26" s="177">
        <f t="shared" si="20"/>
        <v>147.5453</v>
      </c>
      <c r="U26" s="177">
        <f t="shared" si="20"/>
        <v>2277.7487999999998</v>
      </c>
      <c r="V26" s="177">
        <f t="shared" si="20"/>
        <v>62.539069274999989</v>
      </c>
      <c r="W26" s="177">
        <f t="shared" si="20"/>
        <v>0</v>
      </c>
      <c r="X26" s="177">
        <f t="shared" si="20"/>
        <v>112.55</v>
      </c>
      <c r="Y26" s="177">
        <f t="shared" si="20"/>
        <v>2.1019999999999999</v>
      </c>
      <c r="Z26" s="295">
        <f t="shared" si="20"/>
        <v>44.44</v>
      </c>
      <c r="AA26" s="305">
        <f t="shared" si="20"/>
        <v>1272.4355588029887</v>
      </c>
      <c r="AB26" s="255">
        <f t="shared" si="20"/>
        <v>98.293086189542038</v>
      </c>
      <c r="AC26" s="334">
        <f t="shared" si="20"/>
        <v>0</v>
      </c>
      <c r="AD26" s="334">
        <f t="shared" si="20"/>
        <v>0</v>
      </c>
      <c r="AE26" s="334">
        <f t="shared" si="20"/>
        <v>94.543205612490326</v>
      </c>
      <c r="AF26" s="334">
        <f t="shared" si="20"/>
        <v>0</v>
      </c>
      <c r="AG26" s="334">
        <f t="shared" si="20"/>
        <v>0</v>
      </c>
      <c r="AH26" s="334">
        <f t="shared" si="20"/>
        <v>3.6065730390751884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1360.4585107480655</v>
      </c>
      <c r="AP26" s="255">
        <f t="shared" si="20"/>
        <v>0</v>
      </c>
      <c r="AQ26" s="205">
        <f>C26+H26+L26+AA26+AB26+AN26+AO26+AP26</f>
        <v>8938.8567138697854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159.09199999999998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112.55</v>
      </c>
      <c r="Y27" s="178">
        <f t="shared" si="23"/>
        <v>2.1019999999999999</v>
      </c>
      <c r="Z27" s="258">
        <f t="shared" si="23"/>
        <v>44.44</v>
      </c>
      <c r="AA27" s="306">
        <f t="shared" si="23"/>
        <v>401.2766790866533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560.36867908665329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159.09199999999998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112.55</v>
      </c>
      <c r="Y28" s="182">
        <f>Y26</f>
        <v>2.1019999999999999</v>
      </c>
      <c r="Z28" s="270">
        <f>Z26</f>
        <v>44.44</v>
      </c>
      <c r="AA28" s="313">
        <v>401.2766790866533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560.36867908665329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487.47427023211998</v>
      </c>
      <c r="D29" s="56">
        <f t="shared" si="25"/>
        <v>399.45350463211992</v>
      </c>
      <c r="E29" s="57">
        <f t="shared" si="25"/>
        <v>68.615399999999994</v>
      </c>
      <c r="F29" s="58">
        <f t="shared" si="25"/>
        <v>0</v>
      </c>
      <c r="G29" s="58">
        <f t="shared" si="25"/>
        <v>19.4053656</v>
      </c>
      <c r="H29" s="59">
        <f t="shared" si="25"/>
        <v>498.773618</v>
      </c>
      <c r="I29" s="56">
        <f t="shared" si="25"/>
        <v>0</v>
      </c>
      <c r="J29" s="56">
        <f t="shared" si="25"/>
        <v>374.03499999999997</v>
      </c>
      <c r="K29" s="56">
        <f t="shared" si="25"/>
        <v>124.73861799999999</v>
      </c>
      <c r="L29" s="59">
        <f t="shared" si="25"/>
        <v>5015.2509923094576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1170.3787840754715</v>
      </c>
      <c r="Q29" s="57">
        <f t="shared" si="25"/>
        <v>421.18440000000004</v>
      </c>
      <c r="R29" s="57">
        <f t="shared" si="25"/>
        <v>369.70855395898707</v>
      </c>
      <c r="S29" s="57">
        <f t="shared" si="25"/>
        <v>617.53230000000008</v>
      </c>
      <c r="T29" s="57">
        <f t="shared" si="25"/>
        <v>137.62888500000005</v>
      </c>
      <c r="U29" s="57">
        <f t="shared" si="25"/>
        <v>2235.2280000000001</v>
      </c>
      <c r="V29" s="57">
        <f t="shared" si="25"/>
        <v>62.539069274999996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871.66618897487331</v>
      </c>
      <c r="AB29" s="60">
        <f t="shared" si="25"/>
        <v>98.293086189542024</v>
      </c>
      <c r="AC29" s="61">
        <f t="shared" si="25"/>
        <v>0</v>
      </c>
      <c r="AD29" s="57">
        <f t="shared" si="25"/>
        <v>0</v>
      </c>
      <c r="AE29" s="57">
        <f t="shared" si="25"/>
        <v>94.54320561249034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3.6065730390751884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1363.1126397248495</v>
      </c>
      <c r="AP29" s="60">
        <f t="shared" si="25"/>
        <v>0</v>
      </c>
      <c r="AQ29" s="51">
        <f t="shared" si="25"/>
        <v>8334.5707954308436</v>
      </c>
    </row>
    <row r="30" spans="1:43" s="232" customFormat="1" ht="12.75" customHeight="1">
      <c r="A30" s="230" t="s">
        <v>43</v>
      </c>
      <c r="B30" s="231"/>
      <c r="C30" s="278">
        <f>SUM(C31:C44)</f>
        <v>119.48850463211993</v>
      </c>
      <c r="D30" s="185">
        <v>119.48850463211991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934.51111758050672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44.16250456723332</v>
      </c>
      <c r="R30" s="185">
        <f>SUM(R31:R44)</f>
        <v>0</v>
      </c>
      <c r="S30" s="185">
        <v>545.14215000000002</v>
      </c>
      <c r="T30" s="185">
        <v>53.361990366813032</v>
      </c>
      <c r="U30" s="185">
        <v>255.2774579964605</v>
      </c>
      <c r="V30" s="185">
        <v>35.516014649999995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373.11880194898248</v>
      </c>
      <c r="AB30" s="336">
        <f t="shared" ref="AB30:AN30" si="31">SUM(AB31:AB44)</f>
        <v>71.295500143307535</v>
      </c>
      <c r="AC30" s="337">
        <f t="shared" si="31"/>
        <v>0</v>
      </c>
      <c r="AD30" s="185">
        <f t="shared" si="31"/>
        <v>0</v>
      </c>
      <c r="AE30" s="185">
        <f t="shared" si="31"/>
        <v>67.688927104232349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3.6065730390751884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531.55631986242474</v>
      </c>
      <c r="AP30" s="336">
        <f>SUM(AP31:AP44)</f>
        <v>0</v>
      </c>
      <c r="AQ30" s="209">
        <f t="shared" ref="AQ30" si="35">C30+H30+L30+AA30+AB30+AN30+AO30+AP30</f>
        <v>2029.9702441673414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68.415073781711101</v>
      </c>
      <c r="M31" s="186"/>
      <c r="N31" s="186"/>
      <c r="O31" s="186"/>
      <c r="P31" s="186"/>
      <c r="Q31" s="186">
        <v>1.3883379683674739</v>
      </c>
      <c r="R31" s="186"/>
      <c r="S31" s="186">
        <v>17.832893352336004</v>
      </c>
      <c r="T31" s="186">
        <v>0.41311355035968311</v>
      </c>
      <c r="U31" s="186">
        <v>42.664672769965357</v>
      </c>
      <c r="V31" s="186">
        <v>6.1160561406825931</v>
      </c>
      <c r="W31" s="186"/>
      <c r="X31" s="186"/>
      <c r="Y31" s="186"/>
      <c r="Z31" s="283"/>
      <c r="AA31" s="352">
        <v>41.33690311710442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30.598474126138218</v>
      </c>
      <c r="AP31" s="338"/>
      <c r="AQ31" s="212">
        <f t="shared" si="24"/>
        <v>140.35045102495374</v>
      </c>
    </row>
    <row r="32" spans="1:43" ht="12.75" customHeight="1">
      <c r="A32" s="235" t="s">
        <v>110</v>
      </c>
      <c r="B32" s="236" t="s">
        <v>15</v>
      </c>
      <c r="C32" s="249">
        <f t="shared" si="36"/>
        <v>30.590824239520508</v>
      </c>
      <c r="D32" s="186">
        <v>30.590824239520508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207.3625184704099</v>
      </c>
      <c r="M32" s="173"/>
      <c r="N32" s="173"/>
      <c r="O32" s="173"/>
      <c r="P32" s="186"/>
      <c r="Q32" s="186">
        <v>10.363902331034245</v>
      </c>
      <c r="R32" s="173"/>
      <c r="S32" s="186">
        <v>133.12202734085375</v>
      </c>
      <c r="T32" s="186">
        <v>9.9809625856809134</v>
      </c>
      <c r="U32" s="186">
        <v>42.765946535396758</v>
      </c>
      <c r="V32" s="186">
        <v>11.129679677444242</v>
      </c>
      <c r="W32" s="173"/>
      <c r="X32" s="173"/>
      <c r="Y32" s="173"/>
      <c r="Z32" s="188"/>
      <c r="AA32" s="350">
        <v>125.66198495158623</v>
      </c>
      <c r="AB32" s="320">
        <f t="shared" si="39"/>
        <v>3.6065730390751884</v>
      </c>
      <c r="AC32" s="321"/>
      <c r="AD32" s="173"/>
      <c r="AE32" s="173">
        <v>0</v>
      </c>
      <c r="AF32" s="173"/>
      <c r="AG32" s="186"/>
      <c r="AH32" s="186">
        <v>3.6065730390751884</v>
      </c>
      <c r="AI32" s="173">
        <v>0</v>
      </c>
      <c r="AJ32" s="173"/>
      <c r="AK32" s="173"/>
      <c r="AL32" s="173"/>
      <c r="AM32" s="440"/>
      <c r="AN32" s="413"/>
      <c r="AO32" s="347">
        <v>121.00869528199615</v>
      </c>
      <c r="AP32" s="320"/>
      <c r="AQ32" s="199">
        <f t="shared" si="24"/>
        <v>488.230595982588</v>
      </c>
    </row>
    <row r="33" spans="1:43" ht="12.75" customHeight="1">
      <c r="A33" s="235" t="s">
        <v>16</v>
      </c>
      <c r="B33" s="236" t="s">
        <v>17</v>
      </c>
      <c r="C33" s="249">
        <f t="shared" si="36"/>
        <v>10.662918923625661</v>
      </c>
      <c r="D33" s="186">
        <v>10.662918923625661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28.677357264838243</v>
      </c>
      <c r="M33" s="173"/>
      <c r="N33" s="173"/>
      <c r="O33" s="173"/>
      <c r="P33" s="186"/>
      <c r="Q33" s="186">
        <v>0.66762140218963895</v>
      </c>
      <c r="R33" s="173"/>
      <c r="S33" s="186">
        <v>8.5754488721391802</v>
      </c>
      <c r="T33" s="186">
        <v>10.692595912547716</v>
      </c>
      <c r="U33" s="186">
        <v>8.7416910779617094</v>
      </c>
      <c r="V33" s="186">
        <v>0</v>
      </c>
      <c r="W33" s="173"/>
      <c r="X33" s="173"/>
      <c r="Y33" s="173"/>
      <c r="Z33" s="188"/>
      <c r="AA33" s="350">
        <v>1.9151101717359356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13.550764211295588</v>
      </c>
      <c r="AP33" s="320"/>
      <c r="AQ33" s="199">
        <f t="shared" si="24"/>
        <v>54.806150571495422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6.8228132450933296</v>
      </c>
      <c r="M34" s="173"/>
      <c r="N34" s="173"/>
      <c r="O34" s="173"/>
      <c r="P34" s="186"/>
      <c r="Q34" s="186">
        <v>0.38625162197302182</v>
      </c>
      <c r="R34" s="173"/>
      <c r="S34" s="186">
        <v>4.9613164364518374</v>
      </c>
      <c r="T34" s="186">
        <v>0.32430729349428389</v>
      </c>
      <c r="U34" s="186">
        <v>1.1509378931741858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67.688927104232349</v>
      </c>
      <c r="AC34" s="321"/>
      <c r="AD34" s="173"/>
      <c r="AE34" s="173">
        <v>67.688927104232349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22.584123358293066</v>
      </c>
      <c r="AP34" s="320"/>
      <c r="AQ34" s="199">
        <f t="shared" si="24"/>
        <v>97.095863707618747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9.7411227098170023</v>
      </c>
      <c r="M35" s="173"/>
      <c r="N35" s="173"/>
      <c r="O35" s="173"/>
      <c r="P35" s="186"/>
      <c r="Q35" s="186">
        <v>0.16153442093387924</v>
      </c>
      <c r="R35" s="173"/>
      <c r="S35" s="186">
        <v>2.0748738181038924</v>
      </c>
      <c r="T35" s="186">
        <v>1.1792992490701234E-2</v>
      </c>
      <c r="U35" s="186">
        <v>7.4929214782885287</v>
      </c>
      <c r="V35" s="186">
        <v>0</v>
      </c>
      <c r="W35" s="173"/>
      <c r="X35" s="173"/>
      <c r="Y35" s="173"/>
      <c r="Z35" s="188"/>
      <c r="AA35" s="350">
        <v>16.595144231439548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21.023148685275572</v>
      </c>
      <c r="AP35" s="320"/>
      <c r="AQ35" s="199">
        <f t="shared" si="24"/>
        <v>47.359415626532126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58.76566493224027</v>
      </c>
      <c r="M36" s="173"/>
      <c r="N36" s="173"/>
      <c r="O36" s="173"/>
      <c r="P36" s="186"/>
      <c r="Q36" s="186">
        <v>3.038825671212559</v>
      </c>
      <c r="R36" s="173"/>
      <c r="S36" s="186">
        <v>39.033041914712527</v>
      </c>
      <c r="T36" s="186">
        <v>3.3012367086502419</v>
      </c>
      <c r="U36" s="186">
        <v>13.392560637664941</v>
      </c>
      <c r="V36" s="186">
        <v>0</v>
      </c>
      <c r="W36" s="173"/>
      <c r="X36" s="173"/>
      <c r="Y36" s="173"/>
      <c r="Z36" s="188"/>
      <c r="AA36" s="347">
        <v>62.932998080496283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88.928894379906382</v>
      </c>
      <c r="AP36" s="320"/>
      <c r="AQ36" s="199">
        <f t="shared" si="24"/>
        <v>210.62755739264293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13.175657711892923</v>
      </c>
      <c r="M37" s="173"/>
      <c r="N37" s="173"/>
      <c r="O37" s="173"/>
      <c r="P37" s="186"/>
      <c r="Q37" s="186">
        <v>0.22330153536203926</v>
      </c>
      <c r="R37" s="173"/>
      <c r="S37" s="186">
        <v>2.8682587066365692</v>
      </c>
      <c r="T37" s="186">
        <v>1.4113338212451136</v>
      </c>
      <c r="U37" s="186">
        <v>8.6727636486491999</v>
      </c>
      <c r="V37" s="186">
        <v>0</v>
      </c>
      <c r="W37" s="173"/>
      <c r="X37" s="173"/>
      <c r="Y37" s="173"/>
      <c r="Z37" s="188"/>
      <c r="AA37" s="350">
        <v>3.1402471295506245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25.424836869958035</v>
      </c>
      <c r="AP37" s="320"/>
      <c r="AQ37" s="199">
        <f t="shared" si="24"/>
        <v>41.740741711401583</v>
      </c>
    </row>
    <row r="38" spans="1:43" ht="12.75" customHeight="1">
      <c r="A38" s="235" t="s">
        <v>26</v>
      </c>
      <c r="B38" s="236" t="s">
        <v>27</v>
      </c>
      <c r="C38" s="249">
        <f t="shared" si="36"/>
        <v>73.779692085399148</v>
      </c>
      <c r="D38" s="186">
        <v>73.779692085399148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54.285691723883104</v>
      </c>
      <c r="M38" s="173"/>
      <c r="N38" s="173"/>
      <c r="O38" s="173"/>
      <c r="P38" s="186"/>
      <c r="Q38" s="186">
        <v>1.4934434504925547</v>
      </c>
      <c r="R38" s="173"/>
      <c r="S38" s="186">
        <v>19.182949964045925</v>
      </c>
      <c r="T38" s="186">
        <v>4.3400675443819665</v>
      </c>
      <c r="U38" s="186">
        <v>19.996660726315071</v>
      </c>
      <c r="V38" s="186">
        <v>9.27257003864759</v>
      </c>
      <c r="W38" s="173"/>
      <c r="X38" s="173"/>
      <c r="Y38" s="173"/>
      <c r="Z38" s="188"/>
      <c r="AA38" s="350">
        <v>41.435601177854707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39.062361436562227</v>
      </c>
      <c r="AP38" s="320"/>
      <c r="AQ38" s="199">
        <f t="shared" si="24"/>
        <v>208.56334642369922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345.02469527419385</v>
      </c>
      <c r="M39" s="173"/>
      <c r="N39" s="173"/>
      <c r="O39" s="173"/>
      <c r="P39" s="186"/>
      <c r="Q39" s="186">
        <v>23.765894423014547</v>
      </c>
      <c r="R39" s="173"/>
      <c r="S39" s="186">
        <v>305.26764399222827</v>
      </c>
      <c r="T39" s="186">
        <v>7.4931818971488209</v>
      </c>
      <c r="U39" s="186">
        <v>8.4541099787021334</v>
      </c>
      <c r="V39" s="186">
        <v>4.386498310004118E-2</v>
      </c>
      <c r="W39" s="173"/>
      <c r="X39" s="173"/>
      <c r="Y39" s="173"/>
      <c r="Z39" s="188"/>
      <c r="AA39" s="350">
        <v>18.447661191013189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35.444361751282791</v>
      </c>
      <c r="AP39" s="320"/>
      <c r="AQ39" s="199">
        <f t="shared" si="24"/>
        <v>398.91671821648981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22.006835212215321</v>
      </c>
      <c r="M40" s="173"/>
      <c r="N40" s="173"/>
      <c r="O40" s="173"/>
      <c r="P40" s="186"/>
      <c r="Q40" s="186">
        <v>0.18722008385465741</v>
      </c>
      <c r="R40" s="173"/>
      <c r="S40" s="186">
        <v>2.4048004627586526</v>
      </c>
      <c r="T40" s="186">
        <v>5.0708874242850204</v>
      </c>
      <c r="U40" s="186">
        <v>5.3900834311914672</v>
      </c>
      <c r="V40" s="186">
        <v>8.9538438101255231</v>
      </c>
      <c r="W40" s="173"/>
      <c r="X40" s="173"/>
      <c r="Y40" s="173"/>
      <c r="Z40" s="188"/>
      <c r="AA40" s="350">
        <v>5.7446114275623588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13.558193334730964</v>
      </c>
      <c r="AP40" s="320"/>
      <c r="AQ40" s="199">
        <f t="shared" si="24"/>
        <v>41.309639974508642</v>
      </c>
    </row>
    <row r="41" spans="1:43" ht="12.75" customHeight="1">
      <c r="A41" s="235" t="s">
        <v>32</v>
      </c>
      <c r="B41" s="236" t="s">
        <v>33</v>
      </c>
      <c r="C41" s="526">
        <f t="shared" si="36"/>
        <v>4.4550693835746165</v>
      </c>
      <c r="D41" s="525">
        <v>4.4550693835746165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58.209434166299616</v>
      </c>
      <c r="M41" s="173"/>
      <c r="N41" s="173"/>
      <c r="O41" s="173"/>
      <c r="P41" s="186"/>
      <c r="Q41" s="186">
        <v>0.44969005734878226</v>
      </c>
      <c r="R41" s="173"/>
      <c r="S41" s="186">
        <v>5.7761690719561916</v>
      </c>
      <c r="T41" s="186">
        <v>7.9536462844910014</v>
      </c>
      <c r="U41" s="186">
        <v>44.029928752503643</v>
      </c>
      <c r="V41" s="186">
        <v>0</v>
      </c>
      <c r="W41" s="173"/>
      <c r="X41" s="173"/>
      <c r="Y41" s="173"/>
      <c r="Z41" s="188"/>
      <c r="AA41" s="347">
        <v>28.665225032499574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78.018748481479676</v>
      </c>
      <c r="AP41" s="320"/>
      <c r="AQ41" s="199">
        <f t="shared" si="24"/>
        <v>169.34847706385347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4.5935410516715276</v>
      </c>
      <c r="M42" s="173"/>
      <c r="N42" s="173"/>
      <c r="O42" s="173"/>
      <c r="P42" s="186"/>
      <c r="Q42" s="186">
        <v>0.1160354056879354</v>
      </c>
      <c r="R42" s="173"/>
      <c r="S42" s="186">
        <v>1.4904490562634338</v>
      </c>
      <c r="T42" s="186">
        <v>0.94736873749022121</v>
      </c>
      <c r="U42" s="186">
        <v>2.0396878522299375</v>
      </c>
      <c r="V42" s="186">
        <v>0</v>
      </c>
      <c r="W42" s="173"/>
      <c r="X42" s="173"/>
      <c r="Y42" s="173"/>
      <c r="Z42" s="188"/>
      <c r="AA42" s="382">
        <v>1.5835061289541548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7.8943256090890932</v>
      </c>
      <c r="AP42" s="320"/>
      <c r="AQ42" s="199">
        <f t="shared" si="24"/>
        <v>14.071372789714776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5.8720307031152554</v>
      </c>
      <c r="M43" s="173"/>
      <c r="N43" s="173"/>
      <c r="O43" s="173"/>
      <c r="P43" s="173"/>
      <c r="Q43" s="173">
        <v>0.19870152368806546</v>
      </c>
      <c r="R43" s="173"/>
      <c r="S43" s="173">
        <v>2.5522770115136999</v>
      </c>
      <c r="T43" s="173">
        <v>0.68593896010824851</v>
      </c>
      <c r="U43" s="173">
        <v>1.3841132078052392</v>
      </c>
      <c r="V43" s="173">
        <v>0</v>
      </c>
      <c r="W43" s="173">
        <v>1.0510000000000019</v>
      </c>
      <c r="X43" s="173"/>
      <c r="Y43" s="173"/>
      <c r="Z43" s="188"/>
      <c r="AA43" s="350">
        <v>25.659809309185462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17.151450666358528</v>
      </c>
      <c r="AP43" s="320"/>
      <c r="AQ43" s="199">
        <f t="shared" si="24"/>
        <v>48.683290678659247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51.558681333125371</v>
      </c>
      <c r="M44" s="180"/>
      <c r="N44" s="180"/>
      <c r="O44" s="180"/>
      <c r="P44" s="180"/>
      <c r="Q44" s="180">
        <v>1.7217446720739134</v>
      </c>
      <c r="R44" s="180"/>
      <c r="S44" s="180">
        <v>0</v>
      </c>
      <c r="T44" s="180">
        <v>0.73555665443910467</v>
      </c>
      <c r="U44" s="180">
        <v>49.101380006612352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17.307941670058462</v>
      </c>
      <c r="AP44" s="328"/>
      <c r="AQ44" s="215">
        <f>C44+H44+L44+AA44+AB44+AN44+AO44+AP44</f>
        <v>68.866623003183832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2653.5741230344584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1170.3787840754715</v>
      </c>
      <c r="Q45" s="529">
        <f t="shared" si="40"/>
        <v>0</v>
      </c>
      <c r="R45" s="529">
        <f t="shared" si="40"/>
        <v>369.70855395898707</v>
      </c>
      <c r="S45" s="529">
        <f t="shared" si="40"/>
        <v>20.6829</v>
      </c>
      <c r="T45" s="529">
        <f t="shared" si="40"/>
        <v>4.7254849999999999</v>
      </c>
      <c r="U45" s="529">
        <f>SUM(U46:U55)</f>
        <v>1088.0783999999999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1.6337059329320722</v>
      </c>
      <c r="AP45" s="533">
        <f t="shared" si="40"/>
        <v>0</v>
      </c>
      <c r="AQ45" s="536">
        <f t="shared" si="24"/>
        <v>2655.2078289673905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433.27759999999989</v>
      </c>
      <c r="M46" s="179"/>
      <c r="N46" s="179"/>
      <c r="O46" s="179"/>
      <c r="P46" s="179"/>
      <c r="Q46" s="179"/>
      <c r="R46" s="179"/>
      <c r="S46" s="179"/>
      <c r="T46" s="179"/>
      <c r="U46" s="179">
        <v>433.27759999999989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433.27759999999989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1259.1550483184515</v>
      </c>
      <c r="M48" s="173"/>
      <c r="N48" s="173"/>
      <c r="O48" s="173"/>
      <c r="P48" s="173">
        <v>1004.4968696684444</v>
      </c>
      <c r="Q48" s="173"/>
      <c r="R48" s="173"/>
      <c r="S48" s="173"/>
      <c r="T48" s="173">
        <v>4.7254849999999999</v>
      </c>
      <c r="U48" s="173">
        <v>249.93269365000694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1259.1550483184515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70.370307848101262</v>
      </c>
      <c r="M49" s="173"/>
      <c r="N49" s="173"/>
      <c r="O49" s="173"/>
      <c r="P49" s="173">
        <v>8.4815999999999985</v>
      </c>
      <c r="Q49" s="173"/>
      <c r="R49" s="173"/>
      <c r="S49" s="173"/>
      <c r="T49" s="173"/>
      <c r="U49" s="173">
        <v>61.888707848101262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70.370307848101262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42.3</v>
      </c>
      <c r="M50" s="173"/>
      <c r="N50" s="173"/>
      <c r="O50" s="173"/>
      <c r="P50" s="173"/>
      <c r="Q50" s="173"/>
      <c r="R50" s="285"/>
      <c r="S50" s="173"/>
      <c r="T50" s="173"/>
      <c r="U50" s="173">
        <v>42.3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1.6337059329320722</v>
      </c>
      <c r="AP50" s="320"/>
      <c r="AQ50" s="199">
        <f t="shared" si="24"/>
        <v>43.933705932932071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16.245461939574479</v>
      </c>
      <c r="M51" s="173"/>
      <c r="N51" s="173"/>
      <c r="O51" s="173"/>
      <c r="P51" s="173">
        <v>0.86486037735849053</v>
      </c>
      <c r="Q51" s="188"/>
      <c r="R51" s="173">
        <v>15.38060156221599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16.245461939574479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354.32795239677108</v>
      </c>
      <c r="M52" s="285"/>
      <c r="N52" s="285"/>
      <c r="O52" s="285"/>
      <c r="P52" s="186"/>
      <c r="Q52" s="186"/>
      <c r="R52" s="285">
        <v>354.32795239677108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354.32795239677108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6.6714795000000002</v>
      </c>
      <c r="M53" s="285"/>
      <c r="N53" s="285"/>
      <c r="O53" s="285"/>
      <c r="P53" s="183">
        <v>6.6714795000000002</v>
      </c>
      <c r="Q53" s="183"/>
      <c r="R53" s="285"/>
      <c r="S53" s="186"/>
      <c r="T53" s="285"/>
      <c r="U53" s="285">
        <v>0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6.6714795000000002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12.412800000000001</v>
      </c>
      <c r="M54" s="285"/>
      <c r="N54" s="285"/>
      <c r="O54" s="285"/>
      <c r="P54" s="183"/>
      <c r="Q54" s="183"/>
      <c r="R54" s="285"/>
      <c r="S54" s="186"/>
      <c r="T54" s="285"/>
      <c r="U54" s="285">
        <v>12.412800000000001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12.412800000000001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458.81347303156048</v>
      </c>
      <c r="M55" s="180"/>
      <c r="N55" s="180"/>
      <c r="O55" s="180"/>
      <c r="P55" s="180">
        <v>149.86397452966864</v>
      </c>
      <c r="Q55" s="180"/>
      <c r="R55" s="180"/>
      <c r="S55" s="173">
        <v>20.6829</v>
      </c>
      <c r="T55" s="180"/>
      <c r="U55" s="180">
        <v>288.26659850189185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458.81347303156048</v>
      </c>
    </row>
    <row r="56" spans="1:43" s="206" customFormat="1" ht="12.75" customHeight="1">
      <c r="A56" s="240" t="s">
        <v>40</v>
      </c>
      <c r="B56" s="241"/>
      <c r="C56" s="287">
        <f t="shared" si="45"/>
        <v>367.98576560000004</v>
      </c>
      <c r="D56" s="292">
        <v>279.96500000000003</v>
      </c>
      <c r="E56" s="188">
        <v>68.615399999999994</v>
      </c>
      <c r="F56" s="288"/>
      <c r="G56" s="288">
        <v>19.4053656</v>
      </c>
      <c r="H56" s="174">
        <f t="shared" si="46"/>
        <v>483.78810199999998</v>
      </c>
      <c r="I56" s="292"/>
      <c r="J56" s="187">
        <v>364.64499999999998</v>
      </c>
      <c r="K56" s="288">
        <v>119.14310199999998</v>
      </c>
      <c r="L56" s="174">
        <f t="shared" si="47"/>
        <v>717.6694726477557</v>
      </c>
      <c r="M56" s="187"/>
      <c r="N56" s="187"/>
      <c r="O56" s="187"/>
      <c r="P56" s="187">
        <v>0</v>
      </c>
      <c r="Q56" s="187">
        <v>372.69741245129319</v>
      </c>
      <c r="R56" s="187"/>
      <c r="S56" s="187">
        <v>0</v>
      </c>
      <c r="T56" s="187">
        <v>56.015433257002456</v>
      </c>
      <c r="U56" s="187">
        <v>261.93357231446009</v>
      </c>
      <c r="V56" s="187">
        <v>27.023054625</v>
      </c>
      <c r="W56" s="187"/>
      <c r="X56" s="187"/>
      <c r="Y56" s="187"/>
      <c r="Z56" s="288"/>
      <c r="AA56" s="174">
        <v>302.77796885449504</v>
      </c>
      <c r="AB56" s="342">
        <f t="shared" si="48"/>
        <v>26.949816866908986</v>
      </c>
      <c r="AC56" s="343"/>
      <c r="AD56" s="187"/>
      <c r="AE56" s="187">
        <v>26.854278508257988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448.75322441960446</v>
      </c>
      <c r="AP56" s="342"/>
      <c r="AQ56" s="218">
        <f t="shared" si="24"/>
        <v>2347.9243503887642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14.985516000000001</v>
      </c>
      <c r="I57" s="292">
        <f t="shared" si="49"/>
        <v>0</v>
      </c>
      <c r="J57" s="292">
        <f t="shared" si="49"/>
        <v>9.39</v>
      </c>
      <c r="K57" s="292">
        <f t="shared" si="49"/>
        <v>5.5955160000000008</v>
      </c>
      <c r="L57" s="174">
        <f t="shared" si="49"/>
        <v>426.92354317183384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4.3244829814735031</v>
      </c>
      <c r="R57" s="187">
        <f t="shared" si="49"/>
        <v>0</v>
      </c>
      <c r="S57" s="187">
        <f t="shared" si="49"/>
        <v>51.707250000000002</v>
      </c>
      <c r="T57" s="187">
        <f t="shared" si="49"/>
        <v>23.525976376184552</v>
      </c>
      <c r="U57" s="187">
        <f t="shared" si="49"/>
        <v>347.36583381417574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195.76941817139581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336.19948409286326</v>
      </c>
      <c r="AP57" s="342">
        <f t="shared" si="49"/>
        <v>0</v>
      </c>
      <c r="AQ57" s="238">
        <f t="shared" si="24"/>
        <v>973.9257306154185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250.30402971378953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2.101231509406865</v>
      </c>
      <c r="R58" s="187">
        <f t="shared" si="54"/>
        <v>0</v>
      </c>
      <c r="S58" s="187">
        <v>5.0445240159086273</v>
      </c>
      <c r="T58" s="187">
        <v>18.1954490581671</v>
      </c>
      <c r="U58" s="187">
        <v>224.96282513030692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85.790409002361102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241.023873827633</v>
      </c>
      <c r="AP58" s="342">
        <f t="shared" ref="AP58" si="57">SUM(AP59:AP64)</f>
        <v>0</v>
      </c>
      <c r="AQ58" s="238">
        <f t="shared" si="24"/>
        <v>577.16608172310907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14.985516000000001</v>
      </c>
      <c r="I65" s="151"/>
      <c r="J65" s="151">
        <v>9.39</v>
      </c>
      <c r="K65" s="151">
        <v>5.5955160000000008</v>
      </c>
      <c r="L65" s="308">
        <f>SUM(M65:Z65)</f>
        <v>176.61951345804431</v>
      </c>
      <c r="M65" s="180"/>
      <c r="N65" s="180"/>
      <c r="O65" s="180"/>
      <c r="P65" s="180"/>
      <c r="Q65" s="180">
        <v>2.2232514720666376</v>
      </c>
      <c r="R65" s="180"/>
      <c r="S65" s="187">
        <v>46.662725984091374</v>
      </c>
      <c r="T65" s="187">
        <v>5.3305273180174524</v>
      </c>
      <c r="U65" s="187">
        <v>122.40300868386885</v>
      </c>
      <c r="V65" s="180">
        <f>SUM(V66:V69)</f>
        <v>0</v>
      </c>
      <c r="W65" s="180"/>
      <c r="X65" s="180"/>
      <c r="Y65" s="180"/>
      <c r="Z65" s="264"/>
      <c r="AA65" s="174">
        <v>109.97900916903471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95.175610265230276</v>
      </c>
      <c r="AP65" s="328"/>
      <c r="AQ65" s="571">
        <f t="shared" si="24"/>
        <v>396.75964889230926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238.94639999999998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238.94639999999998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44.969905417024933</v>
      </c>
      <c r="AP70" s="331"/>
      <c r="AQ70" s="218">
        <f t="shared" si="24"/>
        <v>283.91630541702489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43.626335874903631</v>
      </c>
      <c r="M71" s="180"/>
      <c r="N71" s="180"/>
      <c r="O71" s="180"/>
      <c r="P71" s="180"/>
      <c r="Q71" s="180"/>
      <c r="R71" s="180"/>
      <c r="S71" s="180"/>
      <c r="T71" s="180"/>
      <c r="U71" s="180">
        <v>43.626335874903631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43.626335874903631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-51.748081377930873</v>
      </c>
      <c r="D72" s="276">
        <f t="shared" si="58"/>
        <v>-42.201260161330595</v>
      </c>
      <c r="E72" s="177">
        <f t="shared" si="58"/>
        <v>-9.4161899749999947</v>
      </c>
      <c r="F72" s="295">
        <f t="shared" si="58"/>
        <v>0</v>
      </c>
      <c r="G72" s="295">
        <f t="shared" si="58"/>
        <v>-0.13063124159999617</v>
      </c>
      <c r="H72" s="305">
        <f t="shared" si="58"/>
        <v>-26.366617999999903</v>
      </c>
      <c r="I72" s="276">
        <f t="shared" si="58"/>
        <v>14.136000000000008</v>
      </c>
      <c r="J72" s="177">
        <f t="shared" si="58"/>
        <v>-40.69</v>
      </c>
      <c r="K72" s="295">
        <f t="shared" si="58"/>
        <v>0.18738199999999949</v>
      </c>
      <c r="L72" s="305">
        <f t="shared" si="58"/>
        <v>125.19337696554339</v>
      </c>
      <c r="M72" s="177">
        <f t="shared" si="58"/>
        <v>0</v>
      </c>
      <c r="N72" s="177">
        <f t="shared" ref="N72" si="59">N26-N27-N29</f>
        <v>-3.5527136788005009E-15</v>
      </c>
      <c r="O72" s="177">
        <f t="shared" si="58"/>
        <v>0</v>
      </c>
      <c r="P72" s="177">
        <f t="shared" si="58"/>
        <v>6.4462159245285875</v>
      </c>
      <c r="Q72" s="177">
        <f t="shared" si="58"/>
        <v>8.4447999999999297</v>
      </c>
      <c r="R72" s="177">
        <f t="shared" si="58"/>
        <v>57.931246041012855</v>
      </c>
      <c r="S72" s="177">
        <f t="shared" si="58"/>
        <v>0.98489999999992506</v>
      </c>
      <c r="T72" s="177">
        <f t="shared" si="58"/>
        <v>9.9164149999999438</v>
      </c>
      <c r="U72" s="177">
        <f t="shared" si="58"/>
        <v>42.520799999999781</v>
      </c>
      <c r="V72" s="177">
        <f t="shared" si="58"/>
        <v>0</v>
      </c>
      <c r="W72" s="177">
        <f t="shared" si="58"/>
        <v>-1.0510000000000019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-0.50730925853792996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-2.6541289767840226</v>
      </c>
      <c r="AP72" s="255">
        <f t="shared" si="58"/>
        <v>0</v>
      </c>
      <c r="AQ72" s="205">
        <f t="shared" si="24"/>
        <v>43.917239352290665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0.37340970956242731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2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59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0.62407992000000001</v>
      </c>
      <c r="D2" s="246">
        <v>0.62407992000000001</v>
      </c>
      <c r="E2" s="247"/>
      <c r="F2" s="248"/>
      <c r="G2" s="248"/>
      <c r="H2" s="300">
        <f>SUM(I2:K2)</f>
        <v>1696.749</v>
      </c>
      <c r="I2" s="12">
        <v>1205.652</v>
      </c>
      <c r="J2" s="301">
        <v>491.09699999999998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2253.4186530715197</v>
      </c>
      <c r="AB2" s="318">
        <f>SUM(AC2:AM2)</f>
        <v>154.66116168070334</v>
      </c>
      <c r="AC2" s="319">
        <v>61.317999999999998</v>
      </c>
      <c r="AD2" s="301">
        <v>1.3759999999999999</v>
      </c>
      <c r="AE2" s="301">
        <v>88.981587972859643</v>
      </c>
      <c r="AF2" s="301">
        <v>0</v>
      </c>
      <c r="AG2" s="301">
        <v>0</v>
      </c>
      <c r="AH2" s="301">
        <v>2.8422661698672016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4105.452894672223</v>
      </c>
    </row>
    <row r="3" spans="1:43" ht="12.75" customHeight="1">
      <c r="A3" s="197" t="s">
        <v>1</v>
      </c>
      <c r="B3" s="198"/>
      <c r="C3" s="249">
        <f>SUM(D3:G3)</f>
        <v>1891.2926477549613</v>
      </c>
      <c r="D3" s="250">
        <v>1818.8839677549613</v>
      </c>
      <c r="E3" s="188">
        <v>48.743600000000001</v>
      </c>
      <c r="F3" s="188"/>
      <c r="G3" s="188">
        <v>23.66508</v>
      </c>
      <c r="H3" s="302">
        <f>SUM(I3:K3)</f>
        <v>0</v>
      </c>
      <c r="I3" s="28"/>
      <c r="J3" s="173"/>
      <c r="K3" s="188"/>
      <c r="L3" s="302">
        <f>SUM(M3:Z3)</f>
        <v>6796.7419930500009</v>
      </c>
      <c r="M3" s="28">
        <v>2283.4657999999999</v>
      </c>
      <c r="N3" s="28">
        <v>21.299999999999997</v>
      </c>
      <c r="O3" s="173">
        <v>0</v>
      </c>
      <c r="P3" s="173">
        <v>701.83499999999992</v>
      </c>
      <c r="Q3" s="173">
        <v>237.51000000000002</v>
      </c>
      <c r="R3" s="173">
        <v>350.74889999999999</v>
      </c>
      <c r="S3" s="173">
        <v>1357.1922</v>
      </c>
      <c r="T3" s="173">
        <v>116.00890000000001</v>
      </c>
      <c r="U3" s="173">
        <v>1467.8136</v>
      </c>
      <c r="V3" s="173">
        <v>109.63639305</v>
      </c>
      <c r="W3" s="173">
        <v>0</v>
      </c>
      <c r="X3" s="173">
        <v>110.7492</v>
      </c>
      <c r="Y3" s="173">
        <v>2.1019999999999999</v>
      </c>
      <c r="Z3" s="188">
        <v>38.380000000000003</v>
      </c>
      <c r="AA3" s="302">
        <v>85.406634643439986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1.7196904557179706</v>
      </c>
      <c r="AP3" s="320"/>
      <c r="AQ3" s="199">
        <f t="shared" ref="AQ3:AQ20" si="0">C3+H3+L3+AA3+AB3+AN3+AO3+AP3</f>
        <v>8775.1609659041205</v>
      </c>
    </row>
    <row r="4" spans="1:43" ht="12.75" customHeight="1">
      <c r="A4" s="197" t="s">
        <v>2</v>
      </c>
      <c r="B4" s="198"/>
      <c r="C4" s="249">
        <f>SUM(D4:G4)</f>
        <v>5.7673477599999998</v>
      </c>
      <c r="D4" s="250">
        <v>1.87223976</v>
      </c>
      <c r="E4" s="251">
        <v>1.5286</v>
      </c>
      <c r="F4" s="188"/>
      <c r="G4" s="188">
        <v>2.3665080000000001</v>
      </c>
      <c r="H4" s="302">
        <f>SUM(I4:K4)</f>
        <v>5.7590000000000003</v>
      </c>
      <c r="I4" s="28"/>
      <c r="J4" s="173"/>
      <c r="K4" s="188">
        <v>5.7590000000000003</v>
      </c>
      <c r="L4" s="302">
        <f>SUM(M4:Z4)</f>
        <v>1012.7745999999999</v>
      </c>
      <c r="M4" s="28">
        <v>0</v>
      </c>
      <c r="N4" s="28">
        <v>0</v>
      </c>
      <c r="O4" s="173"/>
      <c r="P4" s="173">
        <v>15.975</v>
      </c>
      <c r="Q4" s="173">
        <v>13.722800000000001</v>
      </c>
      <c r="R4" s="173">
        <v>1.0532999999999999</v>
      </c>
      <c r="S4" s="173">
        <v>680.56589999999994</v>
      </c>
      <c r="T4" s="173">
        <v>4.5052000000000003</v>
      </c>
      <c r="U4" s="173">
        <v>176.88239999999999</v>
      </c>
      <c r="V4" s="173">
        <v>0</v>
      </c>
      <c r="W4" s="173">
        <v>69.366</v>
      </c>
      <c r="X4" s="173">
        <v>31.513999999999999</v>
      </c>
      <c r="Y4" s="173">
        <v>0</v>
      </c>
      <c r="Z4" s="188">
        <v>19.190000000000001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3.0094582975064488</v>
      </c>
      <c r="AP4" s="320"/>
      <c r="AQ4" s="199">
        <f t="shared" si="0"/>
        <v>1027.3104060575063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118.5498</v>
      </c>
      <c r="M5" s="28"/>
      <c r="N5" s="28"/>
      <c r="O5" s="173"/>
      <c r="P5" s="173"/>
      <c r="Q5" s="173"/>
      <c r="R5" s="173"/>
      <c r="S5" s="173">
        <v>49.244999999999997</v>
      </c>
      <c r="T5" s="173"/>
      <c r="U5" s="173">
        <v>69.3048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118.5498</v>
      </c>
    </row>
    <row r="6" spans="1:43" ht="12.75" customHeight="1" thickBot="1">
      <c r="A6" s="200" t="s">
        <v>4</v>
      </c>
      <c r="B6" s="201"/>
      <c r="C6" s="249">
        <f>SUM(D6:G6)</f>
        <v>-109.33341460920923</v>
      </c>
      <c r="D6" s="252">
        <v>-109.33341460920923</v>
      </c>
      <c r="E6" s="188">
        <v>0</v>
      </c>
      <c r="F6" s="253"/>
      <c r="G6" s="253">
        <v>0</v>
      </c>
      <c r="H6" s="303">
        <f>SUM(I6:K6)</f>
        <v>-506.68700000000001</v>
      </c>
      <c r="I6" s="304">
        <v>-490.29599999999999</v>
      </c>
      <c r="J6" s="304">
        <v>0</v>
      </c>
      <c r="K6" s="253">
        <v>-16.391000000000002</v>
      </c>
      <c r="L6" s="303">
        <f>SUM(M6:Z6)</f>
        <v>-13.768399999999996</v>
      </c>
      <c r="M6" s="28">
        <v>-4.0903999999999998</v>
      </c>
      <c r="N6" s="28">
        <v>-8.52</v>
      </c>
      <c r="O6" s="173"/>
      <c r="P6" s="173">
        <v>25.56</v>
      </c>
      <c r="Q6" s="173">
        <v>-3.1668000000000003</v>
      </c>
      <c r="R6" s="173">
        <v>5.2664999999999997</v>
      </c>
      <c r="S6" s="173">
        <v>-82.7316</v>
      </c>
      <c r="T6" s="173">
        <v>1.1263000000000001</v>
      </c>
      <c r="U6" s="173">
        <v>50.685600000000001</v>
      </c>
      <c r="V6" s="173">
        <v>0</v>
      </c>
      <c r="W6" s="173">
        <v>2.1019999999999999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-629.78881460920923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1776.8159653057521</v>
      </c>
      <c r="D7" s="324">
        <f t="shared" si="1"/>
        <v>1708.302393305752</v>
      </c>
      <c r="E7" s="178">
        <f t="shared" si="1"/>
        <v>47.215000000000003</v>
      </c>
      <c r="F7" s="178">
        <f t="shared" si="1"/>
        <v>0</v>
      </c>
      <c r="G7" s="178">
        <f t="shared" si="1"/>
        <v>21.298572</v>
      </c>
      <c r="H7" s="306">
        <f t="shared" si="1"/>
        <v>1184.3029999999999</v>
      </c>
      <c r="I7" s="324">
        <f t="shared" si="1"/>
        <v>715.35599999999999</v>
      </c>
      <c r="J7" s="178">
        <f t="shared" si="1"/>
        <v>491.09699999999998</v>
      </c>
      <c r="K7" s="324">
        <f t="shared" si="1"/>
        <v>-22.150000000000002</v>
      </c>
      <c r="L7" s="306">
        <f t="shared" si="1"/>
        <v>5651.6491930500015</v>
      </c>
      <c r="M7" s="324">
        <f t="shared" si="1"/>
        <v>2279.3753999999999</v>
      </c>
      <c r="N7" s="324">
        <f t="shared" ref="N7" si="2">N2+N3-N4-N5+N6</f>
        <v>12.779999999999998</v>
      </c>
      <c r="O7" s="178">
        <f t="shared" si="1"/>
        <v>0</v>
      </c>
      <c r="P7" s="178">
        <f t="shared" si="1"/>
        <v>711.41999999999985</v>
      </c>
      <c r="Q7" s="178">
        <f t="shared" si="1"/>
        <v>220.62040000000002</v>
      </c>
      <c r="R7" s="178">
        <f t="shared" si="1"/>
        <v>354.96210000000002</v>
      </c>
      <c r="S7" s="178">
        <f t="shared" si="1"/>
        <v>544.64970000000005</v>
      </c>
      <c r="T7" s="178">
        <f t="shared" si="1"/>
        <v>112.63000000000001</v>
      </c>
      <c r="U7" s="178">
        <f t="shared" si="1"/>
        <v>1272.3120000000001</v>
      </c>
      <c r="V7" s="178">
        <f t="shared" si="1"/>
        <v>109.63639305</v>
      </c>
      <c r="W7" s="178">
        <f t="shared" si="1"/>
        <v>-67.263999999999996</v>
      </c>
      <c r="X7" s="178">
        <f t="shared" si="1"/>
        <v>79.235200000000006</v>
      </c>
      <c r="Y7" s="178">
        <f t="shared" si="1"/>
        <v>2.1019999999999999</v>
      </c>
      <c r="Z7" s="324">
        <f t="shared" si="1"/>
        <v>19.190000000000001</v>
      </c>
      <c r="AA7" s="306">
        <f t="shared" si="1"/>
        <v>2338.8252877149598</v>
      </c>
      <c r="AB7" s="306">
        <f t="shared" si="1"/>
        <v>154.66116168070334</v>
      </c>
      <c r="AC7" s="324">
        <f t="shared" si="1"/>
        <v>61.317999999999998</v>
      </c>
      <c r="AD7" s="178">
        <f t="shared" si="1"/>
        <v>1.3759999999999999</v>
      </c>
      <c r="AE7" s="178">
        <f t="shared" si="1"/>
        <v>88.981587972859643</v>
      </c>
      <c r="AF7" s="178">
        <f t="shared" ref="AF7" si="3">AF2+AF3-AF4-AF5+AF6</f>
        <v>0</v>
      </c>
      <c r="AG7" s="178">
        <f t="shared" si="1"/>
        <v>0</v>
      </c>
      <c r="AH7" s="178">
        <f t="shared" si="1"/>
        <v>2.8422661698672016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-1.2897678417884781</v>
      </c>
      <c r="AP7" s="360">
        <f t="shared" si="1"/>
        <v>0</v>
      </c>
      <c r="AQ7" s="227">
        <f t="shared" si="0"/>
        <v>11104.96483990963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1776.8159653057521</v>
      </c>
      <c r="D8" s="372">
        <f t="shared" si="6"/>
        <v>1708.302393305752</v>
      </c>
      <c r="E8" s="373">
        <f t="shared" si="6"/>
        <v>47.215000000000003</v>
      </c>
      <c r="F8" s="374">
        <f t="shared" si="6"/>
        <v>0</v>
      </c>
      <c r="G8" s="374">
        <f t="shared" si="6"/>
        <v>21.298572</v>
      </c>
      <c r="H8" s="375">
        <f t="shared" si="6"/>
        <v>1184.3029999999999</v>
      </c>
      <c r="I8" s="372">
        <f t="shared" si="6"/>
        <v>715.35599999999999</v>
      </c>
      <c r="J8" s="373">
        <f t="shared" si="6"/>
        <v>491.09699999999998</v>
      </c>
      <c r="K8" s="372">
        <f t="shared" si="6"/>
        <v>-22.150000000000002</v>
      </c>
      <c r="L8" s="375">
        <f t="shared" si="6"/>
        <v>5551.121993050001</v>
      </c>
      <c r="M8" s="372">
        <f t="shared" si="6"/>
        <v>2279.3753999999999</v>
      </c>
      <c r="N8" s="372">
        <f t="shared" si="6"/>
        <v>12.779999999999998</v>
      </c>
      <c r="O8" s="373">
        <f t="shared" si="6"/>
        <v>0</v>
      </c>
      <c r="P8" s="373">
        <f t="shared" si="6"/>
        <v>711.41999999999985</v>
      </c>
      <c r="Q8" s="373">
        <f t="shared" si="6"/>
        <v>220.62040000000002</v>
      </c>
      <c r="R8" s="373">
        <f t="shared" si="6"/>
        <v>354.96210000000002</v>
      </c>
      <c r="S8" s="373">
        <f t="shared" si="6"/>
        <v>544.64970000000005</v>
      </c>
      <c r="T8" s="373">
        <f t="shared" si="6"/>
        <v>112.63000000000001</v>
      </c>
      <c r="U8" s="373">
        <f t="shared" si="6"/>
        <v>1272.3120000000001</v>
      </c>
      <c r="V8" s="373">
        <f t="shared" si="6"/>
        <v>109.63639305</v>
      </c>
      <c r="W8" s="373">
        <f t="shared" si="6"/>
        <v>-67.263999999999996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1915.5522868551145</v>
      </c>
      <c r="AB8" s="372">
        <f t="shared" si="6"/>
        <v>154.66116168070334</v>
      </c>
      <c r="AC8" s="372">
        <f t="shared" si="6"/>
        <v>61.317999999999998</v>
      </c>
      <c r="AD8" s="373">
        <f t="shared" si="6"/>
        <v>1.3759999999999999</v>
      </c>
      <c r="AE8" s="373">
        <f t="shared" si="6"/>
        <v>88.981587972859643</v>
      </c>
      <c r="AF8" s="373">
        <f t="shared" si="6"/>
        <v>0</v>
      </c>
      <c r="AG8" s="373">
        <f t="shared" si="6"/>
        <v>0</v>
      </c>
      <c r="AH8" s="373">
        <f t="shared" si="6"/>
        <v>2.8422661698672016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-1.2897678417884781</v>
      </c>
      <c r="AP8" s="372">
        <f t="shared" si="6"/>
        <v>0</v>
      </c>
      <c r="AQ8" s="376">
        <f t="shared" si="0"/>
        <v>10581.164639049783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1498.7249906399998</v>
      </c>
      <c r="D9" s="257">
        <f t="shared" si="8"/>
        <v>1498.7249906399998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729.93599999999992</v>
      </c>
      <c r="I9" s="257">
        <f t="shared" si="8"/>
        <v>722.42399999999998</v>
      </c>
      <c r="J9" s="178">
        <f t="shared" si="8"/>
        <v>7.5120000000000005</v>
      </c>
      <c r="K9" s="258">
        <f t="shared" si="8"/>
        <v>0</v>
      </c>
      <c r="L9" s="306">
        <f t="shared" si="8"/>
        <v>2933.2713408808636</v>
      </c>
      <c r="M9" s="178">
        <f t="shared" si="8"/>
        <v>2279.3753999999999</v>
      </c>
      <c r="N9" s="178">
        <f t="shared" ref="N9" si="9">SUM(N10:N14)</f>
        <v>28.754999999999999</v>
      </c>
      <c r="O9" s="178">
        <f t="shared" si="8"/>
        <v>4.8963408808636668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604.72860000000003</v>
      </c>
      <c r="T9" s="178">
        <f t="shared" si="8"/>
        <v>0</v>
      </c>
      <c r="U9" s="178">
        <f t="shared" si="8"/>
        <v>15.516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1062.8252125728479</v>
      </c>
      <c r="AB9" s="324">
        <f t="shared" si="8"/>
        <v>0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0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38.607050730868444</v>
      </c>
      <c r="AP9" s="324">
        <f t="shared" si="8"/>
        <v>0</v>
      </c>
      <c r="AQ9" s="209">
        <f t="shared" si="0"/>
        <v>6263.3645948245803</v>
      </c>
    </row>
    <row r="10" spans="1:43" ht="12.75" customHeight="1">
      <c r="A10" s="63" t="s">
        <v>221</v>
      </c>
      <c r="B10" s="210"/>
      <c r="C10" s="259">
        <f>SUM(D10:G10)</f>
        <v>1494.8118705599998</v>
      </c>
      <c r="D10" s="260">
        <v>1494.8118705599998</v>
      </c>
      <c r="E10" s="179"/>
      <c r="F10" s="261"/>
      <c r="G10" s="261"/>
      <c r="H10" s="307">
        <f>SUM(I10:K10)</f>
        <v>566.06999999999994</v>
      </c>
      <c r="I10" s="260">
        <v>558.55799999999999</v>
      </c>
      <c r="J10" s="179">
        <v>7.5120000000000005</v>
      </c>
      <c r="K10" s="261"/>
      <c r="L10" s="307">
        <f>SUM(M10:Z10)</f>
        <v>620.24459999999999</v>
      </c>
      <c r="M10" s="179"/>
      <c r="N10" s="179"/>
      <c r="O10" s="179"/>
      <c r="P10" s="179"/>
      <c r="Q10" s="179"/>
      <c r="R10" s="179"/>
      <c r="S10" s="179">
        <v>604.72860000000003</v>
      </c>
      <c r="T10" s="179"/>
      <c r="U10" s="179">
        <v>15.516</v>
      </c>
      <c r="V10" s="179"/>
      <c r="W10" s="179"/>
      <c r="X10" s="179"/>
      <c r="Y10" s="179"/>
      <c r="Z10" s="261"/>
      <c r="AA10" s="307">
        <v>1029.0012897678416</v>
      </c>
      <c r="AB10" s="326">
        <f>SUM(AC10:AM10)</f>
        <v>0</v>
      </c>
      <c r="AC10" s="327"/>
      <c r="AD10" s="179"/>
      <c r="AE10" s="179">
        <v>0</v>
      </c>
      <c r="AF10" s="179">
        <v>0</v>
      </c>
      <c r="AG10" s="179">
        <v>0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3710.1277603278413</v>
      </c>
    </row>
    <row r="11" spans="1:43" ht="12.75" customHeight="1">
      <c r="A11" s="19" t="s">
        <v>222</v>
      </c>
      <c r="B11" s="198"/>
      <c r="C11" s="249">
        <f>SUM(D11:G11)</f>
        <v>3.9131200799999997</v>
      </c>
      <c r="D11" s="28">
        <v>3.9131200799999997</v>
      </c>
      <c r="E11" s="173"/>
      <c r="F11" s="188"/>
      <c r="G11" s="188"/>
      <c r="H11" s="302">
        <f>SUM(I11:K11)</f>
        <v>8.3699999999999992</v>
      </c>
      <c r="I11" s="28">
        <v>8.3699999999999992</v>
      </c>
      <c r="J11" s="173"/>
      <c r="K11" s="188"/>
      <c r="L11" s="302">
        <f>SUM(M11:Z11)</f>
        <v>4.8963408808636668</v>
      </c>
      <c r="M11" s="173"/>
      <c r="N11" s="173"/>
      <c r="O11" s="173">
        <v>4.8963408808636668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33.823922805006205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51.00338376586987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30.868443680137574</v>
      </c>
      <c r="AP12" s="320"/>
      <c r="AQ12" s="199">
        <f t="shared" si="0"/>
        <v>30.868443680137574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155.49600000000001</v>
      </c>
      <c r="I13" s="28">
        <v>155.49600000000001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155.49600000000001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2308.1304</v>
      </c>
      <c r="M14" s="180">
        <v>2279.3753999999999</v>
      </c>
      <c r="N14" s="180">
        <v>28.754999999999999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7.7386070507308684</v>
      </c>
      <c r="AP14" s="328"/>
      <c r="AQ14" s="215">
        <f t="shared" si="0"/>
        <v>2315.8690070507309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147.96199999999999</v>
      </c>
      <c r="I15" s="266">
        <f t="shared" si="13"/>
        <v>0</v>
      </c>
      <c r="J15" s="181">
        <f t="shared" si="13"/>
        <v>0</v>
      </c>
      <c r="K15" s="267">
        <f t="shared" si="13"/>
        <v>147.96199999999999</v>
      </c>
      <c r="L15" s="309">
        <f t="shared" si="13"/>
        <v>2301.4638</v>
      </c>
      <c r="M15" s="181">
        <f t="shared" si="13"/>
        <v>0</v>
      </c>
      <c r="N15" s="181">
        <f t="shared" si="13"/>
        <v>0</v>
      </c>
      <c r="O15" s="181">
        <f t="shared" si="13"/>
        <v>51.809800000000003</v>
      </c>
      <c r="P15" s="181">
        <f t="shared" si="13"/>
        <v>401.505</v>
      </c>
      <c r="Q15" s="181">
        <f t="shared" si="13"/>
        <v>66.502800000000008</v>
      </c>
      <c r="R15" s="181">
        <f t="shared" si="13"/>
        <v>48.451799999999999</v>
      </c>
      <c r="S15" s="181">
        <f t="shared" si="13"/>
        <v>773.14649999999995</v>
      </c>
      <c r="T15" s="181">
        <f t="shared" si="13"/>
        <v>39.420500000000004</v>
      </c>
      <c r="U15" s="181">
        <f t="shared" si="13"/>
        <v>854.4144</v>
      </c>
      <c r="V15" s="181">
        <f t="shared" si="13"/>
        <v>0</v>
      </c>
      <c r="W15" s="181">
        <f t="shared" si="13"/>
        <v>66.212999999999994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1471.1951848667238</v>
      </c>
      <c r="AP15" s="217">
        <f t="shared" si="13"/>
        <v>0</v>
      </c>
      <c r="AQ15" s="218">
        <f t="shared" si="0"/>
        <v>3920.620984866724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1428.8907996560617</v>
      </c>
      <c r="AP16" s="326"/>
      <c r="AQ16" s="219">
        <f>C16+H16+L16+AA16+AO16+AP16</f>
        <v>1428.8907996560617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20.378331900257951</v>
      </c>
      <c r="AP17" s="320"/>
      <c r="AQ17" s="199">
        <f>C17+H17+L17+AA17+AO17+AP17</f>
        <v>20.378331900257951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21.926053310404125</v>
      </c>
      <c r="AP18" s="320"/>
      <c r="AQ18" s="199">
        <f t="shared" si="0"/>
        <v>21.926053310404125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147.96199999999999</v>
      </c>
      <c r="I19" s="28"/>
      <c r="J19" s="173"/>
      <c r="K19" s="188">
        <v>147.96199999999999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147.96199999999999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2301.4638</v>
      </c>
      <c r="M20" s="180"/>
      <c r="N20" s="180"/>
      <c r="O20" s="180">
        <v>51.809800000000003</v>
      </c>
      <c r="P20" s="180">
        <v>401.505</v>
      </c>
      <c r="Q20" s="180">
        <v>66.502800000000008</v>
      </c>
      <c r="R20" s="180">
        <v>48.451799999999999</v>
      </c>
      <c r="S20" s="180">
        <v>773.14649999999995</v>
      </c>
      <c r="T20" s="180">
        <v>39.420500000000004</v>
      </c>
      <c r="U20" s="180">
        <v>854.4144</v>
      </c>
      <c r="V20" s="180"/>
      <c r="W20" s="180">
        <v>66.212999999999994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2301.4638</v>
      </c>
    </row>
    <row r="21" spans="1:43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-62.693999999999996</v>
      </c>
      <c r="AC21" s="332">
        <f t="shared" si="17"/>
        <v>-61.317999999999998</v>
      </c>
      <c r="AD21" s="182">
        <f t="shared" si="17"/>
        <v>-1.3759999999999999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62.693999999999996</v>
      </c>
      <c r="AP21" s="331">
        <f t="shared" si="17"/>
        <v>0</v>
      </c>
      <c r="AQ21" s="223">
        <f t="shared" si="17"/>
        <v>0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-62.693999999999996</v>
      </c>
      <c r="AC22" s="327">
        <f>-AC2</f>
        <v>-61.317999999999998</v>
      </c>
      <c r="AD22" s="179">
        <f>-AD2</f>
        <v>-1.3759999999999999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62.693999999999996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378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5.58</v>
      </c>
      <c r="I25" s="172">
        <v>5.58</v>
      </c>
      <c r="J25" s="183"/>
      <c r="K25" s="172"/>
      <c r="L25" s="309">
        <f>SUM(O25:Z25)</f>
        <v>65.405259119136346</v>
      </c>
      <c r="M25" s="183"/>
      <c r="N25" s="183"/>
      <c r="O25" s="183">
        <v>46.913459119136334</v>
      </c>
      <c r="P25" s="183"/>
      <c r="Q25" s="183"/>
      <c r="R25" s="183"/>
      <c r="S25" s="183">
        <v>9.8490000000000002</v>
      </c>
      <c r="T25" s="183">
        <v>4.5052000000000003</v>
      </c>
      <c r="U25" s="183">
        <v>4.1375999999999999</v>
      </c>
      <c r="V25" s="183"/>
      <c r="W25" s="183"/>
      <c r="X25" s="183"/>
      <c r="Y25" s="183"/>
      <c r="Z25" s="172"/>
      <c r="AA25" s="309">
        <v>55.712525078819141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219.60447119518486</v>
      </c>
      <c r="AP25" s="217"/>
      <c r="AQ25" s="226">
        <f>C25+H25+L25+AA25+AB25+AN25+AO25+AP25</f>
        <v>346.30225539314034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278.09097466575236</v>
      </c>
      <c r="D26" s="276">
        <f t="shared" si="20"/>
        <v>209.57740266575229</v>
      </c>
      <c r="E26" s="177">
        <f t="shared" si="20"/>
        <v>47.215000000000003</v>
      </c>
      <c r="F26" s="177">
        <f t="shared" si="20"/>
        <v>0</v>
      </c>
      <c r="G26" s="177">
        <f t="shared" si="20"/>
        <v>21.298572</v>
      </c>
      <c r="H26" s="305">
        <f t="shared" si="20"/>
        <v>596.74899999999991</v>
      </c>
      <c r="I26" s="276">
        <f t="shared" si="20"/>
        <v>-12.647999999999984</v>
      </c>
      <c r="J26" s="177">
        <f t="shared" si="20"/>
        <v>483.58499999999998</v>
      </c>
      <c r="K26" s="295">
        <f t="shared" si="20"/>
        <v>125.81199999999998</v>
      </c>
      <c r="L26" s="305">
        <f t="shared" si="20"/>
        <v>4954.4363930500012</v>
      </c>
      <c r="M26" s="177">
        <f t="shared" si="20"/>
        <v>0</v>
      </c>
      <c r="N26" s="177">
        <f t="shared" si="20"/>
        <v>-15.975000000000001</v>
      </c>
      <c r="O26" s="177">
        <f t="shared" si="20"/>
        <v>0</v>
      </c>
      <c r="P26" s="177">
        <f t="shared" si="20"/>
        <v>1112.9249999999997</v>
      </c>
      <c r="Q26" s="177">
        <f t="shared" si="20"/>
        <v>287.1232</v>
      </c>
      <c r="R26" s="177">
        <f t="shared" si="20"/>
        <v>403.41390000000001</v>
      </c>
      <c r="S26" s="177">
        <f t="shared" si="20"/>
        <v>703.21859999999992</v>
      </c>
      <c r="T26" s="177">
        <f t="shared" si="20"/>
        <v>147.5453</v>
      </c>
      <c r="U26" s="177">
        <f t="shared" si="20"/>
        <v>2107.0727999999999</v>
      </c>
      <c r="V26" s="177">
        <f t="shared" si="20"/>
        <v>109.63639305</v>
      </c>
      <c r="W26" s="177">
        <f t="shared" si="20"/>
        <v>-1.0510000000000019</v>
      </c>
      <c r="X26" s="177">
        <f t="shared" si="20"/>
        <v>79.235200000000006</v>
      </c>
      <c r="Y26" s="177">
        <f t="shared" si="20"/>
        <v>2.1019999999999999</v>
      </c>
      <c r="Z26" s="295">
        <f t="shared" si="20"/>
        <v>19.190000000000001</v>
      </c>
      <c r="AA26" s="305">
        <f t="shared" si="20"/>
        <v>1220.2875500632927</v>
      </c>
      <c r="AB26" s="255">
        <f t="shared" si="20"/>
        <v>91.967161680703356</v>
      </c>
      <c r="AC26" s="334">
        <f t="shared" si="20"/>
        <v>0</v>
      </c>
      <c r="AD26" s="334">
        <f t="shared" si="20"/>
        <v>0</v>
      </c>
      <c r="AE26" s="334">
        <f t="shared" si="20"/>
        <v>88.981587972859643</v>
      </c>
      <c r="AF26" s="334">
        <f t="shared" si="20"/>
        <v>0</v>
      </c>
      <c r="AG26" s="334">
        <f t="shared" si="20"/>
        <v>0</v>
      </c>
      <c r="AH26" s="334">
        <f t="shared" si="20"/>
        <v>2.8422661698672016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1274.3878950988819</v>
      </c>
      <c r="AP26" s="255">
        <f t="shared" si="20"/>
        <v>0</v>
      </c>
      <c r="AQ26" s="205">
        <f>C26+H26+L26+AA26+AB26+AN26+AO26+AP26</f>
        <v>8415.9189745586318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100.52720000000001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79.235200000000006</v>
      </c>
      <c r="Y27" s="178">
        <f t="shared" si="23"/>
        <v>2.1019999999999999</v>
      </c>
      <c r="Z27" s="258">
        <f t="shared" si="23"/>
        <v>19.190000000000001</v>
      </c>
      <c r="AA27" s="306">
        <f t="shared" si="23"/>
        <v>423.27300085984524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523.80020085984529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100.52720000000001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79.235200000000006</v>
      </c>
      <c r="Y28" s="182">
        <f>Y26</f>
        <v>2.1019999999999999</v>
      </c>
      <c r="Z28" s="270">
        <f>Z26</f>
        <v>19.190000000000001</v>
      </c>
      <c r="AA28" s="313">
        <v>423.27300085984524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523.80020085984529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317.42990249343597</v>
      </c>
      <c r="D29" s="56">
        <f t="shared" si="25"/>
        <v>248.91633049343596</v>
      </c>
      <c r="E29" s="57">
        <f t="shared" si="25"/>
        <v>47.215000000000003</v>
      </c>
      <c r="F29" s="58">
        <f t="shared" si="25"/>
        <v>0</v>
      </c>
      <c r="G29" s="58">
        <f t="shared" si="25"/>
        <v>21.298572</v>
      </c>
      <c r="H29" s="59">
        <f t="shared" si="25"/>
        <v>611.58011199999999</v>
      </c>
      <c r="I29" s="56">
        <f t="shared" si="25"/>
        <v>0</v>
      </c>
      <c r="J29" s="56">
        <f t="shared" si="25"/>
        <v>485.77600000000001</v>
      </c>
      <c r="K29" s="56">
        <f t="shared" si="25"/>
        <v>125.804112</v>
      </c>
      <c r="L29" s="59">
        <f t="shared" si="25"/>
        <v>4883.5898371772746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1104.3451269056604</v>
      </c>
      <c r="Q29" s="57">
        <f t="shared" si="25"/>
        <v>325.12479999999999</v>
      </c>
      <c r="R29" s="57">
        <f t="shared" si="25"/>
        <v>400.25423732161448</v>
      </c>
      <c r="S29" s="57">
        <f t="shared" si="25"/>
        <v>671.70180000000005</v>
      </c>
      <c r="T29" s="57">
        <f t="shared" si="25"/>
        <v>145.68847990000003</v>
      </c>
      <c r="U29" s="57">
        <f t="shared" si="25"/>
        <v>2125.7879999999996</v>
      </c>
      <c r="V29" s="57">
        <f t="shared" si="25"/>
        <v>109.63639304999998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797.33973440336297</v>
      </c>
      <c r="AB29" s="60">
        <f t="shared" si="25"/>
        <v>91.967161680703342</v>
      </c>
      <c r="AC29" s="61">
        <f t="shared" si="25"/>
        <v>0</v>
      </c>
      <c r="AD29" s="57">
        <f t="shared" si="25"/>
        <v>0</v>
      </c>
      <c r="AE29" s="57">
        <f t="shared" si="25"/>
        <v>88.981587972859643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2.8422661698672016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1276.9561478933792</v>
      </c>
      <c r="AP29" s="60">
        <f t="shared" si="25"/>
        <v>0</v>
      </c>
      <c r="AQ29" s="51">
        <f t="shared" si="25"/>
        <v>7978.8628956481571</v>
      </c>
    </row>
    <row r="30" spans="1:43" s="232" customFormat="1" ht="12.75" customHeight="1">
      <c r="A30" s="230" t="s">
        <v>43</v>
      </c>
      <c r="B30" s="231"/>
      <c r="C30" s="278">
        <f>SUM(C31:C44)</f>
        <v>71.361330493435972</v>
      </c>
      <c r="D30" s="185">
        <v>71.361330493435958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1042.4251136825578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36.507412911951022</v>
      </c>
      <c r="R30" s="185">
        <f>SUM(R31:R44)</f>
        <v>0</v>
      </c>
      <c r="S30" s="185">
        <v>582.32212500000003</v>
      </c>
      <c r="T30" s="185">
        <v>57.262411944814986</v>
      </c>
      <c r="U30" s="185">
        <v>288.84552360079192</v>
      </c>
      <c r="V30" s="185">
        <v>76.436640224999991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368.57303907518866</v>
      </c>
      <c r="AB30" s="336">
        <f t="shared" ref="AB30:AN30" si="31">SUM(AB31:AB44)</f>
        <v>62.123817712811693</v>
      </c>
      <c r="AC30" s="337">
        <f t="shared" si="31"/>
        <v>0</v>
      </c>
      <c r="AD30" s="185">
        <f t="shared" si="31"/>
        <v>0</v>
      </c>
      <c r="AE30" s="185">
        <f t="shared" si="31"/>
        <v>59.281551542944491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2.8422661698672016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495.87274290627687</v>
      </c>
      <c r="AP30" s="336">
        <f>SUM(AP31:AP44)</f>
        <v>0</v>
      </c>
      <c r="AQ30" s="209">
        <f t="shared" ref="AQ30" si="35">C30+H30+L30+AA30+AB30+AN30+AO30+AP30</f>
        <v>2040.3560438702712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83.867715057835454</v>
      </c>
      <c r="M31" s="186"/>
      <c r="N31" s="186"/>
      <c r="O31" s="186"/>
      <c r="P31" s="186"/>
      <c r="Q31" s="186">
        <v>1.1404731256742695</v>
      </c>
      <c r="R31" s="186"/>
      <c r="S31" s="186">
        <v>19.049138562906343</v>
      </c>
      <c r="T31" s="186">
        <v>0.44399312854491169</v>
      </c>
      <c r="U31" s="186">
        <v>50.071293764023473</v>
      </c>
      <c r="V31" s="186">
        <v>13.162816476686451</v>
      </c>
      <c r="W31" s="186"/>
      <c r="X31" s="186"/>
      <c r="Y31" s="186"/>
      <c r="Z31" s="283"/>
      <c r="AA31" s="352">
        <v>34.711090764623442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28.521904469607691</v>
      </c>
      <c r="AP31" s="338"/>
      <c r="AQ31" s="212">
        <f t="shared" si="24"/>
        <v>147.10071029206659</v>
      </c>
    </row>
    <row r="32" spans="1:43" ht="12.75" customHeight="1">
      <c r="A32" s="235" t="s">
        <v>110</v>
      </c>
      <c r="B32" s="236" t="s">
        <v>15</v>
      </c>
      <c r="C32" s="249">
        <f t="shared" si="36"/>
        <v>18.269555932129542</v>
      </c>
      <c r="D32" s="186">
        <v>18.269555932129542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235.58503939516928</v>
      </c>
      <c r="M32" s="173"/>
      <c r="N32" s="173"/>
      <c r="O32" s="173"/>
      <c r="P32" s="186"/>
      <c r="Q32" s="186">
        <v>8.5135985292948124</v>
      </c>
      <c r="R32" s="173"/>
      <c r="S32" s="186">
        <v>142.20126226789483</v>
      </c>
      <c r="T32" s="186">
        <v>10.727023600285808</v>
      </c>
      <c r="U32" s="186">
        <v>50.190148735368169</v>
      </c>
      <c r="V32" s="186">
        <v>23.953006262325655</v>
      </c>
      <c r="W32" s="173"/>
      <c r="X32" s="173"/>
      <c r="Y32" s="173"/>
      <c r="Z32" s="188"/>
      <c r="AA32" s="350">
        <v>122.2891062547714</v>
      </c>
      <c r="AB32" s="320">
        <f t="shared" si="39"/>
        <v>2.8422661698672016</v>
      </c>
      <c r="AC32" s="321"/>
      <c r="AD32" s="173"/>
      <c r="AE32" s="173">
        <v>0</v>
      </c>
      <c r="AF32" s="173"/>
      <c r="AG32" s="186"/>
      <c r="AH32" s="186">
        <v>2.8422661698672016</v>
      </c>
      <c r="AI32" s="173">
        <v>0</v>
      </c>
      <c r="AJ32" s="173"/>
      <c r="AK32" s="173"/>
      <c r="AL32" s="173"/>
      <c r="AM32" s="440"/>
      <c r="AN32" s="413"/>
      <c r="AO32" s="347">
        <v>112.79642352742891</v>
      </c>
      <c r="AP32" s="320"/>
      <c r="AQ32" s="199">
        <f t="shared" si="24"/>
        <v>491.78239127936638</v>
      </c>
    </row>
    <row r="33" spans="1:43" ht="12.75" customHeight="1">
      <c r="A33" s="235" t="s">
        <v>16</v>
      </c>
      <c r="B33" s="236" t="s">
        <v>17</v>
      </c>
      <c r="C33" s="249">
        <f t="shared" si="36"/>
        <v>6.3681446485272932</v>
      </c>
      <c r="D33" s="186">
        <v>6.3681446485272932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31.459849196624866</v>
      </c>
      <c r="M33" s="173"/>
      <c r="N33" s="173"/>
      <c r="O33" s="173"/>
      <c r="P33" s="186"/>
      <c r="Q33" s="186">
        <v>0.54842861368804896</v>
      </c>
      <c r="R33" s="173"/>
      <c r="S33" s="186">
        <v>9.1603146262914024</v>
      </c>
      <c r="T33" s="186">
        <v>11.491850381923255</v>
      </c>
      <c r="U33" s="186">
        <v>10.259255574722159</v>
      </c>
      <c r="V33" s="186">
        <v>0</v>
      </c>
      <c r="W33" s="173"/>
      <c r="X33" s="173"/>
      <c r="Y33" s="173"/>
      <c r="Z33" s="188"/>
      <c r="AA33" s="350">
        <v>1.5764817453884166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12.631139733683522</v>
      </c>
      <c r="AP33" s="320"/>
      <c r="AQ33" s="199">
        <f t="shared" si="24"/>
        <v>52.035615324224096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7.3162730054170471</v>
      </c>
      <c r="M34" s="173"/>
      <c r="N34" s="173"/>
      <c r="O34" s="173"/>
      <c r="P34" s="186"/>
      <c r="Q34" s="186">
        <v>0.31729276634731618</v>
      </c>
      <c r="R34" s="173"/>
      <c r="S34" s="186">
        <v>5.2996898700129167</v>
      </c>
      <c r="T34" s="186">
        <v>0.34854874579420814</v>
      </c>
      <c r="U34" s="186">
        <v>1.3507416232626064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59.281551542944491</v>
      </c>
      <c r="AC34" s="321"/>
      <c r="AD34" s="173"/>
      <c r="AE34" s="173">
        <v>59.281551542944491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21.0514487192949</v>
      </c>
      <c r="AP34" s="320"/>
      <c r="AQ34" s="199">
        <f t="shared" si="24"/>
        <v>87.64927326765644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11.155453283480186</v>
      </c>
      <c r="M35" s="173"/>
      <c r="N35" s="173"/>
      <c r="O35" s="173"/>
      <c r="P35" s="186"/>
      <c r="Q35" s="186">
        <v>0.13269511469391898</v>
      </c>
      <c r="R35" s="173"/>
      <c r="S35" s="186">
        <v>2.2163850857342844</v>
      </c>
      <c r="T35" s="186">
        <v>1.2674499847062114E-2</v>
      </c>
      <c r="U35" s="186">
        <v>8.7936985832049217</v>
      </c>
      <c r="V35" s="186">
        <v>0</v>
      </c>
      <c r="W35" s="173"/>
      <c r="X35" s="173"/>
      <c r="Y35" s="173"/>
      <c r="Z35" s="188"/>
      <c r="AA35" s="350">
        <v>13.660802563247865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19.596409807231964</v>
      </c>
      <c r="AP35" s="320"/>
      <c r="AQ35" s="199">
        <f t="shared" si="24"/>
        <v>44.412665653960019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63.456999180391335</v>
      </c>
      <c r="M36" s="173"/>
      <c r="N36" s="173"/>
      <c r="O36" s="173"/>
      <c r="P36" s="186"/>
      <c r="Q36" s="186">
        <v>2.4962934750695185</v>
      </c>
      <c r="R36" s="173"/>
      <c r="S36" s="186">
        <v>41.695187049817129</v>
      </c>
      <c r="T36" s="186">
        <v>3.5479988808519423</v>
      </c>
      <c r="U36" s="186">
        <v>15.717519774652743</v>
      </c>
      <c r="V36" s="186">
        <v>0</v>
      </c>
      <c r="W36" s="173"/>
      <c r="X36" s="173"/>
      <c r="Y36" s="173"/>
      <c r="Z36" s="188"/>
      <c r="AA36" s="347">
        <v>66.879902507993251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82.893722727331308</v>
      </c>
      <c r="AP36" s="320"/>
      <c r="AQ36" s="199">
        <f t="shared" si="24"/>
        <v>213.23062441571591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14.942506476497348</v>
      </c>
      <c r="M37" s="173"/>
      <c r="N37" s="173"/>
      <c r="O37" s="173"/>
      <c r="P37" s="186"/>
      <c r="Q37" s="186">
        <v>0.1834347297305931</v>
      </c>
      <c r="R37" s="173"/>
      <c r="S37" s="186">
        <v>3.0638806870801654</v>
      </c>
      <c r="T37" s="186">
        <v>1.5168287706135166</v>
      </c>
      <c r="U37" s="186">
        <v>10.178362289073073</v>
      </c>
      <c r="V37" s="186">
        <v>0</v>
      </c>
      <c r="W37" s="173"/>
      <c r="X37" s="173"/>
      <c r="Y37" s="173"/>
      <c r="Z37" s="188"/>
      <c r="AA37" s="350">
        <v>3.2851307168718824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23.699376817644744</v>
      </c>
      <c r="AP37" s="320"/>
      <c r="AQ37" s="199">
        <f t="shared" si="24"/>
        <v>41.927014011013974</v>
      </c>
    </row>
    <row r="38" spans="1:43" ht="12.75" customHeight="1">
      <c r="A38" s="235" t="s">
        <v>26</v>
      </c>
      <c r="B38" s="236" t="s">
        <v>27</v>
      </c>
      <c r="C38" s="249">
        <f t="shared" si="36"/>
        <v>44.062958247071506</v>
      </c>
      <c r="D38" s="186">
        <v>44.062958247071506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69.806846841641132</v>
      </c>
      <c r="M38" s="173"/>
      <c r="N38" s="173"/>
      <c r="O38" s="173"/>
      <c r="P38" s="186"/>
      <c r="Q38" s="186">
        <v>1.2268137577507985</v>
      </c>
      <c r="R38" s="173"/>
      <c r="S38" s="186">
        <v>20.491272206399554</v>
      </c>
      <c r="T38" s="186">
        <v>4.664480662637783</v>
      </c>
      <c r="U38" s="186">
        <v>23.468096870807102</v>
      </c>
      <c r="V38" s="186">
        <v>19.956183344045897</v>
      </c>
      <c r="W38" s="173"/>
      <c r="X38" s="173"/>
      <c r="Y38" s="173"/>
      <c r="Z38" s="188"/>
      <c r="AA38" s="350">
        <v>43.887159426470994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36.411388903186733</v>
      </c>
      <c r="AP38" s="320"/>
      <c r="AQ38" s="199">
        <f t="shared" si="24"/>
        <v>194.16835341837037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363.67994081879931</v>
      </c>
      <c r="M39" s="173"/>
      <c r="N39" s="173"/>
      <c r="O39" s="173"/>
      <c r="P39" s="186"/>
      <c r="Q39" s="186">
        <v>19.522886008031392</v>
      </c>
      <c r="R39" s="173"/>
      <c r="S39" s="186">
        <v>326.08761429160791</v>
      </c>
      <c r="T39" s="186">
        <v>8.0532852780417663</v>
      </c>
      <c r="U39" s="186">
        <v>9.9217501687942864</v>
      </c>
      <c r="V39" s="186">
        <v>9.4405072324001665E-2</v>
      </c>
      <c r="W39" s="173"/>
      <c r="X39" s="173"/>
      <c r="Y39" s="173"/>
      <c r="Z39" s="188"/>
      <c r="AA39" s="350">
        <v>18.059458541394193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33.038925264339447</v>
      </c>
      <c r="AP39" s="320"/>
      <c r="AQ39" s="199">
        <f t="shared" si="24"/>
        <v>414.77832462453296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33.768571944935204</v>
      </c>
      <c r="M40" s="173"/>
      <c r="N40" s="173"/>
      <c r="O40" s="173"/>
      <c r="P40" s="186"/>
      <c r="Q40" s="186">
        <v>0.15379502620229737</v>
      </c>
      <c r="R40" s="173"/>
      <c r="S40" s="186">
        <v>2.5688135024499612</v>
      </c>
      <c r="T40" s="186">
        <v>5.4499281615117878</v>
      </c>
      <c r="U40" s="186">
        <v>6.3258061851531853</v>
      </c>
      <c r="V40" s="186">
        <v>19.270229069617976</v>
      </c>
      <c r="W40" s="173"/>
      <c r="X40" s="173"/>
      <c r="Y40" s="173"/>
      <c r="Z40" s="188"/>
      <c r="AA40" s="350">
        <v>4.7288532970887864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12.638064678634803</v>
      </c>
      <c r="AP40" s="320"/>
      <c r="AQ40" s="199">
        <f t="shared" si="24"/>
        <v>51.135489920658799</v>
      </c>
    </row>
    <row r="41" spans="1:43" ht="12.75" customHeight="1">
      <c r="A41" s="235" t="s">
        <v>32</v>
      </c>
      <c r="B41" s="236" t="s">
        <v>33</v>
      </c>
      <c r="C41" s="526">
        <f t="shared" si="36"/>
        <v>2.6606716657076288</v>
      </c>
      <c r="D41" s="525">
        <v>2.6606716657076288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66.761250594417504</v>
      </c>
      <c r="M41" s="173"/>
      <c r="N41" s="173"/>
      <c r="O41" s="173"/>
      <c r="P41" s="186"/>
      <c r="Q41" s="186">
        <v>0.36940531554594802</v>
      </c>
      <c r="R41" s="173"/>
      <c r="S41" s="186">
        <v>6.1701173690950286</v>
      </c>
      <c r="T41" s="186">
        <v>8.5481686430187072</v>
      </c>
      <c r="U41" s="186">
        <v>51.673559266757827</v>
      </c>
      <c r="V41" s="186">
        <v>0</v>
      </c>
      <c r="W41" s="173"/>
      <c r="X41" s="173"/>
      <c r="Y41" s="173"/>
      <c r="Z41" s="188"/>
      <c r="AA41" s="347">
        <v>23.596660212098595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72.723995381398396</v>
      </c>
      <c r="AP41" s="320"/>
      <c r="AQ41" s="199">
        <f t="shared" si="24"/>
        <v>165.74257785362212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5.0993826976693075</v>
      </c>
      <c r="M42" s="173"/>
      <c r="N42" s="173"/>
      <c r="O42" s="173"/>
      <c r="P42" s="186"/>
      <c r="Q42" s="186">
        <v>9.5319198083599663E-2</v>
      </c>
      <c r="R42" s="173"/>
      <c r="S42" s="186">
        <v>1.5921011825036229</v>
      </c>
      <c r="T42" s="186">
        <v>1.0181830377573025</v>
      </c>
      <c r="U42" s="186">
        <v>2.3937792793247819</v>
      </c>
      <c r="V42" s="186">
        <v>0</v>
      </c>
      <c r="W42" s="173"/>
      <c r="X42" s="173"/>
      <c r="Y42" s="173"/>
      <c r="Z42" s="188"/>
      <c r="AA42" s="382">
        <v>1.303511694966399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7.3585761154696483</v>
      </c>
      <c r="AP42" s="320"/>
      <c r="AQ42" s="199">
        <f t="shared" si="24"/>
        <v>13.761470508105354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6.3021831017968113</v>
      </c>
      <c r="M43" s="173"/>
      <c r="N43" s="173"/>
      <c r="O43" s="173"/>
      <c r="P43" s="173"/>
      <c r="Q43" s="173">
        <v>0.16322664434744202</v>
      </c>
      <c r="R43" s="173"/>
      <c r="S43" s="173">
        <v>2.7263482982068203</v>
      </c>
      <c r="T43" s="173">
        <v>0.73721180199521907</v>
      </c>
      <c r="U43" s="173">
        <v>1.6243963572473281</v>
      </c>
      <c r="V43" s="173">
        <v>0</v>
      </c>
      <c r="W43" s="173">
        <v>1.0510000000000019</v>
      </c>
      <c r="X43" s="173"/>
      <c r="Y43" s="173"/>
      <c r="Z43" s="188"/>
      <c r="AA43" s="350">
        <v>34.594881350273447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15.987465107065042</v>
      </c>
      <c r="AP43" s="320"/>
      <c r="AQ43" s="199">
        <f t="shared" si="24"/>
        <v>56.884529559135302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49.22310208788312</v>
      </c>
      <c r="M44" s="180"/>
      <c r="N44" s="180"/>
      <c r="O44" s="180"/>
      <c r="P44" s="180"/>
      <c r="Q44" s="180">
        <v>1.6437506074910651</v>
      </c>
      <c r="R44" s="180"/>
      <c r="S44" s="180">
        <v>0</v>
      </c>
      <c r="T44" s="180">
        <v>0.70223635199172496</v>
      </c>
      <c r="U44" s="180">
        <v>46.877115128400327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16.523901653959747</v>
      </c>
      <c r="AP44" s="328"/>
      <c r="AQ44" s="215">
        <f>C44+H44+L44+AA44+AB44+AN44+AO44+AP44</f>
        <v>65.74700374184286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2370.2544441272748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1104.3451269056604</v>
      </c>
      <c r="Q45" s="529">
        <f t="shared" si="40"/>
        <v>0</v>
      </c>
      <c r="R45" s="529">
        <f t="shared" si="40"/>
        <v>400.25423732161448</v>
      </c>
      <c r="S45" s="529">
        <f t="shared" si="40"/>
        <v>21.6678</v>
      </c>
      <c r="T45" s="529">
        <f t="shared" si="40"/>
        <v>6.027279899999999</v>
      </c>
      <c r="U45" s="529">
        <f>SUM(U46:U55)</f>
        <v>837.95999999999992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1.5477214101461736</v>
      </c>
      <c r="AP45" s="533">
        <f t="shared" si="40"/>
        <v>0</v>
      </c>
      <c r="AQ45" s="536">
        <f t="shared" si="24"/>
        <v>2371.8021655374209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355.94640000000004</v>
      </c>
      <c r="M46" s="179"/>
      <c r="N46" s="179"/>
      <c r="O46" s="179"/>
      <c r="P46" s="179"/>
      <c r="Q46" s="179"/>
      <c r="R46" s="179"/>
      <c r="S46" s="179"/>
      <c r="T46" s="179"/>
      <c r="U46" s="179">
        <v>355.94640000000004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355.94640000000004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1176.3762386405949</v>
      </c>
      <c r="M48" s="173"/>
      <c r="N48" s="173"/>
      <c r="O48" s="173"/>
      <c r="P48" s="173">
        <v>942.71317910731557</v>
      </c>
      <c r="Q48" s="173"/>
      <c r="R48" s="173"/>
      <c r="S48" s="173"/>
      <c r="T48" s="173">
        <v>6.027279899999999</v>
      </c>
      <c r="U48" s="173">
        <v>227.6357796332793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1176.3762386405949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64.803200000000004</v>
      </c>
      <c r="M49" s="173"/>
      <c r="N49" s="173"/>
      <c r="O49" s="173"/>
      <c r="P49" s="173">
        <v>7.26</v>
      </c>
      <c r="Q49" s="173"/>
      <c r="R49" s="173"/>
      <c r="S49" s="173"/>
      <c r="T49" s="173"/>
      <c r="U49" s="173">
        <v>57.543199999999999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64.803200000000004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36.299999999999997</v>
      </c>
      <c r="M50" s="173"/>
      <c r="N50" s="173"/>
      <c r="O50" s="173"/>
      <c r="P50" s="173"/>
      <c r="Q50" s="173"/>
      <c r="R50" s="285"/>
      <c r="S50" s="173"/>
      <c r="T50" s="173"/>
      <c r="U50" s="173">
        <v>36.299999999999997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1.5477214101461736</v>
      </c>
      <c r="AP50" s="320"/>
      <c r="AQ50" s="199">
        <f t="shared" si="24"/>
        <v>37.847721410146171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15.184699897859671</v>
      </c>
      <c r="M51" s="173"/>
      <c r="N51" s="173"/>
      <c r="O51" s="173"/>
      <c r="P51" s="173">
        <v>0.92112452830188674</v>
      </c>
      <c r="Q51" s="188"/>
      <c r="R51" s="173">
        <v>14.263575369557785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15.184699897859671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385.99066195205671</v>
      </c>
      <c r="M52" s="285"/>
      <c r="N52" s="285"/>
      <c r="O52" s="285"/>
      <c r="P52" s="186"/>
      <c r="Q52" s="186"/>
      <c r="R52" s="285">
        <v>385.99066195205671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385.99066195205671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14.518968726737713</v>
      </c>
      <c r="M53" s="285"/>
      <c r="N53" s="285"/>
      <c r="O53" s="285"/>
      <c r="P53" s="183">
        <v>0</v>
      </c>
      <c r="Q53" s="183"/>
      <c r="R53" s="285"/>
      <c r="S53" s="186"/>
      <c r="T53" s="285"/>
      <c r="U53" s="285">
        <v>14.518968726737713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14.518968726737713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7.2408000000000001</v>
      </c>
      <c r="M54" s="285"/>
      <c r="N54" s="285"/>
      <c r="O54" s="285"/>
      <c r="P54" s="183"/>
      <c r="Q54" s="183"/>
      <c r="R54" s="285"/>
      <c r="S54" s="186"/>
      <c r="T54" s="285"/>
      <c r="U54" s="285">
        <v>7.2408000000000001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7.2408000000000001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313.89347491002582</v>
      </c>
      <c r="M55" s="180"/>
      <c r="N55" s="180"/>
      <c r="O55" s="180"/>
      <c r="P55" s="180">
        <v>153.45082327004286</v>
      </c>
      <c r="Q55" s="180"/>
      <c r="R55" s="180"/>
      <c r="S55" s="173">
        <v>21.6678</v>
      </c>
      <c r="T55" s="180"/>
      <c r="U55" s="180">
        <v>138.77485163998293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313.89347491002582</v>
      </c>
    </row>
    <row r="56" spans="1:43" s="206" customFormat="1" ht="12.75" customHeight="1">
      <c r="A56" s="240" t="s">
        <v>40</v>
      </c>
      <c r="B56" s="241"/>
      <c r="C56" s="287">
        <f t="shared" si="45"/>
        <v>246.06857200000002</v>
      </c>
      <c r="D56" s="292">
        <v>177.55500000000001</v>
      </c>
      <c r="E56" s="188">
        <v>47.215000000000003</v>
      </c>
      <c r="F56" s="288"/>
      <c r="G56" s="288">
        <v>21.298572</v>
      </c>
      <c r="H56" s="174">
        <f t="shared" si="46"/>
        <v>605.98459600000001</v>
      </c>
      <c r="I56" s="292"/>
      <c r="J56" s="187">
        <v>485.77600000000001</v>
      </c>
      <c r="K56" s="288">
        <v>120.208596</v>
      </c>
      <c r="L56" s="174">
        <f t="shared" si="47"/>
        <v>621.81031761396378</v>
      </c>
      <c r="M56" s="187"/>
      <c r="N56" s="187"/>
      <c r="O56" s="187"/>
      <c r="P56" s="187">
        <v>0</v>
      </c>
      <c r="Q56" s="187">
        <v>285.83555593037596</v>
      </c>
      <c r="R56" s="187"/>
      <c r="S56" s="187">
        <v>0</v>
      </c>
      <c r="T56" s="187">
        <v>60.46623635500216</v>
      </c>
      <c r="U56" s="187">
        <v>242.3087725035856</v>
      </c>
      <c r="V56" s="187">
        <v>33.199752824999997</v>
      </c>
      <c r="W56" s="187"/>
      <c r="X56" s="187"/>
      <c r="Y56" s="187"/>
      <c r="Z56" s="288"/>
      <c r="AA56" s="174">
        <v>251.67583834909715</v>
      </c>
      <c r="AB56" s="342">
        <f t="shared" si="48"/>
        <v>29.795574788566146</v>
      </c>
      <c r="AC56" s="343"/>
      <c r="AD56" s="187"/>
      <c r="AE56" s="187">
        <v>29.700036429915148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426.48323301805675</v>
      </c>
      <c r="AP56" s="342"/>
      <c r="AQ56" s="218">
        <f t="shared" si="24"/>
        <v>2181.818131769684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5.5955160000000008</v>
      </c>
      <c r="I57" s="292">
        <f t="shared" si="49"/>
        <v>0</v>
      </c>
      <c r="J57" s="292">
        <f t="shared" si="49"/>
        <v>0</v>
      </c>
      <c r="K57" s="292">
        <f t="shared" si="49"/>
        <v>5.5955160000000008</v>
      </c>
      <c r="L57" s="174">
        <f t="shared" si="49"/>
        <v>501.10041422126335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2.7818311576730133</v>
      </c>
      <c r="R57" s="187">
        <f t="shared" si="49"/>
        <v>0</v>
      </c>
      <c r="S57" s="187">
        <f t="shared" si="49"/>
        <v>67.711874999999992</v>
      </c>
      <c r="T57" s="187">
        <f t="shared" si="49"/>
        <v>21.932551700182913</v>
      </c>
      <c r="U57" s="187">
        <f t="shared" si="49"/>
        <v>408.67415636340741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177.0908569790771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310.06018916595013</v>
      </c>
      <c r="AP57" s="342">
        <f t="shared" si="49"/>
        <v>0</v>
      </c>
      <c r="AQ57" s="238">
        <f t="shared" si="24"/>
        <v>993.89474554561616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290.58565133037621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1.3516693920161118</v>
      </c>
      <c r="R58" s="187">
        <f t="shared" si="54"/>
        <v>0</v>
      </c>
      <c r="S58" s="187">
        <v>6.6059243065470117</v>
      </c>
      <c r="T58" s="187">
        <v>16.864769960827807</v>
      </c>
      <c r="U58" s="187">
        <v>265.76328767098528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77.605057994872709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222.28442174487074</v>
      </c>
      <c r="AP58" s="342">
        <f t="shared" ref="AP58" si="57">SUM(AP59:AP64)</f>
        <v>0</v>
      </c>
      <c r="AQ58" s="238">
        <f t="shared" si="24"/>
        <v>590.52290024944512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5.5955160000000008</v>
      </c>
      <c r="I65" s="151"/>
      <c r="J65" s="151">
        <v>0</v>
      </c>
      <c r="K65" s="151">
        <v>5.5955160000000008</v>
      </c>
      <c r="L65" s="308">
        <f>SUM(M65:Z65)</f>
        <v>210.51476289088714</v>
      </c>
      <c r="M65" s="180"/>
      <c r="N65" s="180"/>
      <c r="O65" s="180"/>
      <c r="P65" s="180"/>
      <c r="Q65" s="180">
        <v>1.4301617656569015</v>
      </c>
      <c r="R65" s="180"/>
      <c r="S65" s="187">
        <v>61.105950693452982</v>
      </c>
      <c r="T65" s="187">
        <v>5.0677817393551052</v>
      </c>
      <c r="U65" s="187">
        <v>142.91086869242216</v>
      </c>
      <c r="V65" s="180">
        <f>SUM(V66:V69)</f>
        <v>0</v>
      </c>
      <c r="W65" s="180"/>
      <c r="X65" s="180"/>
      <c r="Y65" s="180"/>
      <c r="Z65" s="264"/>
      <c r="AA65" s="174">
        <v>99.485798984204408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87.775767421079379</v>
      </c>
      <c r="AP65" s="328"/>
      <c r="AQ65" s="571">
        <f t="shared" si="24"/>
        <v>403.37184529617093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296.87279999999998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296.87279999999998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42.992261392949267</v>
      </c>
      <c r="AP70" s="331"/>
      <c r="AQ70" s="218">
        <f t="shared" si="24"/>
        <v>339.86506139294926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51.126747532214928</v>
      </c>
      <c r="M71" s="180"/>
      <c r="N71" s="180"/>
      <c r="O71" s="180"/>
      <c r="P71" s="180"/>
      <c r="Q71" s="180"/>
      <c r="R71" s="180"/>
      <c r="S71" s="180"/>
      <c r="T71" s="180"/>
      <c r="U71" s="180">
        <v>51.126747532214928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51.126747532214928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-39.338927827683619</v>
      </c>
      <c r="D72" s="276">
        <f t="shared" si="58"/>
        <v>-39.338927827683676</v>
      </c>
      <c r="E72" s="177">
        <f t="shared" si="58"/>
        <v>0</v>
      </c>
      <c r="F72" s="295">
        <f t="shared" si="58"/>
        <v>0</v>
      </c>
      <c r="G72" s="295">
        <f t="shared" si="58"/>
        <v>0</v>
      </c>
      <c r="H72" s="305">
        <f t="shared" si="58"/>
        <v>-14.831112000000076</v>
      </c>
      <c r="I72" s="276">
        <f t="shared" si="58"/>
        <v>-12.647999999999984</v>
      </c>
      <c r="J72" s="177">
        <f t="shared" si="58"/>
        <v>-2.1910000000000309</v>
      </c>
      <c r="K72" s="295">
        <f t="shared" si="58"/>
        <v>7.8879999999799111E-3</v>
      </c>
      <c r="L72" s="305">
        <f t="shared" si="58"/>
        <v>-29.680644127273808</v>
      </c>
      <c r="M72" s="177">
        <f t="shared" si="58"/>
        <v>0</v>
      </c>
      <c r="N72" s="177">
        <f t="shared" ref="N72" si="59">N26-N27-N29</f>
        <v>-15.975000000000001</v>
      </c>
      <c r="O72" s="177">
        <f t="shared" si="58"/>
        <v>0</v>
      </c>
      <c r="P72" s="177">
        <f t="shared" si="58"/>
        <v>8.5798730943392911</v>
      </c>
      <c r="Q72" s="177">
        <f t="shared" si="58"/>
        <v>-38.001599999999996</v>
      </c>
      <c r="R72" s="177">
        <f t="shared" si="58"/>
        <v>3.1596626783855299</v>
      </c>
      <c r="S72" s="177">
        <f t="shared" si="58"/>
        <v>31.516799999999876</v>
      </c>
      <c r="T72" s="177">
        <f t="shared" si="58"/>
        <v>1.8568200999999647</v>
      </c>
      <c r="U72" s="177">
        <f t="shared" si="58"/>
        <v>-18.715199999999641</v>
      </c>
      <c r="V72" s="177">
        <f t="shared" si="58"/>
        <v>0</v>
      </c>
      <c r="W72" s="177">
        <f t="shared" si="58"/>
        <v>-2.1020000000000039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-0.32518519991560879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-2.5682527944973117</v>
      </c>
      <c r="AP72" s="255">
        <f t="shared" si="58"/>
        <v>0</v>
      </c>
      <c r="AQ72" s="205">
        <f t="shared" si="24"/>
        <v>-86.744121949370424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-0.78112919041062301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3" width="5.42578125" style="211" customWidth="1"/>
    <col min="24" max="24" width="5.5703125" style="211" bestFit="1" customWidth="1"/>
    <col min="25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60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0.62407992000000001</v>
      </c>
      <c r="D2" s="246">
        <v>0.62407992000000001</v>
      </c>
      <c r="E2" s="247"/>
      <c r="F2" s="248"/>
      <c r="G2" s="248"/>
      <c r="H2" s="300">
        <f>SUM(I2:K2)</f>
        <v>1191.951</v>
      </c>
      <c r="I2" s="12">
        <v>719.63400000000001</v>
      </c>
      <c r="J2" s="301">
        <v>472.31700000000001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2198.2888004985598</v>
      </c>
      <c r="AB2" s="318">
        <f>SUM(AC2:AM2)</f>
        <v>174.18208406820253</v>
      </c>
      <c r="AC2" s="319">
        <v>79.11999999999999</v>
      </c>
      <c r="AD2" s="301">
        <v>1.6339999999999999</v>
      </c>
      <c r="AE2" s="301">
        <v>90.80077920530006</v>
      </c>
      <c r="AF2" s="301">
        <v>0</v>
      </c>
      <c r="AG2" s="301">
        <v>0</v>
      </c>
      <c r="AH2" s="301">
        <v>2.4839973249259577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3565.0459644867624</v>
      </c>
    </row>
    <row r="3" spans="1:43" ht="12.75" customHeight="1">
      <c r="A3" s="197" t="s">
        <v>1</v>
      </c>
      <c r="B3" s="198"/>
      <c r="C3" s="249">
        <f>SUM(D3:G3)</f>
        <v>1552.8164808171259</v>
      </c>
      <c r="D3" s="250">
        <v>1464.4478008171259</v>
      </c>
      <c r="E3" s="188">
        <v>64.703600000000009</v>
      </c>
      <c r="F3" s="188"/>
      <c r="G3" s="188">
        <v>23.66508</v>
      </c>
      <c r="H3" s="302">
        <f>SUM(I3:K3)</f>
        <v>0</v>
      </c>
      <c r="I3" s="28"/>
      <c r="J3" s="173"/>
      <c r="K3" s="188"/>
      <c r="L3" s="302">
        <f>SUM(M3:Z3)</f>
        <v>6665.4982966500002</v>
      </c>
      <c r="M3" s="28">
        <v>2343.7991999999999</v>
      </c>
      <c r="N3" s="28">
        <v>30.884999999999998</v>
      </c>
      <c r="O3" s="173">
        <v>0</v>
      </c>
      <c r="P3" s="173">
        <v>698.64</v>
      </c>
      <c r="Q3" s="173">
        <v>224.84280000000001</v>
      </c>
      <c r="R3" s="173">
        <v>398.14739999999995</v>
      </c>
      <c r="S3" s="173">
        <v>1215.3666000000001</v>
      </c>
      <c r="T3" s="173">
        <v>125.01930000000002</v>
      </c>
      <c r="U3" s="173">
        <v>1380.924</v>
      </c>
      <c r="V3" s="173">
        <v>97.282996650000001</v>
      </c>
      <c r="W3" s="173">
        <v>0</v>
      </c>
      <c r="X3" s="173">
        <v>108.048</v>
      </c>
      <c r="Y3" s="173">
        <v>3.1529999999999996</v>
      </c>
      <c r="Z3" s="188">
        <v>39.39</v>
      </c>
      <c r="AA3" s="302">
        <v>2.5912331279999998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0</v>
      </c>
      <c r="AP3" s="320"/>
      <c r="AQ3" s="199">
        <f t="shared" ref="AQ3:AQ20" si="0">C3+H3+L3+AA3+AB3+AN3+AO3+AP3</f>
        <v>8220.9060105951266</v>
      </c>
    </row>
    <row r="4" spans="1:43" ht="12.75" customHeight="1">
      <c r="A4" s="197" t="s">
        <v>2</v>
      </c>
      <c r="B4" s="198"/>
      <c r="C4" s="249">
        <f>SUM(D4:G4)</f>
        <v>9.5539103999999995</v>
      </c>
      <c r="D4" s="250">
        <v>6.2407991999999997</v>
      </c>
      <c r="E4" s="251">
        <v>0</v>
      </c>
      <c r="F4" s="188"/>
      <c r="G4" s="188">
        <v>3.3131111999999998</v>
      </c>
      <c r="H4" s="302">
        <f>SUM(I4:K4)</f>
        <v>5.3159999999999998</v>
      </c>
      <c r="I4" s="28"/>
      <c r="J4" s="173"/>
      <c r="K4" s="188">
        <v>5.3159999999999998</v>
      </c>
      <c r="L4" s="302">
        <f>SUM(M4:Z4)</f>
        <v>1044.3776</v>
      </c>
      <c r="M4" s="28">
        <v>0</v>
      </c>
      <c r="N4" s="28">
        <v>0</v>
      </c>
      <c r="O4" s="173"/>
      <c r="P4" s="173">
        <v>15.975</v>
      </c>
      <c r="Q4" s="173">
        <v>61.224800000000002</v>
      </c>
      <c r="R4" s="173">
        <v>0</v>
      </c>
      <c r="S4" s="173">
        <v>789.88980000000004</v>
      </c>
      <c r="T4" s="173">
        <v>9.0104000000000006</v>
      </c>
      <c r="U4" s="173">
        <v>111.7152</v>
      </c>
      <c r="V4" s="173">
        <v>0</v>
      </c>
      <c r="W4" s="173">
        <v>54.651999999999994</v>
      </c>
      <c r="X4" s="173">
        <v>0.90039999999999998</v>
      </c>
      <c r="Y4" s="173">
        <v>0</v>
      </c>
      <c r="Z4" s="188">
        <v>1.01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</v>
      </c>
      <c r="AP4" s="320"/>
      <c r="AQ4" s="199">
        <f t="shared" si="0"/>
        <v>1059.2475104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39.351600000000005</v>
      </c>
      <c r="M5" s="28"/>
      <c r="N5" s="28"/>
      <c r="O5" s="173"/>
      <c r="P5" s="173"/>
      <c r="Q5" s="173"/>
      <c r="R5" s="173"/>
      <c r="S5" s="173">
        <v>19.698</v>
      </c>
      <c r="T5" s="173"/>
      <c r="U5" s="173">
        <v>19.653600000000001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39.351600000000005</v>
      </c>
    </row>
    <row r="6" spans="1:43" ht="12.75" customHeight="1" thickBot="1">
      <c r="A6" s="200" t="s">
        <v>4</v>
      </c>
      <c r="B6" s="201"/>
      <c r="C6" s="249">
        <f>SUM(D6:G6)</f>
        <v>188.84259524121615</v>
      </c>
      <c r="D6" s="252">
        <v>188.84259524121615</v>
      </c>
      <c r="E6" s="188">
        <v>0</v>
      </c>
      <c r="F6" s="253"/>
      <c r="G6" s="253">
        <v>0</v>
      </c>
      <c r="H6" s="303">
        <f>SUM(I6:K6)</f>
        <v>21.617000000000001</v>
      </c>
      <c r="I6" s="304">
        <v>31.806000000000001</v>
      </c>
      <c r="J6" s="304">
        <v>0</v>
      </c>
      <c r="K6" s="253">
        <v>-10.189</v>
      </c>
      <c r="L6" s="303">
        <f>SUM(M6:Z6)</f>
        <v>101.35720000000001</v>
      </c>
      <c r="M6" s="28">
        <v>-5.1129999999999995</v>
      </c>
      <c r="N6" s="28">
        <v>-6.39</v>
      </c>
      <c r="O6" s="173"/>
      <c r="P6" s="173">
        <v>-6.39</v>
      </c>
      <c r="Q6" s="173">
        <v>0</v>
      </c>
      <c r="R6" s="173">
        <v>-12.639599999999998</v>
      </c>
      <c r="S6" s="173">
        <v>111.2937</v>
      </c>
      <c r="T6" s="173">
        <v>-1.1263000000000001</v>
      </c>
      <c r="U6" s="173">
        <v>21.7224</v>
      </c>
      <c r="V6" s="173">
        <v>0</v>
      </c>
      <c r="W6" s="173">
        <v>0</v>
      </c>
      <c r="X6" s="173">
        <v>0</v>
      </c>
      <c r="Y6" s="184">
        <v>0</v>
      </c>
      <c r="Z6" s="253">
        <v>0</v>
      </c>
      <c r="AA6" s="303">
        <v>-2.42994340512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309.38685183609613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1732.7292455783422</v>
      </c>
      <c r="D7" s="324">
        <f t="shared" si="1"/>
        <v>1647.6736767783418</v>
      </c>
      <c r="E7" s="178">
        <f t="shared" si="1"/>
        <v>64.703600000000009</v>
      </c>
      <c r="F7" s="178">
        <f t="shared" si="1"/>
        <v>0</v>
      </c>
      <c r="G7" s="178">
        <f t="shared" si="1"/>
        <v>20.351968800000002</v>
      </c>
      <c r="H7" s="306">
        <f t="shared" si="1"/>
        <v>1208.252</v>
      </c>
      <c r="I7" s="324">
        <f t="shared" si="1"/>
        <v>751.44</v>
      </c>
      <c r="J7" s="178">
        <f t="shared" si="1"/>
        <v>472.31700000000001</v>
      </c>
      <c r="K7" s="324">
        <f t="shared" si="1"/>
        <v>-15.504999999999999</v>
      </c>
      <c r="L7" s="306">
        <f t="shared" si="1"/>
        <v>5683.1262966500008</v>
      </c>
      <c r="M7" s="324">
        <f t="shared" si="1"/>
        <v>2338.6862000000001</v>
      </c>
      <c r="N7" s="324">
        <f t="shared" ref="N7" si="2">N2+N3-N4-N5+N6</f>
        <v>24.494999999999997</v>
      </c>
      <c r="O7" s="178">
        <f t="shared" si="1"/>
        <v>0</v>
      </c>
      <c r="P7" s="178">
        <f t="shared" si="1"/>
        <v>676.27499999999998</v>
      </c>
      <c r="Q7" s="178">
        <f t="shared" si="1"/>
        <v>163.61799999999999</v>
      </c>
      <c r="R7" s="178">
        <f t="shared" si="1"/>
        <v>385.50779999999997</v>
      </c>
      <c r="S7" s="178">
        <f t="shared" si="1"/>
        <v>517.07249999999999</v>
      </c>
      <c r="T7" s="178">
        <f t="shared" si="1"/>
        <v>114.88260000000001</v>
      </c>
      <c r="U7" s="178">
        <f t="shared" si="1"/>
        <v>1271.2775999999999</v>
      </c>
      <c r="V7" s="178">
        <f t="shared" si="1"/>
        <v>97.282996650000001</v>
      </c>
      <c r="W7" s="178">
        <f t="shared" si="1"/>
        <v>-54.651999999999994</v>
      </c>
      <c r="X7" s="178">
        <f t="shared" si="1"/>
        <v>107.1476</v>
      </c>
      <c r="Y7" s="178">
        <f t="shared" si="1"/>
        <v>3.1529999999999996</v>
      </c>
      <c r="Z7" s="324">
        <f t="shared" si="1"/>
        <v>38.380000000000003</v>
      </c>
      <c r="AA7" s="306">
        <f t="shared" si="1"/>
        <v>2198.45009022144</v>
      </c>
      <c r="AB7" s="306">
        <f t="shared" si="1"/>
        <v>174.18208406820253</v>
      </c>
      <c r="AC7" s="324">
        <f t="shared" si="1"/>
        <v>79.11999999999999</v>
      </c>
      <c r="AD7" s="178">
        <f t="shared" si="1"/>
        <v>1.6339999999999999</v>
      </c>
      <c r="AE7" s="178">
        <f t="shared" si="1"/>
        <v>90.80077920530006</v>
      </c>
      <c r="AF7" s="178">
        <f t="shared" ref="AF7" si="3">AF2+AF3-AF4-AF5+AF6</f>
        <v>0</v>
      </c>
      <c r="AG7" s="178">
        <f t="shared" si="1"/>
        <v>0</v>
      </c>
      <c r="AH7" s="178">
        <f t="shared" si="1"/>
        <v>2.4839973249259577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0</v>
      </c>
      <c r="AP7" s="360">
        <f t="shared" si="1"/>
        <v>0</v>
      </c>
      <c r="AQ7" s="227">
        <f t="shared" si="0"/>
        <v>10996.739716517986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1732.7292455783422</v>
      </c>
      <c r="D8" s="372">
        <f t="shared" si="6"/>
        <v>1647.6736767783418</v>
      </c>
      <c r="E8" s="373">
        <f t="shared" si="6"/>
        <v>64.703600000000009</v>
      </c>
      <c r="F8" s="374">
        <f t="shared" si="6"/>
        <v>0</v>
      </c>
      <c r="G8" s="374">
        <f t="shared" si="6"/>
        <v>20.351968800000002</v>
      </c>
      <c r="H8" s="375">
        <f t="shared" si="6"/>
        <v>1208.252</v>
      </c>
      <c r="I8" s="372">
        <f t="shared" si="6"/>
        <v>751.44</v>
      </c>
      <c r="J8" s="373">
        <f t="shared" si="6"/>
        <v>472.31700000000001</v>
      </c>
      <c r="K8" s="372">
        <f t="shared" si="6"/>
        <v>-15.504999999999999</v>
      </c>
      <c r="L8" s="375">
        <f t="shared" si="6"/>
        <v>5534.4456966500011</v>
      </c>
      <c r="M8" s="372">
        <f t="shared" si="6"/>
        <v>2338.6862000000001</v>
      </c>
      <c r="N8" s="372">
        <f t="shared" si="6"/>
        <v>24.494999999999997</v>
      </c>
      <c r="O8" s="373">
        <f t="shared" si="6"/>
        <v>0</v>
      </c>
      <c r="P8" s="373">
        <f t="shared" si="6"/>
        <v>676.27499999999998</v>
      </c>
      <c r="Q8" s="373">
        <f t="shared" si="6"/>
        <v>163.61799999999999</v>
      </c>
      <c r="R8" s="373">
        <f t="shared" si="6"/>
        <v>385.50779999999997</v>
      </c>
      <c r="S8" s="373">
        <f t="shared" si="6"/>
        <v>517.07249999999999</v>
      </c>
      <c r="T8" s="373">
        <f t="shared" si="6"/>
        <v>114.88260000000001</v>
      </c>
      <c r="U8" s="373">
        <f t="shared" si="6"/>
        <v>1271.2775999999999</v>
      </c>
      <c r="V8" s="373">
        <f t="shared" si="6"/>
        <v>97.282996650000001</v>
      </c>
      <c r="W8" s="373">
        <f t="shared" si="6"/>
        <v>-54.651999999999994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1739.0048814701263</v>
      </c>
      <c r="AB8" s="372">
        <f t="shared" si="6"/>
        <v>174.18208406820253</v>
      </c>
      <c r="AC8" s="372">
        <f t="shared" si="6"/>
        <v>79.11999999999999</v>
      </c>
      <c r="AD8" s="373">
        <f t="shared" si="6"/>
        <v>1.6339999999999999</v>
      </c>
      <c r="AE8" s="373">
        <f t="shared" si="6"/>
        <v>90.80077920530006</v>
      </c>
      <c r="AF8" s="373">
        <f t="shared" si="6"/>
        <v>0</v>
      </c>
      <c r="AG8" s="373">
        <f t="shared" si="6"/>
        <v>0</v>
      </c>
      <c r="AH8" s="373">
        <f t="shared" si="6"/>
        <v>2.4839973249259577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0</v>
      </c>
      <c r="AP8" s="372">
        <f t="shared" si="6"/>
        <v>0</v>
      </c>
      <c r="AQ8" s="376">
        <f t="shared" si="0"/>
        <v>10388.613907766672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1402.1033305001797</v>
      </c>
      <c r="D9" s="257">
        <f t="shared" si="8"/>
        <v>1402.1033305001797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763.23</v>
      </c>
      <c r="I9" s="257">
        <f t="shared" si="8"/>
        <v>755.71799999999996</v>
      </c>
      <c r="J9" s="178">
        <f t="shared" si="8"/>
        <v>7.5120000000000005</v>
      </c>
      <c r="K9" s="258">
        <f t="shared" si="8"/>
        <v>0</v>
      </c>
      <c r="L9" s="306">
        <f t="shared" si="8"/>
        <v>3023.2288497563773</v>
      </c>
      <c r="M9" s="178">
        <f t="shared" si="8"/>
        <v>2338.6862000000001</v>
      </c>
      <c r="N9" s="178">
        <f t="shared" ref="N9" si="9">SUM(N10:N14)</f>
        <v>29.82</v>
      </c>
      <c r="O9" s="178">
        <f t="shared" si="8"/>
        <v>3.7976497563771852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632.30579999999998</v>
      </c>
      <c r="T9" s="178">
        <f t="shared" si="8"/>
        <v>0</v>
      </c>
      <c r="U9" s="178">
        <f t="shared" si="8"/>
        <v>18.619199999999999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945.64794114837105</v>
      </c>
      <c r="AB9" s="324">
        <f t="shared" si="8"/>
        <v>0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0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41.272570937231293</v>
      </c>
      <c r="AP9" s="324">
        <f t="shared" si="8"/>
        <v>0</v>
      </c>
      <c r="AQ9" s="209">
        <f t="shared" si="0"/>
        <v>6175.4826923421588</v>
      </c>
    </row>
    <row r="10" spans="1:43" ht="12.75" customHeight="1">
      <c r="A10" s="63" t="s">
        <v>221</v>
      </c>
      <c r="B10" s="210"/>
      <c r="C10" s="259">
        <f>SUM(D10:G10)</f>
        <v>1398.3211007999998</v>
      </c>
      <c r="D10" s="260">
        <v>1398.3211007999998</v>
      </c>
      <c r="E10" s="179"/>
      <c r="F10" s="261"/>
      <c r="G10" s="261"/>
      <c r="H10" s="307">
        <f>SUM(I10:K10)</f>
        <v>576.4860000000001</v>
      </c>
      <c r="I10" s="260">
        <v>568.97400000000005</v>
      </c>
      <c r="J10" s="179">
        <v>7.5120000000000005</v>
      </c>
      <c r="K10" s="261"/>
      <c r="L10" s="307">
        <f>SUM(M10:Z10)</f>
        <v>650.92499999999995</v>
      </c>
      <c r="M10" s="179"/>
      <c r="N10" s="179"/>
      <c r="O10" s="179"/>
      <c r="P10" s="179"/>
      <c r="Q10" s="179"/>
      <c r="R10" s="179"/>
      <c r="S10" s="179">
        <v>632.30579999999998</v>
      </c>
      <c r="T10" s="179"/>
      <c r="U10" s="179">
        <v>18.619199999999999</v>
      </c>
      <c r="V10" s="179"/>
      <c r="W10" s="179"/>
      <c r="X10" s="179"/>
      <c r="Y10" s="179"/>
      <c r="Z10" s="261"/>
      <c r="AA10" s="307">
        <v>914.19384732970286</v>
      </c>
      <c r="AB10" s="326">
        <f>SUM(AC10:AM10)</f>
        <v>0</v>
      </c>
      <c r="AC10" s="327"/>
      <c r="AD10" s="179"/>
      <c r="AE10" s="179">
        <v>0</v>
      </c>
      <c r="AF10" s="179">
        <v>0</v>
      </c>
      <c r="AG10" s="179">
        <v>0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3539.9259481297026</v>
      </c>
    </row>
    <row r="11" spans="1:43" ht="12.75" customHeight="1">
      <c r="A11" s="19" t="s">
        <v>222</v>
      </c>
      <c r="B11" s="198"/>
      <c r="C11" s="249">
        <f>SUM(D11:G11)</f>
        <v>3.7822297001798288</v>
      </c>
      <c r="D11" s="28">
        <v>3.7822297001798288</v>
      </c>
      <c r="E11" s="173"/>
      <c r="F11" s="188"/>
      <c r="G11" s="188"/>
      <c r="H11" s="302">
        <f>SUM(I11:K11)</f>
        <v>9.3000000000000007</v>
      </c>
      <c r="I11" s="28">
        <v>9.3000000000000007</v>
      </c>
      <c r="J11" s="173"/>
      <c r="K11" s="188"/>
      <c r="L11" s="302">
        <f>SUM(M11:Z11)</f>
        <v>3.7976497563771852</v>
      </c>
      <c r="M11" s="173"/>
      <c r="N11" s="173"/>
      <c r="O11" s="173">
        <v>3.7976497563771852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31.454093818668195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48.333973275225212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33.276010318142731</v>
      </c>
      <c r="AP12" s="320"/>
      <c r="AQ12" s="199">
        <f t="shared" si="0"/>
        <v>33.276010318142731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177.44399999999999</v>
      </c>
      <c r="I13" s="28">
        <v>177.44399999999999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177.44399999999999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2368.5062000000003</v>
      </c>
      <c r="M14" s="180">
        <v>2338.6862000000001</v>
      </c>
      <c r="N14" s="180">
        <v>29.82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7.9965606190885641</v>
      </c>
      <c r="AP14" s="328"/>
      <c r="AQ14" s="215">
        <f t="shared" si="0"/>
        <v>2376.5027606190888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164.35300000000001</v>
      </c>
      <c r="I15" s="266">
        <f t="shared" si="13"/>
        <v>0</v>
      </c>
      <c r="J15" s="181">
        <f t="shared" si="13"/>
        <v>0</v>
      </c>
      <c r="K15" s="267">
        <f t="shared" si="13"/>
        <v>164.35300000000001</v>
      </c>
      <c r="L15" s="309">
        <f t="shared" si="13"/>
        <v>2324.6709000000001</v>
      </c>
      <c r="M15" s="181">
        <f t="shared" si="13"/>
        <v>0</v>
      </c>
      <c r="N15" s="181">
        <f t="shared" si="13"/>
        <v>0</v>
      </c>
      <c r="O15" s="181">
        <f t="shared" si="13"/>
        <v>51.809800000000003</v>
      </c>
      <c r="P15" s="181">
        <f t="shared" si="13"/>
        <v>377.01</v>
      </c>
      <c r="Q15" s="181">
        <f t="shared" si="13"/>
        <v>101.33760000000001</v>
      </c>
      <c r="R15" s="181">
        <f t="shared" si="13"/>
        <v>29.492399999999996</v>
      </c>
      <c r="S15" s="181">
        <f t="shared" si="13"/>
        <v>806.63310000000001</v>
      </c>
      <c r="T15" s="181">
        <f t="shared" si="13"/>
        <v>33.789000000000001</v>
      </c>
      <c r="U15" s="181">
        <f t="shared" si="13"/>
        <v>868.89599999999996</v>
      </c>
      <c r="V15" s="181">
        <f t="shared" si="13"/>
        <v>0</v>
      </c>
      <c r="W15" s="181">
        <f t="shared" si="13"/>
        <v>55.702999999999996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1388.3061049011178</v>
      </c>
      <c r="AP15" s="217">
        <f t="shared" si="13"/>
        <v>0</v>
      </c>
      <c r="AQ15" s="218">
        <f t="shared" si="0"/>
        <v>3877.3300049011177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1345.3138435081685</v>
      </c>
      <c r="AP16" s="326"/>
      <c r="AQ16" s="219">
        <f>C16+H16+L16+AA16+AO16+AP16</f>
        <v>1345.3138435081685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19.088564058469476</v>
      </c>
      <c r="AP17" s="320"/>
      <c r="AQ17" s="199">
        <f>C17+H17+L17+AA17+AO17+AP17</f>
        <v>19.088564058469476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23.903697334479794</v>
      </c>
      <c r="AP18" s="320"/>
      <c r="AQ18" s="199">
        <f t="shared" si="0"/>
        <v>23.903697334479794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164.35300000000001</v>
      </c>
      <c r="I19" s="28"/>
      <c r="J19" s="173"/>
      <c r="K19" s="188">
        <v>164.35300000000001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164.35300000000001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2324.6709000000001</v>
      </c>
      <c r="M20" s="180"/>
      <c r="N20" s="180"/>
      <c r="O20" s="180">
        <v>51.809800000000003</v>
      </c>
      <c r="P20" s="180">
        <v>377.01</v>
      </c>
      <c r="Q20" s="180">
        <v>101.33760000000001</v>
      </c>
      <c r="R20" s="180">
        <v>29.492399999999996</v>
      </c>
      <c r="S20" s="180">
        <v>806.63310000000001</v>
      </c>
      <c r="T20" s="180">
        <v>33.789000000000001</v>
      </c>
      <c r="U20" s="180">
        <v>868.89599999999996</v>
      </c>
      <c r="V20" s="180"/>
      <c r="W20" s="180">
        <v>55.702999999999996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2324.6709000000001</v>
      </c>
    </row>
    <row r="21" spans="1:43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-80.753999999999991</v>
      </c>
      <c r="AC21" s="332">
        <f t="shared" si="17"/>
        <v>-79.11999999999999</v>
      </c>
      <c r="AD21" s="182">
        <f t="shared" si="17"/>
        <v>-1.6339999999999999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80.753999999999991</v>
      </c>
      <c r="AP21" s="331">
        <f t="shared" si="17"/>
        <v>0</v>
      </c>
      <c r="AQ21" s="223">
        <f t="shared" si="17"/>
        <v>0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-80.753999999999991</v>
      </c>
      <c r="AC22" s="327">
        <f>-AC2</f>
        <v>-79.11999999999999</v>
      </c>
      <c r="AD22" s="179">
        <f>-AD2</f>
        <v>-1.6339999999999999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80.753999999999991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378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6.1379999999999999</v>
      </c>
      <c r="I25" s="172">
        <v>6.1379999999999999</v>
      </c>
      <c r="J25" s="183"/>
      <c r="K25" s="172"/>
      <c r="L25" s="309">
        <f>SUM(O25:Z25)</f>
        <v>65.377650243622824</v>
      </c>
      <c r="M25" s="183"/>
      <c r="N25" s="183"/>
      <c r="O25" s="183">
        <v>48.01215024362282</v>
      </c>
      <c r="P25" s="183"/>
      <c r="Q25" s="183"/>
      <c r="R25" s="183"/>
      <c r="S25" s="183">
        <v>9.8490000000000002</v>
      </c>
      <c r="T25" s="183">
        <v>3.3789000000000002</v>
      </c>
      <c r="U25" s="183">
        <v>4.1375999999999999</v>
      </c>
      <c r="V25" s="183"/>
      <c r="W25" s="183"/>
      <c r="X25" s="183"/>
      <c r="Y25" s="183"/>
      <c r="Z25" s="172"/>
      <c r="AA25" s="309">
        <v>20.746775580395528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212.89767841788478</v>
      </c>
      <c r="AP25" s="217"/>
      <c r="AQ25" s="226">
        <f>C25+H25+L25+AA25+AB25+AN25+AO25+AP25</f>
        <v>305.16010424190313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330.62591507816251</v>
      </c>
      <c r="D26" s="276">
        <f t="shared" si="20"/>
        <v>245.57034627816211</v>
      </c>
      <c r="E26" s="177">
        <f t="shared" si="20"/>
        <v>64.703600000000009</v>
      </c>
      <c r="F26" s="177">
        <f t="shared" si="20"/>
        <v>0</v>
      </c>
      <c r="G26" s="177">
        <f t="shared" si="20"/>
        <v>20.351968800000002</v>
      </c>
      <c r="H26" s="305">
        <f t="shared" si="20"/>
        <v>603.23699999999997</v>
      </c>
      <c r="I26" s="276">
        <f t="shared" si="20"/>
        <v>-10.415999999999906</v>
      </c>
      <c r="J26" s="177">
        <f t="shared" si="20"/>
        <v>464.80500000000001</v>
      </c>
      <c r="K26" s="295">
        <f t="shared" si="20"/>
        <v>148.84800000000001</v>
      </c>
      <c r="L26" s="305">
        <f t="shared" si="20"/>
        <v>4919.190696650001</v>
      </c>
      <c r="M26" s="177">
        <f t="shared" si="20"/>
        <v>0</v>
      </c>
      <c r="N26" s="177">
        <f t="shared" si="20"/>
        <v>-5.3250000000000028</v>
      </c>
      <c r="O26" s="177">
        <f t="shared" si="20"/>
        <v>0</v>
      </c>
      <c r="P26" s="177">
        <f t="shared" si="20"/>
        <v>1053.2849999999999</v>
      </c>
      <c r="Q26" s="177">
        <f t="shared" si="20"/>
        <v>264.9556</v>
      </c>
      <c r="R26" s="177">
        <f t="shared" si="20"/>
        <v>415.00019999999995</v>
      </c>
      <c r="S26" s="177">
        <f t="shared" si="20"/>
        <v>681.55079999999998</v>
      </c>
      <c r="T26" s="177">
        <f t="shared" si="20"/>
        <v>145.29270000000002</v>
      </c>
      <c r="U26" s="177">
        <f t="shared" si="20"/>
        <v>2117.4168</v>
      </c>
      <c r="V26" s="177">
        <f t="shared" si="20"/>
        <v>97.282996650000001</v>
      </c>
      <c r="W26" s="177">
        <f t="shared" si="20"/>
        <v>1.0510000000000019</v>
      </c>
      <c r="X26" s="177">
        <f t="shared" si="20"/>
        <v>107.1476</v>
      </c>
      <c r="Y26" s="177">
        <f t="shared" si="20"/>
        <v>3.1529999999999996</v>
      </c>
      <c r="Z26" s="295">
        <f t="shared" si="20"/>
        <v>38.380000000000003</v>
      </c>
      <c r="AA26" s="305">
        <f t="shared" si="20"/>
        <v>1232.0553734926734</v>
      </c>
      <c r="AB26" s="255">
        <f t="shared" si="20"/>
        <v>93.428084068202537</v>
      </c>
      <c r="AC26" s="334">
        <f t="shared" si="20"/>
        <v>0</v>
      </c>
      <c r="AD26" s="334">
        <f t="shared" si="20"/>
        <v>0</v>
      </c>
      <c r="AE26" s="334">
        <f t="shared" si="20"/>
        <v>90.80077920530006</v>
      </c>
      <c r="AF26" s="334">
        <f t="shared" si="20"/>
        <v>0</v>
      </c>
      <c r="AG26" s="334">
        <f t="shared" si="20"/>
        <v>0</v>
      </c>
      <c r="AH26" s="334">
        <f t="shared" si="20"/>
        <v>2.4839973249259577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1214.8898555460019</v>
      </c>
      <c r="AP26" s="255">
        <f t="shared" si="20"/>
        <v>0</v>
      </c>
      <c r="AQ26" s="205">
        <f>C26+H26+L26+AA26+AB26+AN26+AO26+AP26</f>
        <v>8393.4269248350411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148.6806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107.1476</v>
      </c>
      <c r="Y27" s="178">
        <f t="shared" si="23"/>
        <v>3.1529999999999996</v>
      </c>
      <c r="Z27" s="258">
        <f t="shared" si="23"/>
        <v>38.380000000000003</v>
      </c>
      <c r="AA27" s="306">
        <f t="shared" si="23"/>
        <v>459.44520875131366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608.12580875131368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148.6806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107.1476</v>
      </c>
      <c r="Y28" s="182">
        <f>Y26</f>
        <v>3.1529999999999996</v>
      </c>
      <c r="Z28" s="270">
        <f>Z26</f>
        <v>38.380000000000003</v>
      </c>
      <c r="AA28" s="313">
        <v>459.44520875131366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608.12580875131368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389.92309477487714</v>
      </c>
      <c r="D29" s="56">
        <f t="shared" si="25"/>
        <v>304.86752597487714</v>
      </c>
      <c r="E29" s="57">
        <f t="shared" si="25"/>
        <v>64.703600000000009</v>
      </c>
      <c r="F29" s="58">
        <f t="shared" si="25"/>
        <v>0</v>
      </c>
      <c r="G29" s="58">
        <f t="shared" si="25"/>
        <v>20.351968799999998</v>
      </c>
      <c r="H29" s="59">
        <f t="shared" si="25"/>
        <v>621.93300199999999</v>
      </c>
      <c r="I29" s="56">
        <f t="shared" si="25"/>
        <v>0</v>
      </c>
      <c r="J29" s="56">
        <f t="shared" si="25"/>
        <v>473.25599999999997</v>
      </c>
      <c r="K29" s="56">
        <f t="shared" si="25"/>
        <v>148.67700199999999</v>
      </c>
      <c r="L29" s="59">
        <f t="shared" si="25"/>
        <v>4765.8955979935645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1047.9130837358491</v>
      </c>
      <c r="Q29" s="57">
        <f t="shared" si="25"/>
        <v>238.56560000000002</v>
      </c>
      <c r="R29" s="57">
        <f t="shared" si="25"/>
        <v>409.73390182771476</v>
      </c>
      <c r="S29" s="57">
        <f t="shared" si="25"/>
        <v>733.75049999999999</v>
      </c>
      <c r="T29" s="57">
        <f t="shared" si="25"/>
        <v>152.45531578000009</v>
      </c>
      <c r="U29" s="57">
        <f t="shared" si="25"/>
        <v>2085.1432</v>
      </c>
      <c r="V29" s="57">
        <f t="shared" si="25"/>
        <v>97.282996649999987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772.62888124582025</v>
      </c>
      <c r="AB29" s="60">
        <f t="shared" si="25"/>
        <v>93.428084068202509</v>
      </c>
      <c r="AC29" s="61">
        <f t="shared" si="25"/>
        <v>0</v>
      </c>
      <c r="AD29" s="57">
        <f t="shared" si="25"/>
        <v>0</v>
      </c>
      <c r="AE29" s="57">
        <f t="shared" si="25"/>
        <v>90.800779205300046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2.4839973249259577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1217.0249355116077</v>
      </c>
      <c r="AP29" s="60">
        <f t="shared" si="25"/>
        <v>0</v>
      </c>
      <c r="AQ29" s="51">
        <f t="shared" si="25"/>
        <v>7860.8335955940702</v>
      </c>
    </row>
    <row r="30" spans="1:43" s="232" customFormat="1" ht="12.75" customHeight="1">
      <c r="A30" s="230" t="s">
        <v>43</v>
      </c>
      <c r="B30" s="231"/>
      <c r="C30" s="278">
        <f>SUM(C31:C44)</f>
        <v>51.502525974877138</v>
      </c>
      <c r="D30" s="185">
        <v>51.50252597487713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1070.6076190883937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28.561462796020624</v>
      </c>
      <c r="R30" s="185">
        <f>SUM(R31:R44)</f>
        <v>0</v>
      </c>
      <c r="S30" s="185">
        <v>625.41150000000005</v>
      </c>
      <c r="T30" s="185">
        <v>60.709538717889821</v>
      </c>
      <c r="U30" s="185">
        <v>286.15835009948313</v>
      </c>
      <c r="V30" s="185">
        <v>68.715767474999993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359.71849622623483</v>
      </c>
      <c r="AB30" s="336">
        <f t="shared" ref="AB30:AN30" si="31">SUM(AB31:AB44)</f>
        <v>61.76554886787045</v>
      </c>
      <c r="AC30" s="337">
        <f t="shared" si="31"/>
        <v>0</v>
      </c>
      <c r="AD30" s="185">
        <f t="shared" si="31"/>
        <v>0</v>
      </c>
      <c r="AE30" s="185">
        <f t="shared" si="31"/>
        <v>59.281551542944491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2.4839973249259577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461.9088564058469</v>
      </c>
      <c r="AP30" s="336">
        <f>SUM(AP31:AP44)</f>
        <v>0</v>
      </c>
      <c r="AQ30" s="209">
        <f t="shared" ref="AQ30" si="35">C30+H30+L30+AA30+AB30+AN30+AO30+AP30</f>
        <v>2005.5030465632231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83.621843922067455</v>
      </c>
      <c r="M31" s="186"/>
      <c r="N31" s="186"/>
      <c r="O31" s="186"/>
      <c r="P31" s="186"/>
      <c r="Q31" s="186">
        <v>0.88309361252426311</v>
      </c>
      <c r="R31" s="186"/>
      <c r="S31" s="186">
        <v>20.458694270520979</v>
      </c>
      <c r="T31" s="186">
        <v>0.47131437657145031</v>
      </c>
      <c r="U31" s="186">
        <v>49.975502607651826</v>
      </c>
      <c r="V31" s="186">
        <v>11.833239054798931</v>
      </c>
      <c r="W31" s="186"/>
      <c r="X31" s="186"/>
      <c r="Y31" s="186"/>
      <c r="Z31" s="283"/>
      <c r="AA31" s="352">
        <v>27.902076949496212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26.547658721417374</v>
      </c>
      <c r="AP31" s="338"/>
      <c r="AQ31" s="212">
        <f t="shared" si="24"/>
        <v>138.07157959298104</v>
      </c>
    </row>
    <row r="32" spans="1:43" ht="12.75" customHeight="1">
      <c r="A32" s="235" t="s">
        <v>110</v>
      </c>
      <c r="B32" s="236" t="s">
        <v>15</v>
      </c>
      <c r="C32" s="249">
        <f t="shared" si="36"/>
        <v>13.185408293789054</v>
      </c>
      <c r="D32" s="186">
        <v>13.185408293789054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242.33057743031168</v>
      </c>
      <c r="M32" s="173"/>
      <c r="N32" s="173"/>
      <c r="O32" s="173"/>
      <c r="P32" s="186"/>
      <c r="Q32" s="186">
        <v>6.5922679908579562</v>
      </c>
      <c r="R32" s="173"/>
      <c r="S32" s="186">
        <v>152.72355440188281</v>
      </c>
      <c r="T32" s="186">
        <v>11.387114159187995</v>
      </c>
      <c r="U32" s="186">
        <v>50.094130198110385</v>
      </c>
      <c r="V32" s="186">
        <v>21.533510680272556</v>
      </c>
      <c r="W32" s="173"/>
      <c r="X32" s="173"/>
      <c r="Y32" s="173"/>
      <c r="Z32" s="188"/>
      <c r="AA32" s="350">
        <v>117.55358159138653</v>
      </c>
      <c r="AB32" s="320">
        <f t="shared" si="39"/>
        <v>2.4839973249259577</v>
      </c>
      <c r="AC32" s="321"/>
      <c r="AD32" s="173"/>
      <c r="AE32" s="173">
        <v>0</v>
      </c>
      <c r="AF32" s="173"/>
      <c r="AG32" s="186"/>
      <c r="AH32" s="186">
        <v>2.4839973249259577</v>
      </c>
      <c r="AI32" s="173">
        <v>0</v>
      </c>
      <c r="AJ32" s="173"/>
      <c r="AK32" s="173"/>
      <c r="AL32" s="173"/>
      <c r="AM32" s="440"/>
      <c r="AN32" s="413"/>
      <c r="AO32" s="347">
        <v>104.98881517513979</v>
      </c>
      <c r="AP32" s="320"/>
      <c r="AQ32" s="199">
        <f t="shared" si="24"/>
        <v>480.54237981555303</v>
      </c>
    </row>
    <row r="33" spans="1:43" ht="12.75" customHeight="1">
      <c r="A33" s="235" t="s">
        <v>16</v>
      </c>
      <c r="B33" s="236" t="s">
        <v>17</v>
      </c>
      <c r="C33" s="249">
        <f t="shared" si="36"/>
        <v>4.5959840281105748</v>
      </c>
      <c r="D33" s="186">
        <v>4.5959840281105748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32.701433027245464</v>
      </c>
      <c r="M33" s="173"/>
      <c r="N33" s="173"/>
      <c r="O33" s="173"/>
      <c r="P33" s="186"/>
      <c r="Q33" s="186">
        <v>0.4246604280018586</v>
      </c>
      <c r="R33" s="173"/>
      <c r="S33" s="186">
        <v>9.8381391758055639</v>
      </c>
      <c r="T33" s="186">
        <v>12.199004782256813</v>
      </c>
      <c r="U33" s="186">
        <v>10.239628641181227</v>
      </c>
      <c r="V33" s="186">
        <v>0</v>
      </c>
      <c r="W33" s="173"/>
      <c r="X33" s="173"/>
      <c r="Y33" s="173"/>
      <c r="Z33" s="188"/>
      <c r="AA33" s="350">
        <v>1.230886869429525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11.756830167834062</v>
      </c>
      <c r="AP33" s="320"/>
      <c r="AQ33" s="199">
        <f t="shared" si="24"/>
        <v>50.285134092619622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7.6556856527302664</v>
      </c>
      <c r="M34" s="173"/>
      <c r="N34" s="173"/>
      <c r="O34" s="173"/>
      <c r="P34" s="186"/>
      <c r="Q34" s="186">
        <v>0.24568681975369588</v>
      </c>
      <c r="R34" s="173"/>
      <c r="S34" s="186">
        <v>5.6918445115572132</v>
      </c>
      <c r="T34" s="186">
        <v>0.3699967955971214</v>
      </c>
      <c r="U34" s="186">
        <v>1.348157525822236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59.281551542944491</v>
      </c>
      <c r="AC34" s="321"/>
      <c r="AD34" s="173"/>
      <c r="AE34" s="173">
        <v>59.281551542944491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19.594297315832318</v>
      </c>
      <c r="AP34" s="320"/>
      <c r="AQ34" s="199">
        <f t="shared" si="24"/>
        <v>86.531534511507076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11.27346680689573</v>
      </c>
      <c r="M35" s="173"/>
      <c r="N35" s="173"/>
      <c r="O35" s="173"/>
      <c r="P35" s="186"/>
      <c r="Q35" s="186">
        <v>0.10274876764859672</v>
      </c>
      <c r="R35" s="173"/>
      <c r="S35" s="186">
        <v>2.3803882104714935</v>
      </c>
      <c r="T35" s="186">
        <v>1.3454428930804414E-2</v>
      </c>
      <c r="U35" s="186">
        <v>8.776875399844835</v>
      </c>
      <c r="V35" s="186">
        <v>0</v>
      </c>
      <c r="W35" s="173"/>
      <c r="X35" s="173"/>
      <c r="Y35" s="173"/>
      <c r="Z35" s="188"/>
      <c r="AA35" s="350">
        <v>10.666094009752143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18.239974132224777</v>
      </c>
      <c r="AP35" s="320"/>
      <c r="AQ35" s="199">
        <f t="shared" si="24"/>
        <v>40.17953494887265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66.167166641956953</v>
      </c>
      <c r="M36" s="173"/>
      <c r="N36" s="173"/>
      <c r="O36" s="173"/>
      <c r="P36" s="186"/>
      <c r="Q36" s="186">
        <v>1.9329353521737471</v>
      </c>
      <c r="R36" s="173"/>
      <c r="S36" s="186">
        <v>44.780454590501272</v>
      </c>
      <c r="T36" s="186">
        <v>3.7663260377143075</v>
      </c>
      <c r="U36" s="186">
        <v>15.687450661567629</v>
      </c>
      <c r="V36" s="186">
        <v>0</v>
      </c>
      <c r="W36" s="173"/>
      <c r="X36" s="173"/>
      <c r="Y36" s="173"/>
      <c r="Z36" s="188"/>
      <c r="AA36" s="347">
        <v>69.873577084361699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77.155936885558859</v>
      </c>
      <c r="AP36" s="320"/>
      <c r="AQ36" s="199">
        <f t="shared" si="24"/>
        <v>213.19668061187753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15.201689866893551</v>
      </c>
      <c r="M37" s="173"/>
      <c r="N37" s="173"/>
      <c r="O37" s="173"/>
      <c r="P37" s="186"/>
      <c r="Q37" s="186">
        <v>0.14203757589152285</v>
      </c>
      <c r="R37" s="173"/>
      <c r="S37" s="186">
        <v>3.2905949028260553</v>
      </c>
      <c r="T37" s="186">
        <v>1.6101672760798902</v>
      </c>
      <c r="U37" s="186">
        <v>10.158890112096083</v>
      </c>
      <c r="V37" s="186">
        <v>0</v>
      </c>
      <c r="W37" s="173"/>
      <c r="X37" s="173"/>
      <c r="Y37" s="173"/>
      <c r="Z37" s="188"/>
      <c r="AA37" s="350">
        <v>3.3849511596493955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22.058939589238346</v>
      </c>
      <c r="AP37" s="320"/>
      <c r="AQ37" s="199">
        <f t="shared" si="24"/>
        <v>40.645580615781292</v>
      </c>
    </row>
    <row r="38" spans="1:43" ht="12.75" customHeight="1">
      <c r="A38" s="235" t="s">
        <v>26</v>
      </c>
      <c r="B38" s="236" t="s">
        <v>27</v>
      </c>
      <c r="C38" s="249">
        <f t="shared" si="36"/>
        <v>31.800887623002897</v>
      </c>
      <c r="D38" s="186">
        <v>31.800887623002897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69.272607051813992</v>
      </c>
      <c r="M38" s="173"/>
      <c r="N38" s="173"/>
      <c r="O38" s="173"/>
      <c r="P38" s="186"/>
      <c r="Q38" s="186">
        <v>0.94994907713068422</v>
      </c>
      <c r="R38" s="173"/>
      <c r="S38" s="186">
        <v>22.007539705816011</v>
      </c>
      <c r="T38" s="186">
        <v>4.9515108550116471</v>
      </c>
      <c r="U38" s="186">
        <v>23.423200165167916</v>
      </c>
      <c r="V38" s="186">
        <v>17.940407248687727</v>
      </c>
      <c r="W38" s="173"/>
      <c r="X38" s="173"/>
      <c r="Y38" s="173"/>
      <c r="Z38" s="188"/>
      <c r="AA38" s="350">
        <v>45.718171918994635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33.891044239511849</v>
      </c>
      <c r="AP38" s="320"/>
      <c r="AQ38" s="199">
        <f t="shared" si="24"/>
        <v>180.68271083332337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383.87020686242977</v>
      </c>
      <c r="M39" s="173"/>
      <c r="N39" s="173"/>
      <c r="O39" s="173"/>
      <c r="P39" s="186"/>
      <c r="Q39" s="186">
        <v>15.117003236300638</v>
      </c>
      <c r="R39" s="173"/>
      <c r="S39" s="186">
        <v>350.21671894320679</v>
      </c>
      <c r="T39" s="186">
        <v>8.5488465612330984</v>
      </c>
      <c r="U39" s="186">
        <v>9.9027689152565088</v>
      </c>
      <c r="V39" s="186">
        <v>8.4869206432688374E-2</v>
      </c>
      <c r="W39" s="173"/>
      <c r="X39" s="173"/>
      <c r="Y39" s="173"/>
      <c r="Z39" s="188"/>
      <c r="AA39" s="350">
        <v>17.466075592227742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30.75201774743768</v>
      </c>
      <c r="AP39" s="320"/>
      <c r="AQ39" s="199">
        <f t="shared" si="24"/>
        <v>432.08830020209518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32.300718433674376</v>
      </c>
      <c r="M40" s="173"/>
      <c r="N40" s="173"/>
      <c r="O40" s="173"/>
      <c r="P40" s="186"/>
      <c r="Q40" s="186">
        <v>0.11908689667453044</v>
      </c>
      <c r="R40" s="173"/>
      <c r="S40" s="186">
        <v>2.7588948398405502</v>
      </c>
      <c r="T40" s="186">
        <v>5.7852910972298783</v>
      </c>
      <c r="U40" s="186">
        <v>6.3137043151213357</v>
      </c>
      <c r="V40" s="186">
        <v>17.323741284808079</v>
      </c>
      <c r="W40" s="173"/>
      <c r="X40" s="173"/>
      <c r="Y40" s="173"/>
      <c r="Z40" s="188"/>
      <c r="AA40" s="350">
        <v>3.6921984335511566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11.763275777923919</v>
      </c>
      <c r="AP40" s="320"/>
      <c r="AQ40" s="199">
        <f t="shared" si="24"/>
        <v>47.756192645149454</v>
      </c>
    </row>
    <row r="41" spans="1:43" ht="12.75" customHeight="1">
      <c r="A41" s="235" t="s">
        <v>32</v>
      </c>
      <c r="B41" s="236" t="s">
        <v>33</v>
      </c>
      <c r="C41" s="526">
        <f t="shared" si="36"/>
        <v>1.9202460299746142</v>
      </c>
      <c r="D41" s="525">
        <v>1.9202460299746142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67.561604230188237</v>
      </c>
      <c r="M41" s="173"/>
      <c r="N41" s="173"/>
      <c r="O41" s="173"/>
      <c r="P41" s="186"/>
      <c r="Q41" s="186">
        <v>0.28603872134055719</v>
      </c>
      <c r="R41" s="173"/>
      <c r="S41" s="186">
        <v>6.6266799651168595</v>
      </c>
      <c r="T41" s="186">
        <v>9.0741827199346972</v>
      </c>
      <c r="U41" s="186">
        <v>51.574702823796123</v>
      </c>
      <c r="V41" s="186">
        <v>0</v>
      </c>
      <c r="W41" s="173"/>
      <c r="X41" s="173"/>
      <c r="Y41" s="173"/>
      <c r="Z41" s="188"/>
      <c r="AA41" s="347">
        <v>18.423822097797999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67.690143633310228</v>
      </c>
      <c r="AP41" s="320"/>
      <c r="AQ41" s="199">
        <f t="shared" si="24"/>
        <v>155.59581599127108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5.2537546878360839</v>
      </c>
      <c r="M42" s="173"/>
      <c r="N42" s="173"/>
      <c r="O42" s="173"/>
      <c r="P42" s="186"/>
      <c r="Q42" s="186">
        <v>7.3807767218359951E-2</v>
      </c>
      <c r="R42" s="173"/>
      <c r="S42" s="186">
        <v>1.7099099380800007</v>
      </c>
      <c r="T42" s="186">
        <v>1.0808372310826566</v>
      </c>
      <c r="U42" s="186">
        <v>2.3891997514550671</v>
      </c>
      <c r="V42" s="186">
        <v>0</v>
      </c>
      <c r="W42" s="173"/>
      <c r="X42" s="173"/>
      <c r="Y42" s="173"/>
      <c r="Z42" s="188"/>
      <c r="AA42" s="382">
        <v>1.0177570619992502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6.849225920282608</v>
      </c>
      <c r="AP42" s="320"/>
      <c r="AQ42" s="199">
        <f t="shared" si="24"/>
        <v>13.120737670117942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6.5093416317091641</v>
      </c>
      <c r="M43" s="173"/>
      <c r="N43" s="173"/>
      <c r="O43" s="173"/>
      <c r="P43" s="173"/>
      <c r="Q43" s="173">
        <v>0.12639000759599203</v>
      </c>
      <c r="R43" s="173"/>
      <c r="S43" s="173">
        <v>2.9280865443743433</v>
      </c>
      <c r="T43" s="173">
        <v>0.78257634751512883</v>
      </c>
      <c r="U43" s="173">
        <v>1.6212887322236977</v>
      </c>
      <c r="V43" s="173">
        <v>0</v>
      </c>
      <c r="W43" s="173">
        <v>1.0510000000000019</v>
      </c>
      <c r="X43" s="173"/>
      <c r="Y43" s="173"/>
      <c r="Z43" s="188"/>
      <c r="AA43" s="350">
        <v>42.78930345758851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14.88083546227406</v>
      </c>
      <c r="AP43" s="320"/>
      <c r="AQ43" s="199">
        <f t="shared" si="24"/>
        <v>64.179480551571729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46.88752284264087</v>
      </c>
      <c r="M44" s="180"/>
      <c r="N44" s="180"/>
      <c r="O44" s="180"/>
      <c r="P44" s="180"/>
      <c r="Q44" s="180">
        <v>1.5657565429082174</v>
      </c>
      <c r="R44" s="180"/>
      <c r="S44" s="180">
        <v>0</v>
      </c>
      <c r="T44" s="180">
        <v>0.66891604954434558</v>
      </c>
      <c r="U44" s="180">
        <v>44.652850250188308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15.739861637861035</v>
      </c>
      <c r="AP44" s="328"/>
      <c r="AQ44" s="215">
        <f>C44+H44+L44+AA44+AB44+AN44+AO44+AP44</f>
        <v>62.627384480501902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2322.9513013435635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1047.9130837358491</v>
      </c>
      <c r="Q45" s="529">
        <f t="shared" si="40"/>
        <v>0</v>
      </c>
      <c r="R45" s="529">
        <f t="shared" si="40"/>
        <v>409.73390182771476</v>
      </c>
      <c r="S45" s="529">
        <f t="shared" si="40"/>
        <v>24.622499999999999</v>
      </c>
      <c r="T45" s="529">
        <f t="shared" si="40"/>
        <v>7.1626157799999994</v>
      </c>
      <c r="U45" s="529">
        <f>SUM(U46:U55)</f>
        <v>833.51920000000007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1.5477214101461736</v>
      </c>
      <c r="AP45" s="533">
        <f t="shared" si="40"/>
        <v>0</v>
      </c>
      <c r="AQ45" s="536">
        <f t="shared" si="24"/>
        <v>2324.4990227537096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352.81180000000006</v>
      </c>
      <c r="M46" s="179"/>
      <c r="N46" s="179"/>
      <c r="O46" s="179"/>
      <c r="P46" s="179"/>
      <c r="Q46" s="179"/>
      <c r="R46" s="179"/>
      <c r="S46" s="179"/>
      <c r="T46" s="179"/>
      <c r="U46" s="179">
        <v>352.81180000000006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352.81180000000006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1113.836611811792</v>
      </c>
      <c r="M48" s="173"/>
      <c r="N48" s="173"/>
      <c r="O48" s="173"/>
      <c r="P48" s="173">
        <v>898.4298361262039</v>
      </c>
      <c r="Q48" s="173"/>
      <c r="R48" s="173"/>
      <c r="S48" s="173"/>
      <c r="T48" s="173">
        <v>7.1626157799999994</v>
      </c>
      <c r="U48" s="173">
        <v>208.24415990558808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1">
        <v>0</v>
      </c>
      <c r="AP48" s="320"/>
      <c r="AQ48" s="199">
        <f t="shared" si="24"/>
        <v>1113.836611811792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59.082744303797476</v>
      </c>
      <c r="M49" s="173"/>
      <c r="N49" s="173"/>
      <c r="O49" s="173"/>
      <c r="P49" s="173">
        <v>6.0695999999999994</v>
      </c>
      <c r="Q49" s="173"/>
      <c r="R49" s="173"/>
      <c r="S49" s="173"/>
      <c r="T49" s="173"/>
      <c r="U49" s="173">
        <v>53.013144303797475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59.082744303797476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39.1</v>
      </c>
      <c r="M50" s="173"/>
      <c r="N50" s="173"/>
      <c r="O50" s="173"/>
      <c r="P50" s="173"/>
      <c r="Q50" s="173"/>
      <c r="R50" s="285"/>
      <c r="S50" s="173"/>
      <c r="T50" s="173"/>
      <c r="U50" s="173">
        <v>39.1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1.5477214101461736</v>
      </c>
      <c r="AP50" s="320"/>
      <c r="AQ50" s="199">
        <f t="shared" si="24"/>
        <v>40.647721410146175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12.912370494815299</v>
      </c>
      <c r="M51" s="173"/>
      <c r="N51" s="173"/>
      <c r="O51" s="173"/>
      <c r="P51" s="173">
        <v>0.721788679245283</v>
      </c>
      <c r="Q51" s="188"/>
      <c r="R51" s="173">
        <v>12.190581815570017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12.912370494815299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397.54332001214476</v>
      </c>
      <c r="M52" s="285"/>
      <c r="N52" s="285"/>
      <c r="O52" s="285"/>
      <c r="P52" s="186"/>
      <c r="Q52" s="186"/>
      <c r="R52" s="285">
        <v>397.54332001214476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397.54332001214476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5.7880828177569557</v>
      </c>
      <c r="M53" s="285"/>
      <c r="N53" s="285"/>
      <c r="O53" s="285"/>
      <c r="P53" s="183">
        <v>0</v>
      </c>
      <c r="Q53" s="183"/>
      <c r="R53" s="285"/>
      <c r="S53" s="186"/>
      <c r="T53" s="285"/>
      <c r="U53" s="285">
        <v>5.7880828177569557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5.7880828177569557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8.2751999999999999</v>
      </c>
      <c r="M54" s="285"/>
      <c r="N54" s="285"/>
      <c r="O54" s="285"/>
      <c r="P54" s="183"/>
      <c r="Q54" s="183"/>
      <c r="R54" s="285"/>
      <c r="S54" s="186"/>
      <c r="T54" s="285"/>
      <c r="U54" s="285">
        <v>8.2751999999999999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8.2751999999999999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333.6011719032573</v>
      </c>
      <c r="M55" s="180"/>
      <c r="N55" s="180"/>
      <c r="O55" s="180"/>
      <c r="P55" s="180">
        <v>142.69185893039983</v>
      </c>
      <c r="Q55" s="180"/>
      <c r="R55" s="180"/>
      <c r="S55" s="173">
        <v>24.622499999999999</v>
      </c>
      <c r="T55" s="180"/>
      <c r="U55" s="180">
        <v>166.28681297285746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333.6011719032573</v>
      </c>
    </row>
    <row r="56" spans="1:43" s="206" customFormat="1" ht="12.75" customHeight="1">
      <c r="A56" s="240" t="s">
        <v>40</v>
      </c>
      <c r="B56" s="241"/>
      <c r="C56" s="287">
        <f t="shared" si="45"/>
        <v>338.42056880000001</v>
      </c>
      <c r="D56" s="292">
        <v>253.36500000000001</v>
      </c>
      <c r="E56" s="188">
        <v>64.703600000000009</v>
      </c>
      <c r="F56" s="288"/>
      <c r="G56" s="288">
        <v>20.351968799999998</v>
      </c>
      <c r="H56" s="174">
        <f t="shared" si="46"/>
        <v>611.34928500000001</v>
      </c>
      <c r="I56" s="292"/>
      <c r="J56" s="187">
        <v>469.81299999999999</v>
      </c>
      <c r="K56" s="288">
        <v>141.53628499999999</v>
      </c>
      <c r="L56" s="174">
        <f t="shared" si="47"/>
        <v>550.28646217706432</v>
      </c>
      <c r="M56" s="187"/>
      <c r="N56" s="187"/>
      <c r="O56" s="187"/>
      <c r="P56" s="187">
        <v>0</v>
      </c>
      <c r="Q56" s="187">
        <v>208.37116618674796</v>
      </c>
      <c r="R56" s="187"/>
      <c r="S56" s="187">
        <v>0</v>
      </c>
      <c r="T56" s="187">
        <v>64.571571159969537</v>
      </c>
      <c r="U56" s="187">
        <v>248.77649565534682</v>
      </c>
      <c r="V56" s="187">
        <v>28.567229174999998</v>
      </c>
      <c r="W56" s="187"/>
      <c r="X56" s="187"/>
      <c r="Y56" s="187"/>
      <c r="Z56" s="288"/>
      <c r="AA56" s="174">
        <v>238.57714722461068</v>
      </c>
      <c r="AB56" s="342">
        <f t="shared" si="48"/>
        <v>31.61476602100656</v>
      </c>
      <c r="AC56" s="343"/>
      <c r="AD56" s="187"/>
      <c r="AE56" s="187">
        <v>31.519227662355561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415.30524505588994</v>
      </c>
      <c r="AP56" s="342"/>
      <c r="AQ56" s="218">
        <f t="shared" si="24"/>
        <v>2185.5534742785712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10.583717</v>
      </c>
      <c r="I57" s="292">
        <f t="shared" si="49"/>
        <v>0</v>
      </c>
      <c r="J57" s="292">
        <f t="shared" si="49"/>
        <v>3.4430000000000001</v>
      </c>
      <c r="K57" s="292">
        <f t="shared" si="49"/>
        <v>7.1407169999999995</v>
      </c>
      <c r="L57" s="174">
        <f t="shared" si="49"/>
        <v>525.42566628275597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1.6329710172314313</v>
      </c>
      <c r="R57" s="187">
        <f t="shared" si="49"/>
        <v>0</v>
      </c>
      <c r="S57" s="187">
        <f t="shared" si="49"/>
        <v>83.716500000000011</v>
      </c>
      <c r="T57" s="187">
        <f t="shared" si="49"/>
        <v>20.011590122140699</v>
      </c>
      <c r="U57" s="187">
        <f t="shared" si="49"/>
        <v>420.0646051433838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174.33323779497471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296.30266552020635</v>
      </c>
      <c r="AP57" s="342">
        <f t="shared" si="49"/>
        <v>0</v>
      </c>
      <c r="AQ57" s="238">
        <f t="shared" si="24"/>
        <v>1006.6930557772625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298.43250034997322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0.7934474872614059</v>
      </c>
      <c r="R58" s="187">
        <f t="shared" si="54"/>
        <v>0</v>
      </c>
      <c r="S58" s="187">
        <v>8.1673245971853969</v>
      </c>
      <c r="T58" s="187">
        <v>15.276979013392657</v>
      </c>
      <c r="U58" s="187">
        <v>274.19474925213376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76.396609403225057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212.42155222762744</v>
      </c>
      <c r="AP58" s="342">
        <f t="shared" ref="AP58" si="57">SUM(AP59:AP64)</f>
        <v>0</v>
      </c>
      <c r="AQ58" s="238">
        <f t="shared" si="24"/>
        <v>587.29843116015127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10.583717</v>
      </c>
      <c r="I65" s="151"/>
      <c r="J65" s="151">
        <v>3.4430000000000001</v>
      </c>
      <c r="K65" s="151">
        <v>7.1407169999999995</v>
      </c>
      <c r="L65" s="308">
        <f>SUM(M65:Z65)</f>
        <v>226.99316593278272</v>
      </c>
      <c r="M65" s="180"/>
      <c r="N65" s="180"/>
      <c r="O65" s="180"/>
      <c r="P65" s="180"/>
      <c r="Q65" s="180">
        <v>0.83952352997002533</v>
      </c>
      <c r="R65" s="180"/>
      <c r="S65" s="187">
        <v>75.549175402814612</v>
      </c>
      <c r="T65" s="187">
        <v>4.7346111087480436</v>
      </c>
      <c r="U65" s="187">
        <v>145.86985589125004</v>
      </c>
      <c r="V65" s="180">
        <f>SUM(V66:V69)</f>
        <v>0</v>
      </c>
      <c r="W65" s="180"/>
      <c r="X65" s="180"/>
      <c r="Y65" s="180"/>
      <c r="Z65" s="264"/>
      <c r="AA65" s="174">
        <v>97.936628391749636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83.881113292578902</v>
      </c>
      <c r="AP65" s="328"/>
      <c r="AQ65" s="571">
        <f t="shared" si="24"/>
        <v>419.39462461711128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258.60000000000002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258.60000000000002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41.960447119518484</v>
      </c>
      <c r="AP70" s="331"/>
      <c r="AQ70" s="218">
        <f t="shared" si="24"/>
        <v>300.56044711951853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38.024549101786107</v>
      </c>
      <c r="M71" s="180"/>
      <c r="N71" s="180"/>
      <c r="O71" s="180"/>
      <c r="P71" s="180"/>
      <c r="Q71" s="180"/>
      <c r="R71" s="180"/>
      <c r="S71" s="180"/>
      <c r="T71" s="180"/>
      <c r="U71" s="180">
        <v>38.024549101786107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38.024549101786107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-59.297179696714636</v>
      </c>
      <c r="D72" s="276">
        <f t="shared" si="58"/>
        <v>-59.297179696715034</v>
      </c>
      <c r="E72" s="177">
        <f t="shared" si="58"/>
        <v>0</v>
      </c>
      <c r="F72" s="295">
        <f t="shared" si="58"/>
        <v>0</v>
      </c>
      <c r="G72" s="295">
        <f t="shared" si="58"/>
        <v>0</v>
      </c>
      <c r="H72" s="305">
        <f t="shared" si="58"/>
        <v>-18.696002000000021</v>
      </c>
      <c r="I72" s="276">
        <f t="shared" si="58"/>
        <v>-10.415999999999906</v>
      </c>
      <c r="J72" s="177">
        <f t="shared" si="58"/>
        <v>-8.450999999999965</v>
      </c>
      <c r="K72" s="295">
        <f t="shared" si="58"/>
        <v>0.17099800000002574</v>
      </c>
      <c r="L72" s="305">
        <f t="shared" si="58"/>
        <v>4.6144986564368082</v>
      </c>
      <c r="M72" s="177">
        <f t="shared" si="58"/>
        <v>0</v>
      </c>
      <c r="N72" s="177">
        <f t="shared" ref="N72" si="59">N26-N27-N29</f>
        <v>-5.3250000000000028</v>
      </c>
      <c r="O72" s="177">
        <f t="shared" si="58"/>
        <v>0</v>
      </c>
      <c r="P72" s="177">
        <f t="shared" si="58"/>
        <v>5.371916264150741</v>
      </c>
      <c r="Q72" s="177">
        <f t="shared" si="58"/>
        <v>26.389999999999986</v>
      </c>
      <c r="R72" s="177">
        <f t="shared" si="58"/>
        <v>5.2662981722851896</v>
      </c>
      <c r="S72" s="177">
        <f t="shared" si="58"/>
        <v>-52.199700000000007</v>
      </c>
      <c r="T72" s="177">
        <f t="shared" si="58"/>
        <v>-7.1626157800000669</v>
      </c>
      <c r="U72" s="177">
        <f t="shared" si="58"/>
        <v>32.273599999999988</v>
      </c>
      <c r="V72" s="177">
        <f t="shared" si="58"/>
        <v>0</v>
      </c>
      <c r="W72" s="177">
        <f t="shared" si="58"/>
        <v>0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-1.8716504460485339E-2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-2.1350799656058825</v>
      </c>
      <c r="AP72" s="255">
        <f t="shared" si="58"/>
        <v>0</v>
      </c>
      <c r="AQ72" s="205">
        <f t="shared" si="24"/>
        <v>-75.532479510344217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-0.68686248340395262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4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61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0.62419932</v>
      </c>
      <c r="D2" s="246">
        <v>0.62419932</v>
      </c>
      <c r="E2" s="247"/>
      <c r="F2" s="248"/>
      <c r="G2" s="248"/>
      <c r="H2" s="300">
        <f>SUM(I2:K2)</f>
        <v>1134.2280000000001</v>
      </c>
      <c r="I2" s="12">
        <v>668.48400000000004</v>
      </c>
      <c r="J2" s="301">
        <v>465.74400000000003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2161.0296682867202</v>
      </c>
      <c r="AB2" s="318">
        <f>SUM(AC2:AM2)</f>
        <v>160.61205311932741</v>
      </c>
      <c r="AC2" s="319">
        <v>65.789999999999992</v>
      </c>
      <c r="AD2" s="301">
        <v>1.2899999999999998</v>
      </c>
      <c r="AE2" s="301">
        <v>89.758287952612974</v>
      </c>
      <c r="AF2" s="301">
        <v>0</v>
      </c>
      <c r="AG2" s="301">
        <v>0</v>
      </c>
      <c r="AH2" s="301">
        <v>3.630457628737938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3456.4939207260477</v>
      </c>
    </row>
    <row r="3" spans="1:43" ht="12.75" customHeight="1">
      <c r="A3" s="197" t="s">
        <v>1</v>
      </c>
      <c r="B3" s="198"/>
      <c r="C3" s="249">
        <f>SUM(D3:G3)</f>
        <v>1870.8907102769656</v>
      </c>
      <c r="D3" s="250">
        <v>1731.1136542769657</v>
      </c>
      <c r="E3" s="188">
        <v>116.10720000000001</v>
      </c>
      <c r="F3" s="188"/>
      <c r="G3" s="188">
        <v>23.669855999999996</v>
      </c>
      <c r="H3" s="302">
        <f>SUM(I3:K3)</f>
        <v>0</v>
      </c>
      <c r="I3" s="28"/>
      <c r="J3" s="173"/>
      <c r="K3" s="188"/>
      <c r="L3" s="302">
        <f>SUM(M3:Z3)</f>
        <v>6016.5299183750003</v>
      </c>
      <c r="M3" s="28">
        <v>1899.9907999999998</v>
      </c>
      <c r="N3" s="28">
        <v>33.015000000000001</v>
      </c>
      <c r="O3" s="173">
        <v>0</v>
      </c>
      <c r="P3" s="173">
        <v>624.08999999999992</v>
      </c>
      <c r="Q3" s="173">
        <v>145.67280000000002</v>
      </c>
      <c r="R3" s="173">
        <v>456.07889999999998</v>
      </c>
      <c r="S3" s="173">
        <v>1247.8683000000001</v>
      </c>
      <c r="T3" s="173">
        <v>125.01930000000002</v>
      </c>
      <c r="U3" s="173">
        <v>1271.2775999999999</v>
      </c>
      <c r="V3" s="173">
        <v>65.627418374999991</v>
      </c>
      <c r="W3" s="173">
        <v>0</v>
      </c>
      <c r="X3" s="173">
        <v>105.3468</v>
      </c>
      <c r="Y3" s="173">
        <v>3.1529999999999996</v>
      </c>
      <c r="Z3" s="188">
        <v>39.39</v>
      </c>
      <c r="AA3" s="302">
        <v>4.31872188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0</v>
      </c>
      <c r="AP3" s="320"/>
      <c r="AQ3" s="199">
        <f t="shared" ref="AQ3:AQ20" si="0">C3+H3+L3+AA3+AB3+AN3+AO3+AP3</f>
        <v>7891.739350531966</v>
      </c>
    </row>
    <row r="4" spans="1:43" ht="12.75" customHeight="1">
      <c r="A4" s="197" t="s">
        <v>2</v>
      </c>
      <c r="B4" s="198"/>
      <c r="C4" s="249">
        <f>SUM(D4:G4)</f>
        <v>12.203372519999999</v>
      </c>
      <c r="D4" s="250">
        <v>9.3629897999999994</v>
      </c>
      <c r="E4" s="251">
        <v>0</v>
      </c>
      <c r="F4" s="188"/>
      <c r="G4" s="188">
        <v>2.8403827199999996</v>
      </c>
      <c r="H4" s="302">
        <f>SUM(I4:K4)</f>
        <v>5.7590000000000003</v>
      </c>
      <c r="I4" s="28"/>
      <c r="J4" s="173"/>
      <c r="K4" s="188">
        <v>5.7590000000000003</v>
      </c>
      <c r="L4" s="302">
        <f>SUM(M4:Z4)</f>
        <v>787.91610000000003</v>
      </c>
      <c r="M4" s="28">
        <v>0</v>
      </c>
      <c r="N4" s="28">
        <v>0</v>
      </c>
      <c r="O4" s="173"/>
      <c r="P4" s="173">
        <v>9.5849999999999991</v>
      </c>
      <c r="Q4" s="173">
        <v>0</v>
      </c>
      <c r="R4" s="173">
        <v>0</v>
      </c>
      <c r="S4" s="173">
        <v>678.59609999999998</v>
      </c>
      <c r="T4" s="173">
        <v>0</v>
      </c>
      <c r="U4" s="173">
        <v>67.236000000000004</v>
      </c>
      <c r="V4" s="173">
        <v>0</v>
      </c>
      <c r="W4" s="173">
        <v>30.478999999999999</v>
      </c>
      <c r="X4" s="173">
        <v>0</v>
      </c>
      <c r="Y4" s="173">
        <v>0</v>
      </c>
      <c r="Z4" s="188">
        <v>2.02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</v>
      </c>
      <c r="AP4" s="320"/>
      <c r="AQ4" s="199">
        <f t="shared" si="0"/>
        <v>805.87847252000006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54.867600000000003</v>
      </c>
      <c r="M5" s="28"/>
      <c r="N5" s="28"/>
      <c r="O5" s="173"/>
      <c r="P5" s="173"/>
      <c r="Q5" s="173"/>
      <c r="R5" s="173"/>
      <c r="S5" s="173">
        <v>19.698</v>
      </c>
      <c r="T5" s="173"/>
      <c r="U5" s="173">
        <v>35.169600000000003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54.867600000000003</v>
      </c>
    </row>
    <row r="6" spans="1:43" ht="12.75" customHeight="1" thickBot="1">
      <c r="A6" s="200" t="s">
        <v>4</v>
      </c>
      <c r="B6" s="201"/>
      <c r="C6" s="249">
        <f>SUM(D6:G6)</f>
        <v>-3.2205555624523723</v>
      </c>
      <c r="D6" s="252">
        <v>-3.2205555624523723</v>
      </c>
      <c r="E6" s="188">
        <v>0</v>
      </c>
      <c r="F6" s="253"/>
      <c r="G6" s="253">
        <v>0</v>
      </c>
      <c r="H6" s="303">
        <f>SUM(I6:K6)</f>
        <v>89.063000000000002</v>
      </c>
      <c r="I6" s="304">
        <v>75.33</v>
      </c>
      <c r="J6" s="304">
        <v>0</v>
      </c>
      <c r="K6" s="253">
        <v>13.733000000000001</v>
      </c>
      <c r="L6" s="303">
        <f>SUM(M6:Z6)</f>
        <v>-58.319400000000002</v>
      </c>
      <c r="M6" s="28">
        <v>6.1356000000000002</v>
      </c>
      <c r="N6" s="28">
        <v>5.3249999999999993</v>
      </c>
      <c r="O6" s="173"/>
      <c r="P6" s="173">
        <v>3.1949999999999998</v>
      </c>
      <c r="Q6" s="173">
        <v>0</v>
      </c>
      <c r="R6" s="173">
        <v>-2.1065999999999998</v>
      </c>
      <c r="S6" s="173">
        <v>-51.214799999999997</v>
      </c>
      <c r="T6" s="173">
        <v>0</v>
      </c>
      <c r="U6" s="173">
        <v>-19.653600000000001</v>
      </c>
      <c r="V6" s="173">
        <v>0</v>
      </c>
      <c r="W6" s="173">
        <v>0</v>
      </c>
      <c r="X6" s="184">
        <v>0</v>
      </c>
      <c r="Y6" s="184">
        <v>0</v>
      </c>
      <c r="Z6" s="253">
        <v>0</v>
      </c>
      <c r="AA6" s="303">
        <v>-4.0499056751999998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23.473138762347624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1856.0909815145133</v>
      </c>
      <c r="D7" s="324">
        <f t="shared" si="1"/>
        <v>1719.1543082345133</v>
      </c>
      <c r="E7" s="178">
        <f t="shared" si="1"/>
        <v>116.10720000000001</v>
      </c>
      <c r="F7" s="178">
        <f t="shared" si="1"/>
        <v>0</v>
      </c>
      <c r="G7" s="178">
        <f t="shared" si="1"/>
        <v>20.829473279999995</v>
      </c>
      <c r="H7" s="306">
        <f t="shared" si="1"/>
        <v>1217.5320000000002</v>
      </c>
      <c r="I7" s="324">
        <f t="shared" si="1"/>
        <v>743.81400000000008</v>
      </c>
      <c r="J7" s="178">
        <f t="shared" si="1"/>
        <v>465.74400000000003</v>
      </c>
      <c r="K7" s="324">
        <f t="shared" si="1"/>
        <v>7.9740000000000002</v>
      </c>
      <c r="L7" s="306">
        <f t="shared" si="1"/>
        <v>5115.426818375</v>
      </c>
      <c r="M7" s="324">
        <f t="shared" si="1"/>
        <v>1906.1263999999999</v>
      </c>
      <c r="N7" s="324">
        <f t="shared" ref="N7" si="2">N2+N3-N4-N5+N6</f>
        <v>38.340000000000003</v>
      </c>
      <c r="O7" s="178">
        <f t="shared" si="1"/>
        <v>0</v>
      </c>
      <c r="P7" s="178">
        <f t="shared" si="1"/>
        <v>617.69999999999993</v>
      </c>
      <c r="Q7" s="178">
        <f t="shared" si="1"/>
        <v>145.67280000000002</v>
      </c>
      <c r="R7" s="178">
        <f t="shared" si="1"/>
        <v>453.97229999999996</v>
      </c>
      <c r="S7" s="178">
        <f t="shared" si="1"/>
        <v>498.35940000000016</v>
      </c>
      <c r="T7" s="178">
        <f t="shared" si="1"/>
        <v>125.01930000000002</v>
      </c>
      <c r="U7" s="178">
        <f t="shared" si="1"/>
        <v>1149.2183999999997</v>
      </c>
      <c r="V7" s="178">
        <f t="shared" si="1"/>
        <v>65.627418374999991</v>
      </c>
      <c r="W7" s="178">
        <f t="shared" si="1"/>
        <v>-30.478999999999999</v>
      </c>
      <c r="X7" s="178">
        <f t="shared" si="1"/>
        <v>105.3468</v>
      </c>
      <c r="Y7" s="178">
        <f t="shared" si="1"/>
        <v>3.1529999999999996</v>
      </c>
      <c r="Z7" s="324">
        <f t="shared" si="1"/>
        <v>37.369999999999997</v>
      </c>
      <c r="AA7" s="306">
        <f t="shared" si="1"/>
        <v>2161.29848449152</v>
      </c>
      <c r="AB7" s="306">
        <f t="shared" si="1"/>
        <v>160.61205311932741</v>
      </c>
      <c r="AC7" s="324">
        <f t="shared" si="1"/>
        <v>65.789999999999992</v>
      </c>
      <c r="AD7" s="178">
        <f t="shared" si="1"/>
        <v>1.2899999999999998</v>
      </c>
      <c r="AE7" s="178">
        <f t="shared" si="1"/>
        <v>89.758287952612974</v>
      </c>
      <c r="AF7" s="178">
        <f t="shared" ref="AF7" si="3">AF2+AF3-AF4-AF5+AF6</f>
        <v>0</v>
      </c>
      <c r="AG7" s="178">
        <f t="shared" si="1"/>
        <v>0</v>
      </c>
      <c r="AH7" s="178">
        <f t="shared" si="1"/>
        <v>3.630457628737938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0</v>
      </c>
      <c r="AP7" s="360">
        <f t="shared" si="1"/>
        <v>0</v>
      </c>
      <c r="AQ7" s="227">
        <f t="shared" si="0"/>
        <v>10510.960337500363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1856.0909815145133</v>
      </c>
      <c r="D8" s="372">
        <f t="shared" si="6"/>
        <v>1719.1543082345133</v>
      </c>
      <c r="E8" s="373">
        <f t="shared" si="6"/>
        <v>116.10720000000001</v>
      </c>
      <c r="F8" s="374">
        <f t="shared" si="6"/>
        <v>0</v>
      </c>
      <c r="G8" s="374">
        <f t="shared" si="6"/>
        <v>20.829473279999995</v>
      </c>
      <c r="H8" s="375">
        <f t="shared" si="6"/>
        <v>1217.5320000000002</v>
      </c>
      <c r="I8" s="372">
        <f t="shared" si="6"/>
        <v>743.81400000000008</v>
      </c>
      <c r="J8" s="373">
        <f t="shared" si="6"/>
        <v>465.74400000000003</v>
      </c>
      <c r="K8" s="372">
        <f t="shared" si="6"/>
        <v>7.9740000000000002</v>
      </c>
      <c r="L8" s="375">
        <f t="shared" si="6"/>
        <v>4969.5570183749996</v>
      </c>
      <c r="M8" s="372">
        <f t="shared" si="6"/>
        <v>1906.1263999999999</v>
      </c>
      <c r="N8" s="372">
        <f t="shared" si="6"/>
        <v>38.340000000000003</v>
      </c>
      <c r="O8" s="373">
        <f t="shared" si="6"/>
        <v>0</v>
      </c>
      <c r="P8" s="373">
        <f t="shared" si="6"/>
        <v>617.69999999999993</v>
      </c>
      <c r="Q8" s="373">
        <f t="shared" si="6"/>
        <v>145.67280000000002</v>
      </c>
      <c r="R8" s="373">
        <f t="shared" si="6"/>
        <v>453.97229999999996</v>
      </c>
      <c r="S8" s="373">
        <f t="shared" si="6"/>
        <v>498.35940000000016</v>
      </c>
      <c r="T8" s="373">
        <f t="shared" si="6"/>
        <v>125.01930000000002</v>
      </c>
      <c r="U8" s="373">
        <f t="shared" si="6"/>
        <v>1149.2183999999997</v>
      </c>
      <c r="V8" s="373">
        <f t="shared" si="6"/>
        <v>65.627418374999991</v>
      </c>
      <c r="W8" s="373">
        <f t="shared" si="6"/>
        <v>-30.478999999999999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1749.8746285633649</v>
      </c>
      <c r="AB8" s="372">
        <f t="shared" si="6"/>
        <v>160.61205311932741</v>
      </c>
      <c r="AC8" s="372">
        <f t="shared" si="6"/>
        <v>65.789999999999992</v>
      </c>
      <c r="AD8" s="373">
        <f t="shared" si="6"/>
        <v>1.2899999999999998</v>
      </c>
      <c r="AE8" s="373">
        <f t="shared" si="6"/>
        <v>89.758287952612974</v>
      </c>
      <c r="AF8" s="373">
        <f t="shared" si="6"/>
        <v>0</v>
      </c>
      <c r="AG8" s="373">
        <f t="shared" si="6"/>
        <v>0</v>
      </c>
      <c r="AH8" s="373">
        <f t="shared" si="6"/>
        <v>3.630457628737938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0</v>
      </c>
      <c r="AP8" s="372">
        <f t="shared" si="6"/>
        <v>0</v>
      </c>
      <c r="AQ8" s="376">
        <f t="shared" si="0"/>
        <v>9953.6666815722056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1360.7055158399999</v>
      </c>
      <c r="D9" s="257">
        <f t="shared" si="8"/>
        <v>1360.7055158399999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761.15200000000016</v>
      </c>
      <c r="I9" s="257">
        <f t="shared" si="8"/>
        <v>750.5100000000001</v>
      </c>
      <c r="J9" s="178">
        <f t="shared" si="8"/>
        <v>10.641999999999999</v>
      </c>
      <c r="K9" s="258">
        <f t="shared" si="8"/>
        <v>0</v>
      </c>
      <c r="L9" s="306">
        <f t="shared" si="8"/>
        <v>2509.2890884494127</v>
      </c>
      <c r="M9" s="178">
        <f t="shared" si="8"/>
        <v>1906.1263999999999</v>
      </c>
      <c r="N9" s="178">
        <f t="shared" ref="N9" si="9">SUM(N10:N14)</f>
        <v>33.015000000000001</v>
      </c>
      <c r="O9" s="178">
        <f t="shared" si="8"/>
        <v>3.5826884494124389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561.39300000000003</v>
      </c>
      <c r="T9" s="178">
        <f t="shared" si="8"/>
        <v>0</v>
      </c>
      <c r="U9" s="178">
        <f t="shared" si="8"/>
        <v>5.1719999999999997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961.84895385497271</v>
      </c>
      <c r="AB9" s="324">
        <f t="shared" si="8"/>
        <v>0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0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37.919174548581253</v>
      </c>
      <c r="AP9" s="324">
        <f t="shared" si="8"/>
        <v>0</v>
      </c>
      <c r="AQ9" s="209">
        <f t="shared" si="0"/>
        <v>5630.9147326929669</v>
      </c>
    </row>
    <row r="10" spans="1:43" ht="12.75" customHeight="1">
      <c r="A10" s="63" t="s">
        <v>221</v>
      </c>
      <c r="B10" s="210"/>
      <c r="C10" s="259">
        <f>SUM(D10:G10)</f>
        <v>1356.8850979199999</v>
      </c>
      <c r="D10" s="260">
        <v>1356.8850979199999</v>
      </c>
      <c r="E10" s="179"/>
      <c r="F10" s="261"/>
      <c r="G10" s="261"/>
      <c r="H10" s="307">
        <f>SUM(I10:K10)</f>
        <v>565.2940000000001</v>
      </c>
      <c r="I10" s="260">
        <v>554.65200000000004</v>
      </c>
      <c r="J10" s="179">
        <v>10.641999999999999</v>
      </c>
      <c r="K10" s="261"/>
      <c r="L10" s="307">
        <f>SUM(M10:Z10)</f>
        <v>566.56500000000005</v>
      </c>
      <c r="M10" s="179"/>
      <c r="N10" s="179"/>
      <c r="O10" s="179"/>
      <c r="P10" s="179"/>
      <c r="Q10" s="179"/>
      <c r="R10" s="179"/>
      <c r="S10" s="179">
        <v>561.39300000000003</v>
      </c>
      <c r="T10" s="179"/>
      <c r="U10" s="179">
        <v>5.1719999999999997</v>
      </c>
      <c r="V10" s="179"/>
      <c r="W10" s="179"/>
      <c r="X10" s="179"/>
      <c r="Y10" s="179"/>
      <c r="Z10" s="261"/>
      <c r="AA10" s="307">
        <v>931.53668672972196</v>
      </c>
      <c r="AB10" s="326">
        <f>SUM(AC10:AM10)</f>
        <v>0</v>
      </c>
      <c r="AC10" s="327"/>
      <c r="AD10" s="179"/>
      <c r="AE10" s="179">
        <v>0</v>
      </c>
      <c r="AF10" s="179">
        <v>0</v>
      </c>
      <c r="AG10" s="179">
        <v>0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3420.2807846497221</v>
      </c>
    </row>
    <row r="11" spans="1:43" ht="12.75" customHeight="1">
      <c r="A11" s="19" t="s">
        <v>222</v>
      </c>
      <c r="B11" s="198"/>
      <c r="C11" s="249">
        <f>SUM(D11:G11)</f>
        <v>3.8204179199999997</v>
      </c>
      <c r="D11" s="28">
        <v>3.8204179199999997</v>
      </c>
      <c r="E11" s="173"/>
      <c r="F11" s="188"/>
      <c r="G11" s="188"/>
      <c r="H11" s="302">
        <f>SUM(I11:K11)</f>
        <v>7.9980000000000002</v>
      </c>
      <c r="I11" s="28">
        <v>7.9980000000000002</v>
      </c>
      <c r="J11" s="173"/>
      <c r="K11" s="188"/>
      <c r="L11" s="302">
        <f>SUM(M11:Z11)</f>
        <v>3.5826884494124389</v>
      </c>
      <c r="M11" s="173"/>
      <c r="N11" s="173"/>
      <c r="O11" s="173">
        <v>3.5826884494124389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30.312267125250788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45.71337349466323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30.008598452278587</v>
      </c>
      <c r="AP12" s="320"/>
      <c r="AQ12" s="199">
        <f t="shared" si="0"/>
        <v>30.008598452278587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187.85999999999999</v>
      </c>
      <c r="I13" s="28">
        <v>187.85999999999999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187.85999999999999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1939.1414</v>
      </c>
      <c r="M14" s="180">
        <v>1906.1263999999999</v>
      </c>
      <c r="N14" s="180">
        <v>33.015000000000001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7.9105760963026652</v>
      </c>
      <c r="AP14" s="328"/>
      <c r="AQ14" s="215">
        <f t="shared" si="0"/>
        <v>1947.0519760963027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161.25200000000001</v>
      </c>
      <c r="I15" s="266">
        <f t="shared" si="13"/>
        <v>0</v>
      </c>
      <c r="J15" s="181">
        <f t="shared" si="13"/>
        <v>0</v>
      </c>
      <c r="K15" s="267">
        <f t="shared" si="13"/>
        <v>161.25200000000001</v>
      </c>
      <c r="L15" s="309">
        <f t="shared" si="13"/>
        <v>1938.6503000000002</v>
      </c>
      <c r="M15" s="181">
        <f t="shared" si="13"/>
        <v>0</v>
      </c>
      <c r="N15" s="181">
        <f t="shared" si="13"/>
        <v>0</v>
      </c>
      <c r="O15" s="181">
        <f t="shared" si="13"/>
        <v>49.557200000000002</v>
      </c>
      <c r="P15" s="181">
        <f t="shared" si="13"/>
        <v>390.85499999999996</v>
      </c>
      <c r="Q15" s="181">
        <f t="shared" si="13"/>
        <v>0</v>
      </c>
      <c r="R15" s="181">
        <f t="shared" si="13"/>
        <v>0</v>
      </c>
      <c r="S15" s="181">
        <f t="shared" si="13"/>
        <v>670.71690000000001</v>
      </c>
      <c r="T15" s="181">
        <f t="shared" si="13"/>
        <v>31.5364</v>
      </c>
      <c r="U15" s="181">
        <f t="shared" si="13"/>
        <v>762.3528</v>
      </c>
      <c r="V15" s="181">
        <f t="shared" si="13"/>
        <v>0</v>
      </c>
      <c r="W15" s="181">
        <f t="shared" si="13"/>
        <v>33.631999999999998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1341.2725709372312</v>
      </c>
      <c r="AP15" s="217">
        <f t="shared" si="13"/>
        <v>0</v>
      </c>
      <c r="AQ15" s="218">
        <f t="shared" si="0"/>
        <v>3441.1748709372314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1302.4075666380052</v>
      </c>
      <c r="AP16" s="326"/>
      <c r="AQ16" s="219">
        <f>C16+H16+L16+AA16+AO16+AP16</f>
        <v>1302.4075666380052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17.626827171109198</v>
      </c>
      <c r="AP17" s="320"/>
      <c r="AQ17" s="199">
        <f>C17+H17+L17+AA17+AO17+AP17</f>
        <v>17.626827171109198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21.238177128116938</v>
      </c>
      <c r="AP18" s="320"/>
      <c r="AQ18" s="199">
        <f t="shared" si="0"/>
        <v>21.238177128116938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161.25200000000001</v>
      </c>
      <c r="I19" s="28"/>
      <c r="J19" s="173"/>
      <c r="K19" s="188">
        <v>161.25200000000001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161.25200000000001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1938.6503000000002</v>
      </c>
      <c r="M20" s="180"/>
      <c r="N20" s="180"/>
      <c r="O20" s="180">
        <v>49.557200000000002</v>
      </c>
      <c r="P20" s="180">
        <v>390.85499999999996</v>
      </c>
      <c r="Q20" s="180">
        <v>0</v>
      </c>
      <c r="R20" s="180">
        <v>0</v>
      </c>
      <c r="S20" s="180">
        <v>670.71690000000001</v>
      </c>
      <c r="T20" s="180">
        <v>31.5364</v>
      </c>
      <c r="U20" s="180">
        <v>762.3528</v>
      </c>
      <c r="V20" s="180"/>
      <c r="W20" s="180">
        <v>33.631999999999998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1938.6503000000002</v>
      </c>
    </row>
    <row r="21" spans="1:43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-67.08</v>
      </c>
      <c r="AC21" s="332">
        <f t="shared" si="17"/>
        <v>-65.789999999999992</v>
      </c>
      <c r="AD21" s="182">
        <f t="shared" si="17"/>
        <v>-1.2899999999999998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67.08</v>
      </c>
      <c r="AP21" s="331">
        <f t="shared" si="17"/>
        <v>0</v>
      </c>
      <c r="AQ21" s="223">
        <f t="shared" si="17"/>
        <v>0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-67.08</v>
      </c>
      <c r="AC22" s="327">
        <f>-AC2</f>
        <v>-65.789999999999992</v>
      </c>
      <c r="AD22" s="179">
        <f>-AD2</f>
        <v>-1.2899999999999998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67.08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378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5.3940000000000001</v>
      </c>
      <c r="I25" s="172">
        <v>5.3940000000000001</v>
      </c>
      <c r="J25" s="183"/>
      <c r="K25" s="172"/>
      <c r="L25" s="309">
        <f>SUM(O25:Z25)</f>
        <v>63.431911550587571</v>
      </c>
      <c r="M25" s="183"/>
      <c r="N25" s="183"/>
      <c r="O25" s="183">
        <v>45.974511550587565</v>
      </c>
      <c r="P25" s="183"/>
      <c r="Q25" s="183"/>
      <c r="R25" s="183"/>
      <c r="S25" s="183">
        <v>9.8490000000000002</v>
      </c>
      <c r="T25" s="183">
        <v>4.5052000000000003</v>
      </c>
      <c r="U25" s="183">
        <v>3.1032000000000002</v>
      </c>
      <c r="V25" s="183"/>
      <c r="W25" s="183"/>
      <c r="X25" s="183"/>
      <c r="Y25" s="183"/>
      <c r="Z25" s="172"/>
      <c r="AA25" s="309">
        <v>23.913728862138147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206.87876182287187</v>
      </c>
      <c r="AP25" s="217"/>
      <c r="AQ25" s="226">
        <f>C25+H25+L25+AA25+AB25+AN25+AO25+AP25</f>
        <v>299.61840223559761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495.3854656745134</v>
      </c>
      <c r="D26" s="276">
        <f t="shared" si="20"/>
        <v>358.44879239451348</v>
      </c>
      <c r="E26" s="177">
        <f t="shared" si="20"/>
        <v>116.10720000000001</v>
      </c>
      <c r="F26" s="177">
        <f t="shared" si="20"/>
        <v>0</v>
      </c>
      <c r="G26" s="177">
        <f t="shared" si="20"/>
        <v>20.829473279999995</v>
      </c>
      <c r="H26" s="305">
        <f t="shared" si="20"/>
        <v>612.23800000000006</v>
      </c>
      <c r="I26" s="276">
        <f t="shared" si="20"/>
        <v>-12.090000000000027</v>
      </c>
      <c r="J26" s="177">
        <f t="shared" si="20"/>
        <v>455.10200000000003</v>
      </c>
      <c r="K26" s="295">
        <f t="shared" si="20"/>
        <v>169.226</v>
      </c>
      <c r="L26" s="305">
        <f t="shared" si="20"/>
        <v>4481.3561183749998</v>
      </c>
      <c r="M26" s="177">
        <f t="shared" si="20"/>
        <v>0</v>
      </c>
      <c r="N26" s="177">
        <f t="shared" si="20"/>
        <v>5.3250000000000028</v>
      </c>
      <c r="O26" s="177">
        <f t="shared" si="20"/>
        <v>0</v>
      </c>
      <c r="P26" s="177">
        <f t="shared" si="20"/>
        <v>1008.5549999999998</v>
      </c>
      <c r="Q26" s="177">
        <f t="shared" si="20"/>
        <v>145.67280000000002</v>
      </c>
      <c r="R26" s="177">
        <f t="shared" si="20"/>
        <v>453.97229999999996</v>
      </c>
      <c r="S26" s="177">
        <f t="shared" si="20"/>
        <v>597.8343000000001</v>
      </c>
      <c r="T26" s="177">
        <f t="shared" si="20"/>
        <v>152.0505</v>
      </c>
      <c r="U26" s="177">
        <f t="shared" si="20"/>
        <v>1903.2959999999998</v>
      </c>
      <c r="V26" s="177">
        <f t="shared" si="20"/>
        <v>65.627418374999991</v>
      </c>
      <c r="W26" s="177">
        <f t="shared" si="20"/>
        <v>3.1529999999999987</v>
      </c>
      <c r="X26" s="177">
        <f t="shared" si="20"/>
        <v>105.3468</v>
      </c>
      <c r="Y26" s="177">
        <f t="shared" si="20"/>
        <v>3.1529999999999996</v>
      </c>
      <c r="Z26" s="295">
        <f t="shared" si="20"/>
        <v>37.369999999999997</v>
      </c>
      <c r="AA26" s="305">
        <f t="shared" si="20"/>
        <v>1175.535801774409</v>
      </c>
      <c r="AB26" s="255">
        <f t="shared" si="20"/>
        <v>93.532053119327415</v>
      </c>
      <c r="AC26" s="334">
        <f t="shared" si="20"/>
        <v>0</v>
      </c>
      <c r="AD26" s="334">
        <f t="shared" si="20"/>
        <v>0</v>
      </c>
      <c r="AE26" s="334">
        <f t="shared" si="20"/>
        <v>89.758287952612974</v>
      </c>
      <c r="AF26" s="334">
        <f t="shared" si="20"/>
        <v>0</v>
      </c>
      <c r="AG26" s="334">
        <f t="shared" si="20"/>
        <v>0</v>
      </c>
      <c r="AH26" s="334">
        <f t="shared" si="20"/>
        <v>3.630457628737938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1163.5546345657781</v>
      </c>
      <c r="AP26" s="255">
        <f t="shared" si="20"/>
        <v>0</v>
      </c>
      <c r="AQ26" s="205">
        <f>C26+H26+L26+AA26+AB26+AN26+AO26+AP26</f>
        <v>8021.6020735090278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145.8698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105.3468</v>
      </c>
      <c r="Y27" s="178">
        <f t="shared" si="23"/>
        <v>3.1529999999999996</v>
      </c>
      <c r="Z27" s="258">
        <f t="shared" si="23"/>
        <v>37.369999999999997</v>
      </c>
      <c r="AA27" s="306">
        <f t="shared" si="23"/>
        <v>411.42385592815509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557.29365592815509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145.8698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105.3468</v>
      </c>
      <c r="Y28" s="182">
        <f>Y26</f>
        <v>3.1529999999999996</v>
      </c>
      <c r="Z28" s="270">
        <f>Z26</f>
        <v>37.369999999999997</v>
      </c>
      <c r="AA28" s="313">
        <v>411.42385592815509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557.29365592815509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610.06178467801874</v>
      </c>
      <c r="D29" s="56">
        <f t="shared" si="25"/>
        <v>473.1251113980187</v>
      </c>
      <c r="E29" s="57">
        <f t="shared" si="25"/>
        <v>116.10720000000001</v>
      </c>
      <c r="F29" s="58">
        <f t="shared" si="25"/>
        <v>0</v>
      </c>
      <c r="G29" s="58">
        <f t="shared" si="25"/>
        <v>20.829473279999998</v>
      </c>
      <c r="H29" s="59">
        <f t="shared" si="25"/>
        <v>626.02968600000008</v>
      </c>
      <c r="I29" s="56">
        <f t="shared" si="25"/>
        <v>0</v>
      </c>
      <c r="J29" s="56">
        <f t="shared" si="25"/>
        <v>456.98</v>
      </c>
      <c r="K29" s="56">
        <f t="shared" si="25"/>
        <v>169.04968600000001</v>
      </c>
      <c r="L29" s="59">
        <f t="shared" si="25"/>
        <v>4332.3939931531868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1014.8893065283019</v>
      </c>
      <c r="Q29" s="57">
        <f t="shared" si="25"/>
        <v>141.4504</v>
      </c>
      <c r="R29" s="57">
        <f t="shared" si="25"/>
        <v>460.2922942298847</v>
      </c>
      <c r="S29" s="57">
        <f t="shared" si="25"/>
        <v>609.65310000000011</v>
      </c>
      <c r="T29" s="57">
        <f t="shared" si="25"/>
        <v>148.42327402000004</v>
      </c>
      <c r="U29" s="57">
        <f t="shared" si="25"/>
        <v>1891.0072</v>
      </c>
      <c r="V29" s="57">
        <f t="shared" si="25"/>
        <v>65.627418374999991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763.96823349574856</v>
      </c>
      <c r="AB29" s="60">
        <f t="shared" si="25"/>
        <v>93.532053119327415</v>
      </c>
      <c r="AC29" s="61">
        <f t="shared" si="25"/>
        <v>0</v>
      </c>
      <c r="AD29" s="57">
        <f t="shared" si="25"/>
        <v>0</v>
      </c>
      <c r="AE29" s="57">
        <f t="shared" si="25"/>
        <v>89.758287952612974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3.630457628737938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1165.3482373172826</v>
      </c>
      <c r="AP29" s="60">
        <f t="shared" si="25"/>
        <v>0</v>
      </c>
      <c r="AQ29" s="51">
        <f t="shared" si="25"/>
        <v>7591.3339877635644</v>
      </c>
    </row>
    <row r="30" spans="1:43" s="232" customFormat="1" ht="12.75" customHeight="1">
      <c r="A30" s="230" t="s">
        <v>43</v>
      </c>
      <c r="B30" s="231"/>
      <c r="C30" s="278">
        <f>SUM(C31:C44)</f>
        <v>133.97511139801873</v>
      </c>
      <c r="D30" s="185">
        <v>133.9751113980187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866.74903323079297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17.986250034610986</v>
      </c>
      <c r="R30" s="185">
        <f>SUM(R31:R44)</f>
        <v>0</v>
      </c>
      <c r="S30" s="185">
        <v>489.249075</v>
      </c>
      <c r="T30" s="185">
        <v>59.836132602808526</v>
      </c>
      <c r="U30" s="185">
        <v>252.3013390933734</v>
      </c>
      <c r="V30" s="185">
        <v>46.325236499999995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389.53525365434217</v>
      </c>
      <c r="AB30" s="336">
        <f t="shared" ref="AB30:AN30" si="31">SUM(AB31:AB44)</f>
        <v>60.189165950128974</v>
      </c>
      <c r="AC30" s="337">
        <f t="shared" si="31"/>
        <v>0</v>
      </c>
      <c r="AD30" s="185">
        <f t="shared" si="31"/>
        <v>0</v>
      </c>
      <c r="AE30" s="185">
        <f t="shared" si="31"/>
        <v>56.558708321391038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3.630457628737938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434.5657781599312</v>
      </c>
      <c r="AP30" s="336">
        <f>SUM(AP31:AP44)</f>
        <v>0</v>
      </c>
      <c r="AQ30" s="209">
        <f t="shared" ref="AQ30" si="35">C30+H30+L30+AA30+AB30+AN30+AO30+AP30</f>
        <v>1885.0143423932138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68.416024868872697</v>
      </c>
      <c r="M31" s="186"/>
      <c r="N31" s="186"/>
      <c r="O31" s="186"/>
      <c r="P31" s="186"/>
      <c r="Q31" s="186">
        <v>0.53970467898342489</v>
      </c>
      <c r="R31" s="186"/>
      <c r="S31" s="186">
        <v>16.004498234458733</v>
      </c>
      <c r="T31" s="186">
        <v>0.46471976606524007</v>
      </c>
      <c r="U31" s="186">
        <v>43.429637658040178</v>
      </c>
      <c r="V31" s="186">
        <v>7.977464531325122</v>
      </c>
      <c r="W31" s="186"/>
      <c r="X31" s="186"/>
      <c r="Y31" s="186"/>
      <c r="Z31" s="283"/>
      <c r="AA31" s="352">
        <v>23.744463777007589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24.967360020336834</v>
      </c>
      <c r="AP31" s="338"/>
      <c r="AQ31" s="212">
        <f t="shared" si="24"/>
        <v>117.12784866621712</v>
      </c>
    </row>
    <row r="32" spans="1:43" ht="12.75" customHeight="1">
      <c r="A32" s="235" t="s">
        <v>110</v>
      </c>
      <c r="B32" s="236" t="s">
        <v>15</v>
      </c>
      <c r="C32" s="249">
        <f t="shared" si="36"/>
        <v>34.299609806525858</v>
      </c>
      <c r="D32" s="186">
        <v>34.299609806525858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192.77947777449367</v>
      </c>
      <c r="M32" s="173"/>
      <c r="N32" s="173"/>
      <c r="O32" s="173"/>
      <c r="P32" s="186"/>
      <c r="Q32" s="186">
        <v>4.0288796446038697</v>
      </c>
      <c r="R32" s="173"/>
      <c r="S32" s="186">
        <v>119.47311125848077</v>
      </c>
      <c r="T32" s="186">
        <v>11.227786147138245</v>
      </c>
      <c r="U32" s="186">
        <v>43.532727231952194</v>
      </c>
      <c r="V32" s="186">
        <v>14.516973492318579</v>
      </c>
      <c r="W32" s="173"/>
      <c r="X32" s="173"/>
      <c r="Y32" s="173"/>
      <c r="Z32" s="188"/>
      <c r="AA32" s="350">
        <v>125.35082007922645</v>
      </c>
      <c r="AB32" s="320">
        <f t="shared" si="39"/>
        <v>3.630457628737938</v>
      </c>
      <c r="AC32" s="321"/>
      <c r="AD32" s="173"/>
      <c r="AE32" s="173">
        <v>0</v>
      </c>
      <c r="AF32" s="173"/>
      <c r="AG32" s="186"/>
      <c r="AH32" s="186">
        <v>3.630457628737938</v>
      </c>
      <c r="AI32" s="173">
        <v>0</v>
      </c>
      <c r="AJ32" s="173"/>
      <c r="AK32" s="173"/>
      <c r="AL32" s="173"/>
      <c r="AM32" s="440"/>
      <c r="AN32" s="413"/>
      <c r="AO32" s="347">
        <v>98.73916092162149</v>
      </c>
      <c r="AP32" s="320"/>
      <c r="AQ32" s="199">
        <f t="shared" si="24"/>
        <v>454.79952621060539</v>
      </c>
    </row>
    <row r="33" spans="1:43" ht="12.75" customHeight="1">
      <c r="A33" s="235" t="s">
        <v>16</v>
      </c>
      <c r="B33" s="236" t="s">
        <v>17</v>
      </c>
      <c r="C33" s="249">
        <f t="shared" si="36"/>
        <v>11.95567519251366</v>
      </c>
      <c r="D33" s="186">
        <v>11.95567519251366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28.882489619606908</v>
      </c>
      <c r="M33" s="173"/>
      <c r="N33" s="173"/>
      <c r="O33" s="173"/>
      <c r="P33" s="186"/>
      <c r="Q33" s="186">
        <v>0.2595321908360082</v>
      </c>
      <c r="R33" s="173"/>
      <c r="S33" s="186">
        <v>7.6962135993408092</v>
      </c>
      <c r="T33" s="186">
        <v>12.028316831493266</v>
      </c>
      <c r="U33" s="186">
        <v>8.8984269979368218</v>
      </c>
      <c r="V33" s="186">
        <v>0</v>
      </c>
      <c r="W33" s="173"/>
      <c r="X33" s="173"/>
      <c r="Y33" s="173"/>
      <c r="Z33" s="188"/>
      <c r="AA33" s="350">
        <v>0.99968551923198368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11.05698301227063</v>
      </c>
      <c r="AP33" s="320"/>
      <c r="AQ33" s="199">
        <f t="shared" si="24"/>
        <v>52.894833343623176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6.1391815889868901</v>
      </c>
      <c r="M34" s="173"/>
      <c r="N34" s="173"/>
      <c r="O34" s="173"/>
      <c r="P34" s="186"/>
      <c r="Q34" s="186">
        <v>0.15015206123686448</v>
      </c>
      <c r="R34" s="173"/>
      <c r="S34" s="186">
        <v>4.4526358442772365</v>
      </c>
      <c r="T34" s="186">
        <v>0.36481981633063171</v>
      </c>
      <c r="U34" s="186">
        <v>1.1715738671421581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56.558708321391038</v>
      </c>
      <c r="AC34" s="321"/>
      <c r="AD34" s="173"/>
      <c r="AE34" s="173">
        <v>56.558708321391038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18.427910369181735</v>
      </c>
      <c r="AP34" s="320"/>
      <c r="AQ34" s="199">
        <f t="shared" si="24"/>
        <v>81.125800279559655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9.5654669864572224</v>
      </c>
      <c r="M35" s="173"/>
      <c r="N35" s="173"/>
      <c r="O35" s="173"/>
      <c r="P35" s="186"/>
      <c r="Q35" s="186">
        <v>6.2795144108467663E-2</v>
      </c>
      <c r="R35" s="173"/>
      <c r="S35" s="186">
        <v>1.8621383363019124</v>
      </c>
      <c r="T35" s="186">
        <v>1.3266175139295698E-2</v>
      </c>
      <c r="U35" s="186">
        <v>7.6272673309075465</v>
      </c>
      <c r="V35" s="186">
        <v>0</v>
      </c>
      <c r="W35" s="173"/>
      <c r="X35" s="173"/>
      <c r="Y35" s="173"/>
      <c r="Z35" s="188"/>
      <c r="AA35" s="350">
        <v>8.6626480411299269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17.154205788907813</v>
      </c>
      <c r="AP35" s="320"/>
      <c r="AQ35" s="199">
        <f t="shared" si="24"/>
        <v>35.382320816494968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53.558640049404403</v>
      </c>
      <c r="M36" s="173"/>
      <c r="N36" s="173"/>
      <c r="O36" s="173"/>
      <c r="P36" s="186"/>
      <c r="Q36" s="186">
        <v>1.1813178568449707</v>
      </c>
      <c r="R36" s="173"/>
      <c r="S36" s="186">
        <v>35.03100916193938</v>
      </c>
      <c r="T36" s="186">
        <v>3.713627765620843</v>
      </c>
      <c r="U36" s="186">
        <v>13.632685264999214</v>
      </c>
      <c r="V36" s="186">
        <v>0</v>
      </c>
      <c r="W36" s="173"/>
      <c r="X36" s="173"/>
      <c r="Y36" s="173"/>
      <c r="Z36" s="188"/>
      <c r="AA36" s="347">
        <v>80.647047290653362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72.563086415376574</v>
      </c>
      <c r="AP36" s="320"/>
      <c r="AQ36" s="199">
        <f t="shared" si="24"/>
        <v>206.76877375543432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13.076886175164304</v>
      </c>
      <c r="M37" s="173"/>
      <c r="N37" s="173"/>
      <c r="O37" s="173"/>
      <c r="P37" s="186"/>
      <c r="Q37" s="186">
        <v>8.6806589033064707E-2</v>
      </c>
      <c r="R37" s="173"/>
      <c r="S37" s="186">
        <v>2.5741779810690439</v>
      </c>
      <c r="T37" s="186">
        <v>1.5876378847363977</v>
      </c>
      <c r="U37" s="186">
        <v>8.8282637203257988</v>
      </c>
      <c r="V37" s="186">
        <v>0</v>
      </c>
      <c r="W37" s="173"/>
      <c r="X37" s="173"/>
      <c r="Y37" s="173"/>
      <c r="Z37" s="188"/>
      <c r="AA37" s="350">
        <v>3.8590845463677841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20.745840232873469</v>
      </c>
      <c r="AP37" s="320"/>
      <c r="AQ37" s="199">
        <f t="shared" si="24"/>
        <v>37.681810954405556</v>
      </c>
    </row>
    <row r="38" spans="1:43" ht="12.75" customHeight="1">
      <c r="A38" s="235" t="s">
        <v>26</v>
      </c>
      <c r="B38" s="236" t="s">
        <v>27</v>
      </c>
      <c r="C38" s="249">
        <f t="shared" si="36"/>
        <v>82.72463109723914</v>
      </c>
      <c r="D38" s="186">
        <v>82.72463109723914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55.128778959832864</v>
      </c>
      <c r="M38" s="173"/>
      <c r="N38" s="173"/>
      <c r="O38" s="173"/>
      <c r="P38" s="186"/>
      <c r="Q38" s="186">
        <v>0.58056354892877271</v>
      </c>
      <c r="R38" s="173"/>
      <c r="S38" s="186">
        <v>17.216134407660004</v>
      </c>
      <c r="T38" s="186">
        <v>4.8822295278779233</v>
      </c>
      <c r="U38" s="186">
        <v>20.355194903217139</v>
      </c>
      <c r="V38" s="186">
        <v>12.094656572149029</v>
      </c>
      <c r="W38" s="173"/>
      <c r="X38" s="173"/>
      <c r="Y38" s="173"/>
      <c r="Z38" s="188"/>
      <c r="AA38" s="350">
        <v>52.63222717848037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31.873616874184307</v>
      </c>
      <c r="AP38" s="320"/>
      <c r="AQ38" s="199">
        <f t="shared" si="24"/>
        <v>222.3592541097367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300.2996756292431</v>
      </c>
      <c r="M39" s="173"/>
      <c r="N39" s="173"/>
      <c r="O39" s="173"/>
      <c r="P39" s="186"/>
      <c r="Q39" s="186">
        <v>9.2387910671416726</v>
      </c>
      <c r="R39" s="173"/>
      <c r="S39" s="186">
        <v>273.96874824415426</v>
      </c>
      <c r="T39" s="186">
        <v>8.4292314674632181</v>
      </c>
      <c r="U39" s="186">
        <v>8.6056896551360449</v>
      </c>
      <c r="V39" s="186">
        <v>5.7215195347879805E-2</v>
      </c>
      <c r="W39" s="173"/>
      <c r="X39" s="173"/>
      <c r="Y39" s="173"/>
      <c r="Z39" s="188"/>
      <c r="AA39" s="350">
        <v>18.74107544335876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28.921446765196016</v>
      </c>
      <c r="AP39" s="320"/>
      <c r="AQ39" s="199">
        <f t="shared" si="24"/>
        <v>347.96219783779787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25.101014327625869</v>
      </c>
      <c r="M40" s="173"/>
      <c r="N40" s="173"/>
      <c r="O40" s="173"/>
      <c r="P40" s="186"/>
      <c r="Q40" s="186">
        <v>7.2780228991967566E-2</v>
      </c>
      <c r="R40" s="173"/>
      <c r="S40" s="186">
        <v>2.1582378136862888</v>
      </c>
      <c r="T40" s="186">
        <v>5.704343552771741</v>
      </c>
      <c r="U40" s="186">
        <v>5.4867260233164892</v>
      </c>
      <c r="V40" s="186">
        <v>11.678926708859381</v>
      </c>
      <c r="W40" s="173"/>
      <c r="X40" s="173"/>
      <c r="Y40" s="173"/>
      <c r="Z40" s="188"/>
      <c r="AA40" s="350">
        <v>2.9986811946923906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11.063044935446339</v>
      </c>
      <c r="AP40" s="320"/>
      <c r="AQ40" s="199">
        <f t="shared" si="24"/>
        <v>39.162740457764599</v>
      </c>
    </row>
    <row r="41" spans="1:43" ht="12.75" customHeight="1">
      <c r="A41" s="235" t="s">
        <v>32</v>
      </c>
      <c r="B41" s="236" t="s">
        <v>33</v>
      </c>
      <c r="C41" s="526">
        <f t="shared" si="36"/>
        <v>4.9951953017400683</v>
      </c>
      <c r="D41" s="525">
        <v>4.9951953017400683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59.125344799098912</v>
      </c>
      <c r="M41" s="173"/>
      <c r="N41" s="173"/>
      <c r="O41" s="173"/>
      <c r="P41" s="186"/>
      <c r="Q41" s="186">
        <v>0.17481321808755951</v>
      </c>
      <c r="R41" s="173"/>
      <c r="S41" s="186">
        <v>5.1839421616878738</v>
      </c>
      <c r="T41" s="186">
        <v>8.9472171452041724</v>
      </c>
      <c r="U41" s="186">
        <v>44.819372274119303</v>
      </c>
      <c r="V41" s="186">
        <v>0</v>
      </c>
      <c r="W41" s="173"/>
      <c r="X41" s="173"/>
      <c r="Y41" s="173"/>
      <c r="Z41" s="188"/>
      <c r="AA41" s="347">
        <v>14.963217674595093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63.660762090395615</v>
      </c>
      <c r="AP41" s="320"/>
      <c r="AQ41" s="199">
        <f t="shared" si="24"/>
        <v>142.74451986582969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4.5247151075351653</v>
      </c>
      <c r="M42" s="173"/>
      <c r="N42" s="173"/>
      <c r="O42" s="173"/>
      <c r="P42" s="186"/>
      <c r="Q42" s="186">
        <v>4.5107785571231108E-2</v>
      </c>
      <c r="R42" s="173"/>
      <c r="S42" s="186">
        <v>1.3376342704586464</v>
      </c>
      <c r="T42" s="186">
        <v>1.065714202985252</v>
      </c>
      <c r="U42" s="186">
        <v>2.0762588485200353</v>
      </c>
      <c r="V42" s="186">
        <v>0</v>
      </c>
      <c r="W42" s="173"/>
      <c r="X42" s="173"/>
      <c r="Y42" s="173"/>
      <c r="Z42" s="188"/>
      <c r="AA42" s="382">
        <v>0.82658855354293193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6.4415130240603276</v>
      </c>
      <c r="AP42" s="320"/>
      <c r="AQ42" s="199">
        <f t="shared" si="24"/>
        <v>11.792816685138424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5.5993937470722859</v>
      </c>
      <c r="M43" s="173"/>
      <c r="N43" s="173"/>
      <c r="O43" s="173"/>
      <c r="P43" s="173"/>
      <c r="Q43" s="173">
        <v>7.7243541917741299E-2</v>
      </c>
      <c r="R43" s="173"/>
      <c r="S43" s="173">
        <v>2.2905936864849687</v>
      </c>
      <c r="T43" s="173">
        <v>0.77162657288534409</v>
      </c>
      <c r="U43" s="173">
        <v>1.4089299457842299</v>
      </c>
      <c r="V43" s="173">
        <v>0</v>
      </c>
      <c r="W43" s="173">
        <v>1.0510000000000019</v>
      </c>
      <c r="X43" s="173"/>
      <c r="Y43" s="173"/>
      <c r="Z43" s="188"/>
      <c r="AA43" s="350">
        <v>56.109714356055541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13.995026088317731</v>
      </c>
      <c r="AP43" s="320"/>
      <c r="AQ43" s="199">
        <f t="shared" si="24"/>
        <v>75.704134191445561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44.551943597398619</v>
      </c>
      <c r="M44" s="180"/>
      <c r="N44" s="180"/>
      <c r="O44" s="180"/>
      <c r="P44" s="180"/>
      <c r="Q44" s="180">
        <v>1.4877624783253696</v>
      </c>
      <c r="R44" s="180"/>
      <c r="S44" s="180">
        <v>0</v>
      </c>
      <c r="T44" s="180">
        <v>0.63559574709696598</v>
      </c>
      <c r="U44" s="180">
        <v>42.428585371976283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14.955821621762324</v>
      </c>
      <c r="AP44" s="328"/>
      <c r="AQ44" s="215">
        <f>C44+H44+L44+AA44+AB44+AN44+AO44+AP44</f>
        <v>59.507765219160945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2298.0434747781865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1014.8893065283019</v>
      </c>
      <c r="Q45" s="529">
        <f t="shared" si="40"/>
        <v>0</v>
      </c>
      <c r="R45" s="529">
        <f t="shared" si="40"/>
        <v>460.2922942298847</v>
      </c>
      <c r="S45" s="529">
        <f t="shared" si="40"/>
        <v>20.6829</v>
      </c>
      <c r="T45" s="529">
        <f t="shared" si="40"/>
        <v>7.6357740199999986</v>
      </c>
      <c r="U45" s="529">
        <f>SUM(U46:U55)</f>
        <v>794.54319999999996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1.5477214101461736</v>
      </c>
      <c r="AP45" s="533">
        <f t="shared" si="40"/>
        <v>0</v>
      </c>
      <c r="AQ45" s="536">
        <f t="shared" si="24"/>
        <v>2299.5911961883326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352.57400000000001</v>
      </c>
      <c r="M46" s="179"/>
      <c r="N46" s="179"/>
      <c r="O46" s="179"/>
      <c r="P46" s="179"/>
      <c r="Q46" s="179"/>
      <c r="R46" s="179"/>
      <c r="S46" s="179"/>
      <c r="T46" s="179"/>
      <c r="U46" s="179">
        <v>352.57400000000001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352.57400000000001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1054.0339721141147</v>
      </c>
      <c r="M48" s="173"/>
      <c r="N48" s="173"/>
      <c r="O48" s="173"/>
      <c r="P48" s="173">
        <v>858.77372093358713</v>
      </c>
      <c r="Q48" s="173"/>
      <c r="R48" s="173"/>
      <c r="S48" s="173"/>
      <c r="T48" s="173">
        <v>7.6357740199999986</v>
      </c>
      <c r="U48" s="173">
        <v>187.62447716052765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50">
        <v>0</v>
      </c>
      <c r="AP48" s="320"/>
      <c r="AQ48" s="199">
        <f t="shared" si="24"/>
        <v>1054.0339721141147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58.718686075949364</v>
      </c>
      <c r="M49" s="173"/>
      <c r="N49" s="173"/>
      <c r="O49" s="173"/>
      <c r="P49" s="173">
        <v>5.6783999999999999</v>
      </c>
      <c r="Q49" s="173"/>
      <c r="R49" s="173"/>
      <c r="S49" s="173"/>
      <c r="T49" s="173"/>
      <c r="U49" s="173">
        <v>53.040286075949368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58.718686075949364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41.5</v>
      </c>
      <c r="M50" s="173"/>
      <c r="N50" s="173"/>
      <c r="O50" s="173"/>
      <c r="P50" s="173"/>
      <c r="Q50" s="173"/>
      <c r="R50" s="285"/>
      <c r="S50" s="173"/>
      <c r="T50" s="173"/>
      <c r="U50" s="173">
        <v>41.5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1.5477214101461736</v>
      </c>
      <c r="AP50" s="320"/>
      <c r="AQ50" s="199">
        <f t="shared" si="24"/>
        <v>43.047721410146174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12.426960812264618</v>
      </c>
      <c r="M51" s="173"/>
      <c r="N51" s="173"/>
      <c r="O51" s="173"/>
      <c r="P51" s="173">
        <v>0.85682264150943399</v>
      </c>
      <c r="Q51" s="188"/>
      <c r="R51" s="173">
        <v>11.570138170755184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12.426960812264618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448.72215605912953</v>
      </c>
      <c r="M52" s="285"/>
      <c r="N52" s="285"/>
      <c r="O52" s="285"/>
      <c r="P52" s="186"/>
      <c r="Q52" s="186"/>
      <c r="R52" s="285">
        <v>448.72215605912953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448.72215605912953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0</v>
      </c>
      <c r="M53" s="285"/>
      <c r="N53" s="285"/>
      <c r="O53" s="285"/>
      <c r="P53" s="183">
        <v>0</v>
      </c>
      <c r="Q53" s="183"/>
      <c r="R53" s="285"/>
      <c r="S53" s="186"/>
      <c r="T53" s="285"/>
      <c r="U53" s="285">
        <v>0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0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8.2751999999999999</v>
      </c>
      <c r="M54" s="285"/>
      <c r="N54" s="285"/>
      <c r="O54" s="285"/>
      <c r="P54" s="183"/>
      <c r="Q54" s="183"/>
      <c r="R54" s="285"/>
      <c r="S54" s="186"/>
      <c r="T54" s="285"/>
      <c r="U54" s="285">
        <v>8.2751999999999999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8.2751999999999999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321.79249971672823</v>
      </c>
      <c r="M55" s="180"/>
      <c r="N55" s="180"/>
      <c r="O55" s="180"/>
      <c r="P55" s="180">
        <v>149.58036295320525</v>
      </c>
      <c r="Q55" s="180"/>
      <c r="R55" s="180"/>
      <c r="S55" s="173">
        <v>20.6829</v>
      </c>
      <c r="T55" s="180"/>
      <c r="U55" s="180">
        <v>151.52923676352296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321.79249971672823</v>
      </c>
    </row>
    <row r="56" spans="1:43" s="206" customFormat="1" ht="12.75" customHeight="1">
      <c r="A56" s="240" t="s">
        <v>40</v>
      </c>
      <c r="B56" s="241"/>
      <c r="C56" s="287">
        <f t="shared" si="45"/>
        <v>476.08667328000001</v>
      </c>
      <c r="D56" s="292">
        <v>339.15000000000003</v>
      </c>
      <c r="E56" s="188">
        <v>116.10720000000001</v>
      </c>
      <c r="F56" s="288"/>
      <c r="G56" s="288">
        <v>20.829473279999998</v>
      </c>
      <c r="H56" s="174">
        <f t="shared" si="46"/>
        <v>611.89479900000003</v>
      </c>
      <c r="I56" s="292"/>
      <c r="J56" s="187">
        <v>452.28500000000003</v>
      </c>
      <c r="K56" s="288">
        <v>159.60979900000001</v>
      </c>
      <c r="L56" s="174">
        <f t="shared" si="47"/>
        <v>402.82641297949249</v>
      </c>
      <c r="M56" s="187"/>
      <c r="N56" s="187"/>
      <c r="O56" s="187"/>
      <c r="P56" s="187">
        <v>0</v>
      </c>
      <c r="Q56" s="187">
        <v>122.73798365020426</v>
      </c>
      <c r="R56" s="187"/>
      <c r="S56" s="187">
        <v>0</v>
      </c>
      <c r="T56" s="187">
        <v>64.184836505041616</v>
      </c>
      <c r="U56" s="187">
        <v>196.60141094924666</v>
      </c>
      <c r="V56" s="187">
        <v>19.302181874999999</v>
      </c>
      <c r="W56" s="187"/>
      <c r="X56" s="187"/>
      <c r="Y56" s="187"/>
      <c r="Z56" s="288"/>
      <c r="AA56" s="174">
        <v>216.77472055030094</v>
      </c>
      <c r="AB56" s="342">
        <f t="shared" si="48"/>
        <v>33.295117989872935</v>
      </c>
      <c r="AC56" s="343"/>
      <c r="AD56" s="187"/>
      <c r="AE56" s="187">
        <v>33.199579631221937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402.92347377472055</v>
      </c>
      <c r="AP56" s="342"/>
      <c r="AQ56" s="218">
        <f t="shared" si="24"/>
        <v>2143.8011975743871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14.134887000000001</v>
      </c>
      <c r="I57" s="292">
        <f t="shared" si="49"/>
        <v>0</v>
      </c>
      <c r="J57" s="292">
        <f t="shared" si="49"/>
        <v>4.6950000000000003</v>
      </c>
      <c r="K57" s="292">
        <f t="shared" si="49"/>
        <v>9.4398870000000006</v>
      </c>
      <c r="L57" s="174">
        <f t="shared" si="49"/>
        <v>500.72192727566812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0.72616631518477359</v>
      </c>
      <c r="R57" s="187">
        <f t="shared" si="49"/>
        <v>0</v>
      </c>
      <c r="S57" s="187">
        <f t="shared" si="49"/>
        <v>99.721125000000015</v>
      </c>
      <c r="T57" s="187">
        <f t="shared" si="49"/>
        <v>16.766530892149895</v>
      </c>
      <c r="U57" s="187">
        <f t="shared" si="49"/>
        <v>383.50810506833341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157.6582592911054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285.29664660361135</v>
      </c>
      <c r="AP57" s="342">
        <f t="shared" si="49"/>
        <v>0</v>
      </c>
      <c r="AQ57" s="238">
        <f t="shared" si="24"/>
        <v>957.85948934971043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273.95062849464136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0.35283837376004995</v>
      </c>
      <c r="R58" s="187">
        <f t="shared" si="54"/>
        <v>0</v>
      </c>
      <c r="S58" s="187">
        <v>9.7287248878237822</v>
      </c>
      <c r="T58" s="187">
        <v>12.682334306773345</v>
      </c>
      <c r="U58" s="187">
        <v>251.18673092628418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69.089271825605664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204.5312566138328</v>
      </c>
      <c r="AP58" s="342">
        <f t="shared" ref="AP58" si="57">SUM(AP59:AP64)</f>
        <v>0</v>
      </c>
      <c r="AQ58" s="238">
        <f t="shared" si="24"/>
        <v>547.61892611340534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14.134887000000001</v>
      </c>
      <c r="I65" s="151"/>
      <c r="J65" s="151">
        <v>4.6950000000000003</v>
      </c>
      <c r="K65" s="151">
        <v>9.4398870000000006</v>
      </c>
      <c r="L65" s="308">
        <f>SUM(M65:Z65)</f>
        <v>226.77129878102676</v>
      </c>
      <c r="M65" s="180"/>
      <c r="N65" s="180"/>
      <c r="O65" s="180"/>
      <c r="P65" s="180"/>
      <c r="Q65" s="180">
        <v>0.37332794142472364</v>
      </c>
      <c r="R65" s="180"/>
      <c r="S65" s="187">
        <v>89.992400112176227</v>
      </c>
      <c r="T65" s="187">
        <v>4.0841965853765494</v>
      </c>
      <c r="U65" s="187">
        <v>132.32137414204925</v>
      </c>
      <c r="V65" s="180">
        <f>SUM(V66:V69)</f>
        <v>0</v>
      </c>
      <c r="W65" s="180"/>
      <c r="X65" s="180"/>
      <c r="Y65" s="180"/>
      <c r="Z65" s="264"/>
      <c r="AA65" s="174">
        <v>88.568987465499731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80.765389989778541</v>
      </c>
      <c r="AP65" s="328"/>
      <c r="AQ65" s="571">
        <f t="shared" si="24"/>
        <v>410.24056323630504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227.56799999999998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227.56799999999998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41.014617368873601</v>
      </c>
      <c r="AP70" s="331"/>
      <c r="AQ70" s="218">
        <f t="shared" si="24"/>
        <v>268.58261736887357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36.485144889046538</v>
      </c>
      <c r="M71" s="180"/>
      <c r="N71" s="180"/>
      <c r="O71" s="180"/>
      <c r="P71" s="180"/>
      <c r="Q71" s="180"/>
      <c r="R71" s="180"/>
      <c r="S71" s="180"/>
      <c r="T71" s="180"/>
      <c r="U71" s="180">
        <v>36.485144889046538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36.485144889046538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-114.67631900350534</v>
      </c>
      <c r="D72" s="276">
        <f t="shared" si="58"/>
        <v>-114.67631900350523</v>
      </c>
      <c r="E72" s="177">
        <f t="shared" si="58"/>
        <v>0</v>
      </c>
      <c r="F72" s="295">
        <f t="shared" si="58"/>
        <v>0</v>
      </c>
      <c r="G72" s="295">
        <f t="shared" si="58"/>
        <v>0</v>
      </c>
      <c r="H72" s="305">
        <f t="shared" si="58"/>
        <v>-13.791686000000027</v>
      </c>
      <c r="I72" s="276">
        <f t="shared" si="58"/>
        <v>-12.090000000000027</v>
      </c>
      <c r="J72" s="177">
        <f t="shared" si="58"/>
        <v>-1.8779999999999859</v>
      </c>
      <c r="K72" s="295">
        <f t="shared" si="58"/>
        <v>0.17631399999999076</v>
      </c>
      <c r="L72" s="305">
        <f t="shared" si="58"/>
        <v>3.0923252218126436</v>
      </c>
      <c r="M72" s="177">
        <f t="shared" si="58"/>
        <v>0</v>
      </c>
      <c r="N72" s="177">
        <f t="shared" ref="N72" si="59">N26-N27-N29</f>
        <v>5.3250000000000028</v>
      </c>
      <c r="O72" s="177">
        <f t="shared" si="58"/>
        <v>0</v>
      </c>
      <c r="P72" s="177">
        <f t="shared" si="58"/>
        <v>-6.3343065283020223</v>
      </c>
      <c r="Q72" s="177">
        <f t="shared" si="58"/>
        <v>4.2224000000000217</v>
      </c>
      <c r="R72" s="177">
        <f t="shared" si="58"/>
        <v>-6.3199942298847418</v>
      </c>
      <c r="S72" s="177">
        <f t="shared" si="58"/>
        <v>-11.81880000000001</v>
      </c>
      <c r="T72" s="177">
        <f t="shared" si="58"/>
        <v>3.6272259799999631</v>
      </c>
      <c r="U72" s="177">
        <f t="shared" si="58"/>
        <v>12.28879999999981</v>
      </c>
      <c r="V72" s="177">
        <f t="shared" si="58"/>
        <v>0</v>
      </c>
      <c r="W72" s="177">
        <f t="shared" si="58"/>
        <v>2.1019999999999968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0.14371235050543874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-1.7936027515045225</v>
      </c>
      <c r="AP72" s="255">
        <f t="shared" si="58"/>
        <v>0</v>
      </c>
      <c r="AQ72" s="205">
        <f t="shared" si="24"/>
        <v>-127.02557018269181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-1.2085058463164184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/>
  <dimension ref="A1:AQ79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62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0.62407992000000001</v>
      </c>
      <c r="D2" s="246">
        <v>0.62407992000000001</v>
      </c>
      <c r="E2" s="247"/>
      <c r="F2" s="248"/>
      <c r="G2" s="248"/>
      <c r="H2" s="300">
        <f>SUM(I2:K2)</f>
        <v>1020.6510000000001</v>
      </c>
      <c r="I2" s="12">
        <v>508.89600000000002</v>
      </c>
      <c r="J2" s="301">
        <v>511.755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1902.3920339952001</v>
      </c>
      <c r="AB2" s="318">
        <f>SUM(AC2:AM2)</f>
        <v>162.50436266360947</v>
      </c>
      <c r="AC2" s="319">
        <v>70.262</v>
      </c>
      <c r="AD2" s="301">
        <v>0.42999999999999994</v>
      </c>
      <c r="AE2" s="301">
        <v>88.874558135091235</v>
      </c>
      <c r="AF2" s="301">
        <v>0</v>
      </c>
      <c r="AG2" s="301">
        <v>0</v>
      </c>
      <c r="AH2" s="301">
        <v>2.7944969905417025</v>
      </c>
      <c r="AI2" s="301">
        <v>0</v>
      </c>
      <c r="AJ2" s="301">
        <v>0</v>
      </c>
      <c r="AK2" s="301">
        <v>0</v>
      </c>
      <c r="AL2" s="301">
        <v>9.553835865099837E-2</v>
      </c>
      <c r="AM2" s="415">
        <v>4.7769179325499185E-2</v>
      </c>
      <c r="AN2" s="412">
        <v>0</v>
      </c>
      <c r="AO2" s="349"/>
      <c r="AP2" s="318"/>
      <c r="AQ2" s="195">
        <f>C2+H2+L2+AA2+AB2+AN2+AO2+AP2</f>
        <v>3086.1714765788097</v>
      </c>
    </row>
    <row r="3" spans="1:43" ht="12.75" customHeight="1">
      <c r="A3" s="197" t="s">
        <v>1</v>
      </c>
      <c r="B3" s="198"/>
      <c r="C3" s="249">
        <f>SUM(D3:G3)</f>
        <v>1969.5435699168952</v>
      </c>
      <c r="D3" s="250">
        <v>1812.6087755168951</v>
      </c>
      <c r="E3" s="188">
        <v>129.01000000000002</v>
      </c>
      <c r="F3" s="188"/>
      <c r="G3" s="188">
        <v>27.9247944</v>
      </c>
      <c r="H3" s="302">
        <f>SUM(I3:K3)</f>
        <v>0</v>
      </c>
      <c r="I3" s="28"/>
      <c r="J3" s="173"/>
      <c r="K3" s="188"/>
      <c r="L3" s="302">
        <f>SUM(M3:Z3)</f>
        <v>5666.7056038500004</v>
      </c>
      <c r="M3" s="28">
        <v>2047.2451999999998</v>
      </c>
      <c r="N3" s="28">
        <v>2.13</v>
      </c>
      <c r="O3" s="173">
        <v>0</v>
      </c>
      <c r="P3" s="173">
        <v>632.61</v>
      </c>
      <c r="Q3" s="173">
        <v>128.78320000000002</v>
      </c>
      <c r="R3" s="173">
        <v>328.62959999999998</v>
      </c>
      <c r="S3" s="173">
        <v>892.31939999999997</v>
      </c>
      <c r="T3" s="173">
        <v>114.88260000000001</v>
      </c>
      <c r="U3" s="173">
        <v>1266.1056000000001</v>
      </c>
      <c r="V3" s="173">
        <v>72.576203849999999</v>
      </c>
      <c r="W3" s="173">
        <v>0</v>
      </c>
      <c r="X3" s="173">
        <v>136.86079999999998</v>
      </c>
      <c r="Y3" s="173">
        <v>3.1529999999999996</v>
      </c>
      <c r="Z3" s="188">
        <v>41.410000000000004</v>
      </c>
      <c r="AA3" s="302">
        <v>0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0</v>
      </c>
      <c r="AP3" s="320"/>
      <c r="AQ3" s="199">
        <f t="shared" ref="AQ3:AQ20" si="0">C3+H3+L3+AA3+AB3+AN3+AO3+AP3</f>
        <v>7636.2491737668952</v>
      </c>
    </row>
    <row r="4" spans="1:43" ht="12.75" customHeight="1">
      <c r="A4" s="197" t="s">
        <v>2</v>
      </c>
      <c r="B4" s="198"/>
      <c r="C4" s="249">
        <f>SUM(D4:G4)</f>
        <v>21.0889056</v>
      </c>
      <c r="D4" s="250">
        <v>18.722397600000001</v>
      </c>
      <c r="E4" s="251">
        <v>0</v>
      </c>
      <c r="F4" s="188"/>
      <c r="G4" s="188">
        <v>2.3665080000000001</v>
      </c>
      <c r="H4" s="302">
        <f>SUM(I4:K4)</f>
        <v>4.43</v>
      </c>
      <c r="I4" s="28"/>
      <c r="J4" s="173"/>
      <c r="K4" s="188">
        <v>4.43</v>
      </c>
      <c r="L4" s="302">
        <f>SUM(M4:Z4)</f>
        <v>815.31309999999985</v>
      </c>
      <c r="M4" s="28">
        <v>0</v>
      </c>
      <c r="N4" s="28">
        <v>0</v>
      </c>
      <c r="O4" s="173"/>
      <c r="P4" s="173">
        <v>19.169999999999998</v>
      </c>
      <c r="Q4" s="173">
        <v>0</v>
      </c>
      <c r="R4" s="173">
        <v>0</v>
      </c>
      <c r="S4" s="173">
        <v>608.66819999999996</v>
      </c>
      <c r="T4" s="173">
        <v>7.8841000000000001</v>
      </c>
      <c r="U4" s="173">
        <v>136.54079999999999</v>
      </c>
      <c r="V4" s="173">
        <v>0</v>
      </c>
      <c r="W4" s="173">
        <v>42.04</v>
      </c>
      <c r="X4" s="173">
        <v>0</v>
      </c>
      <c r="Y4" s="173">
        <v>0</v>
      </c>
      <c r="Z4" s="188">
        <v>1.01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</v>
      </c>
      <c r="AP4" s="320"/>
      <c r="AQ4" s="199">
        <f t="shared" si="0"/>
        <v>840.83200559999989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16.9908</v>
      </c>
      <c r="M5" s="28"/>
      <c r="N5" s="28"/>
      <c r="O5" s="173"/>
      <c r="P5" s="173"/>
      <c r="Q5" s="173"/>
      <c r="R5" s="173"/>
      <c r="S5" s="173">
        <v>11.8188</v>
      </c>
      <c r="T5" s="173"/>
      <c r="U5" s="173">
        <v>5.1719999999999997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16.9908</v>
      </c>
    </row>
    <row r="6" spans="1:43" ht="12.75" customHeight="1" thickBot="1">
      <c r="A6" s="200" t="s">
        <v>4</v>
      </c>
      <c r="B6" s="201"/>
      <c r="C6" s="249">
        <f>SUM(D6:G6)</f>
        <v>-73.091150162167949</v>
      </c>
      <c r="D6" s="252">
        <v>-73.091150162167949</v>
      </c>
      <c r="E6" s="188">
        <v>0</v>
      </c>
      <c r="F6" s="253"/>
      <c r="G6" s="253">
        <v>0</v>
      </c>
      <c r="H6" s="303">
        <f>SUM(I6:K6)</f>
        <v>270.88799999999998</v>
      </c>
      <c r="I6" s="304">
        <v>294.81</v>
      </c>
      <c r="J6" s="304">
        <v>0</v>
      </c>
      <c r="K6" s="253">
        <v>-23.922000000000001</v>
      </c>
      <c r="L6" s="303">
        <f>SUM(M6:Z6)</f>
        <v>271.18619999999999</v>
      </c>
      <c r="M6" s="28">
        <v>-24.542400000000001</v>
      </c>
      <c r="N6" s="28">
        <v>-2.13</v>
      </c>
      <c r="O6" s="173"/>
      <c r="P6" s="173">
        <v>35.144999999999996</v>
      </c>
      <c r="Q6" s="173">
        <v>3.1668000000000003</v>
      </c>
      <c r="R6" s="173">
        <v>-8.4263999999999992</v>
      </c>
      <c r="S6" s="173">
        <v>247.2099</v>
      </c>
      <c r="T6" s="173">
        <v>1.1263000000000001</v>
      </c>
      <c r="U6" s="173">
        <v>20.687999999999999</v>
      </c>
      <c r="V6" s="173">
        <v>0</v>
      </c>
      <c r="W6" s="173">
        <v>-1.0509999999999999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468.98304983783203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1875.9875940747272</v>
      </c>
      <c r="D7" s="324">
        <f t="shared" si="1"/>
        <v>1721.4193076747272</v>
      </c>
      <c r="E7" s="178">
        <f t="shared" si="1"/>
        <v>129.01000000000002</v>
      </c>
      <c r="F7" s="178">
        <f t="shared" si="1"/>
        <v>0</v>
      </c>
      <c r="G7" s="178">
        <f t="shared" si="1"/>
        <v>25.5582864</v>
      </c>
      <c r="H7" s="306">
        <f t="shared" si="1"/>
        <v>1287.1090000000002</v>
      </c>
      <c r="I7" s="324">
        <f t="shared" si="1"/>
        <v>803.70600000000002</v>
      </c>
      <c r="J7" s="178">
        <f t="shared" si="1"/>
        <v>511.755</v>
      </c>
      <c r="K7" s="324">
        <f t="shared" si="1"/>
        <v>-28.352</v>
      </c>
      <c r="L7" s="306">
        <f t="shared" si="1"/>
        <v>5105.5879038500007</v>
      </c>
      <c r="M7" s="324">
        <f t="shared" si="1"/>
        <v>2022.7027999999998</v>
      </c>
      <c r="N7" s="324">
        <f t="shared" ref="N7" si="2">N2+N3-N4-N5+N6</f>
        <v>0</v>
      </c>
      <c r="O7" s="178">
        <f t="shared" si="1"/>
        <v>0</v>
      </c>
      <c r="P7" s="178">
        <f t="shared" si="1"/>
        <v>648.58500000000004</v>
      </c>
      <c r="Q7" s="178">
        <f t="shared" si="1"/>
        <v>131.95000000000002</v>
      </c>
      <c r="R7" s="178">
        <f t="shared" si="1"/>
        <v>320.20319999999998</v>
      </c>
      <c r="S7" s="178">
        <f t="shared" si="1"/>
        <v>519.04230000000007</v>
      </c>
      <c r="T7" s="178">
        <f t="shared" si="1"/>
        <v>108.12480000000001</v>
      </c>
      <c r="U7" s="178">
        <f t="shared" si="1"/>
        <v>1145.0808000000002</v>
      </c>
      <c r="V7" s="178">
        <f t="shared" si="1"/>
        <v>72.576203849999999</v>
      </c>
      <c r="W7" s="178">
        <f t="shared" si="1"/>
        <v>-43.091000000000001</v>
      </c>
      <c r="X7" s="178">
        <f t="shared" si="1"/>
        <v>136.86079999999998</v>
      </c>
      <c r="Y7" s="178">
        <f t="shared" si="1"/>
        <v>3.1529999999999996</v>
      </c>
      <c r="Z7" s="324">
        <f t="shared" si="1"/>
        <v>40.400000000000006</v>
      </c>
      <c r="AA7" s="306">
        <f t="shared" si="1"/>
        <v>1902.3920339952001</v>
      </c>
      <c r="AB7" s="306">
        <f t="shared" si="1"/>
        <v>162.50436266360947</v>
      </c>
      <c r="AC7" s="324">
        <f t="shared" si="1"/>
        <v>70.262</v>
      </c>
      <c r="AD7" s="178">
        <f t="shared" si="1"/>
        <v>0.42999999999999994</v>
      </c>
      <c r="AE7" s="178">
        <f t="shared" si="1"/>
        <v>88.874558135091235</v>
      </c>
      <c r="AF7" s="178">
        <f t="shared" ref="AF7" si="3">AF2+AF3-AF4-AF5+AF6</f>
        <v>0</v>
      </c>
      <c r="AG7" s="178">
        <f t="shared" si="1"/>
        <v>0</v>
      </c>
      <c r="AH7" s="178">
        <f t="shared" si="1"/>
        <v>2.7944969905417025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9.553835865099837E-2</v>
      </c>
      <c r="AM7" s="418">
        <f t="shared" si="1"/>
        <v>4.7769179325499185E-2</v>
      </c>
      <c r="AN7" s="324">
        <f t="shared" si="1"/>
        <v>0</v>
      </c>
      <c r="AO7" s="306">
        <f t="shared" si="1"/>
        <v>0</v>
      </c>
      <c r="AP7" s="360">
        <f t="shared" si="1"/>
        <v>0</v>
      </c>
      <c r="AQ7" s="227">
        <f t="shared" si="0"/>
        <v>10333.580894583538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1875.9875940747272</v>
      </c>
      <c r="D8" s="372">
        <f t="shared" si="6"/>
        <v>1721.4193076747272</v>
      </c>
      <c r="E8" s="373">
        <f t="shared" si="6"/>
        <v>129.01000000000002</v>
      </c>
      <c r="F8" s="374">
        <f t="shared" si="6"/>
        <v>0</v>
      </c>
      <c r="G8" s="374">
        <f t="shared" si="6"/>
        <v>25.5582864</v>
      </c>
      <c r="H8" s="375">
        <f t="shared" si="6"/>
        <v>1287.1090000000002</v>
      </c>
      <c r="I8" s="372">
        <f t="shared" si="6"/>
        <v>803.70600000000002</v>
      </c>
      <c r="J8" s="373">
        <f t="shared" si="6"/>
        <v>511.755</v>
      </c>
      <c r="K8" s="372">
        <f t="shared" si="6"/>
        <v>-28.352</v>
      </c>
      <c r="L8" s="375">
        <f t="shared" si="6"/>
        <v>4925.1741038500004</v>
      </c>
      <c r="M8" s="372">
        <f t="shared" si="6"/>
        <v>2022.7027999999998</v>
      </c>
      <c r="N8" s="372">
        <f t="shared" si="6"/>
        <v>0</v>
      </c>
      <c r="O8" s="373">
        <f t="shared" si="6"/>
        <v>0</v>
      </c>
      <c r="P8" s="373">
        <f t="shared" si="6"/>
        <v>648.58500000000004</v>
      </c>
      <c r="Q8" s="373">
        <f t="shared" si="6"/>
        <v>131.95000000000002</v>
      </c>
      <c r="R8" s="373">
        <f t="shared" si="6"/>
        <v>320.20319999999998</v>
      </c>
      <c r="S8" s="373">
        <f t="shared" si="6"/>
        <v>519.04230000000007</v>
      </c>
      <c r="T8" s="373">
        <f t="shared" si="6"/>
        <v>108.12480000000001</v>
      </c>
      <c r="U8" s="373">
        <f t="shared" si="6"/>
        <v>1145.0808000000002</v>
      </c>
      <c r="V8" s="373">
        <f t="shared" si="6"/>
        <v>72.576203849999999</v>
      </c>
      <c r="W8" s="373">
        <f t="shared" si="6"/>
        <v>-43.091000000000001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1466.0203420108685</v>
      </c>
      <c r="AB8" s="372">
        <f t="shared" si="6"/>
        <v>162.50436266360947</v>
      </c>
      <c r="AC8" s="372">
        <f t="shared" si="6"/>
        <v>70.262</v>
      </c>
      <c r="AD8" s="373">
        <f t="shared" si="6"/>
        <v>0.42999999999999994</v>
      </c>
      <c r="AE8" s="373">
        <f t="shared" si="6"/>
        <v>88.874558135091235</v>
      </c>
      <c r="AF8" s="373">
        <f t="shared" si="6"/>
        <v>0</v>
      </c>
      <c r="AG8" s="373">
        <f t="shared" si="6"/>
        <v>0</v>
      </c>
      <c r="AH8" s="373">
        <f t="shared" si="6"/>
        <v>2.7944969905417025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9.553835865099837E-2</v>
      </c>
      <c r="AM8" s="419">
        <f t="shared" si="6"/>
        <v>4.7769179325499185E-2</v>
      </c>
      <c r="AN8" s="372">
        <f t="shared" si="6"/>
        <v>0</v>
      </c>
      <c r="AO8" s="375">
        <f t="shared" si="6"/>
        <v>0</v>
      </c>
      <c r="AP8" s="372">
        <f t="shared" si="6"/>
        <v>0</v>
      </c>
      <c r="AQ8" s="376">
        <f t="shared" si="0"/>
        <v>9716.7954025992058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1396.0134331199999</v>
      </c>
      <c r="D9" s="257">
        <f t="shared" si="8"/>
        <v>1396.0134331199999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829.95300000000009</v>
      </c>
      <c r="I9" s="257">
        <f t="shared" si="8"/>
        <v>808.35600000000011</v>
      </c>
      <c r="J9" s="178">
        <f t="shared" si="8"/>
        <v>21.597000000000001</v>
      </c>
      <c r="K9" s="258">
        <f t="shared" si="8"/>
        <v>0</v>
      </c>
      <c r="L9" s="306">
        <f t="shared" si="8"/>
        <v>2602.6091425527848</v>
      </c>
      <c r="M9" s="178">
        <f t="shared" si="8"/>
        <v>2022.7027999999998</v>
      </c>
      <c r="N9" s="178">
        <f t="shared" ref="N9" si="9">SUM(N10:N14)</f>
        <v>0</v>
      </c>
      <c r="O9" s="178">
        <f t="shared" si="8"/>
        <v>3.3438425527849431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568.28729999999996</v>
      </c>
      <c r="T9" s="178">
        <f t="shared" si="8"/>
        <v>0</v>
      </c>
      <c r="U9" s="178">
        <f t="shared" si="8"/>
        <v>8.2751999999999999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764.70072609152578</v>
      </c>
      <c r="AB9" s="324">
        <f t="shared" si="8"/>
        <v>0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0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36.543422184006879</v>
      </c>
      <c r="AP9" s="324">
        <f t="shared" si="8"/>
        <v>0</v>
      </c>
      <c r="AQ9" s="209">
        <f t="shared" si="0"/>
        <v>5629.8197239483179</v>
      </c>
    </row>
    <row r="10" spans="1:43" ht="12.75" customHeight="1">
      <c r="A10" s="63" t="s">
        <v>221</v>
      </c>
      <c r="B10" s="210"/>
      <c r="C10" s="259">
        <f>SUM(D10:G10)</f>
        <v>1392.1729559999999</v>
      </c>
      <c r="D10" s="260">
        <v>1392.1729559999999</v>
      </c>
      <c r="E10" s="179"/>
      <c r="F10" s="261"/>
      <c r="G10" s="261"/>
      <c r="H10" s="307">
        <f>SUM(I10:K10)</f>
        <v>627.399</v>
      </c>
      <c r="I10" s="260">
        <v>605.80200000000002</v>
      </c>
      <c r="J10" s="179">
        <v>21.597000000000001</v>
      </c>
      <c r="K10" s="261"/>
      <c r="L10" s="307">
        <f>SUM(M10:Z10)</f>
        <v>576.5625</v>
      </c>
      <c r="M10" s="179"/>
      <c r="N10" s="179"/>
      <c r="O10" s="179"/>
      <c r="P10" s="179"/>
      <c r="Q10" s="179"/>
      <c r="R10" s="179"/>
      <c r="S10" s="179">
        <v>568.28729999999996</v>
      </c>
      <c r="T10" s="179"/>
      <c r="U10" s="179">
        <v>8.2751999999999999</v>
      </c>
      <c r="V10" s="179"/>
      <c r="W10" s="179"/>
      <c r="X10" s="179"/>
      <c r="Y10" s="179"/>
      <c r="Z10" s="261"/>
      <c r="AA10" s="307">
        <v>737.77085124677558</v>
      </c>
      <c r="AB10" s="326">
        <f>SUM(AC10:AM10)</f>
        <v>0</v>
      </c>
      <c r="AC10" s="327"/>
      <c r="AD10" s="179"/>
      <c r="AE10" s="179">
        <v>0</v>
      </c>
      <c r="AF10" s="179">
        <v>0</v>
      </c>
      <c r="AG10" s="179">
        <v>0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3333.9053072467755</v>
      </c>
    </row>
    <row r="11" spans="1:43" ht="12.75" customHeight="1">
      <c r="A11" s="19" t="s">
        <v>222</v>
      </c>
      <c r="B11" s="198"/>
      <c r="C11" s="249">
        <f>SUM(D11:G11)</f>
        <v>3.8404771199999992</v>
      </c>
      <c r="D11" s="28">
        <v>3.8404771199999992</v>
      </c>
      <c r="E11" s="173"/>
      <c r="F11" s="188"/>
      <c r="G11" s="188"/>
      <c r="H11" s="302">
        <f>SUM(I11:K11)</f>
        <v>7.9980000000000002</v>
      </c>
      <c r="I11" s="28">
        <v>7.9980000000000002</v>
      </c>
      <c r="J11" s="173"/>
      <c r="K11" s="188"/>
      <c r="L11" s="302">
        <f>SUM(M11:Z11)</f>
        <v>3.3438425527849431</v>
      </c>
      <c r="M11" s="173"/>
      <c r="N11" s="173"/>
      <c r="O11" s="173">
        <v>3.3438425527849431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26.929874844750167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42.112194517535109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28.202923473774721</v>
      </c>
      <c r="AP12" s="320"/>
      <c r="AQ12" s="199">
        <f t="shared" si="0"/>
        <v>28.202923473774721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194.55600000000001</v>
      </c>
      <c r="I13" s="28">
        <v>194.55600000000001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194.55600000000001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2022.7027999999998</v>
      </c>
      <c r="M14" s="180">
        <v>2022.7027999999998</v>
      </c>
      <c r="N14" s="180">
        <v>0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8.3404987102321577</v>
      </c>
      <c r="AP14" s="328"/>
      <c r="AQ14" s="215">
        <f t="shared" si="0"/>
        <v>2031.043298710232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191.376</v>
      </c>
      <c r="I15" s="266">
        <f t="shared" si="13"/>
        <v>0</v>
      </c>
      <c r="J15" s="181">
        <f t="shared" si="13"/>
        <v>0</v>
      </c>
      <c r="K15" s="267">
        <f t="shared" si="13"/>
        <v>191.376</v>
      </c>
      <c r="L15" s="309">
        <f t="shared" si="13"/>
        <v>2025.6892999999998</v>
      </c>
      <c r="M15" s="181">
        <f t="shared" si="13"/>
        <v>0</v>
      </c>
      <c r="N15" s="181">
        <f t="shared" si="13"/>
        <v>0</v>
      </c>
      <c r="O15" s="181">
        <f t="shared" si="13"/>
        <v>51.809800000000003</v>
      </c>
      <c r="P15" s="181">
        <f t="shared" si="13"/>
        <v>384.46499999999997</v>
      </c>
      <c r="Q15" s="181">
        <f t="shared" si="13"/>
        <v>0</v>
      </c>
      <c r="R15" s="181">
        <f t="shared" si="13"/>
        <v>0</v>
      </c>
      <c r="S15" s="181">
        <f t="shared" si="13"/>
        <v>683.52059999999994</v>
      </c>
      <c r="T15" s="181">
        <f t="shared" si="13"/>
        <v>39.420500000000004</v>
      </c>
      <c r="U15" s="181">
        <f t="shared" si="13"/>
        <v>823.38239999999996</v>
      </c>
      <c r="V15" s="181">
        <f t="shared" si="13"/>
        <v>0</v>
      </c>
      <c r="W15" s="181">
        <f t="shared" si="13"/>
        <v>43.090999999999994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1304.7291487532243</v>
      </c>
      <c r="AP15" s="217">
        <f t="shared" si="13"/>
        <v>0</v>
      </c>
      <c r="AQ15" s="218">
        <f t="shared" si="0"/>
        <v>3521.7944487532241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1267.8417884780738</v>
      </c>
      <c r="AP16" s="326"/>
      <c r="AQ16" s="219">
        <f>C16+H16+L16+AA16+AO16+AP16</f>
        <v>1267.8417884780738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16.852966466036111</v>
      </c>
      <c r="AP17" s="320"/>
      <c r="AQ17" s="199">
        <f>C17+H17+L17+AA17+AO17+AP17</f>
        <v>16.852966466036111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20.034393809114359</v>
      </c>
      <c r="AP18" s="320"/>
      <c r="AQ18" s="199">
        <f t="shared" si="0"/>
        <v>20.034393809114359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191.376</v>
      </c>
      <c r="I19" s="28"/>
      <c r="J19" s="173"/>
      <c r="K19" s="188">
        <v>191.376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191.376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2025.6892999999998</v>
      </c>
      <c r="M20" s="180"/>
      <c r="N20" s="180"/>
      <c r="O20" s="180">
        <v>51.809800000000003</v>
      </c>
      <c r="P20" s="180">
        <v>384.46499999999997</v>
      </c>
      <c r="Q20" s="180">
        <v>0</v>
      </c>
      <c r="R20" s="180">
        <v>0</v>
      </c>
      <c r="S20" s="180">
        <v>683.52059999999994</v>
      </c>
      <c r="T20" s="180">
        <v>39.420500000000004</v>
      </c>
      <c r="U20" s="180">
        <v>823.38239999999996</v>
      </c>
      <c r="V20" s="180"/>
      <c r="W20" s="180">
        <v>43.090999999999994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2025.6892999999998</v>
      </c>
    </row>
    <row r="21" spans="1:43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-70.692000000000007</v>
      </c>
      <c r="AC21" s="332">
        <f t="shared" si="17"/>
        <v>-70.262</v>
      </c>
      <c r="AD21" s="182">
        <f t="shared" si="17"/>
        <v>-0.42999999999999994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70.692000000000007</v>
      </c>
      <c r="AP21" s="331">
        <f t="shared" si="17"/>
        <v>0</v>
      </c>
      <c r="AQ21" s="223">
        <f t="shared" si="17"/>
        <v>0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-70.692000000000007</v>
      </c>
      <c r="AC22" s="327">
        <f>-AC2</f>
        <v>-70.262</v>
      </c>
      <c r="AD22" s="179">
        <f>-AD2</f>
        <v>-0.42999999999999994</v>
      </c>
      <c r="AE22" s="179"/>
      <c r="AF22" s="179"/>
      <c r="AG22" s="186"/>
      <c r="AI22" s="179"/>
      <c r="AJ22" s="179"/>
      <c r="AK22" s="179">
        <v>0</v>
      </c>
      <c r="AL22" s="179"/>
      <c r="AM22" s="420"/>
      <c r="AN22" s="311"/>
      <c r="AO22" s="307">
        <f>-(C22+H22+L22+AA22+AB22)</f>
        <v>70.692000000000007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378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5.3940000000000001</v>
      </c>
      <c r="I25" s="172">
        <v>5.3940000000000001</v>
      </c>
      <c r="J25" s="183"/>
      <c r="K25" s="172"/>
      <c r="L25" s="309">
        <f>SUM(O25:Z25)</f>
        <v>63.663657447215058</v>
      </c>
      <c r="M25" s="183"/>
      <c r="N25" s="183"/>
      <c r="O25" s="183">
        <v>48.465957447215061</v>
      </c>
      <c r="P25" s="183"/>
      <c r="Q25" s="183"/>
      <c r="R25" s="183"/>
      <c r="S25" s="183">
        <v>11.8188</v>
      </c>
      <c r="T25" s="183">
        <v>3.3789000000000002</v>
      </c>
      <c r="U25" s="183">
        <v>0</v>
      </c>
      <c r="V25" s="183"/>
      <c r="W25" s="183"/>
      <c r="X25" s="183"/>
      <c r="Y25" s="183"/>
      <c r="Z25" s="172"/>
      <c r="AA25" s="309">
        <v>33.479220406993406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204.8151332760103</v>
      </c>
      <c r="AP25" s="217"/>
      <c r="AQ25" s="226">
        <f>C25+H25+L25+AA25+AB25+AN25+AO25+AP25</f>
        <v>307.35201113021878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479.97416095472727</v>
      </c>
      <c r="D26" s="276">
        <f t="shared" si="20"/>
        <v>325.40587455472723</v>
      </c>
      <c r="E26" s="177">
        <f t="shared" si="20"/>
        <v>129.01000000000002</v>
      </c>
      <c r="F26" s="177">
        <f t="shared" si="20"/>
        <v>0</v>
      </c>
      <c r="G26" s="177">
        <f t="shared" si="20"/>
        <v>25.5582864</v>
      </c>
      <c r="H26" s="305">
        <f t="shared" si="20"/>
        <v>643.13800000000003</v>
      </c>
      <c r="I26" s="276">
        <f t="shared" si="20"/>
        <v>-10.044000000000091</v>
      </c>
      <c r="J26" s="177">
        <f t="shared" si="20"/>
        <v>490.15800000000002</v>
      </c>
      <c r="K26" s="295">
        <f t="shared" si="20"/>
        <v>163.024</v>
      </c>
      <c r="L26" s="305">
        <f t="shared" si="20"/>
        <v>4465.0044038500009</v>
      </c>
      <c r="M26" s="177">
        <f t="shared" si="20"/>
        <v>0</v>
      </c>
      <c r="N26" s="177">
        <f t="shared" si="20"/>
        <v>0</v>
      </c>
      <c r="O26" s="177">
        <f t="shared" si="20"/>
        <v>0</v>
      </c>
      <c r="P26" s="177">
        <f t="shared" si="20"/>
        <v>1033.05</v>
      </c>
      <c r="Q26" s="177">
        <f t="shared" si="20"/>
        <v>131.95000000000002</v>
      </c>
      <c r="R26" s="177">
        <f t="shared" si="20"/>
        <v>320.20319999999998</v>
      </c>
      <c r="S26" s="177">
        <f t="shared" si="20"/>
        <v>622.45680000000004</v>
      </c>
      <c r="T26" s="177">
        <f t="shared" si="20"/>
        <v>144.16640000000001</v>
      </c>
      <c r="U26" s="177">
        <f t="shared" si="20"/>
        <v>1960.1880000000001</v>
      </c>
      <c r="V26" s="177">
        <f t="shared" si="20"/>
        <v>72.576203849999999</v>
      </c>
      <c r="W26" s="177">
        <f t="shared" si="20"/>
        <v>-7.1054273576010019E-15</v>
      </c>
      <c r="X26" s="177">
        <f t="shared" si="20"/>
        <v>136.86079999999998</v>
      </c>
      <c r="Y26" s="177">
        <f t="shared" si="20"/>
        <v>3.1529999999999996</v>
      </c>
      <c r="Z26" s="295">
        <f t="shared" si="20"/>
        <v>40.400000000000006</v>
      </c>
      <c r="AA26" s="305">
        <f t="shared" si="20"/>
        <v>1104.2120874966811</v>
      </c>
      <c r="AB26" s="255">
        <f t="shared" si="20"/>
        <v>91.812362663609463</v>
      </c>
      <c r="AC26" s="334">
        <f t="shared" si="20"/>
        <v>0</v>
      </c>
      <c r="AD26" s="334">
        <f t="shared" si="20"/>
        <v>0</v>
      </c>
      <c r="AE26" s="334">
        <f t="shared" si="20"/>
        <v>88.874558135091235</v>
      </c>
      <c r="AF26" s="334">
        <f t="shared" si="20"/>
        <v>0</v>
      </c>
      <c r="AG26" s="334">
        <f t="shared" si="20"/>
        <v>0</v>
      </c>
      <c r="AH26" s="334">
        <f t="shared" si="20"/>
        <v>2.7944969905417025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9.553835865099837E-2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1134.0625932932071</v>
      </c>
      <c r="AP26" s="255">
        <f t="shared" si="20"/>
        <v>0</v>
      </c>
      <c r="AQ26" s="205">
        <f>C26+H26+L26+AA26+AB26+AN26+AO26+AP26</f>
        <v>7918.2036082582263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180.41379999999998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136.86079999999998</v>
      </c>
      <c r="Y27" s="178">
        <f t="shared" si="23"/>
        <v>3.1529999999999996</v>
      </c>
      <c r="Z27" s="258">
        <f t="shared" si="23"/>
        <v>40.400000000000006</v>
      </c>
      <c r="AA27" s="306">
        <f t="shared" si="23"/>
        <v>436.37169198433168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616.78549198433166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180.41379999999998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136.86079999999998</v>
      </c>
      <c r="Y28" s="182">
        <f>Y26</f>
        <v>3.1529999999999996</v>
      </c>
      <c r="Z28" s="270">
        <f>Z26</f>
        <v>40.400000000000006</v>
      </c>
      <c r="AA28" s="313">
        <v>436.37169198433168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616.78549198433166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585.74159947439273</v>
      </c>
      <c r="D29" s="56">
        <f t="shared" si="25"/>
        <v>431.17331307439281</v>
      </c>
      <c r="E29" s="57">
        <f t="shared" si="25"/>
        <v>129.01000000000002</v>
      </c>
      <c r="F29" s="58">
        <f t="shared" si="25"/>
        <v>0</v>
      </c>
      <c r="G29" s="58">
        <f t="shared" si="25"/>
        <v>25.5582864</v>
      </c>
      <c r="H29" s="59">
        <f t="shared" si="25"/>
        <v>658.64943200000005</v>
      </c>
      <c r="I29" s="56">
        <f t="shared" si="25"/>
        <v>0</v>
      </c>
      <c r="J29" s="56">
        <f t="shared" si="25"/>
        <v>495.79199999999997</v>
      </c>
      <c r="K29" s="56">
        <f t="shared" si="25"/>
        <v>162.85743200000002</v>
      </c>
      <c r="L29" s="59">
        <f t="shared" si="25"/>
        <v>4185.0993467773778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1034.0414386415096</v>
      </c>
      <c r="Q29" s="57">
        <f t="shared" si="25"/>
        <v>122.4496</v>
      </c>
      <c r="R29" s="57">
        <f t="shared" si="25"/>
        <v>315.99022584586777</v>
      </c>
      <c r="S29" s="57">
        <f t="shared" si="25"/>
        <v>615.5625</v>
      </c>
      <c r="T29" s="57">
        <f t="shared" si="25"/>
        <v>146.46517844000005</v>
      </c>
      <c r="U29" s="57">
        <f t="shared" si="25"/>
        <v>1876.9631999999997</v>
      </c>
      <c r="V29" s="57">
        <f t="shared" si="25"/>
        <v>72.576203849999999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668.2271424476927</v>
      </c>
      <c r="AB29" s="60">
        <f t="shared" si="25"/>
        <v>91.812362663609434</v>
      </c>
      <c r="AC29" s="61">
        <f t="shared" si="25"/>
        <v>0</v>
      </c>
      <c r="AD29" s="57">
        <f t="shared" si="25"/>
        <v>0</v>
      </c>
      <c r="AE29" s="57">
        <f t="shared" si="25"/>
        <v>88.874558135091235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2.7944969905417025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9.553835865099837E-2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1135.597592433362</v>
      </c>
      <c r="AP29" s="60">
        <f t="shared" si="25"/>
        <v>0</v>
      </c>
      <c r="AQ29" s="51">
        <f t="shared" si="25"/>
        <v>7325.1274757964347</v>
      </c>
    </row>
    <row r="30" spans="1:43" s="232" customFormat="1" ht="12.75" customHeight="1">
      <c r="A30" s="230" t="s">
        <v>43</v>
      </c>
      <c r="B30" s="231"/>
      <c r="C30" s="278">
        <f>SUM(C31:C44)</f>
        <v>109.31331307439278</v>
      </c>
      <c r="D30" s="185">
        <v>109.31331307439277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863.27115114308253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16.480507334347465</v>
      </c>
      <c r="R30" s="185">
        <f>SUM(R31:R44)</f>
        <v>0</v>
      </c>
      <c r="S30" s="185">
        <v>479.15384999999998</v>
      </c>
      <c r="T30" s="185">
        <v>59.779364015672115</v>
      </c>
      <c r="U30" s="185">
        <v>255.84866964306295</v>
      </c>
      <c r="V30" s="185">
        <v>50.957760149999999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348.6233877901978</v>
      </c>
      <c r="AB30" s="336">
        <f t="shared" ref="AB30:AN30" si="31">SUM(AB31:AB44)</f>
        <v>59.35320531193274</v>
      </c>
      <c r="AC30" s="337">
        <f t="shared" si="31"/>
        <v>0</v>
      </c>
      <c r="AD30" s="185">
        <f t="shared" si="31"/>
        <v>0</v>
      </c>
      <c r="AE30" s="185">
        <f t="shared" si="31"/>
        <v>56.558708321391038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2.7944969905417025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419.51848667239892</v>
      </c>
      <c r="AP30" s="336">
        <f>SUM(AP31:AP44)</f>
        <v>0</v>
      </c>
      <c r="AQ30" s="209">
        <f t="shared" ref="AQ30" si="35">C30+H30+L30+AA30+AB30+AN30+AO30+AP30</f>
        <v>1800.0795439920048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70.030978075303821</v>
      </c>
      <c r="M31" s="186"/>
      <c r="N31" s="186"/>
      <c r="O31" s="186"/>
      <c r="P31" s="186"/>
      <c r="Q31" s="186">
        <v>0.49299963305359418</v>
      </c>
      <c r="R31" s="186"/>
      <c r="S31" s="186">
        <v>15.674259468674736</v>
      </c>
      <c r="T31" s="186">
        <v>0.46453569879230511</v>
      </c>
      <c r="U31" s="186">
        <v>44.623972290325561</v>
      </c>
      <c r="V31" s="186">
        <v>8.7752109844576349</v>
      </c>
      <c r="W31" s="186"/>
      <c r="X31" s="186"/>
      <c r="Y31" s="186"/>
      <c r="Z31" s="283"/>
      <c r="AA31" s="352">
        <v>15.459820987680963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24.118677263888735</v>
      </c>
      <c r="AP31" s="338"/>
      <c r="AQ31" s="212">
        <f t="shared" si="24"/>
        <v>109.60947632687353</v>
      </c>
    </row>
    <row r="32" spans="1:43" ht="12.75" customHeight="1">
      <c r="A32" s="235" t="s">
        <v>110</v>
      </c>
      <c r="B32" s="236" t="s">
        <v>15</v>
      </c>
      <c r="C32" s="249">
        <f t="shared" si="36"/>
        <v>27.985824725096826</v>
      </c>
      <c r="D32" s="186">
        <v>27.985824725096826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192.61002310798855</v>
      </c>
      <c r="M32" s="173"/>
      <c r="N32" s="173"/>
      <c r="O32" s="173"/>
      <c r="P32" s="186"/>
      <c r="Q32" s="186">
        <v>3.6802278426565262</v>
      </c>
      <c r="R32" s="173"/>
      <c r="S32" s="186">
        <v>117.00788852994644</v>
      </c>
      <c r="T32" s="186">
        <v>11.223339019798045</v>
      </c>
      <c r="U32" s="186">
        <v>44.729896874037109</v>
      </c>
      <c r="V32" s="186">
        <v>15.968670841550438</v>
      </c>
      <c r="W32" s="173"/>
      <c r="X32" s="173"/>
      <c r="Y32" s="173"/>
      <c r="Z32" s="188"/>
      <c r="AA32" s="350">
        <v>110.44332964364283</v>
      </c>
      <c r="AB32" s="320">
        <f t="shared" si="39"/>
        <v>2.7944969905417025</v>
      </c>
      <c r="AC32" s="321"/>
      <c r="AD32" s="173"/>
      <c r="AE32" s="173">
        <v>0</v>
      </c>
      <c r="AF32" s="173"/>
      <c r="AG32" s="186"/>
      <c r="AH32" s="186">
        <v>2.7944969905417025</v>
      </c>
      <c r="AI32" s="173">
        <v>0</v>
      </c>
      <c r="AJ32" s="173"/>
      <c r="AK32" s="173"/>
      <c r="AL32" s="173"/>
      <c r="AM32" s="440"/>
      <c r="AN32" s="413"/>
      <c r="AO32" s="347">
        <v>95.382849994391805</v>
      </c>
      <c r="AP32" s="320"/>
      <c r="AQ32" s="199">
        <f t="shared" si="24"/>
        <v>429.21652446166166</v>
      </c>
    </row>
    <row r="33" spans="1:43" ht="12.75" customHeight="1">
      <c r="A33" s="235" t="s">
        <v>16</v>
      </c>
      <c r="B33" s="236" t="s">
        <v>17</v>
      </c>
      <c r="C33" s="249">
        <f t="shared" si="36"/>
        <v>9.7549048602942552</v>
      </c>
      <c r="D33" s="186">
        <v>9.7549048602942552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28.941172128792601</v>
      </c>
      <c r="M33" s="173"/>
      <c r="N33" s="173"/>
      <c r="O33" s="173"/>
      <c r="P33" s="186"/>
      <c r="Q33" s="186">
        <v>0.23707275447148182</v>
      </c>
      <c r="R33" s="173"/>
      <c r="S33" s="186">
        <v>7.5374089905974913</v>
      </c>
      <c r="T33" s="186">
        <v>12.023552628119873</v>
      </c>
      <c r="U33" s="186">
        <v>9.1431377556037514</v>
      </c>
      <c r="V33" s="186">
        <v>0</v>
      </c>
      <c r="W33" s="173"/>
      <c r="X33" s="173"/>
      <c r="Y33" s="173"/>
      <c r="Z33" s="188"/>
      <c r="AA33" s="350">
        <v>0.59646078101181566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10.681137475809821</v>
      </c>
      <c r="AP33" s="320"/>
      <c r="AQ33" s="199">
        <f t="shared" si="24"/>
        <v>49.973675245908488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6.066385787999371</v>
      </c>
      <c r="M34" s="173"/>
      <c r="N34" s="173"/>
      <c r="O34" s="173"/>
      <c r="P34" s="186"/>
      <c r="Q34" s="186">
        <v>0.13715817923136514</v>
      </c>
      <c r="R34" s="173"/>
      <c r="S34" s="186">
        <v>4.3607596139725739</v>
      </c>
      <c r="T34" s="186">
        <v>0.36467531765937189</v>
      </c>
      <c r="U34" s="186">
        <v>1.2037926771360599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56.558708321391038</v>
      </c>
      <c r="AC34" s="321"/>
      <c r="AD34" s="173"/>
      <c r="AE34" s="173">
        <v>56.558708321391038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17.80151455661057</v>
      </c>
      <c r="AP34" s="320"/>
      <c r="AQ34" s="199">
        <f t="shared" si="24"/>
        <v>80.426608666000988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9.7313572602056233</v>
      </c>
      <c r="M35" s="173"/>
      <c r="N35" s="173"/>
      <c r="O35" s="173"/>
      <c r="P35" s="186"/>
      <c r="Q35" s="186">
        <v>5.7360968337969304E-2</v>
      </c>
      <c r="R35" s="173"/>
      <c r="S35" s="186">
        <v>1.8237147470777662</v>
      </c>
      <c r="T35" s="186">
        <v>1.3260920642158978E-2</v>
      </c>
      <c r="U35" s="186">
        <v>7.8370206241477298</v>
      </c>
      <c r="V35" s="186">
        <v>0</v>
      </c>
      <c r="W35" s="173"/>
      <c r="X35" s="173"/>
      <c r="Y35" s="173"/>
      <c r="Z35" s="188"/>
      <c r="AA35" s="350">
        <v>5.1685552274602982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16.571105347301259</v>
      </c>
      <c r="AP35" s="320"/>
      <c r="AQ35" s="199">
        <f t="shared" si="24"/>
        <v>31.471017834967181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53.107010968797809</v>
      </c>
      <c r="M36" s="173"/>
      <c r="N36" s="173"/>
      <c r="O36" s="173"/>
      <c r="P36" s="186"/>
      <c r="Q36" s="186">
        <v>1.0790887917466339</v>
      </c>
      <c r="R36" s="173"/>
      <c r="S36" s="186">
        <v>34.30817505240767</v>
      </c>
      <c r="T36" s="186">
        <v>3.7121568634009936</v>
      </c>
      <c r="U36" s="186">
        <v>14.007590261242511</v>
      </c>
      <c r="V36" s="186">
        <v>0</v>
      </c>
      <c r="W36" s="173"/>
      <c r="X36" s="173"/>
      <c r="Y36" s="173"/>
      <c r="Z36" s="188"/>
      <c r="AA36" s="347">
        <v>76.635392969500302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70.096544492433111</v>
      </c>
      <c r="AP36" s="320"/>
      <c r="AQ36" s="199">
        <f t="shared" si="24"/>
        <v>199.83894843073122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13.258410591942265</v>
      </c>
      <c r="M37" s="173"/>
      <c r="N37" s="173"/>
      <c r="O37" s="173"/>
      <c r="P37" s="186"/>
      <c r="Q37" s="186">
        <v>7.9294507174819895E-2</v>
      </c>
      <c r="R37" s="173"/>
      <c r="S37" s="186">
        <v>2.5210620790942926</v>
      </c>
      <c r="T37" s="186">
        <v>1.5870090494743947</v>
      </c>
      <c r="U37" s="186">
        <v>9.0710449561987581</v>
      </c>
      <c r="V37" s="186">
        <v>0</v>
      </c>
      <c r="W37" s="173"/>
      <c r="X37" s="173"/>
      <c r="Y37" s="173"/>
      <c r="Z37" s="188"/>
      <c r="AA37" s="350">
        <v>3.627003853324398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20.040654067442858</v>
      </c>
      <c r="AP37" s="320"/>
      <c r="AQ37" s="199">
        <f t="shared" si="24"/>
        <v>36.92606851270952</v>
      </c>
    </row>
    <row r="38" spans="1:43" ht="12.75" customHeight="1">
      <c r="A38" s="235" t="s">
        <v>26</v>
      </c>
      <c r="B38" s="236" t="s">
        <v>27</v>
      </c>
      <c r="C38" s="249">
        <f t="shared" si="36"/>
        <v>67.496891054870062</v>
      </c>
      <c r="D38" s="186">
        <v>67.496891054870062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56.490607185832552</v>
      </c>
      <c r="M38" s="173"/>
      <c r="N38" s="173"/>
      <c r="O38" s="173"/>
      <c r="P38" s="186"/>
      <c r="Q38" s="186">
        <v>0.53032265187192762</v>
      </c>
      <c r="R38" s="173"/>
      <c r="S38" s="186">
        <v>16.860894593511006</v>
      </c>
      <c r="T38" s="186">
        <v>4.8802957631864672</v>
      </c>
      <c r="U38" s="186">
        <v>20.914971947899218</v>
      </c>
      <c r="V38" s="186">
        <v>13.304122229363932</v>
      </c>
      <c r="W38" s="173"/>
      <c r="X38" s="173"/>
      <c r="Y38" s="173"/>
      <c r="Z38" s="188"/>
      <c r="AA38" s="350">
        <v>49.90075801075298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30.79017877721612</v>
      </c>
      <c r="AP38" s="320"/>
      <c r="AQ38" s="199">
        <f t="shared" si="24"/>
        <v>204.67843502867171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294.08610639742801</v>
      </c>
      <c r="M39" s="173"/>
      <c r="N39" s="173"/>
      <c r="O39" s="173"/>
      <c r="P39" s="186"/>
      <c r="Q39" s="186">
        <v>8.4392831548891394</v>
      </c>
      <c r="R39" s="173"/>
      <c r="S39" s="186">
        <v>268.31564372577964</v>
      </c>
      <c r="T39" s="186">
        <v>8.4258927980920166</v>
      </c>
      <c r="U39" s="186">
        <v>8.842350003784528</v>
      </c>
      <c r="V39" s="186">
        <v>6.2936714882667791E-2</v>
      </c>
      <c r="W39" s="173"/>
      <c r="X39" s="173"/>
      <c r="Y39" s="173"/>
      <c r="Z39" s="188"/>
      <c r="AA39" s="350">
        <v>16.618144572972852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27.93835791875167</v>
      </c>
      <c r="AP39" s="320"/>
      <c r="AQ39" s="199">
        <f t="shared" si="24"/>
        <v>338.64260888915248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26.366703441942331</v>
      </c>
      <c r="M40" s="173"/>
      <c r="N40" s="173"/>
      <c r="O40" s="173"/>
      <c r="P40" s="186"/>
      <c r="Q40" s="186">
        <v>6.6481962420967836E-2</v>
      </c>
      <c r="R40" s="173"/>
      <c r="S40" s="186">
        <v>2.1137044717833509</v>
      </c>
      <c r="T40" s="186">
        <v>5.70208416326797</v>
      </c>
      <c r="U40" s="186">
        <v>5.6376134647247236</v>
      </c>
      <c r="V40" s="186">
        <v>12.84681937974532</v>
      </c>
      <c r="W40" s="173"/>
      <c r="X40" s="173"/>
      <c r="Y40" s="173"/>
      <c r="Z40" s="188"/>
      <c r="AA40" s="350">
        <v>1.7891583832941489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10.686993343973468</v>
      </c>
      <c r="AP40" s="320"/>
      <c r="AQ40" s="199">
        <f t="shared" si="24"/>
        <v>38.842855169209948</v>
      </c>
    </row>
    <row r="41" spans="1:43" ht="12.75" customHeight="1">
      <c r="A41" s="235" t="s">
        <v>32</v>
      </c>
      <c r="B41" s="236" t="s">
        <v>33</v>
      </c>
      <c r="C41" s="526">
        <f t="shared" si="36"/>
        <v>4.0756924341316356</v>
      </c>
      <c r="D41" s="525">
        <v>4.0756924341316356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60.232259819197225</v>
      </c>
      <c r="M41" s="173"/>
      <c r="N41" s="173"/>
      <c r="O41" s="173"/>
      <c r="P41" s="186"/>
      <c r="Q41" s="186">
        <v>0.15968520512443352</v>
      </c>
      <c r="R41" s="173"/>
      <c r="S41" s="186">
        <v>5.0769760677627591</v>
      </c>
      <c r="T41" s="186">
        <v>8.9436733108753295</v>
      </c>
      <c r="U41" s="186">
        <v>46.051925235434702</v>
      </c>
      <c r="V41" s="186">
        <v>0</v>
      </c>
      <c r="W41" s="173"/>
      <c r="X41" s="173"/>
      <c r="Y41" s="173"/>
      <c r="Z41" s="188"/>
      <c r="AA41" s="347">
        <v>8.9277801157862857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61.496825214231862</v>
      </c>
      <c r="AP41" s="320"/>
      <c r="AQ41" s="199">
        <f t="shared" si="24"/>
        <v>134.73255758334702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4.5498865993202697</v>
      </c>
      <c r="M42" s="173"/>
      <c r="N42" s="173"/>
      <c r="O42" s="173"/>
      <c r="P42" s="186"/>
      <c r="Q42" s="186">
        <v>4.1204241134919099E-2</v>
      </c>
      <c r="R42" s="173"/>
      <c r="S42" s="186">
        <v>1.3100333620093234</v>
      </c>
      <c r="T42" s="186">
        <v>1.0652920924545715</v>
      </c>
      <c r="U42" s="186">
        <v>2.1333569037214559</v>
      </c>
      <c r="V42" s="186">
        <v>0</v>
      </c>
      <c r="W42" s="173"/>
      <c r="X42" s="173"/>
      <c r="Y42" s="173"/>
      <c r="Z42" s="188"/>
      <c r="AA42" s="382">
        <v>0.49318275071186041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6.22255511162974</v>
      </c>
      <c r="AP42" s="320"/>
      <c r="AQ42" s="199">
        <f t="shared" si="24"/>
        <v>11.26562446166187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5.5838854261756889</v>
      </c>
      <c r="M43" s="173"/>
      <c r="N43" s="173"/>
      <c r="O43" s="173"/>
      <c r="P43" s="173"/>
      <c r="Q43" s="173">
        <v>7.0559028491164702E-2</v>
      </c>
      <c r="R43" s="173"/>
      <c r="S43" s="173">
        <v>2.2433292973828634</v>
      </c>
      <c r="T43" s="173">
        <v>0.7713209452590486</v>
      </c>
      <c r="U43" s="173">
        <v>1.4476761550426105</v>
      </c>
      <c r="V43" s="173">
        <v>0</v>
      </c>
      <c r="W43" s="173">
        <v>1.0510000000000019</v>
      </c>
      <c r="X43" s="173"/>
      <c r="Y43" s="173"/>
      <c r="Z43" s="188"/>
      <c r="AA43" s="350">
        <v>58.963800494059015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13.519311503054331</v>
      </c>
      <c r="AP43" s="320"/>
      <c r="AQ43" s="199">
        <f t="shared" si="24"/>
        <v>78.066997423289024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42.216364352156376</v>
      </c>
      <c r="M44" s="180"/>
      <c r="N44" s="180"/>
      <c r="O44" s="180"/>
      <c r="P44" s="180"/>
      <c r="Q44" s="180">
        <v>1.4097684137425215</v>
      </c>
      <c r="R44" s="180"/>
      <c r="S44" s="180">
        <v>0</v>
      </c>
      <c r="T44" s="180">
        <v>0.60227544464958649</v>
      </c>
      <c r="U44" s="180">
        <v>40.204320493764264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14.171781605663609</v>
      </c>
      <c r="AP44" s="328"/>
      <c r="AQ44" s="215">
        <f>C44+H44+L44+AA44+AB44+AN44+AO44+AP44</f>
        <v>56.388145957819987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2158.1096429273775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1034.0414386415096</v>
      </c>
      <c r="Q45" s="529">
        <f t="shared" si="40"/>
        <v>0</v>
      </c>
      <c r="R45" s="529">
        <f t="shared" si="40"/>
        <v>315.99022584586777</v>
      </c>
      <c r="S45" s="529">
        <f t="shared" si="40"/>
        <v>20.6829</v>
      </c>
      <c r="T45" s="529">
        <f t="shared" si="40"/>
        <v>7.9302784399999995</v>
      </c>
      <c r="U45" s="529">
        <f>SUM(U46:U55)</f>
        <v>779.46479999999997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1.4617368873602752</v>
      </c>
      <c r="AP45" s="533">
        <f t="shared" si="40"/>
        <v>0</v>
      </c>
      <c r="AQ45" s="536">
        <f t="shared" si="24"/>
        <v>2159.5713798147376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352.26</v>
      </c>
      <c r="M46" s="179"/>
      <c r="N46" s="179"/>
      <c r="O46" s="179"/>
      <c r="P46" s="179"/>
      <c r="Q46" s="179"/>
      <c r="R46" s="179"/>
      <c r="S46" s="179"/>
      <c r="T46" s="179"/>
      <c r="U46" s="179">
        <v>352.26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352.26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1011.7412481487811</v>
      </c>
      <c r="M48" s="173"/>
      <c r="N48" s="173"/>
      <c r="O48" s="173"/>
      <c r="P48" s="173">
        <v>835.92802612198955</v>
      </c>
      <c r="Q48" s="173"/>
      <c r="R48" s="173"/>
      <c r="S48" s="173"/>
      <c r="T48" s="173">
        <v>7.9302784399999995</v>
      </c>
      <c r="U48" s="173">
        <v>167.88294358679153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50">
        <v>0</v>
      </c>
      <c r="AP48" s="320"/>
      <c r="AQ48" s="199">
        <f t="shared" si="24"/>
        <v>1011.7412481487811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55.927683544303797</v>
      </c>
      <c r="M49" s="173"/>
      <c r="N49" s="173"/>
      <c r="O49" s="173"/>
      <c r="P49" s="173">
        <v>5.4983999999999993</v>
      </c>
      <c r="Q49" s="173"/>
      <c r="R49" s="173"/>
      <c r="S49" s="173"/>
      <c r="T49" s="173"/>
      <c r="U49" s="173">
        <v>50.4292835443038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55.927683544303797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37.799999999999997</v>
      </c>
      <c r="M50" s="173"/>
      <c r="N50" s="173"/>
      <c r="O50" s="173"/>
      <c r="P50" s="173"/>
      <c r="Q50" s="173"/>
      <c r="R50" s="285"/>
      <c r="S50" s="173"/>
      <c r="T50" s="173"/>
      <c r="U50" s="173">
        <v>37.799999999999997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1.4617368873602752</v>
      </c>
      <c r="AP50" s="320"/>
      <c r="AQ50" s="199">
        <f t="shared" si="24"/>
        <v>39.261736887360271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14.449787334947896</v>
      </c>
      <c r="M51" s="173"/>
      <c r="N51" s="173"/>
      <c r="O51" s="173"/>
      <c r="P51" s="173">
        <v>1.1317132075471699</v>
      </c>
      <c r="Q51" s="188"/>
      <c r="R51" s="173">
        <v>13.318074127400726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14.449787334947896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302.67215171846703</v>
      </c>
      <c r="M52" s="285"/>
      <c r="N52" s="285"/>
      <c r="O52" s="285"/>
      <c r="P52" s="186"/>
      <c r="Q52" s="186"/>
      <c r="R52" s="285">
        <v>302.67215171846703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302.67215171846703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0</v>
      </c>
      <c r="M53" s="285"/>
      <c r="N53" s="285"/>
      <c r="O53" s="285"/>
      <c r="P53" s="183">
        <v>0</v>
      </c>
      <c r="Q53" s="183"/>
      <c r="R53" s="285"/>
      <c r="S53" s="186"/>
      <c r="T53" s="285"/>
      <c r="U53" s="285">
        <v>0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0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8.2751999999999999</v>
      </c>
      <c r="M54" s="285"/>
      <c r="N54" s="285"/>
      <c r="O54" s="285"/>
      <c r="P54" s="183"/>
      <c r="Q54" s="183"/>
      <c r="R54" s="285"/>
      <c r="S54" s="186"/>
      <c r="T54" s="285"/>
      <c r="U54" s="285">
        <v>8.2751999999999999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8.2751999999999999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374.98357218087745</v>
      </c>
      <c r="M55" s="180"/>
      <c r="N55" s="180"/>
      <c r="O55" s="180"/>
      <c r="P55" s="180">
        <v>191.48329931197281</v>
      </c>
      <c r="Q55" s="180"/>
      <c r="R55" s="180"/>
      <c r="S55" s="173">
        <v>20.6829</v>
      </c>
      <c r="T55" s="180"/>
      <c r="U55" s="180">
        <v>162.81737286890467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374.98357218087745</v>
      </c>
    </row>
    <row r="56" spans="1:43" s="206" customFormat="1" ht="12.75" customHeight="1">
      <c r="A56" s="240" t="s">
        <v>40</v>
      </c>
      <c r="B56" s="241"/>
      <c r="C56" s="287">
        <f t="shared" si="45"/>
        <v>476.42828639999999</v>
      </c>
      <c r="D56" s="292">
        <v>321.86</v>
      </c>
      <c r="E56" s="188">
        <v>129.01000000000002</v>
      </c>
      <c r="F56" s="288"/>
      <c r="G56" s="288">
        <v>25.5582864</v>
      </c>
      <c r="H56" s="174">
        <f t="shared" si="46"/>
        <v>644.68727799999999</v>
      </c>
      <c r="I56" s="292"/>
      <c r="J56" s="187">
        <v>493.91399999999999</v>
      </c>
      <c r="K56" s="288">
        <v>150.773278</v>
      </c>
      <c r="L56" s="174">
        <f t="shared" si="47"/>
        <v>372.44983362510226</v>
      </c>
      <c r="M56" s="187"/>
      <c r="N56" s="187"/>
      <c r="O56" s="187"/>
      <c r="P56" s="187">
        <v>0</v>
      </c>
      <c r="Q56" s="187">
        <v>105.55001160813298</v>
      </c>
      <c r="R56" s="187"/>
      <c r="S56" s="187">
        <v>0</v>
      </c>
      <c r="T56" s="187">
        <v>64.747515973113764</v>
      </c>
      <c r="U56" s="187">
        <v>180.5338623438555</v>
      </c>
      <c r="V56" s="187">
        <v>21.6184437</v>
      </c>
      <c r="W56" s="187"/>
      <c r="X56" s="187"/>
      <c r="Y56" s="187"/>
      <c r="Z56" s="288"/>
      <c r="AA56" s="174">
        <v>186.85024362281456</v>
      </c>
      <c r="AB56" s="342">
        <f t="shared" si="48"/>
        <v>32.411388172351195</v>
      </c>
      <c r="AC56" s="343"/>
      <c r="AD56" s="187"/>
      <c r="AE56" s="187">
        <v>32.315849813700197</v>
      </c>
      <c r="AF56" s="187"/>
      <c r="AG56" s="187"/>
      <c r="AH56" s="187"/>
      <c r="AI56" s="187"/>
      <c r="AJ56" s="187"/>
      <c r="AK56" s="187"/>
      <c r="AL56" s="187">
        <v>9.553835865099837E-2</v>
      </c>
      <c r="AM56" s="442">
        <v>0</v>
      </c>
      <c r="AN56" s="342"/>
      <c r="AO56" s="174">
        <v>396.04471195184863</v>
      </c>
      <c r="AP56" s="342"/>
      <c r="AQ56" s="218">
        <f t="shared" si="24"/>
        <v>2108.8717417721168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13.962154</v>
      </c>
      <c r="I57" s="292">
        <f t="shared" si="49"/>
        <v>0</v>
      </c>
      <c r="J57" s="292">
        <f t="shared" si="49"/>
        <v>1.8780000000000001</v>
      </c>
      <c r="K57" s="292">
        <f t="shared" si="49"/>
        <v>12.084154</v>
      </c>
      <c r="L57" s="174">
        <f t="shared" si="49"/>
        <v>532.13393239909328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0.41908105751957087</v>
      </c>
      <c r="R57" s="187">
        <f t="shared" si="49"/>
        <v>0</v>
      </c>
      <c r="S57" s="187">
        <f t="shared" si="49"/>
        <v>115.72575000000001</v>
      </c>
      <c r="T57" s="187">
        <f t="shared" si="49"/>
        <v>14.008020011214169</v>
      </c>
      <c r="U57" s="187">
        <f t="shared" si="49"/>
        <v>401.98108133035953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132.75351103468043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278.58985382631124</v>
      </c>
      <c r="AP57" s="342">
        <f t="shared" si="49"/>
        <v>0</v>
      </c>
      <c r="AQ57" s="238">
        <f t="shared" si="24"/>
        <v>957.48722043941052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286.06831384868667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0.20362811619982985</v>
      </c>
      <c r="R58" s="187">
        <f t="shared" si="54"/>
        <v>0</v>
      </c>
      <c r="S58" s="187">
        <v>11.290125178462166</v>
      </c>
      <c r="T58" s="187">
        <v>10.467749075124079</v>
      </c>
      <c r="U58" s="187">
        <v>264.10681147890057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58.1754704822878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199.72310772417669</v>
      </c>
      <c r="AP58" s="342">
        <f t="shared" ref="AP58" si="57">SUM(AP59:AP64)</f>
        <v>0</v>
      </c>
      <c r="AQ58" s="238">
        <f t="shared" si="24"/>
        <v>544.01466123447665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13.962154</v>
      </c>
      <c r="I65" s="151"/>
      <c r="J65" s="151">
        <v>1.8780000000000001</v>
      </c>
      <c r="K65" s="151">
        <v>12.084154</v>
      </c>
      <c r="L65" s="308">
        <f>SUM(M65:Z65)</f>
        <v>246.06561855040664</v>
      </c>
      <c r="M65" s="180"/>
      <c r="N65" s="180"/>
      <c r="O65" s="180"/>
      <c r="P65" s="180"/>
      <c r="Q65" s="180">
        <v>0.21545294131974102</v>
      </c>
      <c r="R65" s="180"/>
      <c r="S65" s="187">
        <v>104.43562482153784</v>
      </c>
      <c r="T65" s="187">
        <v>3.5402709360900904</v>
      </c>
      <c r="U65" s="187">
        <v>137.87426985145896</v>
      </c>
      <c r="V65" s="180">
        <f>SUM(V66:V69)</f>
        <v>0</v>
      </c>
      <c r="W65" s="180"/>
      <c r="X65" s="180"/>
      <c r="Y65" s="180"/>
      <c r="Z65" s="264"/>
      <c r="AA65" s="174">
        <v>74.578040552392636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78.866746102134556</v>
      </c>
      <c r="AP65" s="328"/>
      <c r="AQ65" s="571">
        <f t="shared" si="24"/>
        <v>413.47255920493387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226.53360000000001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226.53360000000001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39.982803095442819</v>
      </c>
      <c r="AP70" s="331"/>
      <c r="AQ70" s="218">
        <f t="shared" si="24"/>
        <v>266.5164030954428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32.601186682721774</v>
      </c>
      <c r="M71" s="180"/>
      <c r="N71" s="180"/>
      <c r="O71" s="180"/>
      <c r="P71" s="180"/>
      <c r="Q71" s="180"/>
      <c r="R71" s="180"/>
      <c r="S71" s="180"/>
      <c r="T71" s="180"/>
      <c r="U71" s="180">
        <v>32.601186682721774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32.601186682721774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-105.76743851966546</v>
      </c>
      <c r="D72" s="276">
        <f t="shared" si="58"/>
        <v>-105.76743851966557</v>
      </c>
      <c r="E72" s="177">
        <f t="shared" si="58"/>
        <v>0</v>
      </c>
      <c r="F72" s="295">
        <f t="shared" si="58"/>
        <v>0</v>
      </c>
      <c r="G72" s="295">
        <f t="shared" si="58"/>
        <v>0</v>
      </c>
      <c r="H72" s="305">
        <f t="shared" si="58"/>
        <v>-15.511432000000013</v>
      </c>
      <c r="I72" s="276">
        <f t="shared" si="58"/>
        <v>-10.044000000000091</v>
      </c>
      <c r="J72" s="177">
        <f t="shared" si="58"/>
        <v>-5.6339999999999577</v>
      </c>
      <c r="K72" s="295">
        <f t="shared" si="58"/>
        <v>0.16656799999998384</v>
      </c>
      <c r="L72" s="305">
        <f t="shared" si="58"/>
        <v>99.49125707262283</v>
      </c>
      <c r="M72" s="177">
        <f t="shared" si="58"/>
        <v>0</v>
      </c>
      <c r="N72" s="177">
        <f t="shared" ref="N72" si="59">N26-N27-N29</f>
        <v>0</v>
      </c>
      <c r="O72" s="177">
        <f t="shared" si="58"/>
        <v>0</v>
      </c>
      <c r="P72" s="177">
        <f t="shared" si="58"/>
        <v>-0.99143864150960326</v>
      </c>
      <c r="Q72" s="177">
        <f t="shared" si="58"/>
        <v>9.5004000000000133</v>
      </c>
      <c r="R72" s="177">
        <f t="shared" si="58"/>
        <v>4.2129741541322119</v>
      </c>
      <c r="S72" s="177">
        <f t="shared" si="58"/>
        <v>6.8943000000000438</v>
      </c>
      <c r="T72" s="177">
        <f t="shared" si="58"/>
        <v>-2.2987784400000351</v>
      </c>
      <c r="U72" s="177">
        <f t="shared" si="58"/>
        <v>83.224800000000414</v>
      </c>
      <c r="V72" s="177">
        <f t="shared" si="58"/>
        <v>0</v>
      </c>
      <c r="W72" s="177">
        <f t="shared" si="58"/>
        <v>-1.051000000000009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-0.38674693534323978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-1.5349991401549232</v>
      </c>
      <c r="AP72" s="255">
        <f t="shared" si="58"/>
        <v>0</v>
      </c>
      <c r="AQ72" s="205">
        <f t="shared" si="24"/>
        <v>-23.709359522540808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-0.22943991791817622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  <row r="79" spans="1:43">
      <c r="I79" s="299">
        <f>IF('2003'!I$7=0,"",IF('2003'!I$7="","",'2003'!I$7/'2002'!I$7-1))</f>
        <v>-8.0729166666666741E-2</v>
      </c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243" customWidth="1"/>
    <col min="2" max="2" width="12.7109375" style="196" bestFit="1" customWidth="1"/>
    <col min="3" max="4" width="7.7109375" style="298" bestFit="1" customWidth="1"/>
    <col min="5" max="5" width="9.28515625" style="298" bestFit="1" customWidth="1"/>
    <col min="6" max="6" width="6.140625" style="299" customWidth="1"/>
    <col min="7" max="7" width="6" style="299" bestFit="1" customWidth="1"/>
    <col min="8" max="8" width="6.5703125" style="298" bestFit="1" customWidth="1"/>
    <col min="9" max="9" width="6.28515625" style="299" bestFit="1" customWidth="1"/>
    <col min="10" max="10" width="6.140625" style="299" bestFit="1" customWidth="1"/>
    <col min="11" max="11" width="6.140625" style="211" bestFit="1" customWidth="1"/>
    <col min="12" max="12" width="8.85546875" style="296" bestFit="1" customWidth="1"/>
    <col min="13" max="13" width="8.28515625" style="211" bestFit="1" customWidth="1"/>
    <col min="14" max="14" width="8.140625" style="211" customWidth="1"/>
    <col min="15" max="15" width="5.28515625" style="211" customWidth="1"/>
    <col min="16" max="16" width="7.42578125" style="211" customWidth="1"/>
    <col min="17" max="17" width="7.5703125" style="211" bestFit="1" customWidth="1"/>
    <col min="18" max="18" width="8.28515625" style="211" bestFit="1" customWidth="1"/>
    <col min="19" max="19" width="7.42578125" style="211" bestFit="1" customWidth="1"/>
    <col min="20" max="20" width="7.5703125" style="211" bestFit="1" customWidth="1"/>
    <col min="21" max="21" width="8.5703125" style="211" bestFit="1" customWidth="1"/>
    <col min="22" max="22" width="7" style="211" bestFit="1" customWidth="1"/>
    <col min="23" max="26" width="5.42578125" style="211" customWidth="1"/>
    <col min="27" max="27" width="6" style="348" bestFit="1" customWidth="1"/>
    <col min="28" max="28" width="6.85546875" style="296" bestFit="1" customWidth="1"/>
    <col min="29" max="33" width="5.5703125" style="211" customWidth="1"/>
    <col min="34" max="34" width="6" style="211" customWidth="1"/>
    <col min="35" max="36" width="7" style="211" customWidth="1"/>
    <col min="37" max="40" width="5.5703125" style="211" customWidth="1"/>
    <col min="41" max="41" width="8.85546875" style="348" bestFit="1" customWidth="1"/>
    <col min="42" max="42" width="5.5703125" style="348" bestFit="1" customWidth="1"/>
    <col min="43" max="43" width="9.42578125" style="211" bestFit="1" customWidth="1"/>
    <col min="44" max="16384" width="9.140625" style="196"/>
  </cols>
  <sheetData>
    <row r="1" spans="1:43" s="192" customFormat="1" ht="105.75" customHeight="1" thickBot="1">
      <c r="A1" s="190" t="s">
        <v>63</v>
      </c>
      <c r="B1" s="191" t="s">
        <v>0</v>
      </c>
      <c r="C1" s="385" t="s">
        <v>77</v>
      </c>
      <c r="D1" s="386" t="s">
        <v>78</v>
      </c>
      <c r="E1" s="387" t="s">
        <v>79</v>
      </c>
      <c r="F1" s="388" t="s">
        <v>80</v>
      </c>
      <c r="G1" s="388" t="s">
        <v>149</v>
      </c>
      <c r="H1" s="389" t="s">
        <v>81</v>
      </c>
      <c r="I1" s="386" t="s">
        <v>82</v>
      </c>
      <c r="J1" s="387" t="s">
        <v>83</v>
      </c>
      <c r="K1" s="388" t="s">
        <v>84</v>
      </c>
      <c r="L1" s="389" t="s">
        <v>85</v>
      </c>
      <c r="M1" s="386" t="s">
        <v>86</v>
      </c>
      <c r="N1" s="386" t="s">
        <v>213</v>
      </c>
      <c r="O1" s="387" t="s">
        <v>87</v>
      </c>
      <c r="P1" s="387" t="s">
        <v>88</v>
      </c>
      <c r="Q1" s="387" t="s">
        <v>89</v>
      </c>
      <c r="R1" s="387" t="s">
        <v>90</v>
      </c>
      <c r="S1" s="387" t="s">
        <v>91</v>
      </c>
      <c r="T1" s="387" t="s">
        <v>92</v>
      </c>
      <c r="U1" s="387" t="s">
        <v>93</v>
      </c>
      <c r="V1" s="387" t="s">
        <v>94</v>
      </c>
      <c r="W1" s="387" t="s">
        <v>95</v>
      </c>
      <c r="X1" s="387" t="s">
        <v>96</v>
      </c>
      <c r="Y1" s="387" t="s">
        <v>97</v>
      </c>
      <c r="Z1" s="388" t="s">
        <v>98</v>
      </c>
      <c r="AA1" s="389" t="s">
        <v>99</v>
      </c>
      <c r="AB1" s="390" t="s">
        <v>100</v>
      </c>
      <c r="AC1" s="391" t="s">
        <v>101</v>
      </c>
      <c r="AD1" s="387" t="s">
        <v>102</v>
      </c>
      <c r="AE1" s="387" t="s">
        <v>103</v>
      </c>
      <c r="AF1" s="387" t="s">
        <v>208</v>
      </c>
      <c r="AG1" s="387" t="s">
        <v>104</v>
      </c>
      <c r="AH1" s="387" t="s">
        <v>105</v>
      </c>
      <c r="AI1" s="387" t="s">
        <v>211</v>
      </c>
      <c r="AJ1" s="387" t="s">
        <v>212</v>
      </c>
      <c r="AK1" s="387" t="s">
        <v>209</v>
      </c>
      <c r="AL1" s="387" t="s">
        <v>210</v>
      </c>
      <c r="AM1" s="406" t="s">
        <v>207</v>
      </c>
      <c r="AN1" s="390" t="s">
        <v>116</v>
      </c>
      <c r="AO1" s="389" t="s">
        <v>106</v>
      </c>
      <c r="AP1" s="390" t="s">
        <v>107</v>
      </c>
      <c r="AQ1" s="400" t="s">
        <v>108</v>
      </c>
    </row>
    <row r="2" spans="1:43" ht="12.75" customHeight="1">
      <c r="A2" s="193" t="s">
        <v>65</v>
      </c>
      <c r="B2" s="194"/>
      <c r="C2" s="245">
        <f>SUM(D2:G2)</f>
        <v>0.62407992000000001</v>
      </c>
      <c r="D2" s="246">
        <v>0.62407992000000001</v>
      </c>
      <c r="E2" s="247"/>
      <c r="F2" s="248"/>
      <c r="G2" s="248"/>
      <c r="H2" s="300">
        <f>SUM(I2:K2)</f>
        <v>1199.577</v>
      </c>
      <c r="I2" s="12">
        <v>727.26</v>
      </c>
      <c r="J2" s="301">
        <v>472.31700000000001</v>
      </c>
      <c r="K2" s="248"/>
      <c r="L2" s="300">
        <f>SUM(M2:Z2)</f>
        <v>0</v>
      </c>
      <c r="M2" s="12"/>
      <c r="N2" s="625"/>
      <c r="O2" s="176"/>
      <c r="P2" s="176"/>
      <c r="Q2" s="176"/>
      <c r="R2" s="176"/>
      <c r="S2" s="176"/>
      <c r="T2" s="176"/>
      <c r="U2" s="176"/>
      <c r="V2" s="176"/>
      <c r="W2" s="176"/>
      <c r="X2" s="301"/>
      <c r="Y2" s="301"/>
      <c r="Z2" s="248"/>
      <c r="AA2" s="300">
        <v>1923.4577038775999</v>
      </c>
      <c r="AB2" s="318">
        <f>SUM(AC2:AM2)</f>
        <v>167.82254826129187</v>
      </c>
      <c r="AC2" s="319">
        <v>64.155999999999992</v>
      </c>
      <c r="AD2" s="301">
        <v>0</v>
      </c>
      <c r="AE2" s="301">
        <v>100.65708996378542</v>
      </c>
      <c r="AF2" s="301">
        <v>0</v>
      </c>
      <c r="AG2" s="301">
        <v>0</v>
      </c>
      <c r="AH2" s="301">
        <v>2.8422661698672016</v>
      </c>
      <c r="AI2" s="301">
        <v>0</v>
      </c>
      <c r="AJ2" s="301">
        <v>0</v>
      </c>
      <c r="AK2" s="301">
        <v>0</v>
      </c>
      <c r="AL2" s="301">
        <v>0.11942294831374796</v>
      </c>
      <c r="AM2" s="415">
        <v>4.7769179325499185E-2</v>
      </c>
      <c r="AN2" s="412">
        <v>0</v>
      </c>
      <c r="AO2" s="349"/>
      <c r="AP2" s="318"/>
      <c r="AQ2" s="195">
        <f>C2+H2+L2+AA2+AB2+AN2+AO2+AP2</f>
        <v>3291.4813320588919</v>
      </c>
    </row>
    <row r="3" spans="1:43" ht="12.75" customHeight="1">
      <c r="A3" s="197" t="s">
        <v>1</v>
      </c>
      <c r="B3" s="198"/>
      <c r="C3" s="249">
        <f>SUM(D3:G3)</f>
        <v>2020.9957385383898</v>
      </c>
      <c r="D3" s="250">
        <v>1892.3981185383898</v>
      </c>
      <c r="E3" s="188">
        <v>93.100000000000009</v>
      </c>
      <c r="F3" s="188"/>
      <c r="G3" s="188">
        <v>35.497619999999998</v>
      </c>
      <c r="H3" s="302">
        <f>SUM(I3:K3)</f>
        <v>0</v>
      </c>
      <c r="I3" s="28"/>
      <c r="J3" s="173"/>
      <c r="K3" s="188"/>
      <c r="L3" s="302">
        <f>SUM(M3:Z3)</f>
        <v>5695.1912711999994</v>
      </c>
      <c r="M3" s="28">
        <v>1765.0075999999999</v>
      </c>
      <c r="N3" s="28">
        <v>12.78</v>
      </c>
      <c r="O3" s="173">
        <v>0</v>
      </c>
      <c r="P3" s="173">
        <v>588.94499999999994</v>
      </c>
      <c r="Q3" s="173">
        <v>121.39400000000001</v>
      </c>
      <c r="R3" s="173">
        <v>366.54839999999996</v>
      </c>
      <c r="S3" s="173">
        <v>1204.5327</v>
      </c>
      <c r="T3" s="173">
        <v>135.15600000000001</v>
      </c>
      <c r="U3" s="173">
        <v>1209.2136</v>
      </c>
      <c r="V3" s="173">
        <v>98.827171199999995</v>
      </c>
      <c r="W3" s="173">
        <v>0</v>
      </c>
      <c r="X3" s="173">
        <v>150.36679999999998</v>
      </c>
      <c r="Y3" s="173">
        <v>0</v>
      </c>
      <c r="Z3" s="188">
        <v>42.42</v>
      </c>
      <c r="AA3" s="302">
        <v>0</v>
      </c>
      <c r="AB3" s="320">
        <f>SUM(AC3:AM3)</f>
        <v>0</v>
      </c>
      <c r="AC3" s="321"/>
      <c r="AD3" s="173"/>
      <c r="AE3" s="173">
        <v>0</v>
      </c>
      <c r="AF3" s="173"/>
      <c r="AG3" s="173"/>
      <c r="AH3" s="173"/>
      <c r="AI3" s="173">
        <v>0</v>
      </c>
      <c r="AJ3" s="173">
        <v>0</v>
      </c>
      <c r="AK3" s="173"/>
      <c r="AL3" s="173"/>
      <c r="AM3" s="416"/>
      <c r="AN3" s="413"/>
      <c r="AO3" s="350">
        <v>0</v>
      </c>
      <c r="AP3" s="320"/>
      <c r="AQ3" s="199">
        <f t="shared" ref="AQ3:AQ20" si="0">C3+H3+L3+AA3+AB3+AN3+AO3+AP3</f>
        <v>7716.187009738389</v>
      </c>
    </row>
    <row r="4" spans="1:43" ht="12.75" customHeight="1">
      <c r="A4" s="197" t="s">
        <v>2</v>
      </c>
      <c r="B4" s="198"/>
      <c r="C4" s="249">
        <f>SUM(D4:G4)</f>
        <v>17.344426080000002</v>
      </c>
      <c r="D4" s="250">
        <v>14.97791808</v>
      </c>
      <c r="E4" s="251">
        <v>0</v>
      </c>
      <c r="F4" s="188"/>
      <c r="G4" s="188">
        <v>2.3665080000000001</v>
      </c>
      <c r="H4" s="302">
        <f>SUM(I4:K4)</f>
        <v>4.43</v>
      </c>
      <c r="I4" s="28"/>
      <c r="J4" s="173"/>
      <c r="K4" s="188">
        <v>4.43</v>
      </c>
      <c r="L4" s="302">
        <f>SUM(M4:Z4)</f>
        <v>736.41258727499996</v>
      </c>
      <c r="M4" s="28">
        <v>0</v>
      </c>
      <c r="N4" s="28">
        <v>0</v>
      </c>
      <c r="O4" s="173"/>
      <c r="P4" s="173">
        <v>19.169999999999998</v>
      </c>
      <c r="Q4" s="173">
        <v>0</v>
      </c>
      <c r="R4" s="173">
        <v>0</v>
      </c>
      <c r="S4" s="173">
        <v>610.63800000000003</v>
      </c>
      <c r="T4" s="173">
        <v>7.8841000000000001</v>
      </c>
      <c r="U4" s="173">
        <v>47.5824</v>
      </c>
      <c r="V4" s="173">
        <v>0</v>
      </c>
      <c r="W4" s="173">
        <v>48.345999999999997</v>
      </c>
      <c r="X4" s="173">
        <v>0.77208727499999996</v>
      </c>
      <c r="Y4" s="173">
        <v>0</v>
      </c>
      <c r="Z4" s="188">
        <v>2.02</v>
      </c>
      <c r="AA4" s="302">
        <v>0</v>
      </c>
      <c r="AB4" s="320">
        <f>SUM(AC4:AM4)</f>
        <v>0</v>
      </c>
      <c r="AC4" s="321"/>
      <c r="AD4" s="173"/>
      <c r="AE4" s="173">
        <v>0</v>
      </c>
      <c r="AF4" s="173"/>
      <c r="AG4" s="173"/>
      <c r="AH4" s="173"/>
      <c r="AI4" s="173">
        <v>0</v>
      </c>
      <c r="AJ4" s="173">
        <v>0</v>
      </c>
      <c r="AK4" s="173"/>
      <c r="AL4" s="173"/>
      <c r="AM4" s="416"/>
      <c r="AN4" s="413"/>
      <c r="AO4" s="350">
        <v>0</v>
      </c>
      <c r="AP4" s="320"/>
      <c r="AQ4" s="199">
        <f t="shared" si="0"/>
        <v>758.18701335499998</v>
      </c>
    </row>
    <row r="5" spans="1:43" ht="12.75" customHeight="1">
      <c r="A5" s="197" t="s">
        <v>3</v>
      </c>
      <c r="B5" s="198"/>
      <c r="C5" s="249">
        <f>SUM(D5:G5)</f>
        <v>0</v>
      </c>
      <c r="D5" s="250"/>
      <c r="E5" s="251"/>
      <c r="F5" s="188"/>
      <c r="G5" s="188"/>
      <c r="H5" s="302">
        <f>SUM(I5:K5)</f>
        <v>0</v>
      </c>
      <c r="I5" s="28"/>
      <c r="J5" s="173"/>
      <c r="K5" s="188"/>
      <c r="L5" s="302">
        <f>SUM(M5:Z5)</f>
        <v>34.080600000000004</v>
      </c>
      <c r="M5" s="28"/>
      <c r="N5" s="28"/>
      <c r="O5" s="173"/>
      <c r="P5" s="173"/>
      <c r="Q5" s="173"/>
      <c r="R5" s="173"/>
      <c r="S5" s="173">
        <v>21.6678</v>
      </c>
      <c r="T5" s="173"/>
      <c r="U5" s="173">
        <v>12.412800000000001</v>
      </c>
      <c r="V5" s="173"/>
      <c r="W5" s="173"/>
      <c r="X5" s="173"/>
      <c r="Y5" s="173"/>
      <c r="Z5" s="188"/>
      <c r="AA5" s="302"/>
      <c r="AB5" s="320">
        <f>SUM(AC5:AM5)</f>
        <v>0</v>
      </c>
      <c r="AC5" s="321"/>
      <c r="AD5" s="173"/>
      <c r="AE5" s="173"/>
      <c r="AF5" s="173"/>
      <c r="AG5" s="173"/>
      <c r="AH5" s="173"/>
      <c r="AI5" s="173"/>
      <c r="AJ5" s="173"/>
      <c r="AK5" s="173"/>
      <c r="AL5" s="173"/>
      <c r="AM5" s="416"/>
      <c r="AN5" s="413"/>
      <c r="AO5" s="350"/>
      <c r="AP5" s="320"/>
      <c r="AQ5" s="199">
        <f t="shared" si="0"/>
        <v>34.080600000000004</v>
      </c>
    </row>
    <row r="6" spans="1:43" ht="12.75" customHeight="1" thickBot="1">
      <c r="A6" s="200" t="s">
        <v>4</v>
      </c>
      <c r="B6" s="201"/>
      <c r="C6" s="249">
        <f>SUM(D6:G6)</f>
        <v>40.156153284034922</v>
      </c>
      <c r="D6" s="252">
        <v>40.156153284034922</v>
      </c>
      <c r="E6" s="188">
        <v>0</v>
      </c>
      <c r="F6" s="253"/>
      <c r="G6" s="253">
        <v>0</v>
      </c>
      <c r="H6" s="303">
        <f>SUM(I6:K6)</f>
        <v>81.314999999999998</v>
      </c>
      <c r="I6" s="304">
        <v>61.38</v>
      </c>
      <c r="J6" s="304">
        <v>0</v>
      </c>
      <c r="K6" s="253">
        <v>19.934999999999999</v>
      </c>
      <c r="L6" s="303">
        <f>SUM(M6:Z6)</f>
        <v>4.2312999999999859</v>
      </c>
      <c r="M6" s="28">
        <v>63.401199999999996</v>
      </c>
      <c r="N6" s="28">
        <v>4.26</v>
      </c>
      <c r="O6" s="173"/>
      <c r="P6" s="173">
        <v>28.754999999999999</v>
      </c>
      <c r="Q6" s="173">
        <v>3.1668000000000003</v>
      </c>
      <c r="R6" s="173">
        <v>10.532999999999999</v>
      </c>
      <c r="S6" s="173">
        <v>-75.837299999999999</v>
      </c>
      <c r="T6" s="173">
        <v>0</v>
      </c>
      <c r="U6" s="173">
        <v>-26.894400000000001</v>
      </c>
      <c r="V6" s="173">
        <v>0</v>
      </c>
      <c r="W6" s="173">
        <v>-3.1529999999999996</v>
      </c>
      <c r="X6" s="184">
        <v>0</v>
      </c>
      <c r="Y6" s="184">
        <v>0</v>
      </c>
      <c r="Z6" s="253">
        <v>0</v>
      </c>
      <c r="AA6" s="303">
        <v>0</v>
      </c>
      <c r="AB6" s="322">
        <f>SUM(AC6:AM6)</f>
        <v>0</v>
      </c>
      <c r="AC6" s="323"/>
      <c r="AD6" s="184"/>
      <c r="AE6" s="184">
        <v>0</v>
      </c>
      <c r="AF6" s="184"/>
      <c r="AG6" s="184"/>
      <c r="AH6" s="184"/>
      <c r="AI6" s="184">
        <v>0</v>
      </c>
      <c r="AJ6" s="184">
        <v>0</v>
      </c>
      <c r="AK6" s="184"/>
      <c r="AL6" s="184"/>
      <c r="AM6" s="417"/>
      <c r="AN6" s="312"/>
      <c r="AO6" s="351"/>
      <c r="AP6" s="322"/>
      <c r="AQ6" s="202">
        <f t="shared" si="0"/>
        <v>125.70245328403492</v>
      </c>
    </row>
    <row r="7" spans="1:43" s="206" customFormat="1" ht="12.75" customHeight="1">
      <c r="A7" s="207" t="s">
        <v>66</v>
      </c>
      <c r="B7" s="208"/>
      <c r="C7" s="256">
        <f t="shared" ref="C7:AP7" si="1">C2+C3-C4-C5+C6</f>
        <v>2044.4315456624247</v>
      </c>
      <c r="D7" s="324">
        <f t="shared" si="1"/>
        <v>1918.2004336624245</v>
      </c>
      <c r="E7" s="178">
        <f t="shared" si="1"/>
        <v>93.100000000000009</v>
      </c>
      <c r="F7" s="178">
        <f t="shared" si="1"/>
        <v>0</v>
      </c>
      <c r="G7" s="178">
        <f t="shared" si="1"/>
        <v>33.131111999999995</v>
      </c>
      <c r="H7" s="306">
        <f t="shared" si="1"/>
        <v>1276.462</v>
      </c>
      <c r="I7" s="324">
        <f t="shared" si="1"/>
        <v>788.64</v>
      </c>
      <c r="J7" s="178">
        <f t="shared" si="1"/>
        <v>472.31700000000001</v>
      </c>
      <c r="K7" s="324">
        <f t="shared" si="1"/>
        <v>15.504999999999999</v>
      </c>
      <c r="L7" s="306">
        <f t="shared" si="1"/>
        <v>4928.9293839249995</v>
      </c>
      <c r="M7" s="324">
        <f t="shared" si="1"/>
        <v>1828.4087999999999</v>
      </c>
      <c r="N7" s="324">
        <f t="shared" ref="N7" si="2">N2+N3-N4-N5+N6</f>
        <v>17.04</v>
      </c>
      <c r="O7" s="178">
        <f t="shared" si="1"/>
        <v>0</v>
      </c>
      <c r="P7" s="178">
        <f t="shared" si="1"/>
        <v>598.53</v>
      </c>
      <c r="Q7" s="178">
        <f t="shared" si="1"/>
        <v>124.5608</v>
      </c>
      <c r="R7" s="178">
        <f t="shared" si="1"/>
        <v>377.08139999999997</v>
      </c>
      <c r="S7" s="178">
        <f t="shared" si="1"/>
        <v>496.38959999999986</v>
      </c>
      <c r="T7" s="178">
        <f t="shared" si="1"/>
        <v>127.2719</v>
      </c>
      <c r="U7" s="178">
        <f t="shared" si="1"/>
        <v>1122.3240000000001</v>
      </c>
      <c r="V7" s="178">
        <f t="shared" si="1"/>
        <v>98.827171199999995</v>
      </c>
      <c r="W7" s="178">
        <f t="shared" si="1"/>
        <v>-51.498999999999995</v>
      </c>
      <c r="X7" s="178">
        <f t="shared" si="1"/>
        <v>149.59471272499999</v>
      </c>
      <c r="Y7" s="178">
        <f t="shared" si="1"/>
        <v>0</v>
      </c>
      <c r="Z7" s="324">
        <f t="shared" si="1"/>
        <v>40.4</v>
      </c>
      <c r="AA7" s="306">
        <f t="shared" si="1"/>
        <v>1923.4577038775999</v>
      </c>
      <c r="AB7" s="306">
        <f t="shared" si="1"/>
        <v>167.82254826129187</v>
      </c>
      <c r="AC7" s="324">
        <f t="shared" si="1"/>
        <v>64.155999999999992</v>
      </c>
      <c r="AD7" s="178">
        <f t="shared" si="1"/>
        <v>0</v>
      </c>
      <c r="AE7" s="178">
        <f t="shared" si="1"/>
        <v>100.65708996378542</v>
      </c>
      <c r="AF7" s="178">
        <f t="shared" ref="AF7" si="3">AF2+AF3-AF4-AF5+AF6</f>
        <v>0</v>
      </c>
      <c r="AG7" s="178">
        <f t="shared" si="1"/>
        <v>0</v>
      </c>
      <c r="AH7" s="178">
        <f t="shared" si="1"/>
        <v>2.8422661698672016</v>
      </c>
      <c r="AI7" s="178">
        <f t="shared" si="1"/>
        <v>0</v>
      </c>
      <c r="AJ7" s="178">
        <f t="shared" ref="AJ7" si="4">AJ2+AJ3-AJ4-AJ5+AJ6</f>
        <v>0</v>
      </c>
      <c r="AK7" s="178">
        <f t="shared" si="1"/>
        <v>0</v>
      </c>
      <c r="AL7" s="178">
        <f t="shared" ref="AL7" si="5">AL2+AL3-AL4-AL5+AL6</f>
        <v>0.11942294831374796</v>
      </c>
      <c r="AM7" s="418">
        <f t="shared" si="1"/>
        <v>4.7769179325499185E-2</v>
      </c>
      <c r="AN7" s="324">
        <f t="shared" si="1"/>
        <v>0</v>
      </c>
      <c r="AO7" s="306">
        <f t="shared" si="1"/>
        <v>0</v>
      </c>
      <c r="AP7" s="360">
        <f t="shared" si="1"/>
        <v>0</v>
      </c>
      <c r="AQ7" s="227">
        <f t="shared" si="0"/>
        <v>10341.103181726317</v>
      </c>
    </row>
    <row r="8" spans="1:43" s="206" customFormat="1" ht="12.75" customHeight="1" thickBot="1">
      <c r="A8" s="369" t="s">
        <v>67</v>
      </c>
      <c r="B8" s="370"/>
      <c r="C8" s="371">
        <f t="shared" ref="C8:AP8" si="6">C7-C27</f>
        <v>2044.4315456624247</v>
      </c>
      <c r="D8" s="372">
        <f t="shared" si="6"/>
        <v>1918.2004336624245</v>
      </c>
      <c r="E8" s="373">
        <f t="shared" si="6"/>
        <v>93.100000000000009</v>
      </c>
      <c r="F8" s="374">
        <f t="shared" si="6"/>
        <v>0</v>
      </c>
      <c r="G8" s="374">
        <f t="shared" si="6"/>
        <v>33.131111999999995</v>
      </c>
      <c r="H8" s="375">
        <f t="shared" si="6"/>
        <v>1276.462</v>
      </c>
      <c r="I8" s="372">
        <f t="shared" si="6"/>
        <v>788.64</v>
      </c>
      <c r="J8" s="373">
        <f t="shared" si="6"/>
        <v>472.31700000000001</v>
      </c>
      <c r="K8" s="372">
        <f t="shared" si="6"/>
        <v>15.504999999999999</v>
      </c>
      <c r="L8" s="375">
        <f t="shared" si="6"/>
        <v>4738.9346711999997</v>
      </c>
      <c r="M8" s="372">
        <f t="shared" si="6"/>
        <v>1828.4087999999999</v>
      </c>
      <c r="N8" s="372">
        <f t="shared" si="6"/>
        <v>17.04</v>
      </c>
      <c r="O8" s="373">
        <f t="shared" si="6"/>
        <v>0</v>
      </c>
      <c r="P8" s="373">
        <f t="shared" si="6"/>
        <v>598.53</v>
      </c>
      <c r="Q8" s="373">
        <f t="shared" si="6"/>
        <v>124.5608</v>
      </c>
      <c r="R8" s="373">
        <f t="shared" si="6"/>
        <v>377.08139999999997</v>
      </c>
      <c r="S8" s="373">
        <f t="shared" si="6"/>
        <v>496.38959999999986</v>
      </c>
      <c r="T8" s="373">
        <f t="shared" si="6"/>
        <v>127.2719</v>
      </c>
      <c r="U8" s="373">
        <f t="shared" si="6"/>
        <v>1122.3240000000001</v>
      </c>
      <c r="V8" s="373">
        <f t="shared" si="6"/>
        <v>98.827171199999995</v>
      </c>
      <c r="W8" s="373">
        <f t="shared" si="6"/>
        <v>-51.498999999999995</v>
      </c>
      <c r="X8" s="373">
        <f t="shared" si="6"/>
        <v>0</v>
      </c>
      <c r="Y8" s="373">
        <f t="shared" si="6"/>
        <v>0</v>
      </c>
      <c r="Z8" s="372">
        <f t="shared" si="6"/>
        <v>0</v>
      </c>
      <c r="AA8" s="375">
        <f t="shared" si="6"/>
        <v>1475.4523059603362</v>
      </c>
      <c r="AB8" s="372">
        <f t="shared" si="6"/>
        <v>167.82254826129187</v>
      </c>
      <c r="AC8" s="372">
        <f t="shared" si="6"/>
        <v>64.155999999999992</v>
      </c>
      <c r="AD8" s="373">
        <f t="shared" si="6"/>
        <v>0</v>
      </c>
      <c r="AE8" s="373">
        <f t="shared" si="6"/>
        <v>100.65708996378542</v>
      </c>
      <c r="AF8" s="373">
        <f t="shared" si="6"/>
        <v>0</v>
      </c>
      <c r="AG8" s="373">
        <f t="shared" si="6"/>
        <v>0</v>
      </c>
      <c r="AH8" s="373">
        <f t="shared" si="6"/>
        <v>2.8422661698672016</v>
      </c>
      <c r="AI8" s="373">
        <f t="shared" si="6"/>
        <v>0</v>
      </c>
      <c r="AJ8" s="373">
        <f t="shared" ref="AJ8" si="7">AJ7-AJ27</f>
        <v>0</v>
      </c>
      <c r="AK8" s="373">
        <f t="shared" si="6"/>
        <v>0</v>
      </c>
      <c r="AL8" s="373">
        <f t="shared" si="6"/>
        <v>0.11942294831374796</v>
      </c>
      <c r="AM8" s="419">
        <f t="shared" si="6"/>
        <v>4.7769179325499185E-2</v>
      </c>
      <c r="AN8" s="372">
        <f t="shared" si="6"/>
        <v>0</v>
      </c>
      <c r="AO8" s="375">
        <f t="shared" si="6"/>
        <v>0</v>
      </c>
      <c r="AP8" s="372">
        <f t="shared" si="6"/>
        <v>0</v>
      </c>
      <c r="AQ8" s="376">
        <f t="shared" si="0"/>
        <v>9703.1030710840532</v>
      </c>
    </row>
    <row r="9" spans="1:43" s="206" customFormat="1" ht="12.75" customHeight="1">
      <c r="A9" s="53" t="s">
        <v>5</v>
      </c>
      <c r="B9" s="208"/>
      <c r="C9" s="256">
        <f t="shared" ref="C9:AP9" si="8">SUM(C10:C14)</f>
        <v>1225.2246044399999</v>
      </c>
      <c r="D9" s="257">
        <f t="shared" si="8"/>
        <v>1225.2246044399999</v>
      </c>
      <c r="E9" s="178">
        <f t="shared" si="8"/>
        <v>0</v>
      </c>
      <c r="F9" s="258">
        <f t="shared" si="8"/>
        <v>0</v>
      </c>
      <c r="G9" s="258">
        <f t="shared" si="8"/>
        <v>0</v>
      </c>
      <c r="H9" s="306">
        <f t="shared" si="8"/>
        <v>787.61699999999996</v>
      </c>
      <c r="I9" s="257">
        <f t="shared" si="8"/>
        <v>758.50799999999992</v>
      </c>
      <c r="J9" s="178">
        <f t="shared" si="8"/>
        <v>29.109000000000002</v>
      </c>
      <c r="K9" s="258">
        <f t="shared" si="8"/>
        <v>0</v>
      </c>
      <c r="L9" s="306">
        <f t="shared" si="8"/>
        <v>2407.5461983280788</v>
      </c>
      <c r="M9" s="178">
        <f t="shared" si="8"/>
        <v>1828.4087999999999</v>
      </c>
      <c r="N9" s="178">
        <f t="shared" ref="N9" si="9">SUM(N10:N14)</f>
        <v>14.91</v>
      </c>
      <c r="O9" s="178">
        <f t="shared" si="8"/>
        <v>1.5524983280787235</v>
      </c>
      <c r="P9" s="178">
        <f t="shared" si="8"/>
        <v>0</v>
      </c>
      <c r="Q9" s="178">
        <f t="shared" si="8"/>
        <v>0</v>
      </c>
      <c r="R9" s="178">
        <f t="shared" si="8"/>
        <v>0</v>
      </c>
      <c r="S9" s="178">
        <f t="shared" si="8"/>
        <v>556.46849999999995</v>
      </c>
      <c r="T9" s="178">
        <f t="shared" si="8"/>
        <v>0</v>
      </c>
      <c r="U9" s="178">
        <f t="shared" si="8"/>
        <v>6.2064000000000004</v>
      </c>
      <c r="V9" s="178">
        <f t="shared" si="8"/>
        <v>0</v>
      </c>
      <c r="W9" s="178">
        <f t="shared" si="8"/>
        <v>0</v>
      </c>
      <c r="X9" s="178">
        <f t="shared" si="8"/>
        <v>0</v>
      </c>
      <c r="Y9" s="178">
        <f t="shared" si="8"/>
        <v>0</v>
      </c>
      <c r="Z9" s="258">
        <f t="shared" si="8"/>
        <v>0</v>
      </c>
      <c r="AA9" s="306">
        <f t="shared" si="8"/>
        <v>790.48877424285843</v>
      </c>
      <c r="AB9" s="324">
        <f t="shared" si="8"/>
        <v>0</v>
      </c>
      <c r="AC9" s="325">
        <f t="shared" si="8"/>
        <v>0</v>
      </c>
      <c r="AD9" s="178">
        <f t="shared" si="8"/>
        <v>0</v>
      </c>
      <c r="AE9" s="178">
        <f t="shared" si="8"/>
        <v>0</v>
      </c>
      <c r="AF9" s="178">
        <f t="shared" ref="AF9" si="10">SUM(AF10:AF14)</f>
        <v>0</v>
      </c>
      <c r="AG9" s="178">
        <f t="shared" si="8"/>
        <v>0</v>
      </c>
      <c r="AH9" s="185">
        <f t="shared" si="8"/>
        <v>0</v>
      </c>
      <c r="AI9" s="185">
        <f t="shared" si="8"/>
        <v>0</v>
      </c>
      <c r="AJ9" s="185">
        <f t="shared" ref="AJ9" si="11">SUM(AJ10:AJ14)</f>
        <v>0</v>
      </c>
      <c r="AK9" s="178">
        <f t="shared" si="8"/>
        <v>0</v>
      </c>
      <c r="AL9" s="178">
        <f t="shared" ref="AL9" si="12">SUM(AL10:AL14)</f>
        <v>0</v>
      </c>
      <c r="AM9" s="418">
        <f t="shared" si="8"/>
        <v>0</v>
      </c>
      <c r="AN9" s="324">
        <f t="shared" si="8"/>
        <v>0</v>
      </c>
      <c r="AO9" s="306">
        <f t="shared" si="8"/>
        <v>34.995700773860705</v>
      </c>
      <c r="AP9" s="324">
        <f t="shared" si="8"/>
        <v>0</v>
      </c>
      <c r="AQ9" s="209">
        <f t="shared" si="0"/>
        <v>5245.872277784797</v>
      </c>
    </row>
    <row r="10" spans="1:43" ht="12.75" customHeight="1">
      <c r="A10" s="63" t="s">
        <v>221</v>
      </c>
      <c r="B10" s="210"/>
      <c r="C10" s="259">
        <f>SUM(D10:G10)</f>
        <v>1221.4017507599999</v>
      </c>
      <c r="D10" s="260">
        <v>1221.4017507599999</v>
      </c>
      <c r="E10" s="179"/>
      <c r="F10" s="261"/>
      <c r="G10" s="261"/>
      <c r="H10" s="307">
        <f>SUM(I10:K10)</f>
        <v>611.28899999999999</v>
      </c>
      <c r="I10" s="260">
        <v>582.17999999999995</v>
      </c>
      <c r="J10" s="179">
        <v>29.109000000000002</v>
      </c>
      <c r="K10" s="261"/>
      <c r="L10" s="307">
        <f>SUM(M10:Z10)</f>
        <v>562.67489999999998</v>
      </c>
      <c r="M10" s="179"/>
      <c r="N10" s="179"/>
      <c r="O10" s="179"/>
      <c r="P10" s="179"/>
      <c r="Q10" s="179"/>
      <c r="R10" s="179"/>
      <c r="S10" s="179">
        <v>556.46849999999995</v>
      </c>
      <c r="T10" s="179"/>
      <c r="U10" s="179">
        <v>6.2064000000000004</v>
      </c>
      <c r="V10" s="179"/>
      <c r="W10" s="179"/>
      <c r="X10" s="179"/>
      <c r="Y10" s="179"/>
      <c r="Z10" s="261"/>
      <c r="AA10" s="307">
        <v>764.70072609152567</v>
      </c>
      <c r="AB10" s="326">
        <f>SUM(AC10:AM10)</f>
        <v>0</v>
      </c>
      <c r="AC10" s="327"/>
      <c r="AD10" s="179"/>
      <c r="AE10" s="179">
        <v>0</v>
      </c>
      <c r="AF10" s="179">
        <v>0</v>
      </c>
      <c r="AG10" s="179">
        <v>0</v>
      </c>
      <c r="AI10" s="179">
        <v>0</v>
      </c>
      <c r="AJ10" s="179"/>
      <c r="AK10" s="179"/>
      <c r="AL10" s="179"/>
      <c r="AM10" s="420"/>
      <c r="AN10" s="311">
        <v>0</v>
      </c>
      <c r="AO10" s="352"/>
      <c r="AP10" s="326"/>
      <c r="AQ10" s="212">
        <f t="shared" si="0"/>
        <v>3160.0663768515255</v>
      </c>
    </row>
    <row r="11" spans="1:43" ht="12.75" customHeight="1">
      <c r="A11" s="19" t="s">
        <v>222</v>
      </c>
      <c r="B11" s="198"/>
      <c r="C11" s="249">
        <f>SUM(D11:G11)</f>
        <v>3.8228536799999997</v>
      </c>
      <c r="D11" s="28">
        <v>3.8228536799999997</v>
      </c>
      <c r="E11" s="173"/>
      <c r="F11" s="188"/>
      <c r="G11" s="188"/>
      <c r="H11" s="302">
        <f>SUM(I11:K11)</f>
        <v>9.3000000000000007</v>
      </c>
      <c r="I11" s="28">
        <v>9.3000000000000007</v>
      </c>
      <c r="J11" s="173"/>
      <c r="K11" s="188"/>
      <c r="L11" s="302">
        <f>SUM(M11:Z11)</f>
        <v>1.5524983280787235</v>
      </c>
      <c r="M11" s="173"/>
      <c r="N11" s="173"/>
      <c r="O11" s="173">
        <v>1.5524983280787235</v>
      </c>
      <c r="P11" s="173"/>
      <c r="Q11" s="173"/>
      <c r="R11" s="173"/>
      <c r="S11" s="173">
        <v>0</v>
      </c>
      <c r="T11" s="173">
        <v>0</v>
      </c>
      <c r="U11" s="173">
        <v>0</v>
      </c>
      <c r="V11" s="173"/>
      <c r="W11" s="173"/>
      <c r="X11" s="173"/>
      <c r="Y11" s="173"/>
      <c r="Z11" s="188"/>
      <c r="AA11" s="302">
        <v>25.78804815133276</v>
      </c>
      <c r="AB11" s="320">
        <f>SUM(AC11:AM11)</f>
        <v>0</v>
      </c>
      <c r="AC11" s="321"/>
      <c r="AD11" s="173"/>
      <c r="AE11" s="173">
        <v>0</v>
      </c>
      <c r="AF11" s="173"/>
      <c r="AG11" s="173"/>
      <c r="AH11" s="173">
        <v>0</v>
      </c>
      <c r="AI11" s="173"/>
      <c r="AJ11" s="173"/>
      <c r="AK11" s="173"/>
      <c r="AL11" s="173"/>
      <c r="AM11" s="416"/>
      <c r="AN11" s="413"/>
      <c r="AO11" s="350"/>
      <c r="AP11" s="320"/>
      <c r="AQ11" s="199">
        <f t="shared" si="0"/>
        <v>40.463400159411485</v>
      </c>
    </row>
    <row r="12" spans="1:43" ht="12.75" customHeight="1">
      <c r="A12" s="19" t="s">
        <v>237</v>
      </c>
      <c r="B12" s="198"/>
      <c r="C12" s="249"/>
      <c r="D12" s="28"/>
      <c r="E12" s="173"/>
      <c r="F12" s="188"/>
      <c r="G12" s="188"/>
      <c r="H12" s="302"/>
      <c r="I12" s="28"/>
      <c r="J12" s="173"/>
      <c r="K12" s="188"/>
      <c r="L12" s="302"/>
      <c r="M12" s="173"/>
      <c r="N12" s="186"/>
      <c r="O12" s="186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88"/>
      <c r="AA12" s="302"/>
      <c r="AB12" s="320"/>
      <c r="AC12" s="321"/>
      <c r="AD12" s="173"/>
      <c r="AE12" s="173"/>
      <c r="AF12" s="173"/>
      <c r="AG12" s="173"/>
      <c r="AH12" s="173"/>
      <c r="AI12" s="173"/>
      <c r="AJ12" s="173"/>
      <c r="AK12" s="173"/>
      <c r="AL12" s="173"/>
      <c r="AM12" s="416"/>
      <c r="AN12" s="413"/>
      <c r="AO12" s="350">
        <v>26.741186586414443</v>
      </c>
      <c r="AP12" s="320"/>
      <c r="AQ12" s="199">
        <f t="shared" si="0"/>
        <v>26.741186586414443</v>
      </c>
    </row>
    <row r="13" spans="1:43" ht="12.75" customHeight="1">
      <c r="A13" s="19" t="s">
        <v>223</v>
      </c>
      <c r="B13" s="198"/>
      <c r="C13" s="249">
        <f>SUM(D13:G13)</f>
        <v>0</v>
      </c>
      <c r="D13" s="28"/>
      <c r="E13" s="188"/>
      <c r="F13" s="188"/>
      <c r="G13" s="188"/>
      <c r="H13" s="302">
        <f>SUM(I13:K13)</f>
        <v>167.02799999999999</v>
      </c>
      <c r="I13" s="28">
        <v>167.02799999999999</v>
      </c>
      <c r="J13" s="173"/>
      <c r="K13" s="188"/>
      <c r="L13" s="302">
        <f>SUM(M13:Z13)</f>
        <v>0</v>
      </c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88"/>
      <c r="AA13" s="302"/>
      <c r="AB13" s="320">
        <f>SUM(AC13:AM13)</f>
        <v>0</v>
      </c>
      <c r="AC13" s="321"/>
      <c r="AD13" s="173"/>
      <c r="AE13" s="173"/>
      <c r="AF13" s="173"/>
      <c r="AG13" s="173"/>
      <c r="AH13" s="173"/>
      <c r="AI13" s="173"/>
      <c r="AJ13" s="173"/>
      <c r="AK13" s="173"/>
      <c r="AL13" s="173"/>
      <c r="AM13" s="416"/>
      <c r="AN13" s="413"/>
      <c r="AO13" s="350"/>
      <c r="AP13" s="320"/>
      <c r="AQ13" s="199">
        <f t="shared" si="0"/>
        <v>167.02799999999999</v>
      </c>
    </row>
    <row r="14" spans="1:43" ht="12.75" customHeight="1">
      <c r="A14" s="75" t="s">
        <v>224</v>
      </c>
      <c r="B14" s="214"/>
      <c r="C14" s="262">
        <f>SUM(D14:G14)</f>
        <v>0</v>
      </c>
      <c r="D14" s="263"/>
      <c r="E14" s="180"/>
      <c r="F14" s="264"/>
      <c r="G14" s="264"/>
      <c r="H14" s="308">
        <f>SUM(I14:K14)</f>
        <v>0</v>
      </c>
      <c r="I14" s="263"/>
      <c r="J14" s="180"/>
      <c r="K14" s="264"/>
      <c r="L14" s="308">
        <f>SUM(M14:Z14)</f>
        <v>1843.3188</v>
      </c>
      <c r="M14" s="180">
        <v>1828.4087999999999</v>
      </c>
      <c r="N14" s="180">
        <v>14.91</v>
      </c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264"/>
      <c r="AA14" s="308">
        <v>0</v>
      </c>
      <c r="AB14" s="328">
        <f>SUM(AC14:AM14)</f>
        <v>0</v>
      </c>
      <c r="AC14" s="329"/>
      <c r="AD14" s="180"/>
      <c r="AE14" s="180"/>
      <c r="AF14" s="180"/>
      <c r="AG14" s="180"/>
      <c r="AH14" s="180"/>
      <c r="AI14" s="180"/>
      <c r="AJ14" s="180"/>
      <c r="AK14" s="180"/>
      <c r="AL14" s="180"/>
      <c r="AM14" s="421"/>
      <c r="AN14" s="414"/>
      <c r="AO14" s="353">
        <v>8.2545141874462598</v>
      </c>
      <c r="AP14" s="328"/>
      <c r="AQ14" s="215">
        <f t="shared" si="0"/>
        <v>1851.5733141874462</v>
      </c>
    </row>
    <row r="15" spans="1:43" s="206" customFormat="1" ht="12.75" customHeight="1">
      <c r="A15" s="935" t="s">
        <v>6</v>
      </c>
      <c r="B15" s="191"/>
      <c r="C15" s="265">
        <f t="shared" ref="C15:AP15" si="13">SUM(C16:C20)</f>
        <v>0</v>
      </c>
      <c r="D15" s="266">
        <f t="shared" si="13"/>
        <v>0</v>
      </c>
      <c r="E15" s="181">
        <f t="shared" si="13"/>
        <v>0</v>
      </c>
      <c r="F15" s="267">
        <f t="shared" si="13"/>
        <v>0</v>
      </c>
      <c r="G15" s="267">
        <f t="shared" si="13"/>
        <v>0</v>
      </c>
      <c r="H15" s="309">
        <f t="shared" si="13"/>
        <v>156.822</v>
      </c>
      <c r="I15" s="266">
        <f t="shared" si="13"/>
        <v>0</v>
      </c>
      <c r="J15" s="181">
        <f t="shared" si="13"/>
        <v>0</v>
      </c>
      <c r="K15" s="267">
        <f t="shared" si="13"/>
        <v>156.822</v>
      </c>
      <c r="L15" s="309">
        <f t="shared" si="13"/>
        <v>1841.9878000000001</v>
      </c>
      <c r="M15" s="181">
        <f t="shared" si="13"/>
        <v>0</v>
      </c>
      <c r="N15" s="181">
        <f t="shared" si="13"/>
        <v>0</v>
      </c>
      <c r="O15" s="181">
        <f t="shared" si="13"/>
        <v>41.673100000000005</v>
      </c>
      <c r="P15" s="181">
        <f t="shared" si="13"/>
        <v>354.64499999999998</v>
      </c>
      <c r="Q15" s="181">
        <f t="shared" si="13"/>
        <v>0</v>
      </c>
      <c r="R15" s="181">
        <f t="shared" si="13"/>
        <v>0</v>
      </c>
      <c r="S15" s="181">
        <f t="shared" si="13"/>
        <v>632.30579999999998</v>
      </c>
      <c r="T15" s="181">
        <f t="shared" si="13"/>
        <v>32.662700000000001</v>
      </c>
      <c r="U15" s="181">
        <f t="shared" si="13"/>
        <v>732.35519999999997</v>
      </c>
      <c r="V15" s="181">
        <f t="shared" si="13"/>
        <v>0</v>
      </c>
      <c r="W15" s="181">
        <f t="shared" si="13"/>
        <v>48.345999999999997</v>
      </c>
      <c r="X15" s="181">
        <f t="shared" si="13"/>
        <v>0</v>
      </c>
      <c r="Y15" s="181">
        <f t="shared" si="13"/>
        <v>0</v>
      </c>
      <c r="Z15" s="267">
        <f t="shared" si="13"/>
        <v>0</v>
      </c>
      <c r="AA15" s="309">
        <f t="shared" si="13"/>
        <v>0</v>
      </c>
      <c r="AB15" s="217">
        <f t="shared" si="13"/>
        <v>0</v>
      </c>
      <c r="AC15" s="330">
        <f t="shared" si="13"/>
        <v>0</v>
      </c>
      <c r="AD15" s="181">
        <f t="shared" si="13"/>
        <v>0</v>
      </c>
      <c r="AE15" s="181">
        <f t="shared" si="13"/>
        <v>0</v>
      </c>
      <c r="AF15" s="181">
        <f t="shared" si="13"/>
        <v>0</v>
      </c>
      <c r="AG15" s="187">
        <f t="shared" si="13"/>
        <v>0</v>
      </c>
      <c r="AH15" s="181">
        <f t="shared" si="13"/>
        <v>0</v>
      </c>
      <c r="AI15" s="181">
        <f t="shared" si="13"/>
        <v>0</v>
      </c>
      <c r="AJ15" s="181">
        <f t="shared" ref="AJ15" si="14">SUM(AJ16:AJ20)</f>
        <v>0</v>
      </c>
      <c r="AK15" s="181">
        <f t="shared" si="13"/>
        <v>0</v>
      </c>
      <c r="AL15" s="181">
        <f t="shared" si="13"/>
        <v>0</v>
      </c>
      <c r="AM15" s="422">
        <f t="shared" si="13"/>
        <v>0</v>
      </c>
      <c r="AN15" s="217">
        <f t="shared" si="13"/>
        <v>0</v>
      </c>
      <c r="AO15" s="309">
        <f t="shared" si="13"/>
        <v>1237.0593293207223</v>
      </c>
      <c r="AP15" s="217">
        <f t="shared" si="13"/>
        <v>0</v>
      </c>
      <c r="AQ15" s="218">
        <f t="shared" si="0"/>
        <v>3235.8691293207221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86"/>
      <c r="AH16" s="179"/>
      <c r="AI16" s="179"/>
      <c r="AJ16" s="179"/>
      <c r="AK16" s="179"/>
      <c r="AL16" s="179"/>
      <c r="AM16" s="420"/>
      <c r="AN16" s="311"/>
      <c r="AO16" s="352">
        <v>1202.2355975924334</v>
      </c>
      <c r="AP16" s="326"/>
      <c r="AQ16" s="219">
        <f>C16+H16+L16+AA16+AO16+AP16</f>
        <v>1202.2355975924334</v>
      </c>
    </row>
    <row r="17" spans="1:43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16.079105760963024</v>
      </c>
      <c r="AP17" s="320"/>
      <c r="AQ17" s="199">
        <f>C17+H17+L17+AA17+AO17+AP17</f>
        <v>16.079105760963024</v>
      </c>
    </row>
    <row r="18" spans="1:43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18.744625967325881</v>
      </c>
      <c r="AP18" s="320"/>
      <c r="AQ18" s="199">
        <f t="shared" si="0"/>
        <v>18.744625967325881</v>
      </c>
    </row>
    <row r="19" spans="1:43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156.822</v>
      </c>
      <c r="I19" s="28"/>
      <c r="J19" s="173"/>
      <c r="K19" s="188">
        <v>156.822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156.822</v>
      </c>
    </row>
    <row r="20" spans="1:43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1841.9878000000001</v>
      </c>
      <c r="M20" s="180"/>
      <c r="N20" s="180"/>
      <c r="O20" s="180">
        <v>41.673100000000005</v>
      </c>
      <c r="P20" s="180">
        <v>354.64499999999998</v>
      </c>
      <c r="Q20" s="180">
        <v>0</v>
      </c>
      <c r="R20" s="180">
        <v>0</v>
      </c>
      <c r="S20" s="180">
        <v>632.30579999999998</v>
      </c>
      <c r="T20" s="180">
        <v>32.662700000000001</v>
      </c>
      <c r="U20" s="180">
        <v>732.35519999999997</v>
      </c>
      <c r="V20" s="180"/>
      <c r="W20" s="180">
        <v>48.345999999999997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1841.9878000000001</v>
      </c>
    </row>
    <row r="21" spans="1:43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-64.155999999999992</v>
      </c>
      <c r="AC21" s="332">
        <f t="shared" si="17"/>
        <v>-64.155999999999992</v>
      </c>
      <c r="AD21" s="182">
        <f t="shared" si="17"/>
        <v>0</v>
      </c>
      <c r="AE21" s="182">
        <f t="shared" si="17"/>
        <v>0</v>
      </c>
      <c r="AF21" s="182">
        <f t="shared" si="17"/>
        <v>0</v>
      </c>
      <c r="AG21" s="333">
        <f t="shared" si="17"/>
        <v>0</v>
      </c>
      <c r="AH21" s="333">
        <f t="shared" si="17"/>
        <v>0</v>
      </c>
      <c r="AI21" s="333">
        <f t="shared" si="17"/>
        <v>0</v>
      </c>
      <c r="AJ21" s="333">
        <f t="shared" ref="AJ21:AK21" si="18">SUM(AJ22:AJ24)</f>
        <v>0</v>
      </c>
      <c r="AK21" s="182">
        <f t="shared" si="18"/>
        <v>0</v>
      </c>
      <c r="AL21" s="333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64.155999999999992</v>
      </c>
      <c r="AP21" s="331">
        <f t="shared" si="17"/>
        <v>0</v>
      </c>
      <c r="AQ21" s="223">
        <f t="shared" si="17"/>
        <v>0</v>
      </c>
    </row>
    <row r="22" spans="1:43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-64.155999999999992</v>
      </c>
      <c r="AC22" s="327">
        <f>-AC2</f>
        <v>-64.155999999999992</v>
      </c>
      <c r="AD22" s="179">
        <f>-AD2</f>
        <v>0</v>
      </c>
      <c r="AE22" s="179"/>
      <c r="AF22" s="179"/>
      <c r="AG22" s="186"/>
      <c r="AH22" s="179"/>
      <c r="AI22" s="179"/>
      <c r="AJ22" s="179"/>
      <c r="AK22" s="179">
        <v>0</v>
      </c>
      <c r="AL22" s="179"/>
      <c r="AM22" s="420"/>
      <c r="AN22" s="311"/>
      <c r="AO22" s="307">
        <f>-(C22+H22+L22+AA22+AB22)</f>
        <v>64.155999999999992</v>
      </c>
      <c r="AP22" s="326"/>
      <c r="AQ22" s="219">
        <f>C22+H22+L22+AA22+AB22+AN22+AO22+AP22</f>
        <v>0</v>
      </c>
    </row>
    <row r="23" spans="1:43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73"/>
      <c r="AI23" s="173"/>
      <c r="AJ23" s="17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3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378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3" s="220" customFormat="1" ht="12.75" customHeight="1" thickBot="1">
      <c r="A25" s="216" t="s">
        <v>8</v>
      </c>
      <c r="B25" s="191"/>
      <c r="C25" s="265">
        <f>SUM(D25:G25)</f>
        <v>0</v>
      </c>
      <c r="D25" s="266"/>
      <c r="E25" s="181"/>
      <c r="F25" s="172"/>
      <c r="G25" s="172"/>
      <c r="H25" s="309">
        <f>SUM(I25:K25)</f>
        <v>6.1379999999999999</v>
      </c>
      <c r="I25" s="172">
        <v>6.1379999999999999</v>
      </c>
      <c r="J25" s="183"/>
      <c r="K25" s="172"/>
      <c r="L25" s="309">
        <f>SUM(O25:Z25)</f>
        <v>60.902501671921279</v>
      </c>
      <c r="M25" s="183"/>
      <c r="N25" s="183"/>
      <c r="O25" s="183">
        <v>40.120601671921278</v>
      </c>
      <c r="P25" s="183"/>
      <c r="Q25" s="183"/>
      <c r="R25" s="183"/>
      <c r="S25" s="183">
        <v>18.713100000000001</v>
      </c>
      <c r="T25" s="183">
        <v>0</v>
      </c>
      <c r="U25" s="183">
        <v>2.0688</v>
      </c>
      <c r="V25" s="183"/>
      <c r="W25" s="183"/>
      <c r="X25" s="183"/>
      <c r="Y25" s="183"/>
      <c r="Z25" s="172"/>
      <c r="AA25" s="309">
        <v>33.457676507117604</v>
      </c>
      <c r="AB25" s="217">
        <f>SUM(AC25:AI25)</f>
        <v>0</v>
      </c>
      <c r="AC25" s="330"/>
      <c r="AD25" s="183"/>
      <c r="AE25" s="183"/>
      <c r="AF25" s="183"/>
      <c r="AG25" s="183"/>
      <c r="AH25" s="183"/>
      <c r="AI25" s="183"/>
      <c r="AJ25" s="183"/>
      <c r="AK25" s="183"/>
      <c r="AL25" s="183"/>
      <c r="AM25" s="436"/>
      <c r="AN25" s="225"/>
      <c r="AO25" s="309">
        <v>195.78675838349096</v>
      </c>
      <c r="AP25" s="217"/>
      <c r="AQ25" s="226">
        <f>C25+H25+L25+AA25+AB25+AN25+AO25+AP25</f>
        <v>296.28493656252988</v>
      </c>
    </row>
    <row r="26" spans="1:43" s="206" customFormat="1" ht="12.75" customHeight="1" thickBot="1">
      <c r="A26" s="203" t="s">
        <v>9</v>
      </c>
      <c r="B26" s="204"/>
      <c r="C26" s="254">
        <f t="shared" ref="C26:AP26" si="20">C7-C9+C15+C21-C25</f>
        <v>819.2069412224248</v>
      </c>
      <c r="D26" s="276">
        <f t="shared" si="20"/>
        <v>692.97582922242464</v>
      </c>
      <c r="E26" s="177">
        <f t="shared" si="20"/>
        <v>93.100000000000009</v>
      </c>
      <c r="F26" s="177">
        <f t="shared" si="20"/>
        <v>0</v>
      </c>
      <c r="G26" s="177">
        <f t="shared" si="20"/>
        <v>33.131111999999995</v>
      </c>
      <c r="H26" s="305">
        <f t="shared" si="20"/>
        <v>639.529</v>
      </c>
      <c r="I26" s="276">
        <f t="shared" si="20"/>
        <v>23.994000000000064</v>
      </c>
      <c r="J26" s="177">
        <f t="shared" si="20"/>
        <v>443.20800000000003</v>
      </c>
      <c r="K26" s="295">
        <f t="shared" si="20"/>
        <v>172.327</v>
      </c>
      <c r="L26" s="305">
        <f t="shared" si="20"/>
        <v>4302.4684839249994</v>
      </c>
      <c r="M26" s="177">
        <f t="shared" si="20"/>
        <v>0</v>
      </c>
      <c r="N26" s="177">
        <f t="shared" si="20"/>
        <v>2.129999999999999</v>
      </c>
      <c r="O26" s="177">
        <f t="shared" si="20"/>
        <v>0</v>
      </c>
      <c r="P26" s="177">
        <f t="shared" si="20"/>
        <v>953.17499999999995</v>
      </c>
      <c r="Q26" s="177">
        <f t="shared" si="20"/>
        <v>124.5608</v>
      </c>
      <c r="R26" s="177">
        <f t="shared" si="20"/>
        <v>377.08139999999997</v>
      </c>
      <c r="S26" s="177">
        <f t="shared" si="20"/>
        <v>553.51379999999983</v>
      </c>
      <c r="T26" s="177">
        <f t="shared" si="20"/>
        <v>159.93459999999999</v>
      </c>
      <c r="U26" s="177">
        <f t="shared" si="20"/>
        <v>1846.404</v>
      </c>
      <c r="V26" s="177">
        <f t="shared" si="20"/>
        <v>98.827171199999995</v>
      </c>
      <c r="W26" s="177">
        <f t="shared" si="20"/>
        <v>-3.1529999999999987</v>
      </c>
      <c r="X26" s="177">
        <f t="shared" si="20"/>
        <v>149.59471272499999</v>
      </c>
      <c r="Y26" s="177">
        <f t="shared" si="20"/>
        <v>0</v>
      </c>
      <c r="Z26" s="295">
        <f t="shared" si="20"/>
        <v>40.4</v>
      </c>
      <c r="AA26" s="305">
        <f t="shared" si="20"/>
        <v>1099.5112531276238</v>
      </c>
      <c r="AB26" s="255">
        <f t="shared" si="20"/>
        <v>103.66654826129188</v>
      </c>
      <c r="AC26" s="334">
        <f t="shared" si="20"/>
        <v>0</v>
      </c>
      <c r="AD26" s="334">
        <f t="shared" si="20"/>
        <v>0</v>
      </c>
      <c r="AE26" s="334">
        <f t="shared" si="20"/>
        <v>100.65708996378542</v>
      </c>
      <c r="AF26" s="334">
        <f t="shared" si="20"/>
        <v>0</v>
      </c>
      <c r="AG26" s="334">
        <f t="shared" si="20"/>
        <v>0</v>
      </c>
      <c r="AH26" s="334">
        <f t="shared" si="20"/>
        <v>2.8422661698672016</v>
      </c>
      <c r="AI26" s="334">
        <f t="shared" si="20"/>
        <v>0</v>
      </c>
      <c r="AJ26" s="334">
        <f t="shared" ref="AJ26" si="21">AJ7-AJ9+AJ15+AJ21-AJ25</f>
        <v>0</v>
      </c>
      <c r="AK26" s="334">
        <f t="shared" si="20"/>
        <v>0</v>
      </c>
      <c r="AL26" s="334">
        <f t="shared" si="20"/>
        <v>0.11942294831374796</v>
      </c>
      <c r="AM26" s="437">
        <f t="shared" si="20"/>
        <v>4.7769179325499185E-2</v>
      </c>
      <c r="AN26" s="255">
        <f t="shared" si="20"/>
        <v>0</v>
      </c>
      <c r="AO26" s="305">
        <f t="shared" si="20"/>
        <v>1070.4328701633706</v>
      </c>
      <c r="AP26" s="255">
        <f t="shared" si="20"/>
        <v>0</v>
      </c>
      <c r="AQ26" s="205">
        <f>C26+H26+L26+AA26+AB26+AN26+AO26+AP26</f>
        <v>8034.81509669971</v>
      </c>
    </row>
    <row r="27" spans="1:43" s="206" customFormat="1" ht="12.75" customHeight="1">
      <c r="A27" s="207" t="s">
        <v>10</v>
      </c>
      <c r="B27" s="208"/>
      <c r="C27" s="256">
        <f t="shared" ref="C27:V27" si="22">C28</f>
        <v>0</v>
      </c>
      <c r="D27" s="257">
        <f t="shared" si="22"/>
        <v>0</v>
      </c>
      <c r="E27" s="178">
        <f t="shared" si="22"/>
        <v>0</v>
      </c>
      <c r="F27" s="258">
        <f t="shared" si="22"/>
        <v>0</v>
      </c>
      <c r="G27" s="258">
        <f t="shared" si="22"/>
        <v>0</v>
      </c>
      <c r="H27" s="306">
        <f t="shared" si="22"/>
        <v>0</v>
      </c>
      <c r="I27" s="257">
        <f t="shared" si="22"/>
        <v>0</v>
      </c>
      <c r="J27" s="178">
        <f t="shared" si="22"/>
        <v>0</v>
      </c>
      <c r="K27" s="258">
        <f t="shared" si="22"/>
        <v>0</v>
      </c>
      <c r="L27" s="306">
        <f t="shared" si="22"/>
        <v>189.994712725</v>
      </c>
      <c r="M27" s="178">
        <f t="shared" si="22"/>
        <v>0</v>
      </c>
      <c r="N27" s="178">
        <f t="shared" si="22"/>
        <v>0</v>
      </c>
      <c r="O27" s="178">
        <f t="shared" si="22"/>
        <v>0</v>
      </c>
      <c r="P27" s="178">
        <f t="shared" si="22"/>
        <v>0</v>
      </c>
      <c r="Q27" s="178">
        <f t="shared" si="22"/>
        <v>0</v>
      </c>
      <c r="R27" s="178">
        <f t="shared" si="22"/>
        <v>0</v>
      </c>
      <c r="S27" s="178">
        <f t="shared" si="22"/>
        <v>0</v>
      </c>
      <c r="T27" s="178">
        <f t="shared" si="22"/>
        <v>0</v>
      </c>
      <c r="U27" s="178">
        <f t="shared" si="22"/>
        <v>0</v>
      </c>
      <c r="V27" s="178">
        <f t="shared" si="22"/>
        <v>0</v>
      </c>
      <c r="W27" s="178"/>
      <c r="X27" s="178">
        <f t="shared" ref="X27:AQ27" si="23">X28</f>
        <v>149.59471272499999</v>
      </c>
      <c r="Y27" s="178">
        <f t="shared" si="23"/>
        <v>0</v>
      </c>
      <c r="Z27" s="258">
        <f t="shared" si="23"/>
        <v>40.4</v>
      </c>
      <c r="AA27" s="306">
        <f t="shared" si="23"/>
        <v>448.00539791726374</v>
      </c>
      <c r="AB27" s="324">
        <f t="shared" si="23"/>
        <v>0</v>
      </c>
      <c r="AC27" s="325">
        <f t="shared" si="23"/>
        <v>0</v>
      </c>
      <c r="AD27" s="178">
        <f t="shared" si="23"/>
        <v>0</v>
      </c>
      <c r="AE27" s="178">
        <f t="shared" si="23"/>
        <v>0</v>
      </c>
      <c r="AF27" s="178">
        <f t="shared" si="23"/>
        <v>0</v>
      </c>
      <c r="AG27" s="178">
        <f t="shared" si="23"/>
        <v>0</v>
      </c>
      <c r="AH27" s="178">
        <f t="shared" si="23"/>
        <v>0</v>
      </c>
      <c r="AI27" s="178">
        <f t="shared" si="23"/>
        <v>0</v>
      </c>
      <c r="AJ27" s="178">
        <f t="shared" si="23"/>
        <v>0</v>
      </c>
      <c r="AK27" s="178">
        <f t="shared" si="23"/>
        <v>0</v>
      </c>
      <c r="AL27" s="178">
        <f t="shared" si="23"/>
        <v>0</v>
      </c>
      <c r="AM27" s="418">
        <f t="shared" si="23"/>
        <v>0</v>
      </c>
      <c r="AN27" s="324">
        <f t="shared" si="23"/>
        <v>0</v>
      </c>
      <c r="AO27" s="306">
        <f t="shared" si="23"/>
        <v>0</v>
      </c>
      <c r="AP27" s="324">
        <f t="shared" si="23"/>
        <v>0</v>
      </c>
      <c r="AQ27" s="227">
        <f t="shared" si="23"/>
        <v>638.00011064226373</v>
      </c>
    </row>
    <row r="28" spans="1:43" ht="12.75" customHeight="1" thickBot="1">
      <c r="A28" s="228" t="s">
        <v>11</v>
      </c>
      <c r="B28" s="229"/>
      <c r="C28" s="277">
        <f>SUM(D28:G28)</f>
        <v>0</v>
      </c>
      <c r="D28" s="269"/>
      <c r="E28" s="182"/>
      <c r="F28" s="270"/>
      <c r="G28" s="270"/>
      <c r="H28" s="313">
        <f>SUM(I28:K28)</f>
        <v>0</v>
      </c>
      <c r="I28" s="269"/>
      <c r="J28" s="182"/>
      <c r="K28" s="270"/>
      <c r="L28" s="313">
        <f>SUM(M28:Z28)</f>
        <v>189.994712725</v>
      </c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>
        <f>X26</f>
        <v>149.59471272499999</v>
      </c>
      <c r="Y28" s="182">
        <f>Y26</f>
        <v>0</v>
      </c>
      <c r="Z28" s="270">
        <f>Z26</f>
        <v>40.4</v>
      </c>
      <c r="AA28" s="313">
        <v>448.00539791726374</v>
      </c>
      <c r="AB28" s="335">
        <f>SUM(AC28:AI28)</f>
        <v>0</v>
      </c>
      <c r="AC28" s="332"/>
      <c r="AD28" s="182"/>
      <c r="AE28" s="182"/>
      <c r="AF28" s="182"/>
      <c r="AG28" s="182"/>
      <c r="AH28" s="182"/>
      <c r="AI28" s="182"/>
      <c r="AJ28" s="182"/>
      <c r="AK28" s="182"/>
      <c r="AL28" s="182"/>
      <c r="AM28" s="438"/>
      <c r="AN28" s="335"/>
      <c r="AO28" s="313"/>
      <c r="AP28" s="335"/>
      <c r="AQ28" s="223">
        <f t="shared" ref="AQ28:AQ72" si="24">C28+H28+L28+AA28+AB28+AN28+AO28+AP28</f>
        <v>638.00011064226373</v>
      </c>
    </row>
    <row r="29" spans="1:43" s="206" customFormat="1" ht="12.75" customHeight="1" thickBot="1">
      <c r="A29" s="207" t="s">
        <v>12</v>
      </c>
      <c r="B29" s="208"/>
      <c r="C29" s="55">
        <f t="shared" ref="C29:AQ29" si="25">C30+C45+C56+C58+C65+C70+C71</f>
        <v>916.43387571212429</v>
      </c>
      <c r="D29" s="56">
        <f t="shared" si="25"/>
        <v>790.20276371212412</v>
      </c>
      <c r="E29" s="57">
        <f t="shared" si="25"/>
        <v>93.100000000000009</v>
      </c>
      <c r="F29" s="58">
        <f t="shared" si="25"/>
        <v>0</v>
      </c>
      <c r="G29" s="58">
        <f t="shared" si="25"/>
        <v>33.131112000000002</v>
      </c>
      <c r="H29" s="59">
        <f t="shared" si="25"/>
        <v>650.7122609999999</v>
      </c>
      <c r="I29" s="56">
        <f t="shared" si="25"/>
        <v>0</v>
      </c>
      <c r="J29" s="56">
        <f t="shared" si="25"/>
        <v>478.26400000000001</v>
      </c>
      <c r="K29" s="56">
        <f t="shared" si="25"/>
        <v>172.448261</v>
      </c>
      <c r="L29" s="59">
        <f t="shared" si="25"/>
        <v>4054.1348398749496</v>
      </c>
      <c r="M29" s="57">
        <f t="shared" si="25"/>
        <v>0</v>
      </c>
      <c r="N29" s="57">
        <f t="shared" ref="N29" si="26">N30+N45+N56+N58+N65+N70+N71</f>
        <v>0</v>
      </c>
      <c r="O29" s="57">
        <f t="shared" si="25"/>
        <v>0</v>
      </c>
      <c r="P29" s="57">
        <f t="shared" si="25"/>
        <v>963.75687215094331</v>
      </c>
      <c r="Q29" s="57">
        <f t="shared" si="25"/>
        <v>131.95000000000002</v>
      </c>
      <c r="R29" s="57">
        <f t="shared" si="25"/>
        <v>361.28212778400598</v>
      </c>
      <c r="S29" s="57">
        <f t="shared" si="25"/>
        <v>548.58930000000009</v>
      </c>
      <c r="T29" s="57">
        <f t="shared" si="25"/>
        <v>154.25476874000009</v>
      </c>
      <c r="U29" s="57">
        <f t="shared" si="25"/>
        <v>1794.4235999999999</v>
      </c>
      <c r="V29" s="57">
        <f t="shared" si="25"/>
        <v>98.827171199999995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651.68142734307821</v>
      </c>
      <c r="AB29" s="60">
        <f t="shared" si="25"/>
        <v>103.66654826129188</v>
      </c>
      <c r="AC29" s="61">
        <f t="shared" si="25"/>
        <v>0</v>
      </c>
      <c r="AD29" s="57">
        <f t="shared" si="25"/>
        <v>0</v>
      </c>
      <c r="AE29" s="57">
        <f t="shared" si="25"/>
        <v>100.65708996378542</v>
      </c>
      <c r="AF29" s="57">
        <f t="shared" ref="AF29" si="27">AF30+AF45+AF56+AF58+AF65+AF70+AF71</f>
        <v>0</v>
      </c>
      <c r="AG29" s="57">
        <f t="shared" si="25"/>
        <v>0</v>
      </c>
      <c r="AH29" s="57">
        <f t="shared" si="25"/>
        <v>2.8422661698672016</v>
      </c>
      <c r="AI29" s="57">
        <f t="shared" si="25"/>
        <v>0</v>
      </c>
      <c r="AJ29" s="57">
        <f t="shared" ref="AJ29" si="28">AJ30+AJ45+AJ56+AJ58+AJ65+AJ70+AJ71</f>
        <v>0</v>
      </c>
      <c r="AK29" s="57">
        <f t="shared" si="25"/>
        <v>0</v>
      </c>
      <c r="AL29" s="57">
        <f t="shared" ref="AL29" si="29">AL30+AL45+AL56+AL58+AL65+AL70+AL71</f>
        <v>0.11942294831374796</v>
      </c>
      <c r="AM29" s="427">
        <f t="shared" si="25"/>
        <v>4.7769179325499185E-2</v>
      </c>
      <c r="AN29" s="56">
        <f t="shared" si="25"/>
        <v>0</v>
      </c>
      <c r="AO29" s="59">
        <f t="shared" si="25"/>
        <v>1071.7970765262253</v>
      </c>
      <c r="AP29" s="60">
        <f t="shared" si="25"/>
        <v>0</v>
      </c>
      <c r="AQ29" s="51">
        <f t="shared" si="25"/>
        <v>7448.4260287176685</v>
      </c>
    </row>
    <row r="30" spans="1:43" s="232" customFormat="1" ht="12.75" customHeight="1">
      <c r="A30" s="230" t="s">
        <v>43</v>
      </c>
      <c r="B30" s="231"/>
      <c r="C30" s="278">
        <f>SUM(C31:C44)</f>
        <v>216.97276371212419</v>
      </c>
      <c r="D30" s="185">
        <v>216.97276371212416</v>
      </c>
      <c r="E30" s="185">
        <v>0</v>
      </c>
      <c r="F30" s="280"/>
      <c r="G30" s="280"/>
      <c r="H30" s="314">
        <f>SUM(H31:H44)</f>
        <v>0</v>
      </c>
      <c r="I30" s="279">
        <f t="shared" ref="I30:K30" si="30">SUM(I31:I44)</f>
        <v>0</v>
      </c>
      <c r="J30" s="185">
        <f t="shared" si="30"/>
        <v>0</v>
      </c>
      <c r="K30" s="185">
        <f t="shared" si="30"/>
        <v>0</v>
      </c>
      <c r="L30" s="314">
        <f>SUM(L31:L44)</f>
        <v>806.15514072558904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18.740116456432116</v>
      </c>
      <c r="R30" s="185">
        <f>SUM(R31:R44)</f>
        <v>0</v>
      </c>
      <c r="S30" s="185">
        <v>398.145825</v>
      </c>
      <c r="T30" s="185">
        <v>64.035746504076556</v>
      </c>
      <c r="U30" s="185">
        <v>254.69459801508049</v>
      </c>
      <c r="V30" s="185">
        <v>69.487854749999997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377.19059902550873</v>
      </c>
      <c r="AB30" s="336">
        <f t="shared" ref="AB30:AN30" si="31">SUM(AB31:AB44)</f>
        <v>63.628546861564914</v>
      </c>
      <c r="AC30" s="337">
        <f t="shared" si="31"/>
        <v>0</v>
      </c>
      <c r="AD30" s="185">
        <f t="shared" si="31"/>
        <v>0</v>
      </c>
      <c r="AE30" s="185">
        <f t="shared" si="31"/>
        <v>60.786280691697712</v>
      </c>
      <c r="AF30" s="185">
        <f t="shared" ref="AF30" si="32">SUM(AF31:AF44)</f>
        <v>0</v>
      </c>
      <c r="AG30" s="185">
        <f t="shared" si="31"/>
        <v>0</v>
      </c>
      <c r="AH30" s="185">
        <f t="shared" si="31"/>
        <v>2.8422661698672016</v>
      </c>
      <c r="AI30" s="185">
        <f t="shared" si="31"/>
        <v>0</v>
      </c>
      <c r="AJ30" s="185">
        <f t="shared" ref="AJ30" si="33">SUM(AJ31:AJ44)</f>
        <v>0</v>
      </c>
      <c r="AK30" s="185">
        <f t="shared" si="31"/>
        <v>0</v>
      </c>
      <c r="AL30" s="185">
        <f t="shared" ref="AL30" si="34">SUM(AL31:AL44)</f>
        <v>0</v>
      </c>
      <c r="AM30" s="439">
        <f t="shared" si="31"/>
        <v>0</v>
      </c>
      <c r="AN30" s="279">
        <f t="shared" si="31"/>
        <v>0</v>
      </c>
      <c r="AO30" s="314">
        <v>397.76440240756659</v>
      </c>
      <c r="AP30" s="336">
        <f>SUM(AP31:AP44)</f>
        <v>0</v>
      </c>
      <c r="AQ30" s="209">
        <f t="shared" ref="AQ30" si="35">C30+H30+L30+AA30+AB30+AN30+AO30+AP30</f>
        <v>1861.7114527323536</v>
      </c>
    </row>
    <row r="31" spans="1:43" ht="12.75" customHeight="1">
      <c r="A31" s="233" t="s">
        <v>13</v>
      </c>
      <c r="B31" s="234" t="s">
        <v>14</v>
      </c>
      <c r="C31" s="281">
        <f t="shared" ref="C31:C43" si="36">SUM(D31:G31)</f>
        <v>0</v>
      </c>
      <c r="D31" s="186">
        <v>0</v>
      </c>
      <c r="E31" s="186"/>
      <c r="F31" s="283"/>
      <c r="G31" s="283"/>
      <c r="H31" s="315">
        <f t="shared" ref="H31:H43" si="37">SUM(I31:K31)</f>
        <v>0</v>
      </c>
      <c r="I31" s="282"/>
      <c r="J31" s="186"/>
      <c r="K31" s="283"/>
      <c r="L31" s="315">
        <f t="shared" ref="L31:L43" si="38">SUM(M31:Z31)</f>
        <v>70.903600048779751</v>
      </c>
      <c r="M31" s="186"/>
      <c r="N31" s="186"/>
      <c r="O31" s="186"/>
      <c r="P31" s="186"/>
      <c r="Q31" s="186">
        <v>0.56946818043691849</v>
      </c>
      <c r="R31" s="186"/>
      <c r="S31" s="186">
        <v>13.024294738359222</v>
      </c>
      <c r="T31" s="186">
        <v>0.49820954337774875</v>
      </c>
      <c r="U31" s="186">
        <v>44.845430789618177</v>
      </c>
      <c r="V31" s="186">
        <v>11.966196796987683</v>
      </c>
      <c r="W31" s="186"/>
      <c r="X31" s="186"/>
      <c r="Y31" s="186"/>
      <c r="Z31" s="283"/>
      <c r="AA31" s="352">
        <v>10.461302587377398</v>
      </c>
      <c r="AB31" s="338">
        <f t="shared" ref="AB31:AB43" si="39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22.870931264913846</v>
      </c>
      <c r="AP31" s="338"/>
      <c r="AQ31" s="212">
        <f t="shared" si="24"/>
        <v>104.235833901071</v>
      </c>
    </row>
    <row r="32" spans="1:43" ht="12.75" customHeight="1">
      <c r="A32" s="235" t="s">
        <v>110</v>
      </c>
      <c r="B32" s="236" t="s">
        <v>15</v>
      </c>
      <c r="C32" s="249">
        <f t="shared" si="36"/>
        <v>55.54823620829211</v>
      </c>
      <c r="D32" s="186">
        <v>55.54823620829211</v>
      </c>
      <c r="E32" s="173"/>
      <c r="F32" s="188"/>
      <c r="G32" s="188"/>
      <c r="H32" s="302">
        <f t="shared" si="37"/>
        <v>0</v>
      </c>
      <c r="I32" s="28">
        <v>0</v>
      </c>
      <c r="J32" s="173"/>
      <c r="K32" s="188"/>
      <c r="L32" s="302">
        <f t="shared" si="38"/>
        <v>180.24129437390727</v>
      </c>
      <c r="M32" s="173"/>
      <c r="N32" s="173"/>
      <c r="O32" s="173"/>
      <c r="P32" s="186"/>
      <c r="Q32" s="186">
        <v>4.2510633125016239</v>
      </c>
      <c r="R32" s="173"/>
      <c r="S32" s="186">
        <v>97.225979318049014</v>
      </c>
      <c r="T32" s="186">
        <v>12.036910452230408</v>
      </c>
      <c r="U32" s="186">
        <v>44.951881052648332</v>
      </c>
      <c r="V32" s="186">
        <v>21.775460238477869</v>
      </c>
      <c r="W32" s="173"/>
      <c r="X32" s="173"/>
      <c r="Y32" s="173"/>
      <c r="Z32" s="188"/>
      <c r="AA32" s="350">
        <v>117.60839091139465</v>
      </c>
      <c r="AB32" s="320">
        <f t="shared" si="39"/>
        <v>2.8422661698672016</v>
      </c>
      <c r="AC32" s="321"/>
      <c r="AD32" s="173"/>
      <c r="AE32" s="173">
        <v>0</v>
      </c>
      <c r="AF32" s="173"/>
      <c r="AG32" s="186"/>
      <c r="AH32" s="186">
        <v>2.8422661698672016</v>
      </c>
      <c r="AI32" s="173">
        <v>0</v>
      </c>
      <c r="AJ32" s="173"/>
      <c r="AK32" s="173"/>
      <c r="AL32" s="173"/>
      <c r="AM32" s="440"/>
      <c r="AN32" s="413"/>
      <c r="AO32" s="347">
        <v>90.448351798277429</v>
      </c>
      <c r="AP32" s="320"/>
      <c r="AQ32" s="199">
        <f t="shared" si="24"/>
        <v>446.68853946173869</v>
      </c>
    </row>
    <row r="33" spans="1:43" ht="12.75" customHeight="1">
      <c r="A33" s="235" t="s">
        <v>16</v>
      </c>
      <c r="B33" s="236" t="s">
        <v>17</v>
      </c>
      <c r="C33" s="249">
        <f t="shared" si="36"/>
        <v>19.362222292599142</v>
      </c>
      <c r="D33" s="186">
        <v>19.362222292599142</v>
      </c>
      <c r="E33" s="173"/>
      <c r="F33" s="188"/>
      <c r="G33" s="188"/>
      <c r="H33" s="302">
        <f t="shared" si="37"/>
        <v>0</v>
      </c>
      <c r="I33" s="28"/>
      <c r="J33" s="173"/>
      <c r="K33" s="188"/>
      <c r="L33" s="302">
        <f t="shared" si="38"/>
        <v>28.620587634187423</v>
      </c>
      <c r="M33" s="173"/>
      <c r="N33" s="173"/>
      <c r="O33" s="173"/>
      <c r="P33" s="186"/>
      <c r="Q33" s="186">
        <v>0.27384480853227444</v>
      </c>
      <c r="R33" s="173"/>
      <c r="S33" s="186">
        <v>6.2630988375108654</v>
      </c>
      <c r="T33" s="186">
        <v>12.895130945172388</v>
      </c>
      <c r="U33" s="186">
        <v>9.1885130429718966</v>
      </c>
      <c r="V33" s="186">
        <v>0</v>
      </c>
      <c r="W33" s="173"/>
      <c r="X33" s="173"/>
      <c r="Y33" s="173"/>
      <c r="Z33" s="188"/>
      <c r="AA33" s="350">
        <v>0.32266825342834227</v>
      </c>
      <c r="AB33" s="320">
        <f t="shared" si="39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10.128563783474855</v>
      </c>
      <c r="AP33" s="320"/>
      <c r="AQ33" s="199">
        <f t="shared" si="24"/>
        <v>58.434041963689758</v>
      </c>
    </row>
    <row r="34" spans="1:43" ht="12.75" customHeight="1">
      <c r="A34" s="235" t="s">
        <v>18</v>
      </c>
      <c r="B34" s="236" t="s">
        <v>19</v>
      </c>
      <c r="C34" s="526">
        <f t="shared" si="36"/>
        <v>0</v>
      </c>
      <c r="D34" s="525">
        <v>0</v>
      </c>
      <c r="E34" s="173"/>
      <c r="F34" s="188"/>
      <c r="G34" s="188"/>
      <c r="H34" s="302">
        <f t="shared" si="37"/>
        <v>0</v>
      </c>
      <c r="I34" s="28"/>
      <c r="J34" s="173"/>
      <c r="K34" s="188"/>
      <c r="L34" s="302">
        <f t="shared" si="38"/>
        <v>5.3828186792826349</v>
      </c>
      <c r="M34" s="173"/>
      <c r="N34" s="173"/>
      <c r="O34" s="173"/>
      <c r="P34" s="186"/>
      <c r="Q34" s="186">
        <v>0.1584326103350977</v>
      </c>
      <c r="R34" s="173"/>
      <c r="S34" s="186">
        <v>3.6235088878692965</v>
      </c>
      <c r="T34" s="186">
        <v>0.39111035807270167</v>
      </c>
      <c r="U34" s="186">
        <v>1.2097668230055392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39"/>
        <v>60.786280691697712</v>
      </c>
      <c r="AC34" s="321"/>
      <c r="AD34" s="173"/>
      <c r="AE34" s="173">
        <v>60.786280691697712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16.880578125450633</v>
      </c>
      <c r="AP34" s="320"/>
      <c r="AQ34" s="199">
        <f t="shared" si="24"/>
        <v>83.049677496430974</v>
      </c>
    </row>
    <row r="35" spans="1:43" ht="12.75" customHeight="1">
      <c r="A35" s="235" t="s">
        <v>20</v>
      </c>
      <c r="B35" s="236" t="s">
        <v>21</v>
      </c>
      <c r="C35" s="526">
        <f t="shared" si="36"/>
        <v>0</v>
      </c>
      <c r="D35" s="525">
        <v>0</v>
      </c>
      <c r="E35" s="173"/>
      <c r="F35" s="188"/>
      <c r="G35" s="188"/>
      <c r="H35" s="302">
        <f t="shared" si="37"/>
        <v>0</v>
      </c>
      <c r="I35" s="28"/>
      <c r="J35" s="173"/>
      <c r="K35" s="188"/>
      <c r="L35" s="302">
        <f t="shared" si="38"/>
        <v>9.471783175687948</v>
      </c>
      <c r="M35" s="173"/>
      <c r="N35" s="173"/>
      <c r="O35" s="173"/>
      <c r="P35" s="186"/>
      <c r="Q35" s="186">
        <v>6.6258155336135952E-2</v>
      </c>
      <c r="R35" s="173"/>
      <c r="S35" s="186">
        <v>1.515388872571813</v>
      </c>
      <c r="T35" s="186">
        <v>1.4222194839007335E-2</v>
      </c>
      <c r="U35" s="186">
        <v>7.8759139529409925</v>
      </c>
      <c r="V35" s="186">
        <v>0</v>
      </c>
      <c r="W35" s="173"/>
      <c r="X35" s="173"/>
      <c r="Y35" s="173"/>
      <c r="Z35" s="188"/>
      <c r="AA35" s="350">
        <v>2.7960408145586113</v>
      </c>
      <c r="AB35" s="320">
        <f t="shared" si="39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15.713822413852665</v>
      </c>
      <c r="AP35" s="320"/>
      <c r="AQ35" s="199">
        <f t="shared" si="24"/>
        <v>27.981646404099223</v>
      </c>
    </row>
    <row r="36" spans="1:43" ht="12.75" customHeight="1">
      <c r="A36" s="235" t="s">
        <v>22</v>
      </c>
      <c r="B36" s="236" t="s">
        <v>23</v>
      </c>
      <c r="C36" s="249">
        <f t="shared" si="36"/>
        <v>0</v>
      </c>
      <c r="D36" s="186">
        <v>0</v>
      </c>
      <c r="E36" s="173"/>
      <c r="F36" s="188"/>
      <c r="G36" s="188"/>
      <c r="H36" s="302">
        <f t="shared" si="37"/>
        <v>0</v>
      </c>
      <c r="I36" s="28"/>
      <c r="J36" s="173"/>
      <c r="K36" s="188"/>
      <c r="L36" s="302">
        <f t="shared" si="38"/>
        <v>47.812691998674026</v>
      </c>
      <c r="M36" s="173"/>
      <c r="N36" s="173"/>
      <c r="O36" s="173"/>
      <c r="P36" s="186"/>
      <c r="Q36" s="186">
        <v>1.2464648846889204</v>
      </c>
      <c r="R36" s="173"/>
      <c r="S36" s="186">
        <v>28.50787207592148</v>
      </c>
      <c r="T36" s="186">
        <v>3.9812483317637772</v>
      </c>
      <c r="U36" s="186">
        <v>14.077106706299849</v>
      </c>
      <c r="V36" s="186">
        <v>0</v>
      </c>
      <c r="W36" s="173"/>
      <c r="X36" s="173"/>
      <c r="Y36" s="173"/>
      <c r="Z36" s="188"/>
      <c r="AA36" s="347">
        <v>87.738954663026021</v>
      </c>
      <c r="AB36" s="320">
        <f t="shared" si="39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66.470197907359378</v>
      </c>
      <c r="AP36" s="320"/>
      <c r="AQ36" s="199">
        <f t="shared" si="24"/>
        <v>202.0218445690594</v>
      </c>
    </row>
    <row r="37" spans="1:43" ht="12.75" customHeight="1">
      <c r="A37" s="235" t="s">
        <v>24</v>
      </c>
      <c r="B37" s="236" t="s">
        <v>25</v>
      </c>
      <c r="C37" s="249">
        <f t="shared" si="36"/>
        <v>0</v>
      </c>
      <c r="D37" s="186">
        <v>0</v>
      </c>
      <c r="E37" s="173"/>
      <c r="F37" s="188"/>
      <c r="G37" s="188"/>
      <c r="H37" s="302">
        <f t="shared" si="37"/>
        <v>0</v>
      </c>
      <c r="I37" s="28"/>
      <c r="J37" s="173"/>
      <c r="K37" s="188"/>
      <c r="L37" s="302">
        <f t="shared" si="38"/>
        <v>13.004545740475258</v>
      </c>
      <c r="M37" s="173"/>
      <c r="N37" s="173"/>
      <c r="O37" s="173"/>
      <c r="P37" s="186"/>
      <c r="Q37" s="186">
        <v>9.1593777544613231E-2</v>
      </c>
      <c r="R37" s="173"/>
      <c r="S37" s="186">
        <v>2.09483935349202</v>
      </c>
      <c r="T37" s="186">
        <v>1.7020501458349715</v>
      </c>
      <c r="U37" s="186">
        <v>9.1160624636036545</v>
      </c>
      <c r="V37" s="186">
        <v>0</v>
      </c>
      <c r="W37" s="173"/>
      <c r="X37" s="173"/>
      <c r="Y37" s="173"/>
      <c r="Z37" s="188"/>
      <c r="AA37" s="350">
        <v>4.1116347722724269</v>
      </c>
      <c r="AB37" s="320">
        <f t="shared" si="39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19.003878888775375</v>
      </c>
      <c r="AP37" s="320"/>
      <c r="AQ37" s="199">
        <f t="shared" si="24"/>
        <v>36.120059401523065</v>
      </c>
    </row>
    <row r="38" spans="1:43" ht="12.75" customHeight="1">
      <c r="A38" s="235" t="s">
        <v>26</v>
      </c>
      <c r="B38" s="236" t="s">
        <v>27</v>
      </c>
      <c r="C38" s="249">
        <f t="shared" si="36"/>
        <v>133.97258378020908</v>
      </c>
      <c r="D38" s="186">
        <v>133.97258378020908</v>
      </c>
      <c r="E38" s="173"/>
      <c r="F38" s="188"/>
      <c r="G38" s="188"/>
      <c r="H38" s="302">
        <f t="shared" si="37"/>
        <v>0</v>
      </c>
      <c r="I38" s="28"/>
      <c r="J38" s="173"/>
      <c r="K38" s="188"/>
      <c r="L38" s="302">
        <f t="shared" si="38"/>
        <v>59.017709760677313</v>
      </c>
      <c r="M38" s="173"/>
      <c r="N38" s="173"/>
      <c r="O38" s="173"/>
      <c r="P38" s="186"/>
      <c r="Q38" s="186">
        <v>0.61258032533496265</v>
      </c>
      <c r="R38" s="173"/>
      <c r="S38" s="186">
        <v>14.010311694608069</v>
      </c>
      <c r="T38" s="186">
        <v>5.2340647447475934</v>
      </c>
      <c r="U38" s="186">
        <v>21.018768137763143</v>
      </c>
      <c r="V38" s="186">
        <v>18.141984858223545</v>
      </c>
      <c r="W38" s="173"/>
      <c r="X38" s="173"/>
      <c r="Y38" s="173"/>
      <c r="Z38" s="188"/>
      <c r="AA38" s="350">
        <v>57.015267883480391</v>
      </c>
      <c r="AB38" s="320">
        <f t="shared" si="39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29.197291988415561</v>
      </c>
      <c r="AP38" s="320"/>
      <c r="AQ38" s="199">
        <f t="shared" si="24"/>
        <v>279.20285341278236</v>
      </c>
    </row>
    <row r="39" spans="1:43" ht="12.75" customHeight="1">
      <c r="A39" s="235" t="s">
        <v>28</v>
      </c>
      <c r="B39" s="236" t="s">
        <v>29</v>
      </c>
      <c r="C39" s="249">
        <f t="shared" si="36"/>
        <v>0</v>
      </c>
      <c r="D39" s="186">
        <v>0</v>
      </c>
      <c r="E39" s="173"/>
      <c r="F39" s="188"/>
      <c r="G39" s="188"/>
      <c r="H39" s="302">
        <f t="shared" si="37"/>
        <v>0</v>
      </c>
      <c r="I39" s="28"/>
      <c r="J39" s="173"/>
      <c r="K39" s="188"/>
      <c r="L39" s="302">
        <f t="shared" si="38"/>
        <v>250.70995142967018</v>
      </c>
      <c r="M39" s="173"/>
      <c r="N39" s="173"/>
      <c r="O39" s="173"/>
      <c r="P39" s="186"/>
      <c r="Q39" s="186">
        <v>9.7482896541714119</v>
      </c>
      <c r="R39" s="173"/>
      <c r="S39" s="186">
        <v>222.95292698077373</v>
      </c>
      <c r="T39" s="186">
        <v>9.0366794509029944</v>
      </c>
      <c r="U39" s="186">
        <v>8.8862325508002424</v>
      </c>
      <c r="V39" s="186">
        <v>8.5822793021819707E-2</v>
      </c>
      <c r="W39" s="173"/>
      <c r="X39" s="173"/>
      <c r="Y39" s="173"/>
      <c r="Z39" s="188"/>
      <c r="AA39" s="350">
        <v>17.812609873825085</v>
      </c>
      <c r="AB39" s="320">
        <f t="shared" si="39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26.493006089145155</v>
      </c>
      <c r="AP39" s="320"/>
      <c r="AQ39" s="199">
        <f t="shared" si="24"/>
        <v>295.01556739264038</v>
      </c>
    </row>
    <row r="40" spans="1:43" ht="12.75" customHeight="1">
      <c r="A40" s="235" t="s">
        <v>30</v>
      </c>
      <c r="B40" s="236" t="s">
        <v>31</v>
      </c>
      <c r="C40" s="249">
        <f t="shared" si="36"/>
        <v>0</v>
      </c>
      <c r="D40" s="186">
        <v>0</v>
      </c>
      <c r="E40" s="173"/>
      <c r="F40" s="188"/>
      <c r="G40" s="188"/>
      <c r="H40" s="302">
        <f t="shared" si="37"/>
        <v>0</v>
      </c>
      <c r="I40" s="28"/>
      <c r="J40" s="173"/>
      <c r="K40" s="188"/>
      <c r="L40" s="302">
        <f t="shared" si="38"/>
        <v>31.132551128169268</v>
      </c>
      <c r="M40" s="173"/>
      <c r="N40" s="173"/>
      <c r="O40" s="173"/>
      <c r="P40" s="186"/>
      <c r="Q40" s="186">
        <v>7.6793895235269735E-2</v>
      </c>
      <c r="R40" s="173"/>
      <c r="S40" s="186">
        <v>1.7563515574890431</v>
      </c>
      <c r="T40" s="186">
        <v>6.1154239699312551</v>
      </c>
      <c r="U40" s="186">
        <v>5.6655916422246326</v>
      </c>
      <c r="V40" s="186">
        <v>17.518390063289068</v>
      </c>
      <c r="W40" s="173"/>
      <c r="X40" s="173"/>
      <c r="Y40" s="173"/>
      <c r="Z40" s="188"/>
      <c r="AA40" s="350">
        <v>0.96788360445908905</v>
      </c>
      <c r="AB40" s="320">
        <f t="shared" si="39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10.134116706498029</v>
      </c>
      <c r="AP40" s="320"/>
      <c r="AQ40" s="199">
        <f t="shared" si="24"/>
        <v>42.234551439126385</v>
      </c>
    </row>
    <row r="41" spans="1:43" ht="12.75" customHeight="1">
      <c r="A41" s="235" t="s">
        <v>32</v>
      </c>
      <c r="B41" s="236" t="s">
        <v>33</v>
      </c>
      <c r="C41" s="526">
        <f t="shared" si="36"/>
        <v>8.0897214310238574</v>
      </c>
      <c r="D41" s="525">
        <v>8.0897214310238574</v>
      </c>
      <c r="E41" s="173"/>
      <c r="F41" s="188"/>
      <c r="G41" s="188"/>
      <c r="H41" s="302">
        <f t="shared" si="37"/>
        <v>0</v>
      </c>
      <c r="I41" s="28"/>
      <c r="J41" s="173"/>
      <c r="K41" s="188"/>
      <c r="L41" s="302">
        <f t="shared" si="38"/>
        <v>60.275555983182002</v>
      </c>
      <c r="M41" s="173"/>
      <c r="N41" s="173"/>
      <c r="O41" s="173"/>
      <c r="P41" s="186"/>
      <c r="Q41" s="186">
        <v>0.18445377462384763</v>
      </c>
      <c r="R41" s="173"/>
      <c r="S41" s="186">
        <v>4.2186383872417172</v>
      </c>
      <c r="T41" s="186">
        <v>9.5919934849251796</v>
      </c>
      <c r="U41" s="186">
        <v>46.280470336391261</v>
      </c>
      <c r="V41" s="186">
        <v>0</v>
      </c>
      <c r="W41" s="173"/>
      <c r="X41" s="173"/>
      <c r="Y41" s="173"/>
      <c r="Z41" s="188"/>
      <c r="AA41" s="347">
        <v>4.8296741523664037</v>
      </c>
      <c r="AB41" s="320">
        <f t="shared" si="39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58.315373065294906</v>
      </c>
      <c r="AP41" s="320"/>
      <c r="AQ41" s="199">
        <f t="shared" si="24"/>
        <v>131.51032463186718</v>
      </c>
    </row>
    <row r="42" spans="1:43" ht="12.75" customHeight="1">
      <c r="A42" s="235" t="s">
        <v>34</v>
      </c>
      <c r="B42" s="236" t="s">
        <v>35</v>
      </c>
      <c r="C42" s="249">
        <f t="shared" si="36"/>
        <v>0</v>
      </c>
      <c r="D42" s="186">
        <v>0</v>
      </c>
      <c r="E42" s="173"/>
      <c r="F42" s="188"/>
      <c r="G42" s="188"/>
      <c r="H42" s="302">
        <f t="shared" si="37"/>
        <v>0</v>
      </c>
      <c r="I42" s="28"/>
      <c r="J42" s="173"/>
      <c r="K42" s="188"/>
      <c r="L42" s="302">
        <f t="shared" si="38"/>
        <v>4.4226068606969191</v>
      </c>
      <c r="M42" s="173"/>
      <c r="N42" s="173"/>
      <c r="O42" s="173"/>
      <c r="P42" s="186"/>
      <c r="Q42" s="186">
        <v>4.7595378682230322E-2</v>
      </c>
      <c r="R42" s="173"/>
      <c r="S42" s="186">
        <v>1.0885529015257329</v>
      </c>
      <c r="T42" s="186">
        <v>1.1425143176843615</v>
      </c>
      <c r="U42" s="186">
        <v>2.1439442628045944</v>
      </c>
      <c r="V42" s="186">
        <v>0</v>
      </c>
      <c r="W42" s="173"/>
      <c r="X42" s="173"/>
      <c r="Y42" s="173"/>
      <c r="Z42" s="188"/>
      <c r="AA42" s="382">
        <v>0.26679778764872242</v>
      </c>
      <c r="AB42" s="320">
        <f t="shared" si="39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5.9006399353127748</v>
      </c>
      <c r="AP42" s="320"/>
      <c r="AQ42" s="199">
        <f t="shared" si="24"/>
        <v>10.590044583658416</v>
      </c>
    </row>
    <row r="43" spans="1:43" ht="12.75" customHeight="1">
      <c r="A43" s="235" t="s">
        <v>36</v>
      </c>
      <c r="B43" s="138" t="s">
        <v>142</v>
      </c>
      <c r="C43" s="526">
        <f t="shared" si="36"/>
        <v>0</v>
      </c>
      <c r="D43" s="547">
        <v>0</v>
      </c>
      <c r="E43" s="173"/>
      <c r="F43" s="188"/>
      <c r="G43" s="188"/>
      <c r="H43" s="302">
        <f t="shared" si="37"/>
        <v>0</v>
      </c>
      <c r="I43" s="28"/>
      <c r="J43" s="173"/>
      <c r="K43" s="188">
        <v>0</v>
      </c>
      <c r="L43" s="302">
        <f t="shared" si="38"/>
        <v>5.2786588052849783</v>
      </c>
      <c r="M43" s="173"/>
      <c r="N43" s="173"/>
      <c r="O43" s="173"/>
      <c r="P43" s="173"/>
      <c r="Q43" s="173">
        <v>8.1503349849130907E-2</v>
      </c>
      <c r="R43" s="173"/>
      <c r="S43" s="173">
        <v>1.8640613945879188</v>
      </c>
      <c r="T43" s="173">
        <v>0.82723342239197062</v>
      </c>
      <c r="U43" s="173">
        <v>1.4548606384559564</v>
      </c>
      <c r="V43" s="173">
        <v>0</v>
      </c>
      <c r="W43" s="173">
        <v>1.0510000000000019</v>
      </c>
      <c r="X43" s="173"/>
      <c r="Y43" s="173"/>
      <c r="Z43" s="188"/>
      <c r="AA43" s="350">
        <v>73.259373721671565</v>
      </c>
      <c r="AB43" s="320">
        <f t="shared" si="39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12.819908851231153</v>
      </c>
      <c r="AP43" s="320"/>
      <c r="AQ43" s="199">
        <f t="shared" si="24"/>
        <v>91.357941378187689</v>
      </c>
    </row>
    <row r="44" spans="1:43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39.880785106914111</v>
      </c>
      <c r="M44" s="180"/>
      <c r="N44" s="180"/>
      <c r="O44" s="180"/>
      <c r="P44" s="180"/>
      <c r="Q44" s="180">
        <v>1.3317743491596734</v>
      </c>
      <c r="R44" s="180"/>
      <c r="S44" s="180">
        <v>0</v>
      </c>
      <c r="T44" s="180">
        <v>0.56895514220220689</v>
      </c>
      <c r="U44" s="180">
        <v>37.980055615552232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13.387741589564895</v>
      </c>
      <c r="AP44" s="328"/>
      <c r="AQ44" s="215">
        <f>C44+H44+L44+AA44+AB44+AN44+AO44+AP44</f>
        <v>53.268526696479007</v>
      </c>
    </row>
    <row r="45" spans="1:43" s="206" customFormat="1" ht="12.75" customHeight="1">
      <c r="A45" s="216" t="s">
        <v>37</v>
      </c>
      <c r="B45" s="191"/>
      <c r="C45" s="528">
        <f t="shared" ref="C45:AP45" si="40">SUM(C46:C55)</f>
        <v>0</v>
      </c>
      <c r="D45" s="529">
        <f t="shared" si="40"/>
        <v>0</v>
      </c>
      <c r="E45" s="529">
        <f t="shared" si="40"/>
        <v>0</v>
      </c>
      <c r="F45" s="530">
        <f t="shared" si="40"/>
        <v>0</v>
      </c>
      <c r="G45" s="530">
        <f t="shared" si="40"/>
        <v>0</v>
      </c>
      <c r="H45" s="531">
        <f t="shared" si="40"/>
        <v>0</v>
      </c>
      <c r="I45" s="532">
        <f t="shared" si="40"/>
        <v>0</v>
      </c>
      <c r="J45" s="529">
        <f t="shared" si="40"/>
        <v>0</v>
      </c>
      <c r="K45" s="530">
        <f t="shared" si="40"/>
        <v>0</v>
      </c>
      <c r="L45" s="531">
        <f t="shared" si="40"/>
        <v>2065.0634686749495</v>
      </c>
      <c r="M45" s="529">
        <f t="shared" si="40"/>
        <v>0</v>
      </c>
      <c r="N45" s="529">
        <f t="shared" ref="N45" si="41">SUM(N46:N55)</f>
        <v>0</v>
      </c>
      <c r="O45" s="529">
        <f t="shared" si="40"/>
        <v>0</v>
      </c>
      <c r="P45" s="529">
        <f t="shared" si="40"/>
        <v>963.75687215094331</v>
      </c>
      <c r="Q45" s="529">
        <f t="shared" si="40"/>
        <v>0</v>
      </c>
      <c r="R45" s="529">
        <f t="shared" si="40"/>
        <v>361.28212778400598</v>
      </c>
      <c r="S45" s="529">
        <f t="shared" si="40"/>
        <v>18.713100000000001</v>
      </c>
      <c r="T45" s="529">
        <f t="shared" si="40"/>
        <v>7.8357687399999998</v>
      </c>
      <c r="U45" s="529">
        <f>SUM(U46:U55)</f>
        <v>713.47559999999999</v>
      </c>
      <c r="V45" s="529">
        <f t="shared" si="40"/>
        <v>0</v>
      </c>
      <c r="W45" s="529">
        <f t="shared" si="40"/>
        <v>0</v>
      </c>
      <c r="X45" s="529">
        <f t="shared" si="40"/>
        <v>0</v>
      </c>
      <c r="Y45" s="529">
        <f t="shared" si="40"/>
        <v>0</v>
      </c>
      <c r="Z45" s="530">
        <f t="shared" si="40"/>
        <v>0</v>
      </c>
      <c r="AA45" s="531">
        <f t="shared" si="40"/>
        <v>0</v>
      </c>
      <c r="AB45" s="533">
        <f t="shared" si="40"/>
        <v>0</v>
      </c>
      <c r="AC45" s="534">
        <f t="shared" si="40"/>
        <v>0</v>
      </c>
      <c r="AD45" s="529">
        <f t="shared" si="40"/>
        <v>0</v>
      </c>
      <c r="AE45" s="529">
        <f t="shared" si="40"/>
        <v>0</v>
      </c>
      <c r="AF45" s="529">
        <f t="shared" ref="AF45" si="42">SUM(AF46:AF55)</f>
        <v>0</v>
      </c>
      <c r="AG45" s="529">
        <f t="shared" si="40"/>
        <v>0</v>
      </c>
      <c r="AH45" s="529">
        <f t="shared" si="40"/>
        <v>0</v>
      </c>
      <c r="AI45" s="529">
        <f t="shared" si="40"/>
        <v>0</v>
      </c>
      <c r="AJ45" s="529">
        <f t="shared" ref="AJ45" si="43">SUM(AJ46:AJ55)</f>
        <v>0</v>
      </c>
      <c r="AK45" s="529">
        <f t="shared" si="40"/>
        <v>0</v>
      </c>
      <c r="AL45" s="529">
        <f t="shared" ref="AL45" si="44">SUM(AL46:AL55)</f>
        <v>0</v>
      </c>
      <c r="AM45" s="535">
        <f t="shared" si="40"/>
        <v>0</v>
      </c>
      <c r="AN45" s="533">
        <f t="shared" si="40"/>
        <v>0</v>
      </c>
      <c r="AO45" s="531">
        <f t="shared" si="40"/>
        <v>1.4617368873602752</v>
      </c>
      <c r="AP45" s="533">
        <f t="shared" si="40"/>
        <v>0</v>
      </c>
      <c r="AQ45" s="536">
        <f t="shared" si="24"/>
        <v>2066.5252055623096</v>
      </c>
    </row>
    <row r="46" spans="1:43" ht="12.75" customHeight="1">
      <c r="A46" s="239" t="s">
        <v>70</v>
      </c>
      <c r="B46" s="210"/>
      <c r="C46" s="259">
        <f t="shared" ref="C46:C58" si="45">SUM(D46:G46)</f>
        <v>0</v>
      </c>
      <c r="D46" s="289"/>
      <c r="E46" s="272"/>
      <c r="F46" s="261"/>
      <c r="G46" s="261"/>
      <c r="H46" s="307">
        <f t="shared" ref="H46:H58" si="46">SUM(I46:K46)</f>
        <v>0</v>
      </c>
      <c r="I46" s="260"/>
      <c r="J46" s="179"/>
      <c r="K46" s="261"/>
      <c r="L46" s="307">
        <f t="shared" ref="L46:L58" si="47">SUM(M46:Z46)</f>
        <v>348.87020000000001</v>
      </c>
      <c r="M46" s="179"/>
      <c r="N46" s="179"/>
      <c r="O46" s="179"/>
      <c r="P46" s="179"/>
      <c r="Q46" s="179"/>
      <c r="R46" s="179"/>
      <c r="S46" s="179"/>
      <c r="T46" s="179"/>
      <c r="U46" s="179">
        <v>348.87020000000001</v>
      </c>
      <c r="V46" s="179"/>
      <c r="W46" s="179"/>
      <c r="X46" s="179"/>
      <c r="Y46" s="179"/>
      <c r="Z46" s="261"/>
      <c r="AA46" s="307">
        <v>0</v>
      </c>
      <c r="AB46" s="326">
        <f t="shared" ref="AB46:AB58" si="48">SUM(AC46:AM46)</f>
        <v>0</v>
      </c>
      <c r="AC46" s="327"/>
      <c r="AD46" s="179"/>
      <c r="AE46" s="179"/>
      <c r="AF46" s="179"/>
      <c r="AG46" s="179"/>
      <c r="AH46" s="179">
        <v>0</v>
      </c>
      <c r="AI46" s="179">
        <v>0</v>
      </c>
      <c r="AJ46" s="179">
        <v>0</v>
      </c>
      <c r="AK46" s="179"/>
      <c r="AL46" s="179"/>
      <c r="AM46" s="420"/>
      <c r="AN46" s="311"/>
      <c r="AO46" s="352"/>
      <c r="AP46" s="326"/>
      <c r="AQ46" s="219">
        <f t="shared" si="24"/>
        <v>348.87020000000001</v>
      </c>
    </row>
    <row r="47" spans="1:43" ht="12.75" customHeight="1">
      <c r="A47" s="233" t="s">
        <v>150</v>
      </c>
      <c r="B47" s="507"/>
      <c r="C47" s="249">
        <f t="shared" si="45"/>
        <v>0</v>
      </c>
      <c r="D47" s="511"/>
      <c r="E47" s="512"/>
      <c r="F47" s="283"/>
      <c r="G47" s="283"/>
      <c r="H47" s="302">
        <f t="shared" si="46"/>
        <v>0</v>
      </c>
      <c r="I47" s="282"/>
      <c r="J47" s="186"/>
      <c r="K47" s="283"/>
      <c r="L47" s="302">
        <f t="shared" si="47"/>
        <v>0</v>
      </c>
      <c r="M47" s="186"/>
      <c r="N47" s="186"/>
      <c r="O47" s="186"/>
      <c r="P47" s="186">
        <v>0</v>
      </c>
      <c r="Q47" s="186"/>
      <c r="R47" s="186"/>
      <c r="S47" s="186"/>
      <c r="T47" s="186"/>
      <c r="U47" s="186">
        <v>0</v>
      </c>
      <c r="V47" s="186"/>
      <c r="W47" s="186"/>
      <c r="X47" s="186"/>
      <c r="Y47" s="186"/>
      <c r="Z47" s="283"/>
      <c r="AA47" s="517"/>
      <c r="AB47" s="320">
        <f t="shared" si="48"/>
        <v>0</v>
      </c>
      <c r="AC47" s="339"/>
      <c r="AD47" s="186"/>
      <c r="AE47" s="186"/>
      <c r="AF47" s="186"/>
      <c r="AG47" s="186"/>
      <c r="AH47" s="186"/>
      <c r="AI47" s="186">
        <v>0</v>
      </c>
      <c r="AJ47" s="186">
        <v>0</v>
      </c>
      <c r="AK47" s="186"/>
      <c r="AL47" s="186"/>
      <c r="AM47" s="440"/>
      <c r="AN47" s="434"/>
      <c r="AO47" s="347">
        <v>0</v>
      </c>
      <c r="AP47" s="338"/>
      <c r="AQ47" s="199">
        <f t="shared" si="24"/>
        <v>0</v>
      </c>
    </row>
    <row r="48" spans="1:43" ht="12.75" customHeight="1">
      <c r="A48" s="235" t="s">
        <v>71</v>
      </c>
      <c r="B48" s="198"/>
      <c r="C48" s="249">
        <f t="shared" si="45"/>
        <v>0</v>
      </c>
      <c r="D48" s="250"/>
      <c r="E48" s="251"/>
      <c r="F48" s="188"/>
      <c r="G48" s="188"/>
      <c r="H48" s="302">
        <f t="shared" si="46"/>
        <v>0</v>
      </c>
      <c r="I48" s="28"/>
      <c r="J48" s="173"/>
      <c r="K48" s="188"/>
      <c r="L48" s="302">
        <f t="shared" si="47"/>
        <v>981.2789289549238</v>
      </c>
      <c r="M48" s="173"/>
      <c r="N48" s="173"/>
      <c r="O48" s="173"/>
      <c r="P48" s="173">
        <v>822.50243943350904</v>
      </c>
      <c r="Q48" s="173"/>
      <c r="R48" s="173"/>
      <c r="S48" s="173"/>
      <c r="T48" s="173">
        <v>7.8357687399999998</v>
      </c>
      <c r="U48" s="173">
        <v>150.94072078141471</v>
      </c>
      <c r="V48" s="173"/>
      <c r="W48" s="173"/>
      <c r="X48" s="173"/>
      <c r="Y48" s="173"/>
      <c r="Z48" s="188"/>
      <c r="AA48" s="302"/>
      <c r="AB48" s="320">
        <f t="shared" si="48"/>
        <v>0</v>
      </c>
      <c r="AC48" s="321"/>
      <c r="AD48" s="173"/>
      <c r="AE48" s="173"/>
      <c r="AF48" s="173"/>
      <c r="AG48" s="173"/>
      <c r="AH48" s="173"/>
      <c r="AI48" s="173">
        <v>0</v>
      </c>
      <c r="AJ48" s="173">
        <v>0</v>
      </c>
      <c r="AK48" s="173"/>
      <c r="AL48" s="173"/>
      <c r="AM48" s="416"/>
      <c r="AN48" s="413"/>
      <c r="AO48" s="350">
        <v>0</v>
      </c>
      <c r="AP48" s="320"/>
      <c r="AQ48" s="199">
        <f t="shared" si="24"/>
        <v>981.2789289549238</v>
      </c>
    </row>
    <row r="49" spans="1:43" ht="12.75" customHeight="1">
      <c r="A49" s="235" t="s">
        <v>72</v>
      </c>
      <c r="B49" s="198"/>
      <c r="C49" s="249">
        <f t="shared" si="45"/>
        <v>0</v>
      </c>
      <c r="D49" s="250"/>
      <c r="E49" s="251"/>
      <c r="F49" s="188"/>
      <c r="G49" s="188"/>
      <c r="H49" s="302">
        <f t="shared" si="46"/>
        <v>0</v>
      </c>
      <c r="I49" s="28"/>
      <c r="J49" s="173"/>
      <c r="K49" s="188"/>
      <c r="L49" s="302">
        <f t="shared" si="47"/>
        <v>57.491355696202532</v>
      </c>
      <c r="M49" s="173"/>
      <c r="N49" s="173"/>
      <c r="O49" s="173"/>
      <c r="P49" s="173">
        <v>5.7503999999999991</v>
      </c>
      <c r="Q49" s="173"/>
      <c r="R49" s="173"/>
      <c r="S49" s="173"/>
      <c r="T49" s="173"/>
      <c r="U49" s="173">
        <v>51.740955696202533</v>
      </c>
      <c r="V49" s="173"/>
      <c r="W49" s="173"/>
      <c r="X49" s="173"/>
      <c r="Y49" s="173"/>
      <c r="Z49" s="188"/>
      <c r="AA49" s="302"/>
      <c r="AB49" s="320">
        <f t="shared" si="48"/>
        <v>0</v>
      </c>
      <c r="AC49" s="321"/>
      <c r="AD49" s="173"/>
      <c r="AE49" s="173"/>
      <c r="AF49" s="173"/>
      <c r="AG49" s="173"/>
      <c r="AH49" s="173"/>
      <c r="AI49" s="173">
        <v>0</v>
      </c>
      <c r="AJ49" s="173">
        <v>0</v>
      </c>
      <c r="AK49" s="173"/>
      <c r="AL49" s="173"/>
      <c r="AM49" s="416"/>
      <c r="AN49" s="413"/>
      <c r="AO49" s="350">
        <v>0</v>
      </c>
      <c r="AP49" s="320"/>
      <c r="AQ49" s="199">
        <f t="shared" si="24"/>
        <v>57.491355696202532</v>
      </c>
    </row>
    <row r="50" spans="1:43" ht="12.75" customHeight="1">
      <c r="A50" s="235" t="s">
        <v>38</v>
      </c>
      <c r="B50" s="198"/>
      <c r="C50" s="249">
        <f t="shared" si="45"/>
        <v>0</v>
      </c>
      <c r="D50" s="250"/>
      <c r="E50" s="251"/>
      <c r="F50" s="188"/>
      <c r="G50" s="188"/>
      <c r="H50" s="302">
        <f t="shared" si="46"/>
        <v>0</v>
      </c>
      <c r="I50" s="28"/>
      <c r="J50" s="173"/>
      <c r="K50" s="188"/>
      <c r="L50" s="302">
        <f t="shared" si="47"/>
        <v>42.15</v>
      </c>
      <c r="M50" s="173"/>
      <c r="N50" s="173"/>
      <c r="O50" s="173"/>
      <c r="P50" s="173"/>
      <c r="Q50" s="173"/>
      <c r="R50" s="285"/>
      <c r="S50" s="173"/>
      <c r="T50" s="173"/>
      <c r="U50" s="173">
        <v>42.15</v>
      </c>
      <c r="V50" s="173"/>
      <c r="W50" s="173"/>
      <c r="X50" s="173"/>
      <c r="Y50" s="173"/>
      <c r="Z50" s="188"/>
      <c r="AA50" s="302"/>
      <c r="AB50" s="320">
        <f t="shared" si="48"/>
        <v>0</v>
      </c>
      <c r="AC50" s="321"/>
      <c r="AD50" s="173"/>
      <c r="AE50" s="173"/>
      <c r="AF50" s="173"/>
      <c r="AG50" s="173"/>
      <c r="AH50" s="173"/>
      <c r="AI50" s="173">
        <v>0</v>
      </c>
      <c r="AJ50" s="173"/>
      <c r="AK50" s="173"/>
      <c r="AL50" s="173"/>
      <c r="AM50" s="416"/>
      <c r="AN50" s="413"/>
      <c r="AO50" s="350">
        <v>1.4617368873602752</v>
      </c>
      <c r="AP50" s="320"/>
      <c r="AQ50" s="199">
        <f t="shared" si="24"/>
        <v>43.611736887360273</v>
      </c>
    </row>
    <row r="51" spans="1:43" ht="12.75" customHeight="1">
      <c r="A51" s="235" t="s">
        <v>39</v>
      </c>
      <c r="B51" s="198"/>
      <c r="C51" s="249">
        <f t="shared" si="45"/>
        <v>0</v>
      </c>
      <c r="D51" s="250"/>
      <c r="E51" s="251"/>
      <c r="F51" s="188"/>
      <c r="G51" s="188"/>
      <c r="H51" s="302">
        <f t="shared" si="46"/>
        <v>0</v>
      </c>
      <c r="I51" s="28"/>
      <c r="J51" s="173"/>
      <c r="K51" s="188"/>
      <c r="L51" s="302">
        <f t="shared" si="47"/>
        <v>14.575816305821721</v>
      </c>
      <c r="M51" s="173"/>
      <c r="N51" s="173"/>
      <c r="O51" s="173"/>
      <c r="P51" s="173">
        <v>1.0481207547169811</v>
      </c>
      <c r="Q51" s="188"/>
      <c r="R51" s="173">
        <v>13.52769555110474</v>
      </c>
      <c r="S51" s="28"/>
      <c r="T51" s="173"/>
      <c r="U51" s="173"/>
      <c r="V51" s="173"/>
      <c r="W51" s="173"/>
      <c r="X51" s="173"/>
      <c r="Y51" s="173"/>
      <c r="Z51" s="188"/>
      <c r="AA51" s="302"/>
      <c r="AB51" s="320">
        <f t="shared" si="48"/>
        <v>0</v>
      </c>
      <c r="AC51" s="321"/>
      <c r="AD51" s="173"/>
      <c r="AE51" s="173"/>
      <c r="AF51" s="173"/>
      <c r="AG51" s="173"/>
      <c r="AH51" s="173"/>
      <c r="AI51" s="285">
        <v>0</v>
      </c>
      <c r="AJ51" s="173"/>
      <c r="AK51" s="173"/>
      <c r="AL51" s="173"/>
      <c r="AM51" s="440"/>
      <c r="AN51" s="413"/>
      <c r="AO51" s="350"/>
      <c r="AP51" s="320"/>
      <c r="AQ51" s="199">
        <f t="shared" si="24"/>
        <v>14.575816305821721</v>
      </c>
    </row>
    <row r="52" spans="1:43" ht="12.75" customHeight="1">
      <c r="A52" s="235" t="s">
        <v>75</v>
      </c>
      <c r="B52" s="236"/>
      <c r="C52" s="284">
        <f t="shared" si="45"/>
        <v>0</v>
      </c>
      <c r="D52" s="285"/>
      <c r="E52" s="285"/>
      <c r="F52" s="286"/>
      <c r="G52" s="286"/>
      <c r="H52" s="316">
        <f t="shared" si="46"/>
        <v>0</v>
      </c>
      <c r="I52" s="317"/>
      <c r="J52" s="285"/>
      <c r="K52" s="286"/>
      <c r="L52" s="316">
        <f t="shared" si="47"/>
        <v>347.75443223290125</v>
      </c>
      <c r="M52" s="285"/>
      <c r="N52" s="285"/>
      <c r="O52" s="285"/>
      <c r="P52" s="186"/>
      <c r="Q52" s="186"/>
      <c r="R52" s="285">
        <v>347.75443223290125</v>
      </c>
      <c r="S52" s="186"/>
      <c r="T52" s="285"/>
      <c r="U52" s="285"/>
      <c r="V52" s="285"/>
      <c r="W52" s="285"/>
      <c r="X52" s="285"/>
      <c r="Y52" s="285"/>
      <c r="Z52" s="286"/>
      <c r="AA52" s="347"/>
      <c r="AB52" s="340">
        <f t="shared" si="48"/>
        <v>0</v>
      </c>
      <c r="AC52" s="341"/>
      <c r="AD52" s="285"/>
      <c r="AE52" s="186"/>
      <c r="AF52" s="186"/>
      <c r="AG52" s="285"/>
      <c r="AH52" s="285"/>
      <c r="AI52" s="285">
        <v>0</v>
      </c>
      <c r="AJ52" s="285"/>
      <c r="AK52" s="285"/>
      <c r="AL52" s="285"/>
      <c r="AM52" s="440"/>
      <c r="AN52" s="435"/>
      <c r="AO52" s="347"/>
      <c r="AP52" s="340"/>
      <c r="AQ52" s="237">
        <f t="shared" si="24"/>
        <v>347.75443223290125</v>
      </c>
    </row>
    <row r="53" spans="1:43" ht="12.75" customHeight="1">
      <c r="A53" s="235" t="s">
        <v>73</v>
      </c>
      <c r="B53" s="236"/>
      <c r="C53" s="284">
        <f t="shared" si="45"/>
        <v>0</v>
      </c>
      <c r="D53" s="317"/>
      <c r="E53" s="285"/>
      <c r="F53" s="286"/>
      <c r="G53" s="286"/>
      <c r="H53" s="316">
        <f t="shared" si="46"/>
        <v>0</v>
      </c>
      <c r="I53" s="317"/>
      <c r="J53" s="285"/>
      <c r="K53" s="286"/>
      <c r="L53" s="316">
        <f t="shared" si="47"/>
        <v>0</v>
      </c>
      <c r="M53" s="285"/>
      <c r="N53" s="285"/>
      <c r="O53" s="285"/>
      <c r="P53" s="183">
        <v>0</v>
      </c>
      <c r="Q53" s="183"/>
      <c r="R53" s="285"/>
      <c r="S53" s="186"/>
      <c r="T53" s="285"/>
      <c r="U53" s="285">
        <v>0</v>
      </c>
      <c r="V53" s="285"/>
      <c r="W53" s="285"/>
      <c r="X53" s="285"/>
      <c r="Y53" s="285"/>
      <c r="Z53" s="286"/>
      <c r="AA53" s="347"/>
      <c r="AB53" s="340">
        <f t="shared" si="48"/>
        <v>0</v>
      </c>
      <c r="AC53" s="341"/>
      <c r="AD53" s="285"/>
      <c r="AE53" s="186"/>
      <c r="AF53" s="186"/>
      <c r="AG53" s="285"/>
      <c r="AH53" s="285"/>
      <c r="AI53" s="285">
        <v>0</v>
      </c>
      <c r="AJ53" s="285">
        <v>0</v>
      </c>
      <c r="AK53" s="285"/>
      <c r="AL53" s="285"/>
      <c r="AM53" s="440"/>
      <c r="AN53" s="435"/>
      <c r="AO53" s="382"/>
      <c r="AP53" s="340"/>
      <c r="AQ53" s="237">
        <f t="shared" si="24"/>
        <v>0</v>
      </c>
    </row>
    <row r="54" spans="1:43" ht="12.75" customHeight="1">
      <c r="A54" s="197" t="s">
        <v>134</v>
      </c>
      <c r="B54" s="458"/>
      <c r="C54" s="284">
        <f t="shared" si="45"/>
        <v>0</v>
      </c>
      <c r="D54" s="317"/>
      <c r="E54" s="285"/>
      <c r="F54" s="286"/>
      <c r="G54" s="286"/>
      <c r="H54" s="316">
        <f t="shared" si="46"/>
        <v>0</v>
      </c>
      <c r="I54" s="317"/>
      <c r="J54" s="285"/>
      <c r="K54" s="286"/>
      <c r="L54" s="316">
        <f t="shared" si="47"/>
        <v>7.2408000000000001</v>
      </c>
      <c r="M54" s="285"/>
      <c r="N54" s="285"/>
      <c r="O54" s="285"/>
      <c r="P54" s="183"/>
      <c r="Q54" s="183"/>
      <c r="R54" s="285"/>
      <c r="S54" s="186"/>
      <c r="T54" s="285"/>
      <c r="U54" s="285">
        <v>7.2408000000000001</v>
      </c>
      <c r="V54" s="285"/>
      <c r="W54" s="285"/>
      <c r="X54" s="285"/>
      <c r="Y54" s="285"/>
      <c r="Z54" s="286"/>
      <c r="AA54" s="382"/>
      <c r="AB54" s="340">
        <f t="shared" si="48"/>
        <v>0</v>
      </c>
      <c r="AC54" s="341"/>
      <c r="AD54" s="285"/>
      <c r="AE54" s="183"/>
      <c r="AF54" s="183"/>
      <c r="AG54" s="285"/>
      <c r="AH54" s="285"/>
      <c r="AI54" s="285">
        <v>0</v>
      </c>
      <c r="AJ54" s="285"/>
      <c r="AK54" s="285"/>
      <c r="AL54" s="285"/>
      <c r="AM54" s="436"/>
      <c r="AN54" s="435"/>
      <c r="AO54" s="382"/>
      <c r="AP54" s="340"/>
      <c r="AQ54" s="237">
        <f t="shared" si="24"/>
        <v>7.2408000000000001</v>
      </c>
    </row>
    <row r="55" spans="1:43" ht="12.75" customHeight="1">
      <c r="A55" s="213" t="s">
        <v>239</v>
      </c>
      <c r="B55" s="380"/>
      <c r="C55" s="262">
        <f t="shared" si="45"/>
        <v>0</v>
      </c>
      <c r="D55" s="290"/>
      <c r="E55" s="291"/>
      <c r="F55" s="264"/>
      <c r="G55" s="264"/>
      <c r="H55" s="308">
        <f t="shared" si="46"/>
        <v>0</v>
      </c>
      <c r="I55" s="263"/>
      <c r="J55" s="180"/>
      <c r="K55" s="264"/>
      <c r="L55" s="308">
        <f t="shared" si="47"/>
        <v>265.70193548510008</v>
      </c>
      <c r="M55" s="180"/>
      <c r="N55" s="180"/>
      <c r="O55" s="180"/>
      <c r="P55" s="180">
        <v>134.45591196271735</v>
      </c>
      <c r="Q55" s="180"/>
      <c r="R55" s="180"/>
      <c r="S55" s="173">
        <v>18.713100000000001</v>
      </c>
      <c r="T55" s="180"/>
      <c r="U55" s="180">
        <v>112.53292352238272</v>
      </c>
      <c r="V55" s="180"/>
      <c r="W55" s="180"/>
      <c r="X55" s="180"/>
      <c r="Y55" s="180"/>
      <c r="Z55" s="264"/>
      <c r="AA55" s="515">
        <v>0</v>
      </c>
      <c r="AB55" s="328">
        <f t="shared" si="48"/>
        <v>0</v>
      </c>
      <c r="AC55" s="329"/>
      <c r="AD55" s="180"/>
      <c r="AE55" s="180"/>
      <c r="AF55" s="180"/>
      <c r="AG55" s="180"/>
      <c r="AH55" s="180"/>
      <c r="AI55" s="180">
        <v>0</v>
      </c>
      <c r="AJ55" s="180">
        <v>0</v>
      </c>
      <c r="AK55" s="180"/>
      <c r="AL55" s="180"/>
      <c r="AM55" s="448"/>
      <c r="AN55" s="414"/>
      <c r="AO55" s="353"/>
      <c r="AP55" s="328"/>
      <c r="AQ55" s="215">
        <f t="shared" si="24"/>
        <v>265.70193548510008</v>
      </c>
    </row>
    <row r="56" spans="1:43" s="206" customFormat="1" ht="12.75" customHeight="1">
      <c r="A56" s="240" t="s">
        <v>40</v>
      </c>
      <c r="B56" s="241"/>
      <c r="C56" s="287">
        <f t="shared" si="45"/>
        <v>699.46111200000007</v>
      </c>
      <c r="D56" s="292">
        <v>573.23</v>
      </c>
      <c r="E56" s="188">
        <v>93.100000000000009</v>
      </c>
      <c r="F56" s="288"/>
      <c r="G56" s="288">
        <v>33.131112000000002</v>
      </c>
      <c r="H56" s="174">
        <f t="shared" si="46"/>
        <v>621.56626099999994</v>
      </c>
      <c r="I56" s="292"/>
      <c r="J56" s="187">
        <v>465.11799999999999</v>
      </c>
      <c r="K56" s="288">
        <v>156.448261</v>
      </c>
      <c r="L56" s="174">
        <f t="shared" si="47"/>
        <v>371.69770352819188</v>
      </c>
      <c r="M56" s="187"/>
      <c r="N56" s="187"/>
      <c r="O56" s="187"/>
      <c r="P56" s="187">
        <v>0</v>
      </c>
      <c r="Q56" s="187">
        <v>112.98408555999055</v>
      </c>
      <c r="R56" s="187"/>
      <c r="S56" s="187">
        <v>0</v>
      </c>
      <c r="T56" s="187">
        <v>70.112437945403698</v>
      </c>
      <c r="U56" s="187">
        <v>159.26186357279758</v>
      </c>
      <c r="V56" s="187">
        <v>29.339316449999998</v>
      </c>
      <c r="W56" s="187"/>
      <c r="X56" s="187"/>
      <c r="Y56" s="187"/>
      <c r="Z56" s="288"/>
      <c r="AA56" s="174">
        <v>160.97601987197859</v>
      </c>
      <c r="AB56" s="342">
        <f t="shared" si="48"/>
        <v>39.99023222040146</v>
      </c>
      <c r="AC56" s="343"/>
      <c r="AD56" s="187"/>
      <c r="AE56" s="187">
        <v>39.870809272087712</v>
      </c>
      <c r="AF56" s="187"/>
      <c r="AG56" s="187"/>
      <c r="AH56" s="187"/>
      <c r="AI56" s="187"/>
      <c r="AJ56" s="187"/>
      <c r="AK56" s="187"/>
      <c r="AL56" s="187">
        <v>0.11942294831374796</v>
      </c>
      <c r="AM56" s="442">
        <v>0</v>
      </c>
      <c r="AN56" s="342"/>
      <c r="AO56" s="174">
        <v>374.11865864144454</v>
      </c>
      <c r="AP56" s="342"/>
      <c r="AQ56" s="218">
        <f t="shared" si="24"/>
        <v>2267.8099872620164</v>
      </c>
    </row>
    <row r="57" spans="1:43" s="206" customFormat="1" ht="12.75" customHeight="1">
      <c r="A57" s="240" t="s">
        <v>193</v>
      </c>
      <c r="B57" s="241"/>
      <c r="C57" s="287">
        <f>C58+C65</f>
        <v>0</v>
      </c>
      <c r="D57" s="187">
        <f t="shared" ref="D57:AP57" si="49">D58+D65</f>
        <v>0</v>
      </c>
      <c r="E57" s="187">
        <f t="shared" si="49"/>
        <v>0</v>
      </c>
      <c r="F57" s="288">
        <f t="shared" si="49"/>
        <v>0</v>
      </c>
      <c r="G57" s="288">
        <f t="shared" si="49"/>
        <v>0</v>
      </c>
      <c r="H57" s="174">
        <f t="shared" si="49"/>
        <v>29.146000000000001</v>
      </c>
      <c r="I57" s="292">
        <f t="shared" si="49"/>
        <v>0</v>
      </c>
      <c r="J57" s="292">
        <f t="shared" si="49"/>
        <v>13.146000000000001</v>
      </c>
      <c r="K57" s="292">
        <f t="shared" si="49"/>
        <v>16</v>
      </c>
      <c r="L57" s="174">
        <f t="shared" si="49"/>
        <v>557.17701751232391</v>
      </c>
      <c r="M57" s="187">
        <f t="shared" si="49"/>
        <v>0</v>
      </c>
      <c r="N57" s="187">
        <f t="shared" ref="N57" si="50">N58+N65</f>
        <v>0</v>
      </c>
      <c r="O57" s="187">
        <f t="shared" si="49"/>
        <v>0</v>
      </c>
      <c r="P57" s="187">
        <f t="shared" si="49"/>
        <v>0</v>
      </c>
      <c r="Q57" s="187">
        <f t="shared" si="49"/>
        <v>0.22579798357735498</v>
      </c>
      <c r="R57" s="187">
        <f t="shared" si="49"/>
        <v>0</v>
      </c>
      <c r="S57" s="187">
        <f t="shared" si="49"/>
        <v>131.73037500000001</v>
      </c>
      <c r="T57" s="187">
        <f t="shared" si="49"/>
        <v>12.270815550519851</v>
      </c>
      <c r="U57" s="187">
        <f t="shared" si="49"/>
        <v>412.95002897822667</v>
      </c>
      <c r="V57" s="187">
        <f t="shared" si="49"/>
        <v>0</v>
      </c>
      <c r="W57" s="187">
        <f t="shared" si="49"/>
        <v>0</v>
      </c>
      <c r="X57" s="187">
        <f t="shared" si="49"/>
        <v>0</v>
      </c>
      <c r="Y57" s="187">
        <f t="shared" si="49"/>
        <v>0</v>
      </c>
      <c r="Z57" s="288">
        <f t="shared" si="49"/>
        <v>0</v>
      </c>
      <c r="AA57" s="174">
        <f t="shared" si="49"/>
        <v>113.51480844559092</v>
      </c>
      <c r="AB57" s="342">
        <f t="shared" si="49"/>
        <v>4.7769179325499185E-2</v>
      </c>
      <c r="AC57" s="343">
        <f t="shared" si="49"/>
        <v>0</v>
      </c>
      <c r="AD57" s="187">
        <f t="shared" si="49"/>
        <v>0</v>
      </c>
      <c r="AE57" s="187">
        <f t="shared" si="49"/>
        <v>0</v>
      </c>
      <c r="AF57" s="187">
        <f t="shared" ref="AF57" si="51">AF58+AF65</f>
        <v>0</v>
      </c>
      <c r="AG57" s="187">
        <f t="shared" si="49"/>
        <v>0</v>
      </c>
      <c r="AH57" s="187">
        <f t="shared" si="49"/>
        <v>0</v>
      </c>
      <c r="AI57" s="187">
        <f t="shared" si="49"/>
        <v>0</v>
      </c>
      <c r="AJ57" s="187">
        <f t="shared" ref="AJ57" si="52">AJ58+AJ65</f>
        <v>0</v>
      </c>
      <c r="AK57" s="187">
        <f t="shared" si="49"/>
        <v>0</v>
      </c>
      <c r="AL57" s="187">
        <f t="shared" ref="AL57" si="53">AL58+AL65</f>
        <v>0</v>
      </c>
      <c r="AM57" s="442">
        <f t="shared" si="49"/>
        <v>4.7769179325499185E-2</v>
      </c>
      <c r="AN57" s="292">
        <f t="shared" si="49"/>
        <v>0</v>
      </c>
      <c r="AO57" s="174">
        <f t="shared" si="49"/>
        <v>260.44711951848666</v>
      </c>
      <c r="AP57" s="342">
        <f t="shared" si="49"/>
        <v>0</v>
      </c>
      <c r="AQ57" s="238">
        <f t="shared" si="24"/>
        <v>960.33271465572693</v>
      </c>
    </row>
    <row r="58" spans="1:43" s="206" customFormat="1" ht="12.75" customHeight="1">
      <c r="A58" s="240" t="s">
        <v>194</v>
      </c>
      <c r="B58" s="241"/>
      <c r="C58" s="287">
        <f t="shared" si="45"/>
        <v>0</v>
      </c>
      <c r="D58" s="187">
        <v>0</v>
      </c>
      <c r="E58" s="187">
        <v>0</v>
      </c>
      <c r="F58" s="288">
        <f>SUM(F59:F64)</f>
        <v>0</v>
      </c>
      <c r="G58" s="288">
        <v>0</v>
      </c>
      <c r="H58" s="174">
        <f t="shared" si="46"/>
        <v>0</v>
      </c>
      <c r="I58" s="292">
        <f>SUM(I59:I64)</f>
        <v>0</v>
      </c>
      <c r="J58" s="292">
        <f>SUM(J59:J64)</f>
        <v>0</v>
      </c>
      <c r="K58" s="292">
        <f>SUM(K59:K64)</f>
        <v>0</v>
      </c>
      <c r="L58" s="174">
        <f t="shared" si="47"/>
        <v>294.06770903594042</v>
      </c>
      <c r="M58" s="187">
        <f t="shared" ref="M58:AN58" si="54">SUM(M59:M64)</f>
        <v>0</v>
      </c>
      <c r="N58" s="187">
        <f t="shared" ref="N58" si="55">SUM(N59:N64)</f>
        <v>0</v>
      </c>
      <c r="O58" s="187">
        <f t="shared" si="54"/>
        <v>0</v>
      </c>
      <c r="P58" s="187">
        <f t="shared" si="54"/>
        <v>0</v>
      </c>
      <c r="Q58" s="187">
        <v>0.10971342467663246</v>
      </c>
      <c r="R58" s="187">
        <f t="shared" si="54"/>
        <v>0</v>
      </c>
      <c r="S58" s="187">
        <v>12.851525469100551</v>
      </c>
      <c r="T58" s="187">
        <v>9.0169460668969759</v>
      </c>
      <c r="U58" s="187">
        <v>272.08952407526624</v>
      </c>
      <c r="V58" s="187">
        <f t="shared" si="54"/>
        <v>0</v>
      </c>
      <c r="W58" s="187">
        <f t="shared" si="54"/>
        <v>0</v>
      </c>
      <c r="X58" s="187">
        <f t="shared" si="54"/>
        <v>0</v>
      </c>
      <c r="Y58" s="187">
        <f t="shared" si="54"/>
        <v>0</v>
      </c>
      <c r="Z58" s="288">
        <f t="shared" si="54"/>
        <v>0</v>
      </c>
      <c r="AA58" s="174">
        <v>49.744653354620958</v>
      </c>
      <c r="AB58" s="342">
        <f t="shared" si="48"/>
        <v>4.7769179325499185E-2</v>
      </c>
      <c r="AC58" s="343">
        <f t="shared" si="54"/>
        <v>0</v>
      </c>
      <c r="AD58" s="187">
        <f t="shared" si="54"/>
        <v>0</v>
      </c>
      <c r="AE58" s="187">
        <f>SUM(AE59:AE64)</f>
        <v>0</v>
      </c>
      <c r="AF58" s="187"/>
      <c r="AG58" s="187">
        <f t="shared" si="54"/>
        <v>0</v>
      </c>
      <c r="AH58" s="187">
        <f t="shared" si="54"/>
        <v>0</v>
      </c>
      <c r="AI58" s="187">
        <f t="shared" si="54"/>
        <v>0</v>
      </c>
      <c r="AJ58" s="187">
        <f t="shared" ref="AJ58" si="56">SUM(AJ59:AJ64)</f>
        <v>0</v>
      </c>
      <c r="AK58" s="187"/>
      <c r="AL58" s="187">
        <v>0</v>
      </c>
      <c r="AM58" s="442">
        <v>4.7769179325499185E-2</v>
      </c>
      <c r="AN58" s="292">
        <f t="shared" si="54"/>
        <v>0</v>
      </c>
      <c r="AO58" s="174">
        <v>186.71644854831209</v>
      </c>
      <c r="AP58" s="342">
        <f t="shared" ref="AP58" si="57">SUM(AP59:AP64)</f>
        <v>0</v>
      </c>
      <c r="AQ58" s="238">
        <f t="shared" si="24"/>
        <v>530.57658011819899</v>
      </c>
    </row>
    <row r="59" spans="1:43" s="206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206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206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206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206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3" ht="12.75" customHeight="1">
      <c r="A65" s="240" t="s">
        <v>195</v>
      </c>
      <c r="B65" s="241"/>
      <c r="C65" s="262">
        <f>SUM(D65:G65)</f>
        <v>0</v>
      </c>
      <c r="D65" s="263">
        <f>SUM(D66:D69)</f>
        <v>0</v>
      </c>
      <c r="E65" s="180"/>
      <c r="F65" s="264"/>
      <c r="G65" s="264"/>
      <c r="H65" s="150">
        <f>SUM(I65:K65)</f>
        <v>29.146000000000001</v>
      </c>
      <c r="I65" s="151"/>
      <c r="J65" s="151">
        <v>13.146000000000001</v>
      </c>
      <c r="K65" s="151">
        <v>16</v>
      </c>
      <c r="L65" s="308">
        <f>SUM(M65:Z65)</f>
        <v>263.10930847638349</v>
      </c>
      <c r="M65" s="180"/>
      <c r="N65" s="180"/>
      <c r="O65" s="180"/>
      <c r="P65" s="180"/>
      <c r="Q65" s="180">
        <v>0.11608455890072253</v>
      </c>
      <c r="R65" s="180"/>
      <c r="S65" s="187">
        <v>118.87884953089946</v>
      </c>
      <c r="T65" s="187">
        <v>3.253869483622875</v>
      </c>
      <c r="U65" s="187">
        <v>140.86050490296046</v>
      </c>
      <c r="V65" s="180">
        <f>SUM(V66:V69)</f>
        <v>0</v>
      </c>
      <c r="W65" s="180"/>
      <c r="X65" s="180"/>
      <c r="Y65" s="180"/>
      <c r="Z65" s="264"/>
      <c r="AA65" s="174">
        <v>63.770155090969951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73.730670970174558</v>
      </c>
      <c r="AP65" s="328"/>
      <c r="AQ65" s="571">
        <f t="shared" si="24"/>
        <v>429.756134537528</v>
      </c>
    </row>
    <row r="66" spans="1:43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3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3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3" s="206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3" s="206" customFormat="1" ht="12.75" customHeight="1">
      <c r="A70" s="221" t="s">
        <v>41</v>
      </c>
      <c r="B70" s="222"/>
      <c r="C70" s="268">
        <f>SUM(D70:G70)</f>
        <v>0</v>
      </c>
      <c r="D70" s="293">
        <v>0</v>
      </c>
      <c r="E70" s="189"/>
      <c r="F70" s="294"/>
      <c r="G70" s="294"/>
      <c r="H70" s="310">
        <f>SUM(I70:K70)</f>
        <v>0</v>
      </c>
      <c r="I70" s="293"/>
      <c r="J70" s="189"/>
      <c r="K70" s="294"/>
      <c r="L70" s="310">
        <f>SUM(M70:Z70)</f>
        <v>223.43039999999999</v>
      </c>
      <c r="M70" s="189"/>
      <c r="N70" s="189"/>
      <c r="O70" s="189"/>
      <c r="P70" s="189">
        <v>0</v>
      </c>
      <c r="Q70" s="189">
        <v>0</v>
      </c>
      <c r="R70" s="189"/>
      <c r="S70" s="189"/>
      <c r="T70" s="189">
        <v>0</v>
      </c>
      <c r="U70" s="189">
        <v>223.43039999999999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38.005159071367153</v>
      </c>
      <c r="AP70" s="331"/>
      <c r="AQ70" s="218">
        <f t="shared" si="24"/>
        <v>261.43555907136715</v>
      </c>
    </row>
    <row r="71" spans="1:43" s="206" customFormat="1" ht="12.75" customHeight="1" thickBot="1">
      <c r="A71" s="459" t="s">
        <v>133</v>
      </c>
      <c r="B71" s="214"/>
      <c r="C71" s="262">
        <f>SUM(D71:G71)</f>
        <v>0</v>
      </c>
      <c r="D71" s="263"/>
      <c r="E71" s="180"/>
      <c r="F71" s="264"/>
      <c r="G71" s="264"/>
      <c r="H71" s="308">
        <f>SUM(I71:K71)</f>
        <v>0</v>
      </c>
      <c r="I71" s="263"/>
      <c r="J71" s="180"/>
      <c r="K71" s="264"/>
      <c r="L71" s="308">
        <f>SUM(M71:Z71)</f>
        <v>30.611109433895123</v>
      </c>
      <c r="M71" s="180"/>
      <c r="N71" s="180"/>
      <c r="O71" s="180"/>
      <c r="P71" s="180"/>
      <c r="Q71" s="180"/>
      <c r="R71" s="180"/>
      <c r="S71" s="180"/>
      <c r="T71" s="180"/>
      <c r="U71" s="180">
        <v>30.611109433895123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328"/>
      <c r="AQ71" s="462">
        <f t="shared" si="24"/>
        <v>30.611109433895123</v>
      </c>
    </row>
    <row r="72" spans="1:43" ht="12.75" customHeight="1" thickBot="1">
      <c r="A72" s="203" t="s">
        <v>42</v>
      </c>
      <c r="B72" s="204"/>
      <c r="C72" s="254">
        <f t="shared" ref="C72:AP72" si="58">C26-C27-C29</f>
        <v>-97.226934489699488</v>
      </c>
      <c r="D72" s="276">
        <f t="shared" si="58"/>
        <v>-97.226934489699488</v>
      </c>
      <c r="E72" s="177">
        <f t="shared" si="58"/>
        <v>0</v>
      </c>
      <c r="F72" s="295">
        <f t="shared" si="58"/>
        <v>0</v>
      </c>
      <c r="G72" s="295">
        <f t="shared" si="58"/>
        <v>0</v>
      </c>
      <c r="H72" s="305">
        <f t="shared" si="58"/>
        <v>-11.183260999999902</v>
      </c>
      <c r="I72" s="276">
        <f t="shared" si="58"/>
        <v>23.994000000000064</v>
      </c>
      <c r="J72" s="177">
        <f t="shared" si="58"/>
        <v>-35.055999999999983</v>
      </c>
      <c r="K72" s="295">
        <f t="shared" si="58"/>
        <v>-0.12126100000000406</v>
      </c>
      <c r="L72" s="305">
        <f t="shared" si="58"/>
        <v>58.338931325049998</v>
      </c>
      <c r="M72" s="177">
        <f t="shared" si="58"/>
        <v>0</v>
      </c>
      <c r="N72" s="177">
        <f t="shared" ref="N72" si="59">N26-N27-N29</f>
        <v>2.129999999999999</v>
      </c>
      <c r="O72" s="177">
        <f t="shared" si="58"/>
        <v>0</v>
      </c>
      <c r="P72" s="177">
        <f t="shared" si="58"/>
        <v>-10.581872150943354</v>
      </c>
      <c r="Q72" s="177">
        <f t="shared" si="58"/>
        <v>-7.3892000000000166</v>
      </c>
      <c r="R72" s="177">
        <f t="shared" si="58"/>
        <v>15.799272215993994</v>
      </c>
      <c r="S72" s="177">
        <f t="shared" si="58"/>
        <v>4.924499999999739</v>
      </c>
      <c r="T72" s="177">
        <f t="shared" si="58"/>
        <v>5.6798312599999008</v>
      </c>
      <c r="U72" s="177">
        <f t="shared" si="58"/>
        <v>51.980400000000145</v>
      </c>
      <c r="V72" s="177">
        <f t="shared" si="58"/>
        <v>0</v>
      </c>
      <c r="W72" s="177">
        <f t="shared" si="58"/>
        <v>-4.2040000000000006</v>
      </c>
      <c r="X72" s="177">
        <f t="shared" si="58"/>
        <v>0</v>
      </c>
      <c r="Y72" s="177">
        <f t="shared" si="58"/>
        <v>0</v>
      </c>
      <c r="Z72" s="295">
        <f t="shared" si="58"/>
        <v>0</v>
      </c>
      <c r="AA72" s="305">
        <f t="shared" si="58"/>
        <v>-0.17557213271811634</v>
      </c>
      <c r="AB72" s="255">
        <f t="shared" si="58"/>
        <v>0</v>
      </c>
      <c r="AC72" s="334">
        <f t="shared" si="58"/>
        <v>0</v>
      </c>
      <c r="AD72" s="177">
        <f t="shared" si="58"/>
        <v>0</v>
      </c>
      <c r="AE72" s="177">
        <f t="shared" si="58"/>
        <v>0</v>
      </c>
      <c r="AF72" s="177">
        <f t="shared" ref="AF72" si="60">AF26-AF27-AF29</f>
        <v>0</v>
      </c>
      <c r="AG72" s="177">
        <f t="shared" si="58"/>
        <v>0</v>
      </c>
      <c r="AH72" s="177">
        <f t="shared" si="58"/>
        <v>0</v>
      </c>
      <c r="AI72" s="177">
        <f t="shared" si="58"/>
        <v>0</v>
      </c>
      <c r="AJ72" s="177">
        <f t="shared" ref="AJ72" si="61">AJ26-AJ27-AJ29</f>
        <v>0</v>
      </c>
      <c r="AK72" s="177">
        <f t="shared" si="58"/>
        <v>0</v>
      </c>
      <c r="AL72" s="177">
        <f t="shared" ref="AL72" si="62">AL26-AL27-AL29</f>
        <v>0</v>
      </c>
      <c r="AM72" s="437">
        <f t="shared" si="58"/>
        <v>0</v>
      </c>
      <c r="AN72" s="255">
        <f t="shared" si="58"/>
        <v>0</v>
      </c>
      <c r="AO72" s="305">
        <f t="shared" si="58"/>
        <v>-1.3642063628547021</v>
      </c>
      <c r="AP72" s="255">
        <f t="shared" si="58"/>
        <v>0</v>
      </c>
      <c r="AQ72" s="205">
        <f t="shared" si="24"/>
        <v>-51.611042660222211</v>
      </c>
    </row>
    <row r="73" spans="1:43" s="206" customFormat="1" ht="12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>
        <f>AQ72/AQ7*100</f>
        <v>-0.49908642968985822</v>
      </c>
    </row>
    <row r="74" spans="1:43" s="206" customFormat="1" ht="12.75" customHeight="1">
      <c r="A74" s="355" t="s">
        <v>57</v>
      </c>
      <c r="B74" s="356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</row>
    <row r="75" spans="1:43" s="206" customFormat="1" ht="12.75" customHeight="1">
      <c r="A75" s="170" t="s">
        <v>254</v>
      </c>
      <c r="B75" s="356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</row>
    <row r="76" spans="1:43" s="206" customFormat="1" ht="12.75" customHeight="1">
      <c r="A76" s="170" t="s">
        <v>255</v>
      </c>
      <c r="B76" s="356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</row>
    <row r="77" spans="1:43" ht="12.75" customHeight="1">
      <c r="A77" s="939" t="s">
        <v>256</v>
      </c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</row>
    <row r="78" spans="1:43" ht="12.75" customHeight="1">
      <c r="A78" s="242" t="s">
        <v>151</v>
      </c>
      <c r="B78" s="242"/>
      <c r="C78" s="242"/>
      <c r="D78" s="242"/>
      <c r="E78" s="296"/>
      <c r="F78" s="211"/>
      <c r="G78" s="211"/>
      <c r="H78" s="296"/>
      <c r="I78" s="211"/>
      <c r="J78" s="211"/>
      <c r="S78" s="346"/>
      <c r="T78" s="358"/>
      <c r="U78" s="346"/>
      <c r="V78" s="346"/>
      <c r="AB78" s="345"/>
      <c r="AP78" s="354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7"/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40625" defaultRowHeight="12.75"/>
  <cols>
    <col min="1" max="1" width="38.140625" style="170" customWidth="1"/>
    <col min="2" max="2" width="12.7109375" style="18" bestFit="1" customWidth="1"/>
    <col min="3" max="4" width="7.7109375" style="162" bestFit="1" customWidth="1"/>
    <col min="5" max="5" width="9.28515625" style="162" bestFit="1" customWidth="1"/>
    <col min="6" max="6" width="6.140625" style="163" customWidth="1"/>
    <col min="7" max="7" width="6" style="163" bestFit="1" customWidth="1"/>
    <col min="8" max="8" width="7.5703125" style="162" bestFit="1" customWidth="1"/>
    <col min="9" max="9" width="6.28515625" style="163" bestFit="1" customWidth="1"/>
    <col min="10" max="10" width="6.140625" style="163" bestFit="1" customWidth="1"/>
    <col min="11" max="11" width="6.140625" style="164" bestFit="1" customWidth="1"/>
    <col min="12" max="12" width="8.85546875" style="165" bestFit="1" customWidth="1"/>
    <col min="13" max="13" width="8.28515625" style="164" bestFit="1" customWidth="1"/>
    <col min="14" max="14" width="8.140625" style="164" customWidth="1"/>
    <col min="15" max="15" width="5.28515625" style="164" customWidth="1"/>
    <col min="16" max="16" width="7.42578125" style="164" customWidth="1"/>
    <col min="17" max="17" width="7.5703125" style="164" bestFit="1" customWidth="1"/>
    <col min="18" max="18" width="8.28515625" style="164" bestFit="1" customWidth="1"/>
    <col min="19" max="19" width="7.42578125" style="164" bestFit="1" customWidth="1"/>
    <col min="20" max="20" width="7.5703125" style="164" bestFit="1" customWidth="1"/>
    <col min="21" max="21" width="8.5703125" style="164" bestFit="1" customWidth="1"/>
    <col min="22" max="22" width="7" style="164" bestFit="1" customWidth="1"/>
    <col min="23" max="26" width="5.42578125" style="164" customWidth="1"/>
    <col min="27" max="27" width="6" style="166" bestFit="1" customWidth="1"/>
    <col min="28" max="28" width="6.85546875" style="165" bestFit="1" customWidth="1"/>
    <col min="29" max="33" width="5.5703125" style="164" customWidth="1"/>
    <col min="34" max="34" width="6" style="164" customWidth="1"/>
    <col min="35" max="36" width="7" style="164" customWidth="1"/>
    <col min="37" max="40" width="5.5703125" style="164" customWidth="1"/>
    <col min="41" max="41" width="8.85546875" style="166" bestFit="1" customWidth="1"/>
    <col min="42" max="42" width="5.5703125" style="166" bestFit="1" customWidth="1"/>
    <col min="43" max="43" width="9.42578125" style="164" bestFit="1" customWidth="1"/>
    <col min="44" max="16384" width="9.140625" style="18"/>
  </cols>
  <sheetData>
    <row r="1" spans="1:43" s="2" customFormat="1" ht="105.75" customHeight="1" thickBot="1">
      <c r="A1" s="175" t="s">
        <v>45</v>
      </c>
      <c r="B1" s="1" t="s">
        <v>0</v>
      </c>
      <c r="C1" s="394" t="s">
        <v>77</v>
      </c>
      <c r="D1" s="395" t="s">
        <v>78</v>
      </c>
      <c r="E1" s="396" t="s">
        <v>79</v>
      </c>
      <c r="F1" s="397" t="s">
        <v>80</v>
      </c>
      <c r="G1" s="397" t="s">
        <v>149</v>
      </c>
      <c r="H1" s="398" t="s">
        <v>81</v>
      </c>
      <c r="I1" s="395" t="s">
        <v>82</v>
      </c>
      <c r="J1" s="396" t="s">
        <v>83</v>
      </c>
      <c r="K1" s="397" t="s">
        <v>84</v>
      </c>
      <c r="L1" s="398" t="s">
        <v>85</v>
      </c>
      <c r="M1" s="386" t="s">
        <v>86</v>
      </c>
      <c r="N1" s="386" t="s">
        <v>213</v>
      </c>
      <c r="O1" s="396" t="s">
        <v>87</v>
      </c>
      <c r="P1" s="396" t="s">
        <v>88</v>
      </c>
      <c r="Q1" s="396" t="s">
        <v>89</v>
      </c>
      <c r="R1" s="396" t="s">
        <v>90</v>
      </c>
      <c r="S1" s="396" t="s">
        <v>91</v>
      </c>
      <c r="T1" s="396" t="s">
        <v>92</v>
      </c>
      <c r="U1" s="396" t="s">
        <v>93</v>
      </c>
      <c r="V1" s="396" t="s">
        <v>94</v>
      </c>
      <c r="W1" s="396" t="s">
        <v>95</v>
      </c>
      <c r="X1" s="396" t="s">
        <v>96</v>
      </c>
      <c r="Y1" s="396" t="s">
        <v>97</v>
      </c>
      <c r="Z1" s="397" t="s">
        <v>98</v>
      </c>
      <c r="AA1" s="398" t="s">
        <v>99</v>
      </c>
      <c r="AB1" s="392" t="s">
        <v>100</v>
      </c>
      <c r="AC1" s="399" t="s">
        <v>101</v>
      </c>
      <c r="AD1" s="396" t="s">
        <v>102</v>
      </c>
      <c r="AE1" s="396" t="s">
        <v>103</v>
      </c>
      <c r="AF1" s="396" t="s">
        <v>208</v>
      </c>
      <c r="AG1" s="396" t="s">
        <v>104</v>
      </c>
      <c r="AH1" s="396" t="s">
        <v>105</v>
      </c>
      <c r="AI1" s="387" t="s">
        <v>211</v>
      </c>
      <c r="AJ1" s="387" t="s">
        <v>212</v>
      </c>
      <c r="AK1" s="396" t="s">
        <v>209</v>
      </c>
      <c r="AL1" s="396" t="s">
        <v>210</v>
      </c>
      <c r="AM1" s="407" t="s">
        <v>207</v>
      </c>
      <c r="AN1" s="392" t="s">
        <v>116</v>
      </c>
      <c r="AO1" s="398" t="s">
        <v>106</v>
      </c>
      <c r="AP1" s="392" t="s">
        <v>107</v>
      </c>
      <c r="AQ1" s="393" t="s">
        <v>108</v>
      </c>
    </row>
    <row r="2" spans="1:43" ht="12.75" customHeight="1">
      <c r="A2" s="3" t="s">
        <v>65</v>
      </c>
      <c r="B2" s="4"/>
      <c r="C2" s="5">
        <f>SUM(D2:G2)</f>
        <v>15.601998</v>
      </c>
      <c r="D2" s="6">
        <v>15.601998</v>
      </c>
      <c r="E2" s="7"/>
      <c r="F2" s="8"/>
      <c r="G2" s="8"/>
      <c r="H2" s="9">
        <f>SUM(I2:K2)</f>
        <v>1411.18</v>
      </c>
      <c r="I2" s="10">
        <v>919.77</v>
      </c>
      <c r="J2" s="11">
        <v>491.41</v>
      </c>
      <c r="K2" s="8"/>
      <c r="L2" s="9">
        <f>SUM(M2:Z2)</f>
        <v>0</v>
      </c>
      <c r="M2" s="12"/>
      <c r="N2" s="625"/>
      <c r="O2" s="13"/>
      <c r="P2" s="13"/>
      <c r="Q2" s="13"/>
      <c r="R2" s="13"/>
      <c r="S2" s="13"/>
      <c r="T2" s="13"/>
      <c r="U2" s="13"/>
      <c r="V2" s="13"/>
      <c r="W2" s="13"/>
      <c r="X2" s="11"/>
      <c r="Y2" s="11"/>
      <c r="Z2" s="8"/>
      <c r="AA2" s="9">
        <v>1876.7374044038397</v>
      </c>
      <c r="AB2" s="14">
        <f>SUM(AC2:AM2)</f>
        <v>167.78092232731441</v>
      </c>
      <c r="AC2" s="15">
        <v>59.941999999999993</v>
      </c>
      <c r="AD2" s="11">
        <v>0</v>
      </c>
      <c r="AE2" s="11">
        <v>105.4743479507022</v>
      </c>
      <c r="AF2" s="11">
        <v>0</v>
      </c>
      <c r="AG2" s="11">
        <v>0</v>
      </c>
      <c r="AH2" s="11">
        <v>2.2690360179612115</v>
      </c>
      <c r="AI2" s="11">
        <v>0</v>
      </c>
      <c r="AJ2" s="11">
        <v>0</v>
      </c>
      <c r="AK2" s="11">
        <v>0</v>
      </c>
      <c r="AL2" s="11">
        <v>4.7769179325499185E-2</v>
      </c>
      <c r="AM2" s="424">
        <v>4.7769179325499185E-2</v>
      </c>
      <c r="AN2" s="409">
        <v>0</v>
      </c>
      <c r="AO2" s="16"/>
      <c r="AP2" s="14"/>
      <c r="AQ2" s="17">
        <f>C2+H2+L2+AA2+AB2+AN2+AO2+AP2</f>
        <v>3471.3003247311544</v>
      </c>
    </row>
    <row r="3" spans="1:43" ht="12.75" customHeight="1">
      <c r="A3" s="19" t="s">
        <v>1</v>
      </c>
      <c r="B3" s="20"/>
      <c r="C3" s="21">
        <f>SUM(D3:G3)</f>
        <v>2010.074179743172</v>
      </c>
      <c r="D3" s="22">
        <v>1991.1421157431719</v>
      </c>
      <c r="E3" s="188"/>
      <c r="F3" s="24"/>
      <c r="G3" s="24">
        <v>18.932064</v>
      </c>
      <c r="H3" s="25">
        <f>SUM(I3:K3)</f>
        <v>0</v>
      </c>
      <c r="I3" s="26"/>
      <c r="J3" s="27"/>
      <c r="K3" s="24"/>
      <c r="L3" s="25">
        <f>SUM(M3:Z3)</f>
        <v>5803.2335310999988</v>
      </c>
      <c r="M3" s="28">
        <v>2034.9739999999999</v>
      </c>
      <c r="N3" s="28">
        <v>18.105</v>
      </c>
      <c r="O3" s="27">
        <v>0</v>
      </c>
      <c r="P3" s="27">
        <v>586.81499999999994</v>
      </c>
      <c r="Q3" s="27">
        <v>96.059600000000003</v>
      </c>
      <c r="R3" s="27">
        <v>369.70829999999995</v>
      </c>
      <c r="S3" s="27">
        <v>1109.9822999999999</v>
      </c>
      <c r="T3" s="27">
        <v>126.1456</v>
      </c>
      <c r="U3" s="27">
        <v>1216.4544000000001</v>
      </c>
      <c r="V3" s="27">
        <v>64.855331100000001</v>
      </c>
      <c r="W3" s="27">
        <v>0</v>
      </c>
      <c r="X3" s="27">
        <v>121.554</v>
      </c>
      <c r="Y3" s="27">
        <v>0</v>
      </c>
      <c r="Z3" s="24">
        <v>58.58</v>
      </c>
      <c r="AA3" s="25">
        <v>0</v>
      </c>
      <c r="AB3" s="29">
        <f>SUM(AC3:AM3)</f>
        <v>0</v>
      </c>
      <c r="AC3" s="30"/>
      <c r="AD3" s="27"/>
      <c r="AE3" s="27">
        <v>0</v>
      </c>
      <c r="AF3" s="27"/>
      <c r="AG3" s="27"/>
      <c r="AH3" s="27"/>
      <c r="AI3" s="27">
        <v>0</v>
      </c>
      <c r="AJ3" s="27">
        <v>0</v>
      </c>
      <c r="AK3" s="27"/>
      <c r="AL3" s="27"/>
      <c r="AM3" s="425"/>
      <c r="AN3" s="410"/>
      <c r="AO3" s="31">
        <v>0</v>
      </c>
      <c r="AP3" s="29"/>
      <c r="AQ3" s="32">
        <f t="shared" ref="AQ3:AQ20" si="0">C3+H3+L3+AA3+AB3+AN3+AO3+AP3</f>
        <v>7813.3077108431708</v>
      </c>
    </row>
    <row r="4" spans="1:43" ht="12.75" customHeight="1">
      <c r="A4" s="19" t="s">
        <v>2</v>
      </c>
      <c r="B4" s="20"/>
      <c r="C4" s="21">
        <f>SUM(D4:G4)</f>
        <v>18.406951748261854</v>
      </c>
      <c r="D4" s="22">
        <v>17.474237760000001</v>
      </c>
      <c r="E4" s="251"/>
      <c r="F4" s="24"/>
      <c r="G4" s="24">
        <v>0.9327139882618507</v>
      </c>
      <c r="H4" s="25">
        <f>SUM(I4:K4)</f>
        <v>4</v>
      </c>
      <c r="I4" s="26"/>
      <c r="J4" s="27"/>
      <c r="K4" s="24">
        <v>4</v>
      </c>
      <c r="L4" s="25">
        <f>SUM(M4:Z4)</f>
        <v>693.4212</v>
      </c>
      <c r="M4" s="28">
        <v>0</v>
      </c>
      <c r="N4" s="28">
        <v>0</v>
      </c>
      <c r="O4" s="27"/>
      <c r="P4" s="27">
        <v>1.0649999999999999</v>
      </c>
      <c r="Q4" s="27">
        <v>0</v>
      </c>
      <c r="R4" s="27">
        <v>0</v>
      </c>
      <c r="S4" s="27">
        <v>605.71349999999995</v>
      </c>
      <c r="T4" s="27">
        <v>7.8841000000000001</v>
      </c>
      <c r="U4" s="27">
        <v>4.1375999999999999</v>
      </c>
      <c r="V4" s="27">
        <v>0</v>
      </c>
      <c r="W4" s="27">
        <v>74.620999999999995</v>
      </c>
      <c r="X4" s="27">
        <v>0</v>
      </c>
      <c r="Y4" s="27">
        <v>0</v>
      </c>
      <c r="Z4" s="24">
        <v>0</v>
      </c>
      <c r="AA4" s="25">
        <v>0</v>
      </c>
      <c r="AB4" s="29">
        <f>SUM(AC4:AM4)</f>
        <v>0</v>
      </c>
      <c r="AC4" s="30"/>
      <c r="AD4" s="27"/>
      <c r="AE4" s="27">
        <v>0</v>
      </c>
      <c r="AF4" s="27"/>
      <c r="AG4" s="27"/>
      <c r="AH4" s="27"/>
      <c r="AI4" s="27">
        <v>0</v>
      </c>
      <c r="AJ4" s="27">
        <v>0</v>
      </c>
      <c r="AK4" s="27"/>
      <c r="AL4" s="27"/>
      <c r="AM4" s="425"/>
      <c r="AN4" s="410"/>
      <c r="AO4" s="31">
        <v>0</v>
      </c>
      <c r="AP4" s="29"/>
      <c r="AQ4" s="32">
        <f t="shared" si="0"/>
        <v>715.8281517482618</v>
      </c>
    </row>
    <row r="5" spans="1:43" ht="12.75" customHeight="1">
      <c r="A5" s="19" t="s">
        <v>3</v>
      </c>
      <c r="B5" s="20"/>
      <c r="C5" s="21">
        <f>SUM(D5:G5)</f>
        <v>0</v>
      </c>
      <c r="D5" s="22"/>
      <c r="E5" s="251"/>
      <c r="F5" s="24"/>
      <c r="G5" s="24"/>
      <c r="H5" s="25">
        <f>SUM(I5:K5)</f>
        <v>0</v>
      </c>
      <c r="I5" s="26"/>
      <c r="J5" s="27"/>
      <c r="K5" s="24"/>
      <c r="L5" s="25">
        <f>SUM(M5:Z5)</f>
        <v>18.1737</v>
      </c>
      <c r="M5" s="28"/>
      <c r="N5" s="28"/>
      <c r="O5" s="27"/>
      <c r="P5" s="27"/>
      <c r="Q5" s="27"/>
      <c r="R5" s="27"/>
      <c r="S5" s="27">
        <v>8.8641000000000005</v>
      </c>
      <c r="T5" s="27"/>
      <c r="U5" s="27">
        <v>9.3095999999999997</v>
      </c>
      <c r="V5" s="27"/>
      <c r="W5" s="27"/>
      <c r="X5" s="27"/>
      <c r="Y5" s="27"/>
      <c r="Z5" s="24"/>
      <c r="AA5" s="25"/>
      <c r="AB5" s="29">
        <f>SUM(AC5:AM5)</f>
        <v>0</v>
      </c>
      <c r="AC5" s="30"/>
      <c r="AD5" s="27"/>
      <c r="AE5" s="27"/>
      <c r="AF5" s="27"/>
      <c r="AG5" s="27"/>
      <c r="AH5" s="27"/>
      <c r="AI5" s="27"/>
      <c r="AJ5" s="27"/>
      <c r="AK5" s="27"/>
      <c r="AL5" s="27"/>
      <c r="AM5" s="425"/>
      <c r="AN5" s="410"/>
      <c r="AO5" s="31"/>
      <c r="AP5" s="29"/>
      <c r="AQ5" s="32">
        <f t="shared" si="0"/>
        <v>18.1737</v>
      </c>
    </row>
    <row r="6" spans="1:43" ht="12.75" customHeight="1" thickBot="1">
      <c r="A6" s="33" t="s">
        <v>4</v>
      </c>
      <c r="B6" s="34"/>
      <c r="C6" s="21">
        <f>SUM(D6:G6)</f>
        <v>77.433088145594354</v>
      </c>
      <c r="D6" s="35">
        <v>77.433088145594354</v>
      </c>
      <c r="E6" s="188">
        <v>0</v>
      </c>
      <c r="F6" s="36"/>
      <c r="G6" s="36">
        <v>0</v>
      </c>
      <c r="H6" s="37">
        <f>SUM(I6:K6)</f>
        <v>-30.014000006700002</v>
      </c>
      <c r="I6" s="38">
        <v>-156.0139999932</v>
      </c>
      <c r="J6" s="39">
        <v>125.9999999865</v>
      </c>
      <c r="K6" s="36">
        <v>0</v>
      </c>
      <c r="L6" s="37">
        <f>SUM(M6:Z6)</f>
        <v>-466.97442725000008</v>
      </c>
      <c r="M6" s="28">
        <v>-190.20359999999999</v>
      </c>
      <c r="N6" s="28">
        <v>-1.0649999999999999</v>
      </c>
      <c r="O6" s="27"/>
      <c r="P6" s="27">
        <v>-10.649999999999999</v>
      </c>
      <c r="Q6" s="27">
        <v>25.334400000000002</v>
      </c>
      <c r="R6" s="27">
        <v>-14.746199999999998</v>
      </c>
      <c r="S6" s="27">
        <v>-175.31219999999999</v>
      </c>
      <c r="T6" s="27">
        <v>-5.6315000000000008</v>
      </c>
      <c r="U6" s="27">
        <v>-106.5432</v>
      </c>
      <c r="V6" s="27">
        <v>3.8604363749999999</v>
      </c>
      <c r="W6" s="27">
        <v>2.1019999999999999</v>
      </c>
      <c r="X6" s="39">
        <v>3.8604363749999999</v>
      </c>
      <c r="Y6" s="39">
        <v>0</v>
      </c>
      <c r="Z6" s="36">
        <v>2.02</v>
      </c>
      <c r="AA6" s="37">
        <v>0</v>
      </c>
      <c r="AB6" s="40">
        <f>SUM(AC6:AM6)</f>
        <v>0</v>
      </c>
      <c r="AC6" s="41"/>
      <c r="AD6" s="39"/>
      <c r="AE6" s="39">
        <v>0</v>
      </c>
      <c r="AF6" s="39"/>
      <c r="AG6" s="39"/>
      <c r="AH6" s="39"/>
      <c r="AI6" s="39">
        <v>0</v>
      </c>
      <c r="AJ6" s="39">
        <v>0</v>
      </c>
      <c r="AK6" s="39"/>
      <c r="AL6" s="39"/>
      <c r="AM6" s="426"/>
      <c r="AN6" s="42"/>
      <c r="AO6" s="43"/>
      <c r="AP6" s="40"/>
      <c r="AQ6" s="44">
        <f t="shared" si="0"/>
        <v>-419.5553391111057</v>
      </c>
    </row>
    <row r="7" spans="1:43" s="52" customFormat="1" ht="12.75" customHeight="1">
      <c r="A7" s="53" t="s">
        <v>66</v>
      </c>
      <c r="B7" s="54"/>
      <c r="C7" s="55">
        <f t="shared" ref="C7:AP7" si="1">C2+C3-C4-C5+C6</f>
        <v>2084.7023141405043</v>
      </c>
      <c r="D7" s="60">
        <f t="shared" si="1"/>
        <v>2066.7029641287663</v>
      </c>
      <c r="E7" s="57">
        <f t="shared" si="1"/>
        <v>0</v>
      </c>
      <c r="F7" s="57">
        <f t="shared" si="1"/>
        <v>0</v>
      </c>
      <c r="G7" s="57">
        <f t="shared" si="1"/>
        <v>17.999350011738152</v>
      </c>
      <c r="H7" s="59">
        <f t="shared" si="1"/>
        <v>1377.1659999933001</v>
      </c>
      <c r="I7" s="60">
        <f t="shared" si="1"/>
        <v>763.75600000679992</v>
      </c>
      <c r="J7" s="57">
        <f t="shared" si="1"/>
        <v>617.4099999865</v>
      </c>
      <c r="K7" s="60">
        <f t="shared" si="1"/>
        <v>-4</v>
      </c>
      <c r="L7" s="59">
        <f t="shared" si="1"/>
        <v>4624.6642038499986</v>
      </c>
      <c r="M7" s="60">
        <f t="shared" si="1"/>
        <v>1844.7703999999999</v>
      </c>
      <c r="N7" s="60">
        <f t="shared" ref="N7" si="2">N2+N3-N4-N5+N6</f>
        <v>17.04</v>
      </c>
      <c r="O7" s="57">
        <f t="shared" si="1"/>
        <v>0</v>
      </c>
      <c r="P7" s="57">
        <f t="shared" si="1"/>
        <v>575.09999999999991</v>
      </c>
      <c r="Q7" s="57">
        <f t="shared" si="1"/>
        <v>121.39400000000001</v>
      </c>
      <c r="R7" s="57">
        <f t="shared" si="1"/>
        <v>354.96209999999996</v>
      </c>
      <c r="S7" s="57">
        <f t="shared" si="1"/>
        <v>320.09249999999997</v>
      </c>
      <c r="T7" s="57">
        <f t="shared" si="1"/>
        <v>112.63</v>
      </c>
      <c r="U7" s="57">
        <f t="shared" si="1"/>
        <v>1096.4639999999999</v>
      </c>
      <c r="V7" s="57">
        <f t="shared" si="1"/>
        <v>68.715767475000007</v>
      </c>
      <c r="W7" s="57">
        <f t="shared" si="1"/>
        <v>-72.518999999999991</v>
      </c>
      <c r="X7" s="57">
        <f t="shared" si="1"/>
        <v>125.41443637500001</v>
      </c>
      <c r="Y7" s="57">
        <f t="shared" si="1"/>
        <v>0</v>
      </c>
      <c r="Z7" s="60">
        <f t="shared" si="1"/>
        <v>60.6</v>
      </c>
      <c r="AA7" s="59">
        <f t="shared" si="1"/>
        <v>1876.7374044038397</v>
      </c>
      <c r="AB7" s="59">
        <f t="shared" si="1"/>
        <v>167.78092232731441</v>
      </c>
      <c r="AC7" s="60">
        <f t="shared" si="1"/>
        <v>59.941999999999993</v>
      </c>
      <c r="AD7" s="57">
        <f t="shared" si="1"/>
        <v>0</v>
      </c>
      <c r="AE7" s="57">
        <f t="shared" si="1"/>
        <v>105.4743479507022</v>
      </c>
      <c r="AF7" s="57">
        <f t="shared" ref="AF7" si="3">AF2+AF3-AF4-AF5+AF6</f>
        <v>0</v>
      </c>
      <c r="AG7" s="57">
        <f t="shared" si="1"/>
        <v>0</v>
      </c>
      <c r="AH7" s="57">
        <f t="shared" si="1"/>
        <v>2.2690360179612115</v>
      </c>
      <c r="AI7" s="57">
        <f t="shared" si="1"/>
        <v>0</v>
      </c>
      <c r="AJ7" s="57">
        <f t="shared" ref="AJ7" si="4">AJ2+AJ3-AJ4-AJ5+AJ6</f>
        <v>0</v>
      </c>
      <c r="AK7" s="57">
        <f t="shared" si="1"/>
        <v>0</v>
      </c>
      <c r="AL7" s="57">
        <f t="shared" ref="AL7" si="5">AL2+AL3-AL4-AL5+AL6</f>
        <v>4.7769179325499185E-2</v>
      </c>
      <c r="AM7" s="427">
        <f t="shared" si="1"/>
        <v>4.7769179325499185E-2</v>
      </c>
      <c r="AN7" s="60">
        <f t="shared" si="1"/>
        <v>0</v>
      </c>
      <c r="AO7" s="59">
        <f t="shared" si="1"/>
        <v>0</v>
      </c>
      <c r="AP7" s="359">
        <f t="shared" si="1"/>
        <v>0</v>
      </c>
      <c r="AQ7" s="115">
        <f t="shared" si="0"/>
        <v>10131.050844714957</v>
      </c>
    </row>
    <row r="8" spans="1:43" s="52" customFormat="1" ht="12.75" customHeight="1" thickBot="1">
      <c r="A8" s="361" t="s">
        <v>67</v>
      </c>
      <c r="B8" s="362"/>
      <c r="C8" s="365">
        <f t="shared" ref="C8:AP8" si="6">C7-C27</f>
        <v>2084.7023141405043</v>
      </c>
      <c r="D8" s="363">
        <f t="shared" si="6"/>
        <v>2066.7029641287663</v>
      </c>
      <c r="E8" s="366">
        <f t="shared" si="6"/>
        <v>0</v>
      </c>
      <c r="F8" s="367">
        <f t="shared" si="6"/>
        <v>0</v>
      </c>
      <c r="G8" s="367">
        <f t="shared" si="6"/>
        <v>17.999350011738152</v>
      </c>
      <c r="H8" s="368">
        <f t="shared" si="6"/>
        <v>1377.1659999933001</v>
      </c>
      <c r="I8" s="363">
        <f t="shared" si="6"/>
        <v>763.75600000679992</v>
      </c>
      <c r="J8" s="366">
        <f t="shared" si="6"/>
        <v>617.4099999865</v>
      </c>
      <c r="K8" s="363">
        <f t="shared" si="6"/>
        <v>-4</v>
      </c>
      <c r="L8" s="368">
        <f t="shared" si="6"/>
        <v>4438.649767474999</v>
      </c>
      <c r="M8" s="363">
        <f t="shared" si="6"/>
        <v>1844.7703999999999</v>
      </c>
      <c r="N8" s="363">
        <f t="shared" si="6"/>
        <v>17.04</v>
      </c>
      <c r="O8" s="366">
        <f t="shared" si="6"/>
        <v>0</v>
      </c>
      <c r="P8" s="366">
        <f t="shared" si="6"/>
        <v>575.09999999999991</v>
      </c>
      <c r="Q8" s="366">
        <f t="shared" si="6"/>
        <v>121.39400000000001</v>
      </c>
      <c r="R8" s="366">
        <f t="shared" si="6"/>
        <v>354.96209999999996</v>
      </c>
      <c r="S8" s="366">
        <f t="shared" si="6"/>
        <v>320.09249999999997</v>
      </c>
      <c r="T8" s="366">
        <f t="shared" si="6"/>
        <v>112.63</v>
      </c>
      <c r="U8" s="366">
        <f t="shared" si="6"/>
        <v>1096.4639999999999</v>
      </c>
      <c r="V8" s="366">
        <f t="shared" si="6"/>
        <v>68.715767475000007</v>
      </c>
      <c r="W8" s="366">
        <f t="shared" si="6"/>
        <v>-72.518999999999991</v>
      </c>
      <c r="X8" s="366">
        <f t="shared" si="6"/>
        <v>0</v>
      </c>
      <c r="Y8" s="366">
        <f t="shared" si="6"/>
        <v>0</v>
      </c>
      <c r="Z8" s="363">
        <f t="shared" si="6"/>
        <v>0</v>
      </c>
      <c r="AA8" s="368">
        <f t="shared" si="6"/>
        <v>1446.1610214860982</v>
      </c>
      <c r="AB8" s="363">
        <f t="shared" si="6"/>
        <v>167.78092232731441</v>
      </c>
      <c r="AC8" s="363">
        <f t="shared" si="6"/>
        <v>59.941999999999993</v>
      </c>
      <c r="AD8" s="366">
        <f t="shared" si="6"/>
        <v>0</v>
      </c>
      <c r="AE8" s="366">
        <f t="shared" si="6"/>
        <v>105.4743479507022</v>
      </c>
      <c r="AF8" s="366">
        <f t="shared" si="6"/>
        <v>0</v>
      </c>
      <c r="AG8" s="366">
        <f t="shared" si="6"/>
        <v>0</v>
      </c>
      <c r="AH8" s="366">
        <f t="shared" si="6"/>
        <v>2.2690360179612115</v>
      </c>
      <c r="AI8" s="366">
        <f t="shared" si="6"/>
        <v>0</v>
      </c>
      <c r="AJ8" s="366">
        <f t="shared" ref="AJ8" si="7">AJ7-AJ27</f>
        <v>0</v>
      </c>
      <c r="AK8" s="366">
        <f t="shared" si="6"/>
        <v>0</v>
      </c>
      <c r="AL8" s="366">
        <f t="shared" si="6"/>
        <v>4.7769179325499185E-2</v>
      </c>
      <c r="AM8" s="428">
        <f t="shared" si="6"/>
        <v>4.7769179325499185E-2</v>
      </c>
      <c r="AN8" s="363">
        <f t="shared" si="6"/>
        <v>0</v>
      </c>
      <c r="AO8" s="368">
        <f t="shared" si="6"/>
        <v>0</v>
      </c>
      <c r="AP8" s="363">
        <f t="shared" si="6"/>
        <v>0</v>
      </c>
      <c r="AQ8" s="364">
        <f t="shared" si="0"/>
        <v>9514.460025422215</v>
      </c>
    </row>
    <row r="9" spans="1:43" s="52" customFormat="1" ht="12.75" customHeight="1">
      <c r="A9" s="53" t="s">
        <v>5</v>
      </c>
      <c r="B9" s="54"/>
      <c r="C9" s="55">
        <f t="shared" ref="C9:AP9" si="8">SUM(C10:C14)</f>
        <v>1245.1336470000001</v>
      </c>
      <c r="D9" s="56">
        <f t="shared" si="8"/>
        <v>1245.1336470000001</v>
      </c>
      <c r="E9" s="57">
        <f t="shared" si="8"/>
        <v>0</v>
      </c>
      <c r="F9" s="58">
        <f t="shared" si="8"/>
        <v>0</v>
      </c>
      <c r="G9" s="58">
        <f t="shared" si="8"/>
        <v>0</v>
      </c>
      <c r="H9" s="59">
        <f t="shared" si="8"/>
        <v>787.51700000000005</v>
      </c>
      <c r="I9" s="56">
        <f t="shared" si="8"/>
        <v>755.904</v>
      </c>
      <c r="J9" s="57">
        <f t="shared" si="8"/>
        <v>31.613</v>
      </c>
      <c r="K9" s="58">
        <f t="shared" si="8"/>
        <v>0</v>
      </c>
      <c r="L9" s="59">
        <f t="shared" si="8"/>
        <v>2205.4303753797649</v>
      </c>
      <c r="M9" s="57">
        <f t="shared" si="8"/>
        <v>1844.7703999999999</v>
      </c>
      <c r="N9" s="57">
        <f t="shared" ref="N9" si="9">SUM(N10:N14)</f>
        <v>18.105</v>
      </c>
      <c r="O9" s="57">
        <f t="shared" si="8"/>
        <v>1.4330753797649756</v>
      </c>
      <c r="P9" s="57">
        <f t="shared" si="8"/>
        <v>0</v>
      </c>
      <c r="Q9" s="57">
        <f t="shared" si="8"/>
        <v>0</v>
      </c>
      <c r="R9" s="57">
        <f t="shared" si="8"/>
        <v>0</v>
      </c>
      <c r="S9" s="57">
        <f t="shared" si="8"/>
        <v>333.8811</v>
      </c>
      <c r="T9" s="57">
        <f t="shared" si="8"/>
        <v>0</v>
      </c>
      <c r="U9" s="57">
        <f t="shared" si="8"/>
        <v>7.2408000000000001</v>
      </c>
      <c r="V9" s="57">
        <f t="shared" si="8"/>
        <v>0</v>
      </c>
      <c r="W9" s="57">
        <f t="shared" si="8"/>
        <v>0</v>
      </c>
      <c r="X9" s="57">
        <f t="shared" si="8"/>
        <v>0</v>
      </c>
      <c r="Y9" s="57">
        <f t="shared" si="8"/>
        <v>0</v>
      </c>
      <c r="Z9" s="58">
        <f t="shared" si="8"/>
        <v>0</v>
      </c>
      <c r="AA9" s="59">
        <f t="shared" si="8"/>
        <v>843.01280214005919</v>
      </c>
      <c r="AB9" s="60">
        <f t="shared" si="8"/>
        <v>0</v>
      </c>
      <c r="AC9" s="61">
        <f t="shared" si="8"/>
        <v>0</v>
      </c>
      <c r="AD9" s="57">
        <f t="shared" si="8"/>
        <v>0</v>
      </c>
      <c r="AE9" s="57">
        <f t="shared" si="8"/>
        <v>0</v>
      </c>
      <c r="AF9" s="57">
        <f t="shared" ref="AF9" si="10">SUM(AF10:AF14)</f>
        <v>0</v>
      </c>
      <c r="AG9" s="57">
        <f t="shared" si="8"/>
        <v>0</v>
      </c>
      <c r="AH9" s="57">
        <f t="shared" si="8"/>
        <v>0</v>
      </c>
      <c r="AI9" s="57">
        <f t="shared" si="8"/>
        <v>0</v>
      </c>
      <c r="AJ9" s="57">
        <f t="shared" ref="AJ9" si="11">SUM(AJ10:AJ14)</f>
        <v>0</v>
      </c>
      <c r="AK9" s="57">
        <f t="shared" si="8"/>
        <v>0</v>
      </c>
      <c r="AL9" s="57">
        <f t="shared" ref="AL9" si="12">SUM(AL10:AL14)</f>
        <v>0</v>
      </c>
      <c r="AM9" s="427">
        <f t="shared" si="8"/>
        <v>0</v>
      </c>
      <c r="AN9" s="60">
        <f t="shared" si="8"/>
        <v>0</v>
      </c>
      <c r="AO9" s="59">
        <f t="shared" si="8"/>
        <v>43.508168529664658</v>
      </c>
      <c r="AP9" s="60">
        <f t="shared" si="8"/>
        <v>0</v>
      </c>
      <c r="AQ9" s="62">
        <f t="shared" si="0"/>
        <v>5124.6019930494895</v>
      </c>
    </row>
    <row r="10" spans="1:43" ht="12.75" customHeight="1">
      <c r="A10" s="63" t="s">
        <v>221</v>
      </c>
      <c r="B10" s="64"/>
      <c r="C10" s="65">
        <f>SUM(D10:G10)</f>
        <v>1241.3317122000001</v>
      </c>
      <c r="D10" s="66">
        <v>1241.3317122000001</v>
      </c>
      <c r="E10" s="67"/>
      <c r="F10" s="68"/>
      <c r="G10" s="68"/>
      <c r="H10" s="69">
        <f>SUM(I10:K10)</f>
        <v>592.03099999999995</v>
      </c>
      <c r="I10" s="66">
        <v>560.41800000000001</v>
      </c>
      <c r="J10" s="67">
        <v>31.613</v>
      </c>
      <c r="K10" s="68"/>
      <c r="L10" s="69">
        <f>SUM(M10:Z10)</f>
        <v>341.12189999999998</v>
      </c>
      <c r="M10" s="67"/>
      <c r="N10" s="67"/>
      <c r="O10" s="67"/>
      <c r="P10" s="67"/>
      <c r="Q10" s="67"/>
      <c r="R10" s="67"/>
      <c r="S10" s="179">
        <v>333.8811</v>
      </c>
      <c r="T10" s="67"/>
      <c r="U10" s="67">
        <v>7.2408000000000001</v>
      </c>
      <c r="V10" s="67"/>
      <c r="W10" s="67"/>
      <c r="X10" s="67"/>
      <c r="Y10" s="67"/>
      <c r="Z10" s="68"/>
      <c r="AA10" s="69">
        <v>818.66819528040503</v>
      </c>
      <c r="AB10" s="70">
        <f>SUM(AC10:AM10)</f>
        <v>0</v>
      </c>
      <c r="AC10" s="71"/>
      <c r="AD10" s="67"/>
      <c r="AE10" s="67">
        <v>0</v>
      </c>
      <c r="AF10" s="67">
        <v>0</v>
      </c>
      <c r="AG10" s="67">
        <v>0</v>
      </c>
      <c r="AH10" s="67"/>
      <c r="AI10" s="67">
        <v>0</v>
      </c>
      <c r="AJ10" s="67"/>
      <c r="AK10" s="67"/>
      <c r="AL10" s="67"/>
      <c r="AM10" s="429"/>
      <c r="AN10" s="72">
        <v>0</v>
      </c>
      <c r="AO10" s="73"/>
      <c r="AP10" s="70"/>
      <c r="AQ10" s="74">
        <f t="shared" si="0"/>
        <v>2993.152807480405</v>
      </c>
    </row>
    <row r="11" spans="1:43" ht="12.75" customHeight="1">
      <c r="A11" s="19" t="s">
        <v>222</v>
      </c>
      <c r="B11" s="20"/>
      <c r="C11" s="21">
        <f>SUM(D11:G11)</f>
        <v>3.8019347999999997</v>
      </c>
      <c r="D11" s="26">
        <v>3.8019347999999997</v>
      </c>
      <c r="E11" s="27"/>
      <c r="F11" s="24"/>
      <c r="G11" s="24"/>
      <c r="H11" s="25">
        <f>SUM(I11:K11)</f>
        <v>11.532</v>
      </c>
      <c r="I11" s="26">
        <v>11.532</v>
      </c>
      <c r="J11" s="27"/>
      <c r="K11" s="24"/>
      <c r="L11" s="25">
        <f>SUM(M11:Z11)</f>
        <v>1.4330753797649756</v>
      </c>
      <c r="M11" s="27"/>
      <c r="N11" s="27"/>
      <c r="O11" s="27">
        <v>1.4330753797649756</v>
      </c>
      <c r="P11" s="27"/>
      <c r="Q11" s="27"/>
      <c r="R11" s="27"/>
      <c r="S11" s="27">
        <v>0</v>
      </c>
      <c r="T11" s="27">
        <v>0</v>
      </c>
      <c r="U11" s="27">
        <v>0</v>
      </c>
      <c r="V11" s="27"/>
      <c r="W11" s="27"/>
      <c r="X11" s="27"/>
      <c r="Y11" s="27"/>
      <c r="Z11" s="24"/>
      <c r="AA11" s="25">
        <v>24.344606859654149</v>
      </c>
      <c r="AB11" s="29">
        <f>SUM(AC11:AM11)</f>
        <v>0</v>
      </c>
      <c r="AC11" s="30"/>
      <c r="AD11" s="27"/>
      <c r="AE11" s="27">
        <v>0</v>
      </c>
      <c r="AF11" s="27"/>
      <c r="AG11" s="27"/>
      <c r="AH11" s="27">
        <v>0</v>
      </c>
      <c r="AI11" s="27"/>
      <c r="AJ11" s="27"/>
      <c r="AK11" s="27"/>
      <c r="AL11" s="27"/>
      <c r="AM11" s="425"/>
      <c r="AN11" s="410"/>
      <c r="AO11" s="31"/>
      <c r="AP11" s="29"/>
      <c r="AQ11" s="32">
        <f t="shared" si="0"/>
        <v>41.111617039419123</v>
      </c>
    </row>
    <row r="12" spans="1:43" ht="12.75" customHeight="1">
      <c r="A12" s="19" t="s">
        <v>237</v>
      </c>
      <c r="B12" s="20"/>
      <c r="C12" s="21"/>
      <c r="D12" s="26"/>
      <c r="E12" s="27"/>
      <c r="F12" s="24"/>
      <c r="G12" s="24"/>
      <c r="H12" s="25"/>
      <c r="I12" s="26"/>
      <c r="J12" s="27"/>
      <c r="K12" s="24"/>
      <c r="L12" s="25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4"/>
      <c r="AA12" s="25"/>
      <c r="AB12" s="29"/>
      <c r="AC12" s="30"/>
      <c r="AD12" s="27"/>
      <c r="AE12" s="27"/>
      <c r="AF12" s="27"/>
      <c r="AG12" s="27"/>
      <c r="AH12" s="27"/>
      <c r="AI12" s="27"/>
      <c r="AJ12" s="27"/>
      <c r="AK12" s="27"/>
      <c r="AL12" s="27"/>
      <c r="AM12" s="425"/>
      <c r="AN12" s="410"/>
      <c r="AO12" s="31">
        <v>34.909716251074805</v>
      </c>
      <c r="AP12" s="29"/>
      <c r="AQ12" s="32">
        <f t="shared" si="0"/>
        <v>34.909716251074805</v>
      </c>
    </row>
    <row r="13" spans="1:43" ht="12.75" customHeight="1">
      <c r="A13" s="19" t="s">
        <v>223</v>
      </c>
      <c r="B13" s="20"/>
      <c r="C13" s="21">
        <f>SUM(D13:G13)</f>
        <v>0</v>
      </c>
      <c r="D13" s="26"/>
      <c r="E13" s="27"/>
      <c r="F13" s="24"/>
      <c r="G13" s="24"/>
      <c r="H13" s="25">
        <f>SUM(I13:K13)</f>
        <v>183.95400000000001</v>
      </c>
      <c r="I13" s="26">
        <v>183.95400000000001</v>
      </c>
      <c r="J13" s="27"/>
      <c r="K13" s="24"/>
      <c r="L13" s="25">
        <f>SUM(M13:Z13)</f>
        <v>0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4"/>
      <c r="AA13" s="25"/>
      <c r="AB13" s="29">
        <f>SUM(AC13:AM13)</f>
        <v>0</v>
      </c>
      <c r="AC13" s="30"/>
      <c r="AD13" s="27"/>
      <c r="AE13" s="27"/>
      <c r="AF13" s="27"/>
      <c r="AG13" s="27"/>
      <c r="AH13" s="27"/>
      <c r="AI13" s="27"/>
      <c r="AJ13" s="27"/>
      <c r="AK13" s="27"/>
      <c r="AL13" s="27"/>
      <c r="AM13" s="425"/>
      <c r="AN13" s="410"/>
      <c r="AO13" s="31"/>
      <c r="AP13" s="29"/>
      <c r="AQ13" s="32">
        <f t="shared" si="0"/>
        <v>183.95400000000001</v>
      </c>
    </row>
    <row r="14" spans="1:43" ht="12.75" customHeight="1">
      <c r="A14" s="75" t="s">
        <v>224</v>
      </c>
      <c r="B14" s="76"/>
      <c r="C14" s="77">
        <f>SUM(D14:G14)</f>
        <v>0</v>
      </c>
      <c r="D14" s="78"/>
      <c r="E14" s="79"/>
      <c r="F14" s="80"/>
      <c r="G14" s="80"/>
      <c r="H14" s="81">
        <f>SUM(I14:K14)</f>
        <v>0</v>
      </c>
      <c r="I14" s="78"/>
      <c r="J14" s="79"/>
      <c r="K14" s="80"/>
      <c r="L14" s="81">
        <f>SUM(M14:Z14)</f>
        <v>1862.8753999999999</v>
      </c>
      <c r="M14" s="79">
        <v>1844.7703999999999</v>
      </c>
      <c r="N14" s="79">
        <v>18.105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80"/>
      <c r="AA14" s="81">
        <v>0</v>
      </c>
      <c r="AB14" s="82">
        <f>SUM(AC14:AM14)</f>
        <v>0</v>
      </c>
      <c r="AC14" s="83"/>
      <c r="AD14" s="79"/>
      <c r="AE14" s="79"/>
      <c r="AF14" s="79"/>
      <c r="AG14" s="79"/>
      <c r="AH14" s="79"/>
      <c r="AI14" s="79"/>
      <c r="AJ14" s="79"/>
      <c r="AK14" s="79"/>
      <c r="AL14" s="79"/>
      <c r="AM14" s="430"/>
      <c r="AN14" s="411"/>
      <c r="AO14" s="84">
        <v>8.5984522785898534</v>
      </c>
      <c r="AP14" s="82"/>
      <c r="AQ14" s="85">
        <f t="shared" si="0"/>
        <v>1871.4738522785897</v>
      </c>
    </row>
    <row r="15" spans="1:43" s="52" customFormat="1" ht="12.75" customHeight="1">
      <c r="A15" s="935" t="s">
        <v>6</v>
      </c>
      <c r="B15" s="1"/>
      <c r="C15" s="87">
        <f t="shared" ref="C15:AP15" si="13">SUM(C16:C20)</f>
        <v>0</v>
      </c>
      <c r="D15" s="88">
        <f t="shared" si="13"/>
        <v>0</v>
      </c>
      <c r="E15" s="89">
        <f t="shared" si="13"/>
        <v>0</v>
      </c>
      <c r="F15" s="90">
        <f t="shared" si="13"/>
        <v>0</v>
      </c>
      <c r="G15" s="90">
        <f t="shared" si="13"/>
        <v>0</v>
      </c>
      <c r="H15" s="91">
        <f t="shared" si="13"/>
        <v>174.98500000000001</v>
      </c>
      <c r="I15" s="88">
        <f t="shared" si="13"/>
        <v>0</v>
      </c>
      <c r="J15" s="89">
        <f t="shared" si="13"/>
        <v>0</v>
      </c>
      <c r="K15" s="90">
        <f t="shared" si="13"/>
        <v>174.98500000000001</v>
      </c>
      <c r="L15" s="91">
        <f t="shared" si="13"/>
        <v>1771.0197000000001</v>
      </c>
      <c r="M15" s="89">
        <f t="shared" si="13"/>
        <v>0</v>
      </c>
      <c r="N15" s="89">
        <f t="shared" si="13"/>
        <v>0</v>
      </c>
      <c r="O15" s="89">
        <f t="shared" si="13"/>
        <v>43.925700000000006</v>
      </c>
      <c r="P15" s="89">
        <f t="shared" si="13"/>
        <v>362.09999999999997</v>
      </c>
      <c r="Q15" s="89">
        <f t="shared" si="13"/>
        <v>0</v>
      </c>
      <c r="R15" s="89">
        <f t="shared" si="13"/>
        <v>0</v>
      </c>
      <c r="S15" s="89">
        <f t="shared" si="13"/>
        <v>619.50210000000004</v>
      </c>
      <c r="T15" s="89">
        <f t="shared" si="13"/>
        <v>32.662700000000001</v>
      </c>
      <c r="U15" s="89">
        <f t="shared" si="13"/>
        <v>639.25919999999996</v>
      </c>
      <c r="V15" s="89">
        <f t="shared" si="13"/>
        <v>0</v>
      </c>
      <c r="W15" s="89">
        <f t="shared" si="13"/>
        <v>73.569999999999993</v>
      </c>
      <c r="X15" s="89">
        <f t="shared" si="13"/>
        <v>0</v>
      </c>
      <c r="Y15" s="89">
        <f t="shared" si="13"/>
        <v>0</v>
      </c>
      <c r="Z15" s="90">
        <f t="shared" si="13"/>
        <v>0</v>
      </c>
      <c r="AA15" s="91">
        <f t="shared" si="13"/>
        <v>0</v>
      </c>
      <c r="AB15" s="92">
        <f t="shared" si="13"/>
        <v>0</v>
      </c>
      <c r="AC15" s="93">
        <f t="shared" si="13"/>
        <v>0</v>
      </c>
      <c r="AD15" s="89">
        <f t="shared" si="13"/>
        <v>0</v>
      </c>
      <c r="AE15" s="89">
        <f t="shared" si="13"/>
        <v>0</v>
      </c>
      <c r="AF15" s="89">
        <f t="shared" si="13"/>
        <v>0</v>
      </c>
      <c r="AG15" s="89">
        <f t="shared" si="13"/>
        <v>0</v>
      </c>
      <c r="AH15" s="89">
        <f t="shared" si="13"/>
        <v>0</v>
      </c>
      <c r="AI15" s="89">
        <f t="shared" si="13"/>
        <v>0</v>
      </c>
      <c r="AJ15" s="89">
        <f t="shared" ref="AJ15" si="14">SUM(AJ16:AJ20)</f>
        <v>0</v>
      </c>
      <c r="AK15" s="89">
        <f t="shared" si="13"/>
        <v>0</v>
      </c>
      <c r="AL15" s="89">
        <f t="shared" si="13"/>
        <v>0</v>
      </c>
      <c r="AM15" s="431">
        <f t="shared" si="13"/>
        <v>0</v>
      </c>
      <c r="AN15" s="92">
        <f t="shared" si="13"/>
        <v>0</v>
      </c>
      <c r="AO15" s="91">
        <f t="shared" si="13"/>
        <v>1186.6723989681857</v>
      </c>
      <c r="AP15" s="92">
        <f t="shared" si="13"/>
        <v>0</v>
      </c>
      <c r="AQ15" s="218">
        <f t="shared" si="0"/>
        <v>3132.6770989681854</v>
      </c>
    </row>
    <row r="16" spans="1:43" s="220" customFormat="1" ht="12.75" customHeight="1">
      <c r="A16" s="63" t="s">
        <v>225</v>
      </c>
      <c r="B16" s="210"/>
      <c r="C16" s="259">
        <f>SUM(D16:G16)</f>
        <v>0</v>
      </c>
      <c r="D16" s="260"/>
      <c r="E16" s="179"/>
      <c r="F16" s="261"/>
      <c r="G16" s="261"/>
      <c r="H16" s="307">
        <f>SUM(I16:K16)</f>
        <v>0</v>
      </c>
      <c r="I16" s="260"/>
      <c r="J16" s="179"/>
      <c r="K16" s="261"/>
      <c r="L16" s="307">
        <f>SUM(M16:Z16)</f>
        <v>0</v>
      </c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261"/>
      <c r="AA16" s="307"/>
      <c r="AB16" s="326">
        <f>SUM(AC16:AL16)</f>
        <v>0</v>
      </c>
      <c r="AC16" s="327"/>
      <c r="AD16" s="179"/>
      <c r="AE16" s="179"/>
      <c r="AF16" s="179"/>
      <c r="AG16" s="179"/>
      <c r="AH16" s="179"/>
      <c r="AI16" s="179"/>
      <c r="AJ16" s="179"/>
      <c r="AK16" s="179"/>
      <c r="AL16" s="179"/>
      <c r="AM16" s="420"/>
      <c r="AN16" s="311"/>
      <c r="AO16" s="352">
        <v>1145.3138435081685</v>
      </c>
      <c r="AP16" s="326"/>
      <c r="AQ16" s="219">
        <f>C16+H16+L16+AA16+AO16+AP16</f>
        <v>1145.3138435081685</v>
      </c>
    </row>
    <row r="17" spans="1:44" s="220" customFormat="1" ht="12.75" customHeight="1">
      <c r="A17" s="19" t="s">
        <v>226</v>
      </c>
      <c r="B17" s="198"/>
      <c r="C17" s="249">
        <f>SUM(D17:G17)</f>
        <v>0</v>
      </c>
      <c r="D17" s="28"/>
      <c r="E17" s="173"/>
      <c r="F17" s="188"/>
      <c r="G17" s="188"/>
      <c r="H17" s="302">
        <f>SUM(I17:K17)</f>
        <v>0</v>
      </c>
      <c r="I17" s="28"/>
      <c r="J17" s="173"/>
      <c r="K17" s="188"/>
      <c r="L17" s="302">
        <f>SUM(M17:Z17)</f>
        <v>0</v>
      </c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88"/>
      <c r="AA17" s="302"/>
      <c r="AB17" s="320">
        <f>SUM(AC17:AL17)</f>
        <v>0</v>
      </c>
      <c r="AC17" s="321"/>
      <c r="AD17" s="173"/>
      <c r="AE17" s="173"/>
      <c r="AF17" s="173"/>
      <c r="AG17" s="173"/>
      <c r="AH17" s="173"/>
      <c r="AI17" s="173"/>
      <c r="AJ17" s="173"/>
      <c r="AK17" s="173"/>
      <c r="AL17" s="173"/>
      <c r="AM17" s="416"/>
      <c r="AN17" s="413"/>
      <c r="AO17" s="350">
        <v>16.766981943250215</v>
      </c>
      <c r="AP17" s="320"/>
      <c r="AQ17" s="199">
        <f>C17+H17+L17+AA17+AO17+AP17</f>
        <v>16.766981943250215</v>
      </c>
    </row>
    <row r="18" spans="1:44" s="220" customFormat="1" ht="12.75" customHeight="1">
      <c r="A18" s="19" t="s">
        <v>238</v>
      </c>
      <c r="B18" s="198"/>
      <c r="C18" s="249"/>
      <c r="D18" s="28"/>
      <c r="E18" s="173"/>
      <c r="F18" s="188"/>
      <c r="G18" s="188"/>
      <c r="H18" s="302"/>
      <c r="I18" s="28"/>
      <c r="J18" s="173"/>
      <c r="K18" s="188"/>
      <c r="L18" s="302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88"/>
      <c r="AA18" s="302"/>
      <c r="AB18" s="320"/>
      <c r="AC18" s="321"/>
      <c r="AD18" s="173"/>
      <c r="AE18" s="173"/>
      <c r="AF18" s="173"/>
      <c r="AG18" s="173"/>
      <c r="AH18" s="173"/>
      <c r="AI18" s="173"/>
      <c r="AJ18" s="173"/>
      <c r="AK18" s="173"/>
      <c r="AL18" s="173"/>
      <c r="AM18" s="416"/>
      <c r="AN18" s="413"/>
      <c r="AO18" s="350">
        <v>24.591573516766982</v>
      </c>
      <c r="AP18" s="320"/>
      <c r="AQ18" s="199">
        <f t="shared" si="0"/>
        <v>24.591573516766982</v>
      </c>
    </row>
    <row r="19" spans="1:44" s="220" customFormat="1" ht="12.75" customHeight="1">
      <c r="A19" s="19" t="s">
        <v>227</v>
      </c>
      <c r="B19" s="198"/>
      <c r="C19" s="249"/>
      <c r="D19" s="28"/>
      <c r="E19" s="173"/>
      <c r="F19" s="188"/>
      <c r="G19" s="188"/>
      <c r="H19" s="302">
        <f>SUM(I19:K19)</f>
        <v>174.98500000000001</v>
      </c>
      <c r="I19" s="28"/>
      <c r="J19" s="173"/>
      <c r="K19" s="188">
        <v>174.98500000000001</v>
      </c>
      <c r="L19" s="302">
        <f>SUM(M19:Z19)</f>
        <v>0</v>
      </c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88"/>
      <c r="AA19" s="302"/>
      <c r="AB19" s="320">
        <f>SUM(AC19:AL19)</f>
        <v>0</v>
      </c>
      <c r="AC19" s="321"/>
      <c r="AD19" s="173"/>
      <c r="AE19" s="173"/>
      <c r="AF19" s="173"/>
      <c r="AG19" s="173"/>
      <c r="AH19" s="173"/>
      <c r="AI19" s="173"/>
      <c r="AJ19" s="173"/>
      <c r="AK19" s="173"/>
      <c r="AL19" s="173"/>
      <c r="AM19" s="416"/>
      <c r="AN19" s="413"/>
      <c r="AO19" s="350"/>
      <c r="AP19" s="320"/>
      <c r="AQ19" s="199">
        <f t="shared" si="0"/>
        <v>174.98500000000001</v>
      </c>
    </row>
    <row r="20" spans="1:44" s="220" customFormat="1" ht="12.75" customHeight="1">
      <c r="A20" s="75" t="s">
        <v>228</v>
      </c>
      <c r="B20" s="214"/>
      <c r="C20" s="262"/>
      <c r="D20" s="263"/>
      <c r="E20" s="180"/>
      <c r="F20" s="264"/>
      <c r="G20" s="264"/>
      <c r="H20" s="308">
        <f>SUM(I20:K20)</f>
        <v>0</v>
      </c>
      <c r="I20" s="263"/>
      <c r="J20" s="180"/>
      <c r="K20" s="264"/>
      <c r="L20" s="308">
        <f>SUM(M20:Z20)</f>
        <v>1771.0197000000001</v>
      </c>
      <c r="M20" s="180"/>
      <c r="N20" s="180"/>
      <c r="O20" s="180">
        <v>43.925700000000006</v>
      </c>
      <c r="P20" s="180">
        <v>362.09999999999997</v>
      </c>
      <c r="Q20" s="180">
        <v>0</v>
      </c>
      <c r="R20" s="180">
        <v>0</v>
      </c>
      <c r="S20" s="180">
        <v>619.50210000000004</v>
      </c>
      <c r="T20" s="180">
        <v>32.662700000000001</v>
      </c>
      <c r="U20" s="180">
        <v>639.25919999999996</v>
      </c>
      <c r="V20" s="180"/>
      <c r="W20" s="180">
        <v>73.569999999999993</v>
      </c>
      <c r="X20" s="180"/>
      <c r="Y20" s="180"/>
      <c r="Z20" s="264"/>
      <c r="AA20" s="308"/>
      <c r="AB20" s="328">
        <f>SUM(AC20:AL20)</f>
        <v>0</v>
      </c>
      <c r="AC20" s="329"/>
      <c r="AD20" s="180"/>
      <c r="AE20" s="180"/>
      <c r="AF20" s="180"/>
      <c r="AG20" s="180"/>
      <c r="AH20" s="180"/>
      <c r="AI20" s="180"/>
      <c r="AJ20" s="180"/>
      <c r="AK20" s="180"/>
      <c r="AL20" s="180"/>
      <c r="AM20" s="421"/>
      <c r="AN20" s="414"/>
      <c r="AO20" s="353"/>
      <c r="AP20" s="328"/>
      <c r="AQ20" s="215">
        <f t="shared" si="0"/>
        <v>1771.0197000000001</v>
      </c>
    </row>
    <row r="21" spans="1:44" s="220" customFormat="1" ht="12.75" customHeight="1">
      <c r="A21" s="97" t="s">
        <v>7</v>
      </c>
      <c r="B21" s="222"/>
      <c r="C21" s="268">
        <f>SUM(C22:C24)</f>
        <v>0</v>
      </c>
      <c r="D21" s="269">
        <f>SUM(D22:D24)</f>
        <v>0</v>
      </c>
      <c r="E21" s="182">
        <f>SUM(E22:E24)</f>
        <v>0</v>
      </c>
      <c r="F21" s="270">
        <f>SUM(F22:F24)</f>
        <v>0</v>
      </c>
      <c r="G21" s="270">
        <f>SUM(G22:G24)</f>
        <v>0</v>
      </c>
      <c r="H21" s="310">
        <f>SUM(I21:K21)</f>
        <v>0</v>
      </c>
      <c r="I21" s="269">
        <f>SUM(I22:I24)</f>
        <v>0</v>
      </c>
      <c r="J21" s="182">
        <f>SUM(J22:J24)</f>
        <v>0</v>
      </c>
      <c r="K21" s="270">
        <f>SUM(K22:K24)</f>
        <v>0</v>
      </c>
      <c r="L21" s="310">
        <f>SUM(M21:Z21)</f>
        <v>0</v>
      </c>
      <c r="M21" s="182">
        <f t="shared" ref="M21:AA21" si="15">SUM(M22:M24)</f>
        <v>0</v>
      </c>
      <c r="N21" s="182">
        <f t="shared" ref="N21" si="16">SUM(N22:N24)</f>
        <v>0</v>
      </c>
      <c r="O21" s="182">
        <f t="shared" si="15"/>
        <v>0</v>
      </c>
      <c r="P21" s="182">
        <f t="shared" si="15"/>
        <v>0</v>
      </c>
      <c r="Q21" s="182">
        <f t="shared" si="15"/>
        <v>0</v>
      </c>
      <c r="R21" s="182">
        <f t="shared" si="15"/>
        <v>0</v>
      </c>
      <c r="S21" s="182">
        <f t="shared" si="15"/>
        <v>0</v>
      </c>
      <c r="T21" s="182">
        <f t="shared" si="15"/>
        <v>0</v>
      </c>
      <c r="U21" s="182">
        <f t="shared" si="15"/>
        <v>0</v>
      </c>
      <c r="V21" s="182">
        <f t="shared" si="15"/>
        <v>0</v>
      </c>
      <c r="W21" s="182">
        <f t="shared" si="15"/>
        <v>0</v>
      </c>
      <c r="X21" s="182">
        <f t="shared" si="15"/>
        <v>0</v>
      </c>
      <c r="Y21" s="182">
        <f t="shared" si="15"/>
        <v>0</v>
      </c>
      <c r="Z21" s="270">
        <f t="shared" si="15"/>
        <v>0</v>
      </c>
      <c r="AA21" s="310">
        <f t="shared" si="15"/>
        <v>0</v>
      </c>
      <c r="AB21" s="331">
        <f t="shared" ref="AB21:AQ21" si="17">SUM(AB22:AB24)</f>
        <v>-59.941999999999993</v>
      </c>
      <c r="AC21" s="332">
        <f t="shared" si="17"/>
        <v>-59.941999999999993</v>
      </c>
      <c r="AD21" s="182">
        <f t="shared" si="17"/>
        <v>0</v>
      </c>
      <c r="AE21" s="182">
        <f t="shared" si="17"/>
        <v>0</v>
      </c>
      <c r="AF21" s="182">
        <f t="shared" si="17"/>
        <v>0</v>
      </c>
      <c r="AG21" s="182">
        <f t="shared" si="17"/>
        <v>0</v>
      </c>
      <c r="AH21" s="182">
        <f t="shared" si="17"/>
        <v>0</v>
      </c>
      <c r="AI21" s="182">
        <f t="shared" si="17"/>
        <v>0</v>
      </c>
      <c r="AJ21" s="182">
        <f t="shared" ref="AJ21:AK21" si="18">SUM(AJ22:AJ24)</f>
        <v>0</v>
      </c>
      <c r="AK21" s="182">
        <f t="shared" si="18"/>
        <v>0</v>
      </c>
      <c r="AL21" s="182">
        <f t="shared" ref="AL21" si="19">SUM(AL22:AL24)</f>
        <v>0</v>
      </c>
      <c r="AM21" s="423">
        <f t="shared" si="17"/>
        <v>0</v>
      </c>
      <c r="AN21" s="335">
        <f t="shared" si="17"/>
        <v>0</v>
      </c>
      <c r="AO21" s="310">
        <f t="shared" si="17"/>
        <v>59.941999999999993</v>
      </c>
      <c r="AP21" s="331">
        <f t="shared" si="17"/>
        <v>0</v>
      </c>
      <c r="AQ21" s="223">
        <f t="shared" si="17"/>
        <v>0</v>
      </c>
    </row>
    <row r="22" spans="1:44" s="220" customFormat="1" ht="12.75" customHeight="1">
      <c r="A22" s="63" t="s">
        <v>229</v>
      </c>
      <c r="B22" s="210"/>
      <c r="C22" s="271"/>
      <c r="D22" s="626"/>
      <c r="E22" s="272"/>
      <c r="F22" s="261"/>
      <c r="G22" s="261"/>
      <c r="H22" s="307"/>
      <c r="I22" s="311"/>
      <c r="J22" s="179"/>
      <c r="K22" s="261"/>
      <c r="L22" s="307"/>
      <c r="M22" s="179"/>
      <c r="N22" s="179"/>
      <c r="O22" s="179"/>
      <c r="P22" s="179"/>
      <c r="Q22" s="179"/>
      <c r="R22" s="179"/>
      <c r="S22" s="179"/>
      <c r="T22" s="179"/>
      <c r="U22" s="179"/>
      <c r="V22" s="261"/>
      <c r="W22" s="260"/>
      <c r="X22" s="179"/>
      <c r="Y22" s="179"/>
      <c r="Z22" s="261"/>
      <c r="AA22" s="307"/>
      <c r="AB22" s="326">
        <f>SUM(AC22:AM22)</f>
        <v>-59.941999999999993</v>
      </c>
      <c r="AC22" s="327">
        <f>-AC2</f>
        <v>-59.941999999999993</v>
      </c>
      <c r="AD22" s="179">
        <f>-AD2</f>
        <v>0</v>
      </c>
      <c r="AE22" s="179"/>
      <c r="AF22" s="179"/>
      <c r="AG22" s="179"/>
      <c r="AH22" s="179"/>
      <c r="AI22" s="179"/>
      <c r="AJ22" s="179"/>
      <c r="AK22" s="179">
        <v>0</v>
      </c>
      <c r="AL22" s="179"/>
      <c r="AM22" s="420"/>
      <c r="AN22" s="311"/>
      <c r="AO22" s="307">
        <f>-(C22+H22+L22+AA22+AB22)</f>
        <v>59.941999999999993</v>
      </c>
      <c r="AP22" s="326"/>
      <c r="AQ22" s="219">
        <f>C22+H22+L22+AA22+AB22+AN22+AO22+AP22</f>
        <v>0</v>
      </c>
    </row>
    <row r="23" spans="1:44" s="220" customFormat="1" ht="12.75" customHeight="1">
      <c r="A23" s="936" t="s">
        <v>230</v>
      </c>
      <c r="B23" s="191"/>
      <c r="C23" s="273"/>
      <c r="D23" s="274"/>
      <c r="E23" s="181"/>
      <c r="F23" s="172"/>
      <c r="G23" s="172"/>
      <c r="H23" s="309"/>
      <c r="I23" s="225"/>
      <c r="J23" s="183"/>
      <c r="K23" s="172"/>
      <c r="L23" s="309"/>
      <c r="M23" s="183"/>
      <c r="N23" s="183"/>
      <c r="O23" s="183"/>
      <c r="P23" s="183"/>
      <c r="Q23" s="183"/>
      <c r="R23" s="183"/>
      <c r="S23" s="183"/>
      <c r="T23" s="183"/>
      <c r="U23" s="183"/>
      <c r="V23" s="172"/>
      <c r="W23" s="357"/>
      <c r="X23" s="183"/>
      <c r="Y23" s="183"/>
      <c r="Z23" s="172"/>
      <c r="AA23" s="309"/>
      <c r="AB23" s="217"/>
      <c r="AC23" s="297"/>
      <c r="AD23" s="183"/>
      <c r="AE23" s="183"/>
      <c r="AF23" s="183"/>
      <c r="AG23" s="183"/>
      <c r="AH23" s="183"/>
      <c r="AI23" s="183"/>
      <c r="AJ23" s="183"/>
      <c r="AK23" s="183"/>
      <c r="AL23" s="183"/>
      <c r="AM23" s="436"/>
      <c r="AN23" s="225"/>
      <c r="AO23" s="309"/>
      <c r="AP23" s="217"/>
      <c r="AQ23" s="226">
        <f>C23+H23+L23+AA23+AB23+AN23+AO23+AP23</f>
        <v>0</v>
      </c>
    </row>
    <row r="24" spans="1:44" s="220" customFormat="1" ht="12.75" customHeight="1" thickBot="1">
      <c r="A24" s="33" t="s">
        <v>231</v>
      </c>
      <c r="B24" s="201"/>
      <c r="C24" s="275">
        <f>SUM(D24:G24)</f>
        <v>0</v>
      </c>
      <c r="D24" s="377">
        <v>0</v>
      </c>
      <c r="E24" s="184">
        <f>-D24-V24</f>
        <v>0</v>
      </c>
      <c r="F24" s="253"/>
      <c r="G24" s="253">
        <v>0</v>
      </c>
      <c r="H24" s="303"/>
      <c r="I24" s="312"/>
      <c r="J24" s="184"/>
      <c r="K24" s="253"/>
      <c r="L24" s="303">
        <f>SUM(N24:Z24)</f>
        <v>0</v>
      </c>
      <c r="M24" s="184"/>
      <c r="N24" s="184">
        <v>0</v>
      </c>
      <c r="O24" s="184"/>
      <c r="P24" s="184">
        <v>0</v>
      </c>
      <c r="Q24" s="184">
        <v>0</v>
      </c>
      <c r="R24" s="184">
        <v>0</v>
      </c>
      <c r="S24" s="184">
        <v>0</v>
      </c>
      <c r="T24" s="184"/>
      <c r="U24" s="184">
        <v>0</v>
      </c>
      <c r="V24" s="253">
        <v>0</v>
      </c>
      <c r="W24" s="304">
        <v>0</v>
      </c>
      <c r="X24" s="184"/>
      <c r="Y24" s="184"/>
      <c r="Z24" s="253"/>
      <c r="AA24" s="303">
        <f>-AH24</f>
        <v>0</v>
      </c>
      <c r="AB24" s="303">
        <f>SUM(AC24:AM24)</f>
        <v>0</v>
      </c>
      <c r="AC24" s="323"/>
      <c r="AD24" s="184"/>
      <c r="AE24" s="184"/>
      <c r="AF24" s="184"/>
      <c r="AG24" s="184"/>
      <c r="AH24" s="184">
        <v>0</v>
      </c>
      <c r="AI24" s="184"/>
      <c r="AJ24" s="184"/>
      <c r="AK24" s="184"/>
      <c r="AL24" s="184"/>
      <c r="AM24" s="417"/>
      <c r="AN24" s="312"/>
      <c r="AO24" s="303"/>
      <c r="AP24" s="322"/>
      <c r="AQ24" s="202">
        <f>C24+H24+L24+AA24+AB24+AN24+AO24+AP24</f>
        <v>0</v>
      </c>
    </row>
    <row r="25" spans="1:44" s="96" customFormat="1" ht="12.75" customHeight="1" thickBot="1">
      <c r="A25" s="86" t="s">
        <v>8</v>
      </c>
      <c r="B25" s="1"/>
      <c r="C25" s="87">
        <f>SUM(D25:G25)</f>
        <v>0</v>
      </c>
      <c r="D25" s="88"/>
      <c r="E25" s="89"/>
      <c r="F25" s="108"/>
      <c r="G25" s="108"/>
      <c r="H25" s="50">
        <f>SUM(I25:K25)</f>
        <v>7.8120000000000003</v>
      </c>
      <c r="I25" s="108">
        <v>7.8120000000000003</v>
      </c>
      <c r="J25" s="109"/>
      <c r="K25" s="108"/>
      <c r="L25" s="91">
        <f>SUM(O25:Z25)</f>
        <v>62.812824620235034</v>
      </c>
      <c r="M25" s="109"/>
      <c r="N25" s="109"/>
      <c r="O25" s="109">
        <v>42.492624620235034</v>
      </c>
      <c r="P25" s="109"/>
      <c r="Q25" s="109"/>
      <c r="R25" s="109"/>
      <c r="S25" s="109">
        <v>12.803699999999999</v>
      </c>
      <c r="T25" s="109">
        <v>3.3789000000000002</v>
      </c>
      <c r="U25" s="109">
        <v>4.1375999999999999</v>
      </c>
      <c r="V25" s="109"/>
      <c r="W25" s="109"/>
      <c r="X25" s="109"/>
      <c r="Y25" s="109"/>
      <c r="Z25" s="108"/>
      <c r="AA25" s="91">
        <v>33.026798509601605</v>
      </c>
      <c r="AB25" s="92">
        <f>SUM(AC25:AI25)</f>
        <v>0</v>
      </c>
      <c r="AC25" s="93"/>
      <c r="AD25" s="109"/>
      <c r="AE25" s="109"/>
      <c r="AF25" s="109"/>
      <c r="AG25" s="109"/>
      <c r="AH25" s="109"/>
      <c r="AI25" s="109"/>
      <c r="AJ25" s="109"/>
      <c r="AK25" s="109"/>
      <c r="AL25" s="109"/>
      <c r="AM25" s="443"/>
      <c r="AN25" s="110"/>
      <c r="AO25" s="91">
        <v>184.09286328460877</v>
      </c>
      <c r="AP25" s="92"/>
      <c r="AQ25" s="111">
        <f>C25+H25+L25+AA25+AB25+AN25+AO25+AP25</f>
        <v>287.74448641444542</v>
      </c>
    </row>
    <row r="26" spans="1:44" s="52" customFormat="1" ht="12.75" customHeight="1" thickBot="1">
      <c r="A26" s="45" t="s">
        <v>9</v>
      </c>
      <c r="B26" s="46"/>
      <c r="C26" s="47">
        <f t="shared" ref="C26:AP26" si="20">C7-C9+C15+C21-C25</f>
        <v>839.5686671405042</v>
      </c>
      <c r="D26" s="112">
        <f t="shared" si="20"/>
        <v>821.56931712876622</v>
      </c>
      <c r="E26" s="112">
        <f t="shared" si="20"/>
        <v>0</v>
      </c>
      <c r="F26" s="112">
        <f t="shared" si="20"/>
        <v>0</v>
      </c>
      <c r="G26" s="112">
        <f t="shared" si="20"/>
        <v>17.999350011738152</v>
      </c>
      <c r="H26" s="91">
        <f t="shared" si="20"/>
        <v>756.8219999933001</v>
      </c>
      <c r="I26" s="112">
        <f t="shared" si="20"/>
        <v>4.0000006799925991E-2</v>
      </c>
      <c r="J26" s="112">
        <f t="shared" si="20"/>
        <v>585.79699998649994</v>
      </c>
      <c r="K26" s="112">
        <f t="shared" si="20"/>
        <v>170.98500000000001</v>
      </c>
      <c r="L26" s="50">
        <f t="shared" si="20"/>
        <v>4127.4407038499985</v>
      </c>
      <c r="M26" s="49">
        <f t="shared" si="20"/>
        <v>0</v>
      </c>
      <c r="N26" s="49">
        <f t="shared" si="20"/>
        <v>-1.0650000000000013</v>
      </c>
      <c r="O26" s="49">
        <f t="shared" si="20"/>
        <v>0</v>
      </c>
      <c r="P26" s="49">
        <f t="shared" si="20"/>
        <v>937.19999999999982</v>
      </c>
      <c r="Q26" s="49">
        <f t="shared" si="20"/>
        <v>121.39400000000001</v>
      </c>
      <c r="R26" s="49">
        <f t="shared" si="20"/>
        <v>354.96209999999996</v>
      </c>
      <c r="S26" s="49">
        <f t="shared" si="20"/>
        <v>592.90980000000002</v>
      </c>
      <c r="T26" s="49">
        <f t="shared" si="20"/>
        <v>141.91380000000001</v>
      </c>
      <c r="U26" s="49">
        <f t="shared" si="20"/>
        <v>1724.3447999999999</v>
      </c>
      <c r="V26" s="49">
        <f t="shared" si="20"/>
        <v>68.715767475000007</v>
      </c>
      <c r="W26" s="49">
        <f t="shared" si="20"/>
        <v>1.0510000000000019</v>
      </c>
      <c r="X26" s="49">
        <f t="shared" si="20"/>
        <v>125.41443637500001</v>
      </c>
      <c r="Y26" s="49">
        <f t="shared" si="20"/>
        <v>0</v>
      </c>
      <c r="Z26" s="49">
        <f t="shared" si="20"/>
        <v>60.6</v>
      </c>
      <c r="AA26" s="50">
        <f t="shared" si="20"/>
        <v>1000.6978037541789</v>
      </c>
      <c r="AB26" s="48">
        <f t="shared" si="20"/>
        <v>107.83892232731442</v>
      </c>
      <c r="AC26" s="114">
        <f t="shared" si="20"/>
        <v>0</v>
      </c>
      <c r="AD26" s="49">
        <f t="shared" si="20"/>
        <v>0</v>
      </c>
      <c r="AE26" s="49">
        <f t="shared" si="20"/>
        <v>105.4743479507022</v>
      </c>
      <c r="AF26" s="49">
        <f t="shared" si="20"/>
        <v>0</v>
      </c>
      <c r="AG26" s="49">
        <f t="shared" si="20"/>
        <v>0</v>
      </c>
      <c r="AH26" s="49">
        <f t="shared" si="20"/>
        <v>2.2690360179612115</v>
      </c>
      <c r="AI26" s="49">
        <f t="shared" si="20"/>
        <v>0</v>
      </c>
      <c r="AJ26" s="49">
        <f t="shared" ref="AJ26" si="21">AJ7-AJ9+AJ15+AJ21-AJ25</f>
        <v>0</v>
      </c>
      <c r="AK26" s="49">
        <f t="shared" si="20"/>
        <v>0</v>
      </c>
      <c r="AL26" s="49">
        <f t="shared" si="20"/>
        <v>4.7769179325499185E-2</v>
      </c>
      <c r="AM26" s="444">
        <f t="shared" si="20"/>
        <v>4.7769179325499185E-2</v>
      </c>
      <c r="AN26" s="112">
        <f t="shared" si="20"/>
        <v>0</v>
      </c>
      <c r="AO26" s="50">
        <f t="shared" si="20"/>
        <v>1019.0133671539122</v>
      </c>
      <c r="AP26" s="48">
        <f t="shared" si="20"/>
        <v>0</v>
      </c>
      <c r="AQ26" s="51">
        <f>C26+H26+L26+AA26+AB26+AN26+AO26+AP26</f>
        <v>7851.3814642192083</v>
      </c>
    </row>
    <row r="27" spans="1:44" s="52" customFormat="1" ht="12.75" customHeight="1">
      <c r="A27" s="53" t="s">
        <v>10</v>
      </c>
      <c r="B27" s="54"/>
      <c r="C27" s="55">
        <f t="shared" ref="C27:V27" si="22">C28</f>
        <v>0</v>
      </c>
      <c r="D27" s="56">
        <f t="shared" si="22"/>
        <v>0</v>
      </c>
      <c r="E27" s="57">
        <f t="shared" si="22"/>
        <v>0</v>
      </c>
      <c r="F27" s="58">
        <f t="shared" si="22"/>
        <v>0</v>
      </c>
      <c r="G27" s="58">
        <f t="shared" si="22"/>
        <v>0</v>
      </c>
      <c r="H27" s="59">
        <f t="shared" si="22"/>
        <v>0</v>
      </c>
      <c r="I27" s="56">
        <f t="shared" si="22"/>
        <v>0</v>
      </c>
      <c r="J27" s="57">
        <f t="shared" si="22"/>
        <v>0</v>
      </c>
      <c r="K27" s="58">
        <f t="shared" si="22"/>
        <v>0</v>
      </c>
      <c r="L27" s="59">
        <f t="shared" si="22"/>
        <v>186.014436375</v>
      </c>
      <c r="M27" s="57">
        <f t="shared" si="22"/>
        <v>0</v>
      </c>
      <c r="N27" s="57">
        <f t="shared" si="22"/>
        <v>0</v>
      </c>
      <c r="O27" s="57">
        <f t="shared" si="22"/>
        <v>0</v>
      </c>
      <c r="P27" s="57">
        <f t="shared" si="22"/>
        <v>0</v>
      </c>
      <c r="Q27" s="57">
        <f t="shared" si="22"/>
        <v>0</v>
      </c>
      <c r="R27" s="57">
        <f t="shared" si="22"/>
        <v>0</v>
      </c>
      <c r="S27" s="57">
        <f t="shared" si="22"/>
        <v>0</v>
      </c>
      <c r="T27" s="57">
        <f t="shared" si="22"/>
        <v>0</v>
      </c>
      <c r="U27" s="57">
        <f t="shared" si="22"/>
        <v>0</v>
      </c>
      <c r="V27" s="57">
        <f t="shared" si="22"/>
        <v>0</v>
      </c>
      <c r="W27" s="57"/>
      <c r="X27" s="57">
        <f t="shared" ref="X27:AQ27" si="23">X28</f>
        <v>125.41443637500001</v>
      </c>
      <c r="Y27" s="57">
        <f t="shared" si="23"/>
        <v>0</v>
      </c>
      <c r="Z27" s="58">
        <f t="shared" si="23"/>
        <v>60.6</v>
      </c>
      <c r="AA27" s="59">
        <f t="shared" si="23"/>
        <v>430.57638291774146</v>
      </c>
      <c r="AB27" s="60">
        <f t="shared" si="23"/>
        <v>0</v>
      </c>
      <c r="AC27" s="61">
        <f t="shared" si="23"/>
        <v>0</v>
      </c>
      <c r="AD27" s="57">
        <f t="shared" si="23"/>
        <v>0</v>
      </c>
      <c r="AE27" s="57">
        <f t="shared" si="23"/>
        <v>0</v>
      </c>
      <c r="AF27" s="57">
        <f t="shared" si="23"/>
        <v>0</v>
      </c>
      <c r="AG27" s="57">
        <f t="shared" si="23"/>
        <v>0</v>
      </c>
      <c r="AH27" s="57">
        <f t="shared" si="23"/>
        <v>0</v>
      </c>
      <c r="AI27" s="57">
        <f t="shared" si="23"/>
        <v>0</v>
      </c>
      <c r="AJ27" s="57">
        <f t="shared" si="23"/>
        <v>0</v>
      </c>
      <c r="AK27" s="57">
        <f t="shared" si="23"/>
        <v>0</v>
      </c>
      <c r="AL27" s="57">
        <f t="shared" si="23"/>
        <v>0</v>
      </c>
      <c r="AM27" s="427">
        <f t="shared" si="23"/>
        <v>0</v>
      </c>
      <c r="AN27" s="60">
        <f t="shared" si="23"/>
        <v>0</v>
      </c>
      <c r="AO27" s="59">
        <f t="shared" si="23"/>
        <v>0</v>
      </c>
      <c r="AP27" s="60">
        <f t="shared" si="23"/>
        <v>0</v>
      </c>
      <c r="AQ27" s="115">
        <f t="shared" si="23"/>
        <v>616.59081929274146</v>
      </c>
      <c r="AR27" s="206"/>
    </row>
    <row r="28" spans="1:44" ht="12.75" customHeight="1" thickBot="1">
      <c r="A28" s="116" t="s">
        <v>11</v>
      </c>
      <c r="B28" s="117"/>
      <c r="C28" s="118">
        <f>SUM(D28:G28)</f>
        <v>0</v>
      </c>
      <c r="D28" s="100"/>
      <c r="E28" s="101"/>
      <c r="F28" s="102"/>
      <c r="G28" s="102"/>
      <c r="H28" s="119">
        <f>SUM(I28:K28)</f>
        <v>0</v>
      </c>
      <c r="I28" s="100"/>
      <c r="J28" s="101"/>
      <c r="K28" s="102"/>
      <c r="L28" s="119">
        <f>SUM(M28:Z28)</f>
        <v>186.014436375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>
        <f>X26</f>
        <v>125.41443637500001</v>
      </c>
      <c r="Y28" s="101">
        <f>Y26</f>
        <v>0</v>
      </c>
      <c r="Z28" s="102">
        <f>Z26</f>
        <v>60.6</v>
      </c>
      <c r="AA28" s="119">
        <v>430.57638291774146</v>
      </c>
      <c r="AB28" s="120">
        <f>SUM(AC28:AI28)</f>
        <v>0</v>
      </c>
      <c r="AC28" s="105"/>
      <c r="AD28" s="101"/>
      <c r="AE28" s="101"/>
      <c r="AF28" s="101"/>
      <c r="AG28" s="101"/>
      <c r="AH28" s="101"/>
      <c r="AI28" s="101"/>
      <c r="AJ28" s="101"/>
      <c r="AK28" s="101"/>
      <c r="AL28" s="101"/>
      <c r="AM28" s="445"/>
      <c r="AN28" s="120"/>
      <c r="AO28" s="119"/>
      <c r="AP28" s="120"/>
      <c r="AQ28" s="106">
        <f t="shared" ref="AQ28:AQ72" si="24">C28+H28+L28+AA28+AB28+AN28+AO28+AP28</f>
        <v>616.59081929274146</v>
      </c>
    </row>
    <row r="29" spans="1:44" s="52" customFormat="1" ht="12.75" customHeight="1" thickBot="1">
      <c r="A29" s="53" t="s">
        <v>12</v>
      </c>
      <c r="B29" s="54"/>
      <c r="C29" s="55">
        <f t="shared" ref="C29:AQ29" si="25">C30+C45+C56+C58+C65+C70+C71</f>
        <v>842.60810760766424</v>
      </c>
      <c r="D29" s="56">
        <f t="shared" si="25"/>
        <v>824.6226468076643</v>
      </c>
      <c r="E29" s="57">
        <f t="shared" ref="E29" si="26">E30+E44+E55+E56+E59+E60</f>
        <v>0</v>
      </c>
      <c r="F29" s="58">
        <f t="shared" si="25"/>
        <v>0</v>
      </c>
      <c r="G29" s="58">
        <f t="shared" si="25"/>
        <v>17.985460799999998</v>
      </c>
      <c r="H29" s="59">
        <f t="shared" si="25"/>
        <v>756.93599999999992</v>
      </c>
      <c r="I29" s="56">
        <f t="shared" si="25"/>
        <v>0</v>
      </c>
      <c r="J29" s="56">
        <f t="shared" si="25"/>
        <v>585.93599999999992</v>
      </c>
      <c r="K29" s="56">
        <f t="shared" si="25"/>
        <v>171</v>
      </c>
      <c r="L29" s="59">
        <f t="shared" si="25"/>
        <v>3951.7526676195598</v>
      </c>
      <c r="M29" s="57">
        <f t="shared" si="25"/>
        <v>0</v>
      </c>
      <c r="N29" s="57">
        <f t="shared" ref="N29" si="27">N30+N45+N56+N58+N65+N70+N71</f>
        <v>0</v>
      </c>
      <c r="O29" s="57">
        <f t="shared" si="25"/>
        <v>0</v>
      </c>
      <c r="P29" s="57">
        <f t="shared" si="25"/>
        <v>942.4611040188679</v>
      </c>
      <c r="Q29" s="57">
        <f t="shared" si="25"/>
        <v>121.39400000000001</v>
      </c>
      <c r="R29" s="57">
        <f t="shared" si="25"/>
        <v>373.92175117069218</v>
      </c>
      <c r="S29" s="57">
        <f t="shared" si="25"/>
        <v>588.97019999999998</v>
      </c>
      <c r="T29" s="57">
        <f t="shared" si="25"/>
        <v>147.73670678000008</v>
      </c>
      <c r="U29" s="57">
        <f t="shared" si="25"/>
        <v>1709.8183999999999</v>
      </c>
      <c r="V29" s="57">
        <f t="shared" si="25"/>
        <v>66.399505649999995</v>
      </c>
      <c r="W29" s="57">
        <f t="shared" si="25"/>
        <v>1.0510000000000019</v>
      </c>
      <c r="X29" s="57">
        <f t="shared" si="25"/>
        <v>0</v>
      </c>
      <c r="Y29" s="57">
        <f t="shared" si="25"/>
        <v>0</v>
      </c>
      <c r="Z29" s="57">
        <f t="shared" si="25"/>
        <v>0</v>
      </c>
      <c r="AA29" s="50">
        <f t="shared" si="25"/>
        <v>569.72843221553444</v>
      </c>
      <c r="AB29" s="60">
        <f t="shared" si="25"/>
        <v>107.83892232731442</v>
      </c>
      <c r="AC29" s="61">
        <f t="shared" si="25"/>
        <v>0</v>
      </c>
      <c r="AD29" s="57">
        <f t="shared" si="25"/>
        <v>0</v>
      </c>
      <c r="AE29" s="57">
        <f t="shared" si="25"/>
        <v>105.4743479507022</v>
      </c>
      <c r="AF29" s="57">
        <f t="shared" ref="AF29" si="28">AF30+AF45+AF56+AF58+AF65+AF70+AF71</f>
        <v>0</v>
      </c>
      <c r="AG29" s="57">
        <f t="shared" si="25"/>
        <v>0</v>
      </c>
      <c r="AH29" s="57">
        <f t="shared" si="25"/>
        <v>2.2690360179612115</v>
      </c>
      <c r="AI29" s="57">
        <f t="shared" si="25"/>
        <v>0</v>
      </c>
      <c r="AJ29" s="57">
        <f t="shared" ref="AJ29" si="29">AJ30+AJ45+AJ56+AJ58+AJ65+AJ70+AJ71</f>
        <v>0</v>
      </c>
      <c r="AK29" s="57">
        <f t="shared" si="25"/>
        <v>0</v>
      </c>
      <c r="AL29" s="57">
        <f t="shared" ref="AL29" si="30">AL30+AL45+AL56+AL58+AL65+AL70+AL71</f>
        <v>4.7769179325499185E-2</v>
      </c>
      <c r="AM29" s="427">
        <f t="shared" si="25"/>
        <v>4.7769179325499185E-2</v>
      </c>
      <c r="AN29" s="56">
        <f t="shared" si="25"/>
        <v>0</v>
      </c>
      <c r="AO29" s="59">
        <f t="shared" si="25"/>
        <v>1020.4643164230438</v>
      </c>
      <c r="AP29" s="60">
        <f t="shared" si="25"/>
        <v>0</v>
      </c>
      <c r="AQ29" s="51">
        <f t="shared" si="25"/>
        <v>7249.3284461931162</v>
      </c>
    </row>
    <row r="30" spans="1:44" s="128" customFormat="1" ht="12.75" customHeight="1">
      <c r="A30" s="230" t="s">
        <v>43</v>
      </c>
      <c r="B30" s="121"/>
      <c r="C30" s="122">
        <f>SUM(C31:C44)</f>
        <v>216.16737107311755</v>
      </c>
      <c r="D30" s="185">
        <v>216.16737107311755</v>
      </c>
      <c r="E30" s="124">
        <v>0</v>
      </c>
      <c r="F30" s="125"/>
      <c r="G30" s="125"/>
      <c r="H30" s="126">
        <f>SUM(H31:H44)</f>
        <v>0</v>
      </c>
      <c r="I30" s="123">
        <f t="shared" ref="I30:K30" si="31">SUM(I31:I44)</f>
        <v>0</v>
      </c>
      <c r="J30" s="124">
        <f t="shared" si="31"/>
        <v>0</v>
      </c>
      <c r="K30" s="124">
        <f t="shared" si="31"/>
        <v>0</v>
      </c>
      <c r="L30" s="126">
        <f>SUM(L31:L44)</f>
        <v>733.80436834634929</v>
      </c>
      <c r="M30" s="185">
        <f>SUM(M31:M44)</f>
        <v>0</v>
      </c>
      <c r="N30" s="185">
        <f>SUM(N31:N44)</f>
        <v>0</v>
      </c>
      <c r="O30" s="185">
        <f>SUM(O31:O44)</f>
        <v>0</v>
      </c>
      <c r="P30" s="185">
        <f>SUM(P31:P44)</f>
        <v>0</v>
      </c>
      <c r="Q30" s="185">
        <v>18.143380284576828</v>
      </c>
      <c r="R30" s="185">
        <f>SUM(R31:R44)</f>
        <v>0</v>
      </c>
      <c r="S30" s="185">
        <v>421.53719999999998</v>
      </c>
      <c r="T30" s="185">
        <v>62.300473549432304</v>
      </c>
      <c r="U30" s="185">
        <v>183.67499073734021</v>
      </c>
      <c r="V30" s="185">
        <v>47.097323775</v>
      </c>
      <c r="W30" s="185">
        <f>SUM(W31:W44)</f>
        <v>1.0510000000000019</v>
      </c>
      <c r="X30" s="185">
        <f>SUM(X31:X44)</f>
        <v>0</v>
      </c>
      <c r="Y30" s="185">
        <f>SUM(Y31:Y44)</f>
        <v>0</v>
      </c>
      <c r="Z30" s="280">
        <f>SUM(Z31:Z44)</f>
        <v>0</v>
      </c>
      <c r="AA30" s="314">
        <v>358.44740613356259</v>
      </c>
      <c r="AB30" s="336">
        <f t="shared" ref="AB30:AN30" si="32">SUM(AB31:AB44)</f>
        <v>63.055316709658925</v>
      </c>
      <c r="AC30" s="337">
        <f t="shared" si="32"/>
        <v>0</v>
      </c>
      <c r="AD30" s="185">
        <f t="shared" si="32"/>
        <v>0</v>
      </c>
      <c r="AE30" s="185">
        <f t="shared" si="32"/>
        <v>60.786280691697712</v>
      </c>
      <c r="AF30" s="185">
        <f t="shared" ref="AF30" si="33">SUM(AF31:AF44)</f>
        <v>0</v>
      </c>
      <c r="AG30" s="185">
        <f t="shared" si="32"/>
        <v>0</v>
      </c>
      <c r="AH30" s="185">
        <f t="shared" si="32"/>
        <v>2.2690360179612115</v>
      </c>
      <c r="AI30" s="185">
        <f t="shared" si="32"/>
        <v>0</v>
      </c>
      <c r="AJ30" s="185">
        <f t="shared" ref="AJ30" si="34">SUM(AJ31:AJ44)</f>
        <v>0</v>
      </c>
      <c r="AK30" s="185">
        <f t="shared" si="32"/>
        <v>0</v>
      </c>
      <c r="AL30" s="185">
        <f t="shared" ref="AL30" si="35">SUM(AL31:AL44)</f>
        <v>0</v>
      </c>
      <c r="AM30" s="439">
        <f t="shared" si="32"/>
        <v>0</v>
      </c>
      <c r="AN30" s="279">
        <f t="shared" si="32"/>
        <v>0</v>
      </c>
      <c r="AO30" s="314">
        <v>385.64058469475492</v>
      </c>
      <c r="AP30" s="127">
        <f>SUM(AP31:AP44)</f>
        <v>0</v>
      </c>
      <c r="AQ30" s="62">
        <f t="shared" ref="AQ30" si="36">C30+H30+L30+AA30+AB30+AN30+AO30+AP30</f>
        <v>1757.1150469574432</v>
      </c>
    </row>
    <row r="31" spans="1:44" ht="12.75" customHeight="1">
      <c r="A31" s="233" t="s">
        <v>13</v>
      </c>
      <c r="B31" s="129" t="s">
        <v>14</v>
      </c>
      <c r="C31" s="130">
        <f t="shared" ref="C31:C43" si="37">SUM(D31:G31)</f>
        <v>0</v>
      </c>
      <c r="D31" s="186">
        <v>0</v>
      </c>
      <c r="E31" s="132"/>
      <c r="F31" s="133"/>
      <c r="G31" s="133"/>
      <c r="H31" s="134">
        <f t="shared" ref="H31:H43" si="38">SUM(I31:K31)</f>
        <v>0</v>
      </c>
      <c r="I31" s="131"/>
      <c r="J31" s="132"/>
      <c r="K31" s="133"/>
      <c r="L31" s="134">
        <f t="shared" ref="L31:L43" si="39">SUM(M31:Z31)</f>
        <v>24.517903378244696</v>
      </c>
      <c r="M31" s="186"/>
      <c r="N31" s="186"/>
      <c r="O31" s="186"/>
      <c r="P31" s="186"/>
      <c r="Q31" s="186">
        <v>0.24107501790741453</v>
      </c>
      <c r="R31" s="186"/>
      <c r="S31" s="186">
        <v>6.0168439772784064</v>
      </c>
      <c r="T31" s="186">
        <v>0</v>
      </c>
      <c r="U31" s="186">
        <v>18.259984383058875</v>
      </c>
      <c r="V31" s="186">
        <v>0</v>
      </c>
      <c r="W31" s="186"/>
      <c r="X31" s="186"/>
      <c r="Y31" s="186"/>
      <c r="Z31" s="283"/>
      <c r="AA31" s="352">
        <v>3.987457710105732</v>
      </c>
      <c r="AB31" s="338">
        <f t="shared" ref="AB31:AB43" si="40">SUM(AC31:AM31)</f>
        <v>0</v>
      </c>
      <c r="AC31" s="339"/>
      <c r="AD31" s="186"/>
      <c r="AE31" s="186">
        <v>0</v>
      </c>
      <c r="AF31" s="186"/>
      <c r="AG31" s="186"/>
      <c r="AH31" s="186"/>
      <c r="AI31" s="186">
        <v>0</v>
      </c>
      <c r="AJ31" s="186"/>
      <c r="AK31" s="179"/>
      <c r="AL31" s="179"/>
      <c r="AM31" s="440"/>
      <c r="AN31" s="434"/>
      <c r="AO31" s="347">
        <v>8.1973688898205843</v>
      </c>
      <c r="AP31" s="136"/>
      <c r="AQ31" s="74">
        <f t="shared" si="24"/>
        <v>36.702729978171014</v>
      </c>
    </row>
    <row r="32" spans="1:44" ht="12.75" customHeight="1">
      <c r="A32" s="235" t="s">
        <v>110</v>
      </c>
      <c r="B32" s="138" t="s">
        <v>15</v>
      </c>
      <c r="C32" s="21">
        <f t="shared" si="37"/>
        <v>69.822429623130461</v>
      </c>
      <c r="D32" s="186">
        <v>69.822429623130461</v>
      </c>
      <c r="E32" s="27"/>
      <c r="F32" s="24"/>
      <c r="G32" s="24"/>
      <c r="H32" s="25">
        <f t="shared" si="38"/>
        <v>0</v>
      </c>
      <c r="I32" s="26">
        <v>0</v>
      </c>
      <c r="J32" s="27"/>
      <c r="K32" s="24"/>
      <c r="L32" s="25">
        <f t="shared" si="39"/>
        <v>138.45708889318789</v>
      </c>
      <c r="M32" s="173"/>
      <c r="N32" s="173"/>
      <c r="O32" s="173"/>
      <c r="P32" s="173"/>
      <c r="Q32" s="186">
        <v>3.1515393846512643</v>
      </c>
      <c r="R32" s="173"/>
      <c r="S32" s="186">
        <v>78.657344631940177</v>
      </c>
      <c r="T32" s="186">
        <v>2.0945338614771396</v>
      </c>
      <c r="U32" s="186">
        <v>54.553671015119306</v>
      </c>
      <c r="V32" s="186">
        <v>0</v>
      </c>
      <c r="W32" s="173"/>
      <c r="X32" s="173"/>
      <c r="Y32" s="173"/>
      <c r="Z32" s="188"/>
      <c r="AA32" s="350">
        <v>109.97292785987257</v>
      </c>
      <c r="AB32" s="320">
        <f t="shared" si="40"/>
        <v>2.2690360179612115</v>
      </c>
      <c r="AC32" s="321"/>
      <c r="AD32" s="173"/>
      <c r="AE32" s="173">
        <v>0</v>
      </c>
      <c r="AF32" s="173"/>
      <c r="AG32" s="186"/>
      <c r="AH32" s="186">
        <v>2.2690360179612115</v>
      </c>
      <c r="AI32" s="173">
        <v>0</v>
      </c>
      <c r="AJ32" s="173"/>
      <c r="AK32" s="173"/>
      <c r="AL32" s="173"/>
      <c r="AM32" s="440"/>
      <c r="AN32" s="413"/>
      <c r="AO32" s="347">
        <v>101.89640822536474</v>
      </c>
      <c r="AP32" s="29"/>
      <c r="AQ32" s="32">
        <f t="shared" si="24"/>
        <v>422.41789061951681</v>
      </c>
    </row>
    <row r="33" spans="1:43" ht="12.75" customHeight="1">
      <c r="A33" s="235" t="s">
        <v>16</v>
      </c>
      <c r="B33" s="138" t="s">
        <v>17</v>
      </c>
      <c r="C33" s="21">
        <f t="shared" si="37"/>
        <v>3.3890927835876083</v>
      </c>
      <c r="D33" s="186">
        <v>3.3890927835876083</v>
      </c>
      <c r="E33" s="27"/>
      <c r="F33" s="24"/>
      <c r="G33" s="24"/>
      <c r="H33" s="25">
        <f t="shared" si="38"/>
        <v>0</v>
      </c>
      <c r="I33" s="26"/>
      <c r="J33" s="27"/>
      <c r="K33" s="24"/>
      <c r="L33" s="25">
        <f t="shared" si="39"/>
        <v>28.008349130961662</v>
      </c>
      <c r="M33" s="173"/>
      <c r="N33" s="173"/>
      <c r="O33" s="173"/>
      <c r="P33" s="173"/>
      <c r="Q33" s="186">
        <v>0.6309027269244224</v>
      </c>
      <c r="R33" s="173"/>
      <c r="S33" s="186">
        <v>15.746315423697757</v>
      </c>
      <c r="T33" s="186">
        <v>2.792711815302853</v>
      </c>
      <c r="U33" s="186">
        <v>8.8384191650366279</v>
      </c>
      <c r="V33" s="186">
        <v>0</v>
      </c>
      <c r="W33" s="173"/>
      <c r="X33" s="173"/>
      <c r="Y33" s="173"/>
      <c r="Z33" s="188"/>
      <c r="AA33" s="350">
        <v>0</v>
      </c>
      <c r="AB33" s="320">
        <f t="shared" si="40"/>
        <v>0</v>
      </c>
      <c r="AC33" s="321"/>
      <c r="AD33" s="173"/>
      <c r="AE33" s="173">
        <v>0</v>
      </c>
      <c r="AF33" s="173"/>
      <c r="AG33" s="186"/>
      <c r="AH33" s="186"/>
      <c r="AI33" s="173">
        <v>0</v>
      </c>
      <c r="AJ33" s="173"/>
      <c r="AK33" s="173"/>
      <c r="AL33" s="173"/>
      <c r="AM33" s="440"/>
      <c r="AN33" s="413"/>
      <c r="AO33" s="347">
        <v>18.498320360112967</v>
      </c>
      <c r="AP33" s="29"/>
      <c r="AQ33" s="32">
        <f t="shared" si="24"/>
        <v>49.895762274662232</v>
      </c>
    </row>
    <row r="34" spans="1:43" ht="12.75" customHeight="1">
      <c r="A34" s="235" t="s">
        <v>18</v>
      </c>
      <c r="B34" s="138" t="s">
        <v>19</v>
      </c>
      <c r="C34" s="527">
        <f t="shared" si="37"/>
        <v>0</v>
      </c>
      <c r="D34" s="525">
        <v>0</v>
      </c>
      <c r="E34" s="27"/>
      <c r="F34" s="24"/>
      <c r="G34" s="24"/>
      <c r="H34" s="25">
        <f t="shared" si="38"/>
        <v>0</v>
      </c>
      <c r="I34" s="26"/>
      <c r="J34" s="27"/>
      <c r="K34" s="24"/>
      <c r="L34" s="25">
        <f t="shared" si="39"/>
        <v>3.887708414857701</v>
      </c>
      <c r="M34" s="173"/>
      <c r="N34" s="173"/>
      <c r="O34" s="173"/>
      <c r="P34" s="173"/>
      <c r="Q34" s="186">
        <v>7.4476826972730767E-2</v>
      </c>
      <c r="R34" s="173"/>
      <c r="S34" s="186">
        <v>1.8588215888457631</v>
      </c>
      <c r="T34" s="186">
        <v>0.18171754962587056</v>
      </c>
      <c r="U34" s="186">
        <v>1.7726924494133367</v>
      </c>
      <c r="V34" s="186">
        <v>0</v>
      </c>
      <c r="W34" s="173"/>
      <c r="X34" s="173"/>
      <c r="Y34" s="173"/>
      <c r="Z34" s="188"/>
      <c r="AA34" s="350">
        <v>0</v>
      </c>
      <c r="AB34" s="320">
        <f t="shared" si="40"/>
        <v>60.786280691697712</v>
      </c>
      <c r="AC34" s="321"/>
      <c r="AD34" s="173"/>
      <c r="AE34" s="173">
        <v>60.786280691697712</v>
      </c>
      <c r="AF34" s="173"/>
      <c r="AG34" s="186"/>
      <c r="AH34" s="186"/>
      <c r="AI34" s="173">
        <v>0</v>
      </c>
      <c r="AJ34" s="173"/>
      <c r="AK34" s="173"/>
      <c r="AL34" s="173"/>
      <c r="AM34" s="440"/>
      <c r="AN34" s="413"/>
      <c r="AO34" s="347">
        <v>9.4142395305419377</v>
      </c>
      <c r="AP34" s="29"/>
      <c r="AQ34" s="32">
        <f t="shared" si="24"/>
        <v>74.088228637097345</v>
      </c>
    </row>
    <row r="35" spans="1:43" ht="12.75" customHeight="1">
      <c r="A35" s="235" t="s">
        <v>20</v>
      </c>
      <c r="B35" s="138" t="s">
        <v>21</v>
      </c>
      <c r="C35" s="527">
        <f t="shared" si="37"/>
        <v>0</v>
      </c>
      <c r="D35" s="525">
        <v>0</v>
      </c>
      <c r="E35" s="27"/>
      <c r="F35" s="24"/>
      <c r="G35" s="24"/>
      <c r="H35" s="25">
        <f t="shared" si="38"/>
        <v>0</v>
      </c>
      <c r="I35" s="26"/>
      <c r="J35" s="27"/>
      <c r="K35" s="24"/>
      <c r="L35" s="25">
        <f t="shared" si="39"/>
        <v>9.1203573442138861</v>
      </c>
      <c r="M35" s="173"/>
      <c r="N35" s="173"/>
      <c r="O35" s="173"/>
      <c r="P35" s="173"/>
      <c r="Q35" s="186">
        <v>0.22736935250120774</v>
      </c>
      <c r="R35" s="173"/>
      <c r="S35" s="186">
        <v>5.6747726541287005</v>
      </c>
      <c r="T35" s="186">
        <v>0.43038367016653556</v>
      </c>
      <c r="U35" s="186">
        <v>2.7878316674174424</v>
      </c>
      <c r="V35" s="186">
        <v>0</v>
      </c>
      <c r="W35" s="173"/>
      <c r="X35" s="173"/>
      <c r="Y35" s="173"/>
      <c r="Z35" s="188"/>
      <c r="AA35" s="350">
        <v>0</v>
      </c>
      <c r="AB35" s="320">
        <f t="shared" si="40"/>
        <v>0</v>
      </c>
      <c r="AC35" s="321"/>
      <c r="AD35" s="173"/>
      <c r="AE35" s="173">
        <v>0</v>
      </c>
      <c r="AF35" s="173"/>
      <c r="AG35" s="186"/>
      <c r="AH35" s="186"/>
      <c r="AI35" s="173">
        <v>0</v>
      </c>
      <c r="AJ35" s="173"/>
      <c r="AK35" s="173"/>
      <c r="AL35" s="173"/>
      <c r="AM35" s="440"/>
      <c r="AN35" s="413"/>
      <c r="AO35" s="347">
        <v>9.0086159836348205</v>
      </c>
      <c r="AP35" s="29"/>
      <c r="AQ35" s="32">
        <f t="shared" si="24"/>
        <v>18.128973327848705</v>
      </c>
    </row>
    <row r="36" spans="1:43" ht="12.75" customHeight="1">
      <c r="A36" s="235" t="s">
        <v>22</v>
      </c>
      <c r="B36" s="138" t="s">
        <v>23</v>
      </c>
      <c r="C36" s="21">
        <f t="shared" si="37"/>
        <v>18.178138756739781</v>
      </c>
      <c r="D36" s="186">
        <v>18.178138756739781</v>
      </c>
      <c r="E36" s="27"/>
      <c r="F36" s="24"/>
      <c r="G36" s="24"/>
      <c r="H36" s="25">
        <f t="shared" si="38"/>
        <v>0</v>
      </c>
      <c r="I36" s="26"/>
      <c r="J36" s="27"/>
      <c r="K36" s="24"/>
      <c r="L36" s="25">
        <f t="shared" si="39"/>
        <v>42.274231092074317</v>
      </c>
      <c r="M36" s="173"/>
      <c r="N36" s="173"/>
      <c r="O36" s="173"/>
      <c r="P36" s="173"/>
      <c r="Q36" s="186">
        <v>0.95251993788536227</v>
      </c>
      <c r="R36" s="173"/>
      <c r="S36" s="186">
        <v>23.773362753432256</v>
      </c>
      <c r="T36" s="186">
        <v>3.594609700582573</v>
      </c>
      <c r="U36" s="186">
        <v>13.953738700174123</v>
      </c>
      <c r="V36" s="186">
        <v>0</v>
      </c>
      <c r="W36" s="173"/>
      <c r="X36" s="173"/>
      <c r="Y36" s="173"/>
      <c r="Z36" s="188"/>
      <c r="AA36" s="347">
        <v>87.963199729688583</v>
      </c>
      <c r="AB36" s="320">
        <f t="shared" si="40"/>
        <v>0</v>
      </c>
      <c r="AC36" s="321"/>
      <c r="AD36" s="173"/>
      <c r="AE36" s="173">
        <v>0</v>
      </c>
      <c r="AF36" s="173"/>
      <c r="AG36" s="186"/>
      <c r="AH36" s="186"/>
      <c r="AI36" s="173">
        <v>0</v>
      </c>
      <c r="AJ36" s="173"/>
      <c r="AK36" s="173"/>
      <c r="AL36" s="173"/>
      <c r="AM36" s="440"/>
      <c r="AN36" s="413"/>
      <c r="AO36" s="347">
        <v>34.468685790879462</v>
      </c>
      <c r="AP36" s="29"/>
      <c r="AQ36" s="32">
        <f t="shared" si="24"/>
        <v>182.88425536938217</v>
      </c>
    </row>
    <row r="37" spans="1:43" ht="12.75" customHeight="1">
      <c r="A37" s="235" t="s">
        <v>24</v>
      </c>
      <c r="B37" s="138" t="s">
        <v>25</v>
      </c>
      <c r="C37" s="21">
        <f t="shared" si="37"/>
        <v>0.20778845924002123</v>
      </c>
      <c r="D37" s="186">
        <v>0.20778845924002123</v>
      </c>
      <c r="E37" s="27"/>
      <c r="F37" s="24"/>
      <c r="G37" s="24"/>
      <c r="H37" s="25">
        <f t="shared" si="38"/>
        <v>0</v>
      </c>
      <c r="I37" s="26"/>
      <c r="J37" s="27"/>
      <c r="K37" s="24"/>
      <c r="L37" s="25">
        <f t="shared" si="39"/>
        <v>16.311469343482266</v>
      </c>
      <c r="M37" s="173"/>
      <c r="N37" s="173"/>
      <c r="O37" s="173"/>
      <c r="P37" s="173"/>
      <c r="Q37" s="186">
        <v>0.38987161314660485</v>
      </c>
      <c r="R37" s="173"/>
      <c r="S37" s="186">
        <v>9.7305672227467177</v>
      </c>
      <c r="T37" s="186">
        <v>0.47968904366063014</v>
      </c>
      <c r="U37" s="186">
        <v>5.7113414639283153</v>
      </c>
      <c r="V37" s="186">
        <v>0</v>
      </c>
      <c r="W37" s="173"/>
      <c r="X37" s="173"/>
      <c r="Y37" s="173"/>
      <c r="Z37" s="188"/>
      <c r="AA37" s="350">
        <v>4.0854315154333465</v>
      </c>
      <c r="AB37" s="320">
        <f t="shared" si="40"/>
        <v>0</v>
      </c>
      <c r="AC37" s="321"/>
      <c r="AD37" s="173"/>
      <c r="AE37" s="173">
        <v>0</v>
      </c>
      <c r="AF37" s="173"/>
      <c r="AG37" s="186"/>
      <c r="AH37" s="186"/>
      <c r="AI37" s="173">
        <v>0</v>
      </c>
      <c r="AJ37" s="173"/>
      <c r="AK37" s="173"/>
      <c r="AL37" s="173"/>
      <c r="AM37" s="440"/>
      <c r="AN37" s="413"/>
      <c r="AO37" s="347">
        <v>12.498747698667936</v>
      </c>
      <c r="AP37" s="29"/>
      <c r="AQ37" s="32">
        <f t="shared" si="24"/>
        <v>33.10343701682357</v>
      </c>
    </row>
    <row r="38" spans="1:43" ht="12.75" customHeight="1">
      <c r="A38" s="235" t="s">
        <v>26</v>
      </c>
      <c r="B38" s="138" t="s">
        <v>27</v>
      </c>
      <c r="C38" s="21">
        <f t="shared" si="37"/>
        <v>123.58127128017824</v>
      </c>
      <c r="D38" s="186">
        <v>123.58127128017824</v>
      </c>
      <c r="E38" s="27"/>
      <c r="F38" s="24"/>
      <c r="G38" s="24"/>
      <c r="H38" s="25">
        <f t="shared" si="38"/>
        <v>0</v>
      </c>
      <c r="I38" s="26"/>
      <c r="J38" s="27"/>
      <c r="K38" s="24"/>
      <c r="L38" s="25">
        <f t="shared" si="39"/>
        <v>88.939407396170111</v>
      </c>
      <c r="M38" s="173"/>
      <c r="N38" s="173"/>
      <c r="O38" s="173"/>
      <c r="P38" s="173"/>
      <c r="Q38" s="186">
        <v>0.70140048974696412</v>
      </c>
      <c r="R38" s="173"/>
      <c r="S38" s="186">
        <v>17.505825983241994</v>
      </c>
      <c r="T38" s="186">
        <v>7.4695476977792064</v>
      </c>
      <c r="U38" s="186">
        <v>16.165309450401942</v>
      </c>
      <c r="V38" s="186">
        <v>47.097323775</v>
      </c>
      <c r="W38" s="173"/>
      <c r="X38" s="173"/>
      <c r="Y38" s="173"/>
      <c r="Z38" s="188"/>
      <c r="AA38" s="350">
        <v>57.057245107889749</v>
      </c>
      <c r="AB38" s="320">
        <f t="shared" si="40"/>
        <v>0</v>
      </c>
      <c r="AC38" s="321"/>
      <c r="AD38" s="173"/>
      <c r="AE38" s="173">
        <v>0</v>
      </c>
      <c r="AF38" s="173">
        <v>0</v>
      </c>
      <c r="AG38" s="186"/>
      <c r="AH38" s="186"/>
      <c r="AI38" s="173">
        <v>0</v>
      </c>
      <c r="AJ38" s="173"/>
      <c r="AK38" s="173"/>
      <c r="AL38" s="173"/>
      <c r="AM38" s="440"/>
      <c r="AN38" s="413">
        <v>0</v>
      </c>
      <c r="AO38" s="347">
        <v>30.176505268741142</v>
      </c>
      <c r="AP38" s="29"/>
      <c r="AQ38" s="32">
        <f t="shared" si="24"/>
        <v>299.75442905297928</v>
      </c>
    </row>
    <row r="39" spans="1:43" ht="12.75" customHeight="1">
      <c r="A39" s="235" t="s">
        <v>28</v>
      </c>
      <c r="B39" s="138" t="s">
        <v>29</v>
      </c>
      <c r="C39" s="21">
        <f t="shared" si="37"/>
        <v>0.98865017024142587</v>
      </c>
      <c r="D39" s="186">
        <v>0.98865017024142587</v>
      </c>
      <c r="E39" s="27"/>
      <c r="F39" s="24"/>
      <c r="G39" s="24"/>
      <c r="H39" s="25">
        <f t="shared" si="38"/>
        <v>0</v>
      </c>
      <c r="I39" s="26"/>
      <c r="J39" s="27"/>
      <c r="K39" s="24"/>
      <c r="L39" s="25">
        <f t="shared" si="39"/>
        <v>242.22041759050151</v>
      </c>
      <c r="M39" s="173"/>
      <c r="N39" s="173"/>
      <c r="O39" s="173"/>
      <c r="P39" s="173"/>
      <c r="Q39" s="186">
        <v>9.1021695324082561</v>
      </c>
      <c r="R39" s="173"/>
      <c r="S39" s="186">
        <v>227.17548423980944</v>
      </c>
      <c r="T39" s="186">
        <v>4.8202971058651976</v>
      </c>
      <c r="U39" s="186">
        <v>1.1224667124186365</v>
      </c>
      <c r="V39" s="186">
        <v>0</v>
      </c>
      <c r="W39" s="173"/>
      <c r="X39" s="173"/>
      <c r="Y39" s="173"/>
      <c r="Z39" s="188"/>
      <c r="AA39" s="350">
        <v>16.768511771241737</v>
      </c>
      <c r="AB39" s="320">
        <f t="shared" si="40"/>
        <v>0</v>
      </c>
      <c r="AC39" s="321"/>
      <c r="AD39" s="173"/>
      <c r="AE39" s="186">
        <v>0</v>
      </c>
      <c r="AF39" s="186"/>
      <c r="AG39" s="186"/>
      <c r="AH39" s="173"/>
      <c r="AI39" s="173">
        <v>0</v>
      </c>
      <c r="AJ39" s="173"/>
      <c r="AK39" s="173"/>
      <c r="AL39" s="173"/>
      <c r="AM39" s="440"/>
      <c r="AN39" s="413"/>
      <c r="AO39" s="347">
        <v>53.787568941032205</v>
      </c>
      <c r="AP39" s="29"/>
      <c r="AQ39" s="32">
        <f t="shared" si="24"/>
        <v>313.76514847301684</v>
      </c>
    </row>
    <row r="40" spans="1:43" ht="12.75" customHeight="1">
      <c r="A40" s="235" t="s">
        <v>30</v>
      </c>
      <c r="B40" s="138" t="s">
        <v>31</v>
      </c>
      <c r="C40" s="21">
        <f t="shared" si="37"/>
        <v>0</v>
      </c>
      <c r="D40" s="186">
        <v>0</v>
      </c>
      <c r="E40" s="27"/>
      <c r="F40" s="24"/>
      <c r="G40" s="24"/>
      <c r="H40" s="25">
        <f t="shared" si="38"/>
        <v>0</v>
      </c>
      <c r="I40" s="26"/>
      <c r="J40" s="27"/>
      <c r="K40" s="24"/>
      <c r="L40" s="25">
        <f t="shared" si="39"/>
        <v>15.171623904341132</v>
      </c>
      <c r="M40" s="173"/>
      <c r="N40" s="173"/>
      <c r="O40" s="173"/>
      <c r="P40" s="173"/>
      <c r="Q40" s="186">
        <v>0.31223244902851494</v>
      </c>
      <c r="R40" s="173"/>
      <c r="S40" s="186">
        <v>7.7928187945613212</v>
      </c>
      <c r="T40" s="186">
        <v>1.1902371410116492</v>
      </c>
      <c r="U40" s="186">
        <v>5.8763355197396487</v>
      </c>
      <c r="V40" s="186">
        <v>0</v>
      </c>
      <c r="W40" s="173"/>
      <c r="X40" s="173"/>
      <c r="Y40" s="173"/>
      <c r="Z40" s="188"/>
      <c r="AA40" s="350">
        <v>0</v>
      </c>
      <c r="AB40" s="320">
        <f t="shared" si="40"/>
        <v>0</v>
      </c>
      <c r="AC40" s="321"/>
      <c r="AD40" s="173"/>
      <c r="AE40" s="186">
        <v>0</v>
      </c>
      <c r="AF40" s="186"/>
      <c r="AG40" s="186"/>
      <c r="AH40" s="173"/>
      <c r="AI40" s="173">
        <v>0</v>
      </c>
      <c r="AJ40" s="173"/>
      <c r="AK40" s="173"/>
      <c r="AL40" s="173"/>
      <c r="AM40" s="440"/>
      <c r="AN40" s="413"/>
      <c r="AO40" s="347">
        <v>9.7323771158917616</v>
      </c>
      <c r="AP40" s="29"/>
      <c r="AQ40" s="32">
        <f t="shared" si="24"/>
        <v>24.904001020232894</v>
      </c>
    </row>
    <row r="41" spans="1:43" ht="12.75" customHeight="1">
      <c r="A41" s="235" t="s">
        <v>32</v>
      </c>
      <c r="B41" s="138" t="s">
        <v>33</v>
      </c>
      <c r="C41" s="527">
        <f t="shared" si="37"/>
        <v>0</v>
      </c>
      <c r="D41" s="525">
        <v>0</v>
      </c>
      <c r="E41" s="27"/>
      <c r="F41" s="24"/>
      <c r="G41" s="24"/>
      <c r="H41" s="25">
        <f t="shared" si="38"/>
        <v>0</v>
      </c>
      <c r="I41" s="26"/>
      <c r="J41" s="27"/>
      <c r="K41" s="24"/>
      <c r="L41" s="25">
        <f t="shared" si="39"/>
        <v>31.890424183485045</v>
      </c>
      <c r="M41" s="173"/>
      <c r="N41" s="173"/>
      <c r="O41" s="173"/>
      <c r="P41" s="173"/>
      <c r="Q41" s="186">
        <v>0.64499373077858491</v>
      </c>
      <c r="R41" s="173"/>
      <c r="S41" s="186">
        <v>16.098004173571809</v>
      </c>
      <c r="T41" s="186">
        <v>3.0083946635018859</v>
      </c>
      <c r="U41" s="186">
        <v>12.139031615632769</v>
      </c>
      <c r="V41" s="186">
        <v>0</v>
      </c>
      <c r="W41" s="173"/>
      <c r="X41" s="173"/>
      <c r="Y41" s="173"/>
      <c r="Z41" s="188"/>
      <c r="AA41" s="347">
        <v>0</v>
      </c>
      <c r="AB41" s="320">
        <f t="shared" si="40"/>
        <v>0</v>
      </c>
      <c r="AC41" s="321"/>
      <c r="AD41" s="173"/>
      <c r="AE41" s="186">
        <v>0</v>
      </c>
      <c r="AF41" s="186"/>
      <c r="AG41" s="186"/>
      <c r="AH41" s="173"/>
      <c r="AI41" s="173">
        <v>0</v>
      </c>
      <c r="AJ41" s="173"/>
      <c r="AK41" s="173"/>
      <c r="AL41" s="173"/>
      <c r="AM41" s="440"/>
      <c r="AN41" s="413"/>
      <c r="AO41" s="347">
        <v>29.933832529327525</v>
      </c>
      <c r="AP41" s="29"/>
      <c r="AQ41" s="32">
        <f t="shared" si="24"/>
        <v>61.82425671281257</v>
      </c>
    </row>
    <row r="42" spans="1:43" ht="12.75" customHeight="1">
      <c r="A42" s="235" t="s">
        <v>34</v>
      </c>
      <c r="B42" s="138" t="s">
        <v>35</v>
      </c>
      <c r="C42" s="21">
        <f t="shared" si="37"/>
        <v>0</v>
      </c>
      <c r="D42" s="186">
        <v>0</v>
      </c>
      <c r="E42" s="27"/>
      <c r="F42" s="24"/>
      <c r="G42" s="24"/>
      <c r="H42" s="25">
        <f t="shared" si="38"/>
        <v>0</v>
      </c>
      <c r="I42" s="26"/>
      <c r="J42" s="27"/>
      <c r="K42" s="24"/>
      <c r="L42" s="25">
        <f t="shared" si="39"/>
        <v>9.7547277468913141</v>
      </c>
      <c r="M42" s="173"/>
      <c r="N42" s="173"/>
      <c r="O42" s="173"/>
      <c r="P42" s="173"/>
      <c r="Q42" s="186">
        <v>0.13834281621162403</v>
      </c>
      <c r="R42" s="173"/>
      <c r="S42" s="186">
        <v>3.4528137662207863</v>
      </c>
      <c r="T42" s="186">
        <v>3.7012995634322059</v>
      </c>
      <c r="U42" s="186">
        <v>2.4622716010266981</v>
      </c>
      <c r="V42" s="186">
        <v>0</v>
      </c>
      <c r="W42" s="173"/>
      <c r="X42" s="173"/>
      <c r="Y42" s="173"/>
      <c r="Z42" s="188"/>
      <c r="AA42" s="382">
        <v>0</v>
      </c>
      <c r="AB42" s="320">
        <f t="shared" si="40"/>
        <v>0</v>
      </c>
      <c r="AC42" s="321"/>
      <c r="AD42" s="173"/>
      <c r="AE42" s="186">
        <v>0</v>
      </c>
      <c r="AF42" s="186"/>
      <c r="AG42" s="186"/>
      <c r="AH42" s="173"/>
      <c r="AI42" s="173">
        <v>0</v>
      </c>
      <c r="AJ42" s="173"/>
      <c r="AK42" s="173"/>
      <c r="AL42" s="173"/>
      <c r="AM42" s="440"/>
      <c r="AN42" s="413"/>
      <c r="AO42" s="347">
        <v>3.895872671456734</v>
      </c>
      <c r="AP42" s="29"/>
      <c r="AQ42" s="32">
        <f t="shared" si="24"/>
        <v>13.650600418348048</v>
      </c>
    </row>
    <row r="43" spans="1:43" ht="12.75" customHeight="1">
      <c r="A43" s="235" t="s">
        <v>36</v>
      </c>
      <c r="B43" s="138" t="s">
        <v>142</v>
      </c>
      <c r="C43" s="527">
        <f t="shared" si="37"/>
        <v>0</v>
      </c>
      <c r="D43" s="547">
        <v>0</v>
      </c>
      <c r="E43" s="27"/>
      <c r="F43" s="24"/>
      <c r="G43" s="24"/>
      <c r="H43" s="25">
        <f t="shared" si="38"/>
        <v>0</v>
      </c>
      <c r="I43" s="26"/>
      <c r="J43" s="27"/>
      <c r="K43" s="24">
        <v>0</v>
      </c>
      <c r="L43" s="25">
        <f t="shared" si="39"/>
        <v>45.705454066265965</v>
      </c>
      <c r="M43" s="173"/>
      <c r="N43" s="173"/>
      <c r="O43" s="173"/>
      <c r="P43" s="173"/>
      <c r="Q43" s="173">
        <v>0.32270612183705089</v>
      </c>
      <c r="R43" s="173"/>
      <c r="S43" s="173">
        <v>8.0542247905248967</v>
      </c>
      <c r="T43" s="173">
        <v>32.001416897271739</v>
      </c>
      <c r="U43" s="173">
        <v>4.2761062566322723</v>
      </c>
      <c r="V43" s="173">
        <v>0</v>
      </c>
      <c r="W43" s="173">
        <v>1.0510000000000019</v>
      </c>
      <c r="X43" s="173"/>
      <c r="Y43" s="173"/>
      <c r="Z43" s="188"/>
      <c r="AA43" s="350">
        <v>78.612632439330881</v>
      </c>
      <c r="AB43" s="320">
        <f t="shared" si="40"/>
        <v>0</v>
      </c>
      <c r="AC43" s="321"/>
      <c r="AD43" s="173"/>
      <c r="AE43" s="173">
        <v>0</v>
      </c>
      <c r="AF43" s="173"/>
      <c r="AG43" s="173"/>
      <c r="AH43" s="173"/>
      <c r="AI43" s="173">
        <v>0</v>
      </c>
      <c r="AJ43" s="173"/>
      <c r="AK43" s="173"/>
      <c r="AL43" s="173"/>
      <c r="AM43" s="416"/>
      <c r="AN43" s="413"/>
      <c r="AO43" s="350">
        <v>51.528340115816967</v>
      </c>
      <c r="AP43" s="29"/>
      <c r="AQ43" s="32">
        <f t="shared" si="24"/>
        <v>175.84642662141383</v>
      </c>
    </row>
    <row r="44" spans="1:43" s="196" customFormat="1" ht="12.75" customHeight="1">
      <c r="A44" s="627" t="s">
        <v>172</v>
      </c>
      <c r="B44" s="628" t="s">
        <v>173</v>
      </c>
      <c r="C44" s="548">
        <f>SUM(D44:G44)</f>
        <v>0</v>
      </c>
      <c r="D44" s="629">
        <v>0</v>
      </c>
      <c r="E44" s="180"/>
      <c r="F44" s="264"/>
      <c r="G44" s="264"/>
      <c r="H44" s="308">
        <f>SUM(I44:K44)</f>
        <v>0</v>
      </c>
      <c r="I44" s="263"/>
      <c r="J44" s="180"/>
      <c r="K44" s="264"/>
      <c r="L44" s="308">
        <f>SUM(M44:Z44)</f>
        <v>37.54520586167186</v>
      </c>
      <c r="M44" s="180"/>
      <c r="N44" s="180"/>
      <c r="O44" s="180"/>
      <c r="P44" s="180"/>
      <c r="Q44" s="180">
        <v>1.2537802845768253</v>
      </c>
      <c r="R44" s="180"/>
      <c r="S44" s="180">
        <v>0</v>
      </c>
      <c r="T44" s="180">
        <v>0.53563483975482729</v>
      </c>
      <c r="U44" s="180">
        <v>35.755790737340206</v>
      </c>
      <c r="V44" s="180">
        <v>0</v>
      </c>
      <c r="W44" s="180"/>
      <c r="X44" s="180"/>
      <c r="Y44" s="180"/>
      <c r="Z44" s="264"/>
      <c r="AA44" s="353">
        <v>0</v>
      </c>
      <c r="AB44" s="328">
        <f>SUM(AC44:AM44)</f>
        <v>0</v>
      </c>
      <c r="AC44" s="329"/>
      <c r="AD44" s="180"/>
      <c r="AE44" s="180">
        <v>0</v>
      </c>
      <c r="AF44" s="180"/>
      <c r="AG44" s="180"/>
      <c r="AH44" s="180"/>
      <c r="AI44" s="180">
        <v>0</v>
      </c>
      <c r="AJ44" s="180"/>
      <c r="AK44" s="180"/>
      <c r="AL44" s="180"/>
      <c r="AM44" s="421"/>
      <c r="AN44" s="414"/>
      <c r="AO44" s="353">
        <v>12.60370157346618</v>
      </c>
      <c r="AP44" s="328"/>
      <c r="AQ44" s="215">
        <f>C44+H44+L44+AA44+AB44+AN44+AO44+AP44</f>
        <v>50.148907435138042</v>
      </c>
    </row>
    <row r="45" spans="1:43" s="52" customFormat="1" ht="12.75" customHeight="1">
      <c r="A45" s="216" t="s">
        <v>37</v>
      </c>
      <c r="B45" s="1"/>
      <c r="C45" s="537">
        <f t="shared" ref="C45:AP45" si="41">SUM(C46:C55)</f>
        <v>0</v>
      </c>
      <c r="D45" s="538">
        <f t="shared" si="41"/>
        <v>0</v>
      </c>
      <c r="E45" s="538">
        <f t="shared" si="41"/>
        <v>0</v>
      </c>
      <c r="F45" s="539">
        <f t="shared" si="41"/>
        <v>0</v>
      </c>
      <c r="G45" s="539">
        <f t="shared" si="41"/>
        <v>0</v>
      </c>
      <c r="H45" s="540">
        <f t="shared" si="41"/>
        <v>0</v>
      </c>
      <c r="I45" s="541">
        <f t="shared" si="41"/>
        <v>0</v>
      </c>
      <c r="J45" s="538">
        <f t="shared" si="41"/>
        <v>0</v>
      </c>
      <c r="K45" s="539">
        <f t="shared" si="41"/>
        <v>0</v>
      </c>
      <c r="L45" s="540">
        <f t="shared" si="41"/>
        <v>2017.41406196956</v>
      </c>
      <c r="M45" s="538">
        <f t="shared" si="41"/>
        <v>0</v>
      </c>
      <c r="N45" s="538">
        <f t="shared" ref="N45" si="42">SUM(N46:N55)</f>
        <v>0</v>
      </c>
      <c r="O45" s="538">
        <f t="shared" si="41"/>
        <v>0</v>
      </c>
      <c r="P45" s="538">
        <f t="shared" si="41"/>
        <v>942.4611040188679</v>
      </c>
      <c r="Q45" s="538">
        <f t="shared" si="41"/>
        <v>0</v>
      </c>
      <c r="R45" s="538">
        <f t="shared" si="41"/>
        <v>373.92175117069218</v>
      </c>
      <c r="S45" s="538">
        <f t="shared" si="41"/>
        <v>19.698</v>
      </c>
      <c r="T45" s="538">
        <f t="shared" si="41"/>
        <v>6.9492067799999999</v>
      </c>
      <c r="U45" s="538">
        <f>SUM(U46:U55)</f>
        <v>674.3839999999999</v>
      </c>
      <c r="V45" s="538">
        <f t="shared" si="41"/>
        <v>0</v>
      </c>
      <c r="W45" s="538">
        <f t="shared" si="41"/>
        <v>0</v>
      </c>
      <c r="X45" s="538">
        <f t="shared" si="41"/>
        <v>0</v>
      </c>
      <c r="Y45" s="538">
        <f t="shared" si="41"/>
        <v>0</v>
      </c>
      <c r="Z45" s="539">
        <f t="shared" si="41"/>
        <v>0</v>
      </c>
      <c r="AA45" s="540">
        <f t="shared" si="41"/>
        <v>0</v>
      </c>
      <c r="AB45" s="542">
        <f t="shared" si="41"/>
        <v>0</v>
      </c>
      <c r="AC45" s="543">
        <f t="shared" si="41"/>
        <v>0</v>
      </c>
      <c r="AD45" s="538">
        <f t="shared" si="41"/>
        <v>0</v>
      </c>
      <c r="AE45" s="538">
        <f t="shared" si="41"/>
        <v>0</v>
      </c>
      <c r="AF45" s="538">
        <f t="shared" ref="AF45" si="43">SUM(AF46:AF55)</f>
        <v>0</v>
      </c>
      <c r="AG45" s="538">
        <f t="shared" si="41"/>
        <v>0</v>
      </c>
      <c r="AH45" s="538">
        <f t="shared" si="41"/>
        <v>0</v>
      </c>
      <c r="AI45" s="538">
        <f t="shared" si="41"/>
        <v>0</v>
      </c>
      <c r="AJ45" s="538">
        <f t="shared" ref="AJ45" si="44">SUM(AJ46:AJ55)</f>
        <v>0</v>
      </c>
      <c r="AK45" s="538">
        <f t="shared" si="41"/>
        <v>0</v>
      </c>
      <c r="AL45" s="538">
        <f t="shared" ref="AL45" si="45">SUM(AL46:AL55)</f>
        <v>0</v>
      </c>
      <c r="AM45" s="544">
        <f t="shared" si="41"/>
        <v>0</v>
      </c>
      <c r="AN45" s="542">
        <f t="shared" si="41"/>
        <v>0</v>
      </c>
      <c r="AO45" s="540">
        <f t="shared" si="41"/>
        <v>1.3757523645743766</v>
      </c>
      <c r="AP45" s="542">
        <f t="shared" si="41"/>
        <v>0</v>
      </c>
      <c r="AQ45" s="545">
        <f t="shared" si="24"/>
        <v>2018.7898143341342</v>
      </c>
    </row>
    <row r="46" spans="1:43" ht="12.75" customHeight="1">
      <c r="A46" s="239" t="s">
        <v>70</v>
      </c>
      <c r="B46" s="64"/>
      <c r="C46" s="65">
        <f t="shared" ref="C46:C58" si="46">SUM(D46:G46)</f>
        <v>0</v>
      </c>
      <c r="D46" s="154"/>
      <c r="E46" s="107"/>
      <c r="F46" s="68"/>
      <c r="G46" s="68"/>
      <c r="H46" s="69">
        <f t="shared" ref="H46:H58" si="47">SUM(I46:K46)</f>
        <v>0</v>
      </c>
      <c r="I46" s="66"/>
      <c r="J46" s="67"/>
      <c r="K46" s="68"/>
      <c r="L46" s="69">
        <f t="shared" ref="L46:L58" si="48">SUM(M46:Z46)</f>
        <v>345.18170000000003</v>
      </c>
      <c r="M46" s="67"/>
      <c r="N46" s="67"/>
      <c r="O46" s="67"/>
      <c r="P46" s="67"/>
      <c r="Q46" s="67"/>
      <c r="R46" s="67"/>
      <c r="S46" s="67"/>
      <c r="T46" s="67"/>
      <c r="U46" s="67">
        <v>345.18170000000003</v>
      </c>
      <c r="V46" s="67"/>
      <c r="W46" s="67"/>
      <c r="X46" s="67"/>
      <c r="Y46" s="67"/>
      <c r="Z46" s="68"/>
      <c r="AA46" s="69">
        <v>0</v>
      </c>
      <c r="AB46" s="70">
        <f t="shared" ref="AB46:AB58" si="49">SUM(AC46:AM46)</f>
        <v>0</v>
      </c>
      <c r="AC46" s="71"/>
      <c r="AD46" s="67"/>
      <c r="AE46" s="67"/>
      <c r="AF46" s="67"/>
      <c r="AG46" s="67"/>
      <c r="AH46" s="67">
        <v>0</v>
      </c>
      <c r="AI46" s="67">
        <v>0</v>
      </c>
      <c r="AJ46" s="67">
        <v>0</v>
      </c>
      <c r="AK46" s="67"/>
      <c r="AL46" s="67"/>
      <c r="AM46" s="429"/>
      <c r="AN46" s="72"/>
      <c r="AO46" s="73"/>
      <c r="AP46" s="70"/>
      <c r="AQ46" s="95">
        <f t="shared" si="24"/>
        <v>345.18170000000003</v>
      </c>
    </row>
    <row r="47" spans="1:43" ht="12.75" customHeight="1">
      <c r="A47" s="233" t="s">
        <v>150</v>
      </c>
      <c r="B47" s="508"/>
      <c r="C47" s="21">
        <f t="shared" si="46"/>
        <v>0</v>
      </c>
      <c r="D47" s="509"/>
      <c r="E47" s="510"/>
      <c r="F47" s="133"/>
      <c r="G47" s="133"/>
      <c r="H47" s="25">
        <f t="shared" si="47"/>
        <v>0</v>
      </c>
      <c r="I47" s="131"/>
      <c r="J47" s="132"/>
      <c r="K47" s="133"/>
      <c r="L47" s="25">
        <f t="shared" si="48"/>
        <v>0</v>
      </c>
      <c r="M47" s="132"/>
      <c r="N47" s="132"/>
      <c r="O47" s="132"/>
      <c r="P47" s="132">
        <v>0</v>
      </c>
      <c r="Q47" s="132"/>
      <c r="R47" s="132"/>
      <c r="S47" s="132"/>
      <c r="T47" s="132"/>
      <c r="U47" s="132">
        <v>0</v>
      </c>
      <c r="V47" s="132"/>
      <c r="W47" s="132"/>
      <c r="X47" s="132"/>
      <c r="Y47" s="132"/>
      <c r="Z47" s="133"/>
      <c r="AA47" s="518"/>
      <c r="AB47" s="29">
        <f t="shared" si="49"/>
        <v>0</v>
      </c>
      <c r="AC47" s="137"/>
      <c r="AD47" s="132"/>
      <c r="AE47" s="132"/>
      <c r="AF47" s="132"/>
      <c r="AG47" s="132"/>
      <c r="AH47" s="132"/>
      <c r="AI47" s="132">
        <v>0</v>
      </c>
      <c r="AJ47" s="132">
        <v>0</v>
      </c>
      <c r="AK47" s="132"/>
      <c r="AL47" s="132"/>
      <c r="AM47" s="446"/>
      <c r="AN47" s="432"/>
      <c r="AO47" s="135">
        <v>0</v>
      </c>
      <c r="AP47" s="136"/>
      <c r="AQ47" s="32">
        <f t="shared" si="24"/>
        <v>0</v>
      </c>
    </row>
    <row r="48" spans="1:43" ht="12.75" customHeight="1">
      <c r="A48" s="235" t="s">
        <v>71</v>
      </c>
      <c r="B48" s="20"/>
      <c r="C48" s="21">
        <f t="shared" si="46"/>
        <v>0</v>
      </c>
      <c r="D48" s="22"/>
      <c r="E48" s="23"/>
      <c r="F48" s="24"/>
      <c r="G48" s="24"/>
      <c r="H48" s="25">
        <f t="shared" si="47"/>
        <v>0</v>
      </c>
      <c r="I48" s="26"/>
      <c r="J48" s="27"/>
      <c r="K48" s="24"/>
      <c r="L48" s="25">
        <f t="shared" si="48"/>
        <v>926.15911876665291</v>
      </c>
      <c r="M48" s="27"/>
      <c r="N48" s="27"/>
      <c r="O48" s="27"/>
      <c r="P48" s="27">
        <v>795.80808380021563</v>
      </c>
      <c r="Q48" s="27"/>
      <c r="R48" s="27"/>
      <c r="S48" s="27"/>
      <c r="T48" s="27">
        <v>6.9492067799999999</v>
      </c>
      <c r="U48" s="27">
        <v>123.40182818643724</v>
      </c>
      <c r="V48" s="27"/>
      <c r="W48" s="27"/>
      <c r="X48" s="27"/>
      <c r="Y48" s="27"/>
      <c r="Z48" s="24"/>
      <c r="AA48" s="25"/>
      <c r="AB48" s="29">
        <f t="shared" si="49"/>
        <v>0</v>
      </c>
      <c r="AC48" s="30"/>
      <c r="AD48" s="27"/>
      <c r="AE48" s="27"/>
      <c r="AF48" s="27"/>
      <c r="AG48" s="27"/>
      <c r="AH48" s="27"/>
      <c r="AI48" s="27">
        <v>0</v>
      </c>
      <c r="AJ48" s="27">
        <v>0</v>
      </c>
      <c r="AK48" s="27"/>
      <c r="AL48" s="27"/>
      <c r="AM48" s="425"/>
      <c r="AN48" s="410"/>
      <c r="AO48" s="31">
        <v>0</v>
      </c>
      <c r="AP48" s="29"/>
      <c r="AQ48" s="32">
        <f t="shared" si="24"/>
        <v>926.15911876665291</v>
      </c>
    </row>
    <row r="49" spans="1:43" ht="12.75" customHeight="1">
      <c r="A49" s="235" t="s">
        <v>72</v>
      </c>
      <c r="B49" s="20"/>
      <c r="C49" s="21">
        <f t="shared" si="46"/>
        <v>0</v>
      </c>
      <c r="D49" s="22"/>
      <c r="E49" s="23"/>
      <c r="F49" s="24"/>
      <c r="G49" s="24"/>
      <c r="H49" s="25">
        <f t="shared" si="47"/>
        <v>0</v>
      </c>
      <c r="I49" s="26"/>
      <c r="J49" s="27"/>
      <c r="K49" s="24"/>
      <c r="L49" s="25">
        <f t="shared" si="48"/>
        <v>52.468200253164554</v>
      </c>
      <c r="M49" s="27"/>
      <c r="N49" s="27"/>
      <c r="O49" s="27"/>
      <c r="P49" s="27">
        <v>6.1439999999999992</v>
      </c>
      <c r="Q49" s="27"/>
      <c r="R49" s="27"/>
      <c r="S49" s="27"/>
      <c r="T49" s="27"/>
      <c r="U49" s="27">
        <v>46.324200253164555</v>
      </c>
      <c r="V49" s="27"/>
      <c r="W49" s="27"/>
      <c r="X49" s="27"/>
      <c r="Y49" s="27"/>
      <c r="Z49" s="24"/>
      <c r="AA49" s="25"/>
      <c r="AB49" s="29">
        <f t="shared" si="49"/>
        <v>0</v>
      </c>
      <c r="AC49" s="30"/>
      <c r="AD49" s="27"/>
      <c r="AE49" s="27"/>
      <c r="AF49" s="27"/>
      <c r="AG49" s="27"/>
      <c r="AH49" s="27"/>
      <c r="AI49" s="27">
        <v>0</v>
      </c>
      <c r="AJ49" s="27">
        <v>0</v>
      </c>
      <c r="AK49" s="27"/>
      <c r="AL49" s="27"/>
      <c r="AM49" s="425"/>
      <c r="AN49" s="410"/>
      <c r="AO49" s="31">
        <v>0</v>
      </c>
      <c r="AP49" s="29"/>
      <c r="AQ49" s="32">
        <f t="shared" si="24"/>
        <v>52.468200253164554</v>
      </c>
    </row>
    <row r="50" spans="1:43" ht="12.75" customHeight="1">
      <c r="A50" s="235" t="s">
        <v>38</v>
      </c>
      <c r="B50" s="20"/>
      <c r="C50" s="21">
        <f t="shared" si="46"/>
        <v>0</v>
      </c>
      <c r="D50" s="22"/>
      <c r="E50" s="23"/>
      <c r="F50" s="24"/>
      <c r="G50" s="24"/>
      <c r="H50" s="25">
        <f t="shared" si="47"/>
        <v>0</v>
      </c>
      <c r="I50" s="26"/>
      <c r="J50" s="27"/>
      <c r="K50" s="24"/>
      <c r="L50" s="25">
        <f t="shared" si="48"/>
        <v>43.4</v>
      </c>
      <c r="M50" s="27"/>
      <c r="N50" s="27"/>
      <c r="O50" s="27"/>
      <c r="P50" s="27"/>
      <c r="Q50" s="27"/>
      <c r="R50" s="27"/>
      <c r="S50" s="27"/>
      <c r="T50" s="27"/>
      <c r="U50" s="27">
        <v>43.4</v>
      </c>
      <c r="V50" s="27"/>
      <c r="W50" s="27"/>
      <c r="X50" s="27"/>
      <c r="Y50" s="27"/>
      <c r="Z50" s="24"/>
      <c r="AA50" s="25"/>
      <c r="AB50" s="29">
        <f t="shared" si="49"/>
        <v>0</v>
      </c>
      <c r="AC50" s="30"/>
      <c r="AD50" s="27"/>
      <c r="AE50" s="27"/>
      <c r="AF50" s="27"/>
      <c r="AG50" s="27"/>
      <c r="AH50" s="27"/>
      <c r="AI50" s="27">
        <v>0</v>
      </c>
      <c r="AJ50" s="27"/>
      <c r="AK50" s="27"/>
      <c r="AL50" s="27"/>
      <c r="AM50" s="425"/>
      <c r="AN50" s="410"/>
      <c r="AO50" s="31">
        <v>1.3757523645743766</v>
      </c>
      <c r="AP50" s="29"/>
      <c r="AQ50" s="32">
        <f t="shared" si="24"/>
        <v>44.775752364574373</v>
      </c>
    </row>
    <row r="51" spans="1:43" ht="12.75" customHeight="1">
      <c r="A51" s="235" t="s">
        <v>39</v>
      </c>
      <c r="B51" s="20"/>
      <c r="C51" s="21">
        <f t="shared" si="46"/>
        <v>0</v>
      </c>
      <c r="D51" s="22"/>
      <c r="E51" s="23"/>
      <c r="F51" s="24"/>
      <c r="G51" s="24"/>
      <c r="H51" s="25">
        <f t="shared" si="47"/>
        <v>0</v>
      </c>
      <c r="I51" s="26"/>
      <c r="J51" s="27"/>
      <c r="K51" s="24"/>
      <c r="L51" s="25">
        <f t="shared" si="48"/>
        <v>16.069976549427853</v>
      </c>
      <c r="M51" s="27"/>
      <c r="N51" s="27"/>
      <c r="O51" s="27"/>
      <c r="P51" s="27">
        <v>0.98301509433962253</v>
      </c>
      <c r="Q51" s="27"/>
      <c r="R51" s="27">
        <v>15.086961455088229</v>
      </c>
      <c r="S51" s="27"/>
      <c r="T51" s="27"/>
      <c r="U51" s="27"/>
      <c r="V51" s="27"/>
      <c r="W51" s="27"/>
      <c r="X51" s="27"/>
      <c r="Y51" s="27"/>
      <c r="Z51" s="24"/>
      <c r="AA51" s="25"/>
      <c r="AB51" s="29">
        <f t="shared" si="49"/>
        <v>0</v>
      </c>
      <c r="AC51" s="30"/>
      <c r="AD51" s="27"/>
      <c r="AE51" s="27"/>
      <c r="AF51" s="27"/>
      <c r="AG51" s="27"/>
      <c r="AH51" s="27"/>
      <c r="AI51" s="140">
        <v>0</v>
      </c>
      <c r="AJ51" s="27"/>
      <c r="AK51" s="27"/>
      <c r="AL51" s="27"/>
      <c r="AM51" s="446"/>
      <c r="AN51" s="410"/>
      <c r="AO51" s="31"/>
      <c r="AP51" s="29"/>
      <c r="AQ51" s="32">
        <f t="shared" si="24"/>
        <v>16.069976549427853</v>
      </c>
    </row>
    <row r="52" spans="1:43" ht="12.75" customHeight="1">
      <c r="A52" s="235" t="s">
        <v>75</v>
      </c>
      <c r="B52" s="138"/>
      <c r="C52" s="139">
        <f t="shared" si="46"/>
        <v>0</v>
      </c>
      <c r="D52" s="140"/>
      <c r="E52" s="140"/>
      <c r="F52" s="141"/>
      <c r="G52" s="141"/>
      <c r="H52" s="142">
        <f t="shared" si="47"/>
        <v>0</v>
      </c>
      <c r="I52" s="143"/>
      <c r="J52" s="140"/>
      <c r="K52" s="141"/>
      <c r="L52" s="142">
        <f t="shared" si="48"/>
        <v>358.83478971560396</v>
      </c>
      <c r="M52" s="140"/>
      <c r="N52" s="140"/>
      <c r="O52" s="140"/>
      <c r="P52" s="140"/>
      <c r="Q52" s="132"/>
      <c r="R52" s="140">
        <v>358.83478971560396</v>
      </c>
      <c r="S52" s="132"/>
      <c r="T52" s="140"/>
      <c r="U52" s="140"/>
      <c r="V52" s="140"/>
      <c r="W52" s="140"/>
      <c r="X52" s="140"/>
      <c r="Y52" s="140"/>
      <c r="Z52" s="141"/>
      <c r="AA52" s="135"/>
      <c r="AB52" s="144">
        <f t="shared" si="49"/>
        <v>0</v>
      </c>
      <c r="AC52" s="145"/>
      <c r="AD52" s="140"/>
      <c r="AE52" s="132"/>
      <c r="AF52" s="132"/>
      <c r="AG52" s="140"/>
      <c r="AH52" s="140"/>
      <c r="AI52" s="140">
        <v>0</v>
      </c>
      <c r="AJ52" s="140"/>
      <c r="AK52" s="140"/>
      <c r="AL52" s="140"/>
      <c r="AM52" s="446"/>
      <c r="AN52" s="433"/>
      <c r="AO52" s="135"/>
      <c r="AP52" s="144"/>
      <c r="AQ52" s="146">
        <f t="shared" si="24"/>
        <v>358.83478971560396</v>
      </c>
    </row>
    <row r="53" spans="1:43" ht="12.75" customHeight="1">
      <c r="A53" s="235" t="s">
        <v>73</v>
      </c>
      <c r="B53" s="138"/>
      <c r="C53" s="139">
        <f t="shared" si="46"/>
        <v>0</v>
      </c>
      <c r="D53" s="143"/>
      <c r="E53" s="140"/>
      <c r="F53" s="141"/>
      <c r="G53" s="141"/>
      <c r="H53" s="142">
        <f t="shared" si="47"/>
        <v>0</v>
      </c>
      <c r="I53" s="143"/>
      <c r="J53" s="140"/>
      <c r="K53" s="141"/>
      <c r="L53" s="142">
        <f t="shared" si="48"/>
        <v>0</v>
      </c>
      <c r="M53" s="140"/>
      <c r="N53" s="140"/>
      <c r="O53" s="140"/>
      <c r="P53" s="140">
        <v>0</v>
      </c>
      <c r="Q53" s="109"/>
      <c r="R53" s="140"/>
      <c r="S53" s="109"/>
      <c r="T53" s="140"/>
      <c r="U53" s="140">
        <v>0</v>
      </c>
      <c r="V53" s="140"/>
      <c r="W53" s="140"/>
      <c r="X53" s="140"/>
      <c r="Y53" s="140"/>
      <c r="Z53" s="141"/>
      <c r="AA53" s="135"/>
      <c r="AB53" s="144">
        <f t="shared" si="49"/>
        <v>0</v>
      </c>
      <c r="AC53" s="145"/>
      <c r="AD53" s="140"/>
      <c r="AE53" s="132"/>
      <c r="AF53" s="132"/>
      <c r="AG53" s="140"/>
      <c r="AH53" s="140"/>
      <c r="AI53" s="140">
        <v>0</v>
      </c>
      <c r="AJ53" s="140">
        <v>0</v>
      </c>
      <c r="AK53" s="140"/>
      <c r="AL53" s="140"/>
      <c r="AM53" s="446"/>
      <c r="AN53" s="433"/>
      <c r="AO53" s="381"/>
      <c r="AP53" s="144"/>
      <c r="AQ53" s="146">
        <f t="shared" si="24"/>
        <v>0</v>
      </c>
    </row>
    <row r="54" spans="1:43" ht="12.75" customHeight="1">
      <c r="A54" s="197" t="s">
        <v>134</v>
      </c>
      <c r="B54" s="457"/>
      <c r="C54" s="139">
        <f t="shared" si="46"/>
        <v>0</v>
      </c>
      <c r="D54" s="143"/>
      <c r="E54" s="140"/>
      <c r="F54" s="141"/>
      <c r="G54" s="141"/>
      <c r="H54" s="142">
        <f t="shared" si="47"/>
        <v>0</v>
      </c>
      <c r="I54" s="143"/>
      <c r="J54" s="140"/>
      <c r="K54" s="141"/>
      <c r="L54" s="142">
        <f t="shared" si="48"/>
        <v>7.2408000000000001</v>
      </c>
      <c r="M54" s="140"/>
      <c r="N54" s="140"/>
      <c r="O54" s="140"/>
      <c r="P54" s="140"/>
      <c r="Q54" s="109"/>
      <c r="R54" s="140"/>
      <c r="S54" s="109"/>
      <c r="T54" s="140"/>
      <c r="U54" s="140">
        <v>7.2408000000000001</v>
      </c>
      <c r="V54" s="140"/>
      <c r="W54" s="140"/>
      <c r="X54" s="140"/>
      <c r="Y54" s="140"/>
      <c r="Z54" s="141"/>
      <c r="AA54" s="381"/>
      <c r="AB54" s="144">
        <f t="shared" si="49"/>
        <v>0</v>
      </c>
      <c r="AC54" s="145"/>
      <c r="AD54" s="140"/>
      <c r="AE54" s="109"/>
      <c r="AF54" s="109"/>
      <c r="AG54" s="140"/>
      <c r="AH54" s="140"/>
      <c r="AI54" s="140">
        <v>0</v>
      </c>
      <c r="AJ54" s="140"/>
      <c r="AK54" s="140"/>
      <c r="AL54" s="140"/>
      <c r="AM54" s="443"/>
      <c r="AN54" s="433"/>
      <c r="AO54" s="381"/>
      <c r="AP54" s="144"/>
      <c r="AQ54" s="146">
        <f t="shared" si="24"/>
        <v>7.2408000000000001</v>
      </c>
    </row>
    <row r="55" spans="1:43" ht="12.75" customHeight="1">
      <c r="A55" s="213" t="s">
        <v>239</v>
      </c>
      <c r="B55" s="379"/>
      <c r="C55" s="77">
        <f t="shared" si="46"/>
        <v>0</v>
      </c>
      <c r="D55" s="155"/>
      <c r="E55" s="156"/>
      <c r="F55" s="80"/>
      <c r="G55" s="80"/>
      <c r="H55" s="81">
        <f t="shared" si="47"/>
        <v>0</v>
      </c>
      <c r="I55" s="78"/>
      <c r="J55" s="79"/>
      <c r="K55" s="80"/>
      <c r="L55" s="81">
        <f t="shared" si="48"/>
        <v>268.05947668471083</v>
      </c>
      <c r="M55" s="79"/>
      <c r="N55" s="79"/>
      <c r="O55" s="79"/>
      <c r="P55" s="79">
        <v>139.52600512431266</v>
      </c>
      <c r="Q55" s="79"/>
      <c r="R55" s="79"/>
      <c r="S55" s="79">
        <v>19.698</v>
      </c>
      <c r="T55" s="79"/>
      <c r="U55" s="79">
        <v>108.83547156039815</v>
      </c>
      <c r="V55" s="79"/>
      <c r="W55" s="79"/>
      <c r="X55" s="79"/>
      <c r="Y55" s="79"/>
      <c r="Z55" s="80"/>
      <c r="AA55" s="516">
        <v>0</v>
      </c>
      <c r="AB55" s="82">
        <f t="shared" si="49"/>
        <v>0</v>
      </c>
      <c r="AC55" s="83"/>
      <c r="AD55" s="79"/>
      <c r="AE55" s="79"/>
      <c r="AF55" s="79"/>
      <c r="AG55" s="79"/>
      <c r="AH55" s="79"/>
      <c r="AI55" s="79">
        <v>0</v>
      </c>
      <c r="AJ55" s="79">
        <v>0</v>
      </c>
      <c r="AK55" s="79"/>
      <c r="AL55" s="79"/>
      <c r="AM55" s="447"/>
      <c r="AN55" s="411"/>
      <c r="AO55" s="84"/>
      <c r="AP55" s="82"/>
      <c r="AQ55" s="85">
        <f t="shared" si="24"/>
        <v>268.05947668471083</v>
      </c>
    </row>
    <row r="56" spans="1:43" s="52" customFormat="1" ht="12.75" customHeight="1">
      <c r="A56" s="240" t="s">
        <v>40</v>
      </c>
      <c r="B56" s="157"/>
      <c r="C56" s="147">
        <f t="shared" si="46"/>
        <v>625.7954608</v>
      </c>
      <c r="D56" s="151">
        <v>607.81000000000006</v>
      </c>
      <c r="E56" s="148"/>
      <c r="F56" s="149"/>
      <c r="G56" s="149">
        <v>17.985460799999998</v>
      </c>
      <c r="H56" s="150">
        <f t="shared" si="47"/>
        <v>724.97299999999996</v>
      </c>
      <c r="I56" s="151"/>
      <c r="J56" s="148">
        <v>569.97299999999996</v>
      </c>
      <c r="K56" s="149">
        <v>155</v>
      </c>
      <c r="L56" s="150">
        <f t="shared" si="48"/>
        <v>388.12009191300382</v>
      </c>
      <c r="M56" s="148"/>
      <c r="N56" s="148"/>
      <c r="O56" s="148"/>
      <c r="P56" s="148">
        <v>0</v>
      </c>
      <c r="Q56" s="187">
        <v>103.25061971542318</v>
      </c>
      <c r="R56" s="187"/>
      <c r="S56" s="187">
        <v>0</v>
      </c>
      <c r="T56" s="187">
        <v>69.031290322580659</v>
      </c>
      <c r="U56" s="187">
        <v>196.536</v>
      </c>
      <c r="V56" s="187">
        <v>19.302181874999999</v>
      </c>
      <c r="W56" s="187"/>
      <c r="X56" s="187"/>
      <c r="Y56" s="187"/>
      <c r="Z56" s="288"/>
      <c r="AA56" s="174">
        <v>117.28499092385591</v>
      </c>
      <c r="AB56" s="342">
        <f t="shared" si="49"/>
        <v>44.73583643832999</v>
      </c>
      <c r="AC56" s="343"/>
      <c r="AD56" s="187"/>
      <c r="AE56" s="187">
        <v>44.688067259004491</v>
      </c>
      <c r="AF56" s="187"/>
      <c r="AG56" s="187"/>
      <c r="AH56" s="187"/>
      <c r="AI56" s="187"/>
      <c r="AJ56" s="187"/>
      <c r="AK56" s="187"/>
      <c r="AL56" s="187">
        <v>4.7769179325499185E-2</v>
      </c>
      <c r="AM56" s="442">
        <v>0</v>
      </c>
      <c r="AN56" s="342"/>
      <c r="AO56" s="174">
        <v>356.14789337919171</v>
      </c>
      <c r="AP56" s="152"/>
      <c r="AQ56" s="94">
        <f t="shared" si="24"/>
        <v>2257.0572734543812</v>
      </c>
    </row>
    <row r="57" spans="1:43" s="52" customFormat="1" ht="12.75" customHeight="1">
      <c r="A57" s="240" t="s">
        <v>193</v>
      </c>
      <c r="B57" s="157"/>
      <c r="C57" s="147">
        <f>C58+C65</f>
        <v>0.64527573454661957</v>
      </c>
      <c r="D57" s="187">
        <f t="shared" ref="D57:AP57" si="50">D58+D65</f>
        <v>0.64527573454661957</v>
      </c>
      <c r="E57" s="148">
        <f t="shared" si="50"/>
        <v>0</v>
      </c>
      <c r="F57" s="149">
        <f t="shared" si="50"/>
        <v>0</v>
      </c>
      <c r="G57" s="149">
        <f t="shared" si="50"/>
        <v>0</v>
      </c>
      <c r="H57" s="150">
        <f t="shared" si="50"/>
        <v>31.963000000000001</v>
      </c>
      <c r="I57" s="151">
        <f t="shared" si="50"/>
        <v>0</v>
      </c>
      <c r="J57" s="151">
        <f t="shared" si="50"/>
        <v>15.962999999999999</v>
      </c>
      <c r="K57" s="151">
        <f t="shared" si="50"/>
        <v>16</v>
      </c>
      <c r="L57" s="150">
        <f t="shared" si="50"/>
        <v>568.93243198793357</v>
      </c>
      <c r="M57" s="148">
        <f t="shared" si="50"/>
        <v>0</v>
      </c>
      <c r="N57" s="148">
        <f t="shared" ref="N57" si="51">N58+N65</f>
        <v>0</v>
      </c>
      <c r="O57" s="148">
        <f t="shared" si="50"/>
        <v>0</v>
      </c>
      <c r="P57" s="148">
        <f t="shared" si="50"/>
        <v>0</v>
      </c>
      <c r="Q57" s="187">
        <f t="shared" si="50"/>
        <v>0</v>
      </c>
      <c r="R57" s="187">
        <f t="shared" si="50"/>
        <v>0</v>
      </c>
      <c r="S57" s="187">
        <f t="shared" si="50"/>
        <v>147.73499999999999</v>
      </c>
      <c r="T57" s="187">
        <f t="shared" si="50"/>
        <v>9.4557361279871159</v>
      </c>
      <c r="U57" s="187">
        <f t="shared" si="50"/>
        <v>411.74169585994645</v>
      </c>
      <c r="V57" s="187">
        <f t="shared" si="50"/>
        <v>0</v>
      </c>
      <c r="W57" s="187">
        <f t="shared" si="50"/>
        <v>0</v>
      </c>
      <c r="X57" s="187">
        <f t="shared" si="50"/>
        <v>0</v>
      </c>
      <c r="Y57" s="187">
        <f t="shared" si="50"/>
        <v>0</v>
      </c>
      <c r="Z57" s="288">
        <f t="shared" si="50"/>
        <v>0</v>
      </c>
      <c r="AA57" s="174">
        <f t="shared" si="50"/>
        <v>93.996035158115973</v>
      </c>
      <c r="AB57" s="342">
        <f t="shared" si="50"/>
        <v>4.7769179325499185E-2</v>
      </c>
      <c r="AC57" s="343">
        <f t="shared" si="50"/>
        <v>0</v>
      </c>
      <c r="AD57" s="187">
        <f t="shared" si="50"/>
        <v>0</v>
      </c>
      <c r="AE57" s="187">
        <f t="shared" si="50"/>
        <v>0</v>
      </c>
      <c r="AF57" s="187">
        <f t="shared" ref="AF57" si="52">AF58+AF65</f>
        <v>0</v>
      </c>
      <c r="AG57" s="187">
        <f t="shared" si="50"/>
        <v>0</v>
      </c>
      <c r="AH57" s="187">
        <f t="shared" si="50"/>
        <v>0</v>
      </c>
      <c r="AI57" s="187">
        <f t="shared" si="50"/>
        <v>0</v>
      </c>
      <c r="AJ57" s="187">
        <f t="shared" ref="AJ57" si="53">AJ58+AJ65</f>
        <v>0</v>
      </c>
      <c r="AK57" s="187">
        <f t="shared" si="50"/>
        <v>0</v>
      </c>
      <c r="AL57" s="187">
        <f t="shared" ref="AL57" si="54">AL58+AL65</f>
        <v>0</v>
      </c>
      <c r="AM57" s="442">
        <f t="shared" si="50"/>
        <v>4.7769179325499185E-2</v>
      </c>
      <c r="AN57" s="292">
        <f t="shared" si="50"/>
        <v>0</v>
      </c>
      <c r="AO57" s="174">
        <f t="shared" si="50"/>
        <v>240.32674118658639</v>
      </c>
      <c r="AP57" s="152">
        <f t="shared" si="50"/>
        <v>0</v>
      </c>
      <c r="AQ57" s="153">
        <f t="shared" si="24"/>
        <v>935.91125324650807</v>
      </c>
    </row>
    <row r="58" spans="1:43" s="52" customFormat="1" ht="12.75" customHeight="1">
      <c r="A58" s="240" t="s">
        <v>194</v>
      </c>
      <c r="B58" s="157"/>
      <c r="C58" s="147">
        <f t="shared" si="46"/>
        <v>0.64527573454661957</v>
      </c>
      <c r="D58" s="187">
        <v>0.64527573454661957</v>
      </c>
      <c r="E58" s="148">
        <v>0</v>
      </c>
      <c r="F58" s="149">
        <f>SUM(F59:F64)</f>
        <v>0</v>
      </c>
      <c r="G58" s="149">
        <v>0</v>
      </c>
      <c r="H58" s="150">
        <f t="shared" si="47"/>
        <v>0</v>
      </c>
      <c r="I58" s="151">
        <f>SUM(I59:I64)</f>
        <v>0</v>
      </c>
      <c r="J58" s="151">
        <f>SUM(J59:J64)</f>
        <v>0</v>
      </c>
      <c r="K58" s="151">
        <f>SUM(K59:K64)</f>
        <v>0</v>
      </c>
      <c r="L58" s="150">
        <f t="shared" si="48"/>
        <v>293.45941422127697</v>
      </c>
      <c r="M58" s="148">
        <f t="shared" ref="M58:AN58" si="55">SUM(M59:M64)</f>
        <v>0</v>
      </c>
      <c r="N58" s="148">
        <f t="shared" ref="N58" si="56">SUM(N59:N64)</f>
        <v>0</v>
      </c>
      <c r="O58" s="148">
        <f t="shared" si="55"/>
        <v>0</v>
      </c>
      <c r="P58" s="148">
        <f t="shared" si="55"/>
        <v>0</v>
      </c>
      <c r="Q58" s="187">
        <v>0</v>
      </c>
      <c r="R58" s="187">
        <f t="shared" si="55"/>
        <v>0</v>
      </c>
      <c r="S58" s="187">
        <v>14.412925759738934</v>
      </c>
      <c r="T58" s="187">
        <v>7.038757722589434</v>
      </c>
      <c r="U58" s="187">
        <v>272.00773073894862</v>
      </c>
      <c r="V58" s="187">
        <f t="shared" si="55"/>
        <v>0</v>
      </c>
      <c r="W58" s="187">
        <f t="shared" si="55"/>
        <v>0</v>
      </c>
      <c r="X58" s="187">
        <f t="shared" si="55"/>
        <v>0</v>
      </c>
      <c r="Y58" s="187">
        <f t="shared" si="55"/>
        <v>0</v>
      </c>
      <c r="Z58" s="288">
        <f t="shared" si="55"/>
        <v>0</v>
      </c>
      <c r="AA58" s="174">
        <v>41.191103166864913</v>
      </c>
      <c r="AB58" s="342">
        <f t="shared" si="49"/>
        <v>4.7769179325499185E-2</v>
      </c>
      <c r="AC58" s="343">
        <f t="shared" si="55"/>
        <v>0</v>
      </c>
      <c r="AD58" s="187">
        <f t="shared" si="55"/>
        <v>0</v>
      </c>
      <c r="AE58" s="187">
        <f>SUM(AE59:AE64)</f>
        <v>0</v>
      </c>
      <c r="AF58" s="187"/>
      <c r="AG58" s="187">
        <f t="shared" si="55"/>
        <v>0</v>
      </c>
      <c r="AH58" s="187">
        <f t="shared" si="55"/>
        <v>0</v>
      </c>
      <c r="AI58" s="187">
        <f t="shared" si="55"/>
        <v>0</v>
      </c>
      <c r="AJ58" s="187">
        <f t="shared" ref="AJ58" si="57">SUM(AJ59:AJ64)</f>
        <v>0</v>
      </c>
      <c r="AK58" s="187"/>
      <c r="AL58" s="187">
        <v>0</v>
      </c>
      <c r="AM58" s="442">
        <v>4.7769179325499185E-2</v>
      </c>
      <c r="AN58" s="292">
        <f t="shared" si="55"/>
        <v>0</v>
      </c>
      <c r="AO58" s="174">
        <v>172.29200187934376</v>
      </c>
      <c r="AP58" s="152">
        <f t="shared" ref="AP58" si="58">SUM(AP59:AP64)</f>
        <v>0</v>
      </c>
      <c r="AQ58" s="153">
        <f t="shared" si="24"/>
        <v>507.63556418135772</v>
      </c>
    </row>
    <row r="59" spans="1:43" s="52" customFormat="1" ht="12.75" customHeight="1">
      <c r="A59" s="912" t="s">
        <v>174</v>
      </c>
      <c r="B59" s="621" t="s">
        <v>175</v>
      </c>
      <c r="C59" s="491"/>
      <c r="D59" s="289"/>
      <c r="E59" s="493"/>
      <c r="F59" s="561"/>
      <c r="G59" s="561"/>
      <c r="H59" s="471"/>
      <c r="I59" s="492"/>
      <c r="J59" s="492"/>
      <c r="K59" s="496"/>
      <c r="L59" s="471"/>
      <c r="M59" s="493"/>
      <c r="N59" s="493"/>
      <c r="O59" s="493"/>
      <c r="P59" s="493"/>
      <c r="Q59" s="272"/>
      <c r="R59" s="272"/>
      <c r="S59" s="251"/>
      <c r="T59" s="251"/>
      <c r="U59" s="251"/>
      <c r="V59" s="272"/>
      <c r="W59" s="272"/>
      <c r="X59" s="272"/>
      <c r="Y59" s="272"/>
      <c r="Z59" s="558"/>
      <c r="AA59" s="302"/>
      <c r="AB59" s="326"/>
      <c r="AC59" s="559"/>
      <c r="AD59" s="272"/>
      <c r="AE59" s="272">
        <v>0</v>
      </c>
      <c r="AF59" s="272"/>
      <c r="AG59" s="272"/>
      <c r="AH59" s="272"/>
      <c r="AI59" s="272">
        <v>0</v>
      </c>
      <c r="AJ59" s="272"/>
      <c r="AK59" s="272"/>
      <c r="AL59" s="272"/>
      <c r="AM59" s="925"/>
      <c r="AN59" s="326"/>
      <c r="AO59" s="302"/>
      <c r="AP59" s="496"/>
      <c r="AQ59" s="568"/>
    </row>
    <row r="60" spans="1:43" s="52" customFormat="1" ht="12.75" customHeight="1">
      <c r="A60" s="912" t="s">
        <v>176</v>
      </c>
      <c r="B60" s="621" t="s">
        <v>177</v>
      </c>
      <c r="C60" s="482"/>
      <c r="D60" s="250"/>
      <c r="E60" s="499"/>
      <c r="F60" s="506"/>
      <c r="G60" s="506"/>
      <c r="H60" s="466"/>
      <c r="I60" s="498"/>
      <c r="J60" s="498"/>
      <c r="K60" s="485"/>
      <c r="L60" s="466"/>
      <c r="M60" s="499"/>
      <c r="N60" s="499"/>
      <c r="O60" s="499"/>
      <c r="P60" s="499"/>
      <c r="Q60" s="251"/>
      <c r="R60" s="251"/>
      <c r="S60" s="251"/>
      <c r="T60" s="251"/>
      <c r="U60" s="251"/>
      <c r="V60" s="251"/>
      <c r="W60" s="251"/>
      <c r="X60" s="251"/>
      <c r="Y60" s="251"/>
      <c r="Z60" s="383"/>
      <c r="AA60" s="302"/>
      <c r="AB60" s="320"/>
      <c r="AC60" s="560"/>
      <c r="AD60" s="251"/>
      <c r="AE60" s="251">
        <v>0</v>
      </c>
      <c r="AF60" s="251"/>
      <c r="AG60" s="251"/>
      <c r="AH60" s="251"/>
      <c r="AI60" s="251">
        <v>0</v>
      </c>
      <c r="AJ60" s="251"/>
      <c r="AK60" s="251"/>
      <c r="AL60" s="251"/>
      <c r="AM60" s="926"/>
      <c r="AN60" s="320"/>
      <c r="AO60" s="302"/>
      <c r="AP60" s="485"/>
      <c r="AQ60" s="569"/>
    </row>
    <row r="61" spans="1:43" s="52" customFormat="1" ht="12.75" customHeight="1">
      <c r="A61" s="912" t="s">
        <v>178</v>
      </c>
      <c r="B61" s="621" t="s">
        <v>179</v>
      </c>
      <c r="C61" s="482"/>
      <c r="D61" s="250"/>
      <c r="E61" s="499"/>
      <c r="F61" s="506"/>
      <c r="G61" s="506"/>
      <c r="H61" s="466"/>
      <c r="I61" s="498"/>
      <c r="J61" s="498"/>
      <c r="K61" s="485"/>
      <c r="L61" s="466"/>
      <c r="M61" s="499"/>
      <c r="N61" s="499"/>
      <c r="O61" s="499"/>
      <c r="P61" s="499"/>
      <c r="Q61" s="251"/>
      <c r="R61" s="251"/>
      <c r="S61" s="251"/>
      <c r="T61" s="251"/>
      <c r="U61" s="251"/>
      <c r="V61" s="251"/>
      <c r="W61" s="251"/>
      <c r="X61" s="251"/>
      <c r="Y61" s="251"/>
      <c r="Z61" s="383"/>
      <c r="AA61" s="302"/>
      <c r="AB61" s="320"/>
      <c r="AC61" s="560"/>
      <c r="AD61" s="251"/>
      <c r="AE61" s="251">
        <v>0</v>
      </c>
      <c r="AF61" s="251"/>
      <c r="AG61" s="251"/>
      <c r="AH61" s="251"/>
      <c r="AI61" s="251">
        <v>0</v>
      </c>
      <c r="AJ61" s="251"/>
      <c r="AK61" s="251"/>
      <c r="AL61" s="251"/>
      <c r="AM61" s="926"/>
      <c r="AN61" s="320"/>
      <c r="AO61" s="302"/>
      <c r="AP61" s="485"/>
      <c r="AQ61" s="569"/>
    </row>
    <row r="62" spans="1:43" s="52" customFormat="1" ht="12.75" customHeight="1">
      <c r="A62" s="912" t="s">
        <v>180</v>
      </c>
      <c r="B62" s="621" t="s">
        <v>181</v>
      </c>
      <c r="C62" s="482"/>
      <c r="D62" s="250"/>
      <c r="E62" s="499"/>
      <c r="F62" s="506"/>
      <c r="G62" s="506"/>
      <c r="H62" s="466"/>
      <c r="I62" s="498"/>
      <c r="J62" s="498"/>
      <c r="K62" s="485"/>
      <c r="L62" s="466"/>
      <c r="M62" s="499"/>
      <c r="N62" s="499"/>
      <c r="O62" s="499"/>
      <c r="P62" s="499"/>
      <c r="Q62" s="251"/>
      <c r="R62" s="251"/>
      <c r="S62" s="251"/>
      <c r="T62" s="251"/>
      <c r="U62" s="251"/>
      <c r="V62" s="251"/>
      <c r="W62" s="251"/>
      <c r="X62" s="251"/>
      <c r="Y62" s="251"/>
      <c r="Z62" s="383"/>
      <c r="AA62" s="302"/>
      <c r="AB62" s="320"/>
      <c r="AC62" s="560"/>
      <c r="AD62" s="251"/>
      <c r="AE62" s="251">
        <v>0</v>
      </c>
      <c r="AF62" s="251"/>
      <c r="AG62" s="251"/>
      <c r="AH62" s="251"/>
      <c r="AI62" s="251">
        <v>0</v>
      </c>
      <c r="AJ62" s="251"/>
      <c r="AK62" s="251"/>
      <c r="AL62" s="251"/>
      <c r="AM62" s="926"/>
      <c r="AN62" s="320"/>
      <c r="AO62" s="302"/>
      <c r="AP62" s="485"/>
      <c r="AQ62" s="569"/>
    </row>
    <row r="63" spans="1:43" s="52" customFormat="1" ht="12.75" customHeight="1">
      <c r="A63" s="912" t="s">
        <v>182</v>
      </c>
      <c r="B63" s="621" t="s">
        <v>183</v>
      </c>
      <c r="C63" s="482"/>
      <c r="D63" s="250"/>
      <c r="E63" s="499"/>
      <c r="F63" s="506"/>
      <c r="G63" s="506"/>
      <c r="H63" s="466"/>
      <c r="I63" s="498"/>
      <c r="J63" s="498"/>
      <c r="K63" s="485"/>
      <c r="L63" s="466"/>
      <c r="M63" s="499"/>
      <c r="N63" s="499"/>
      <c r="O63" s="499"/>
      <c r="P63" s="499"/>
      <c r="Q63" s="251"/>
      <c r="R63" s="251"/>
      <c r="S63" s="927"/>
      <c r="T63" s="927"/>
      <c r="U63" s="927"/>
      <c r="V63" s="251"/>
      <c r="W63" s="251"/>
      <c r="X63" s="251"/>
      <c r="Y63" s="251"/>
      <c r="Z63" s="383"/>
      <c r="AA63" s="316"/>
      <c r="AB63" s="320"/>
      <c r="AC63" s="560"/>
      <c r="AD63" s="251"/>
      <c r="AE63" s="251">
        <v>0</v>
      </c>
      <c r="AF63" s="251"/>
      <c r="AG63" s="251"/>
      <c r="AH63" s="251"/>
      <c r="AI63" s="251">
        <v>0</v>
      </c>
      <c r="AJ63" s="251"/>
      <c r="AK63" s="251"/>
      <c r="AL63" s="251"/>
      <c r="AM63" s="926"/>
      <c r="AN63" s="320"/>
      <c r="AO63" s="316"/>
      <c r="AP63" s="485"/>
      <c r="AQ63" s="569"/>
    </row>
    <row r="64" spans="1:43" ht="12.75" customHeight="1">
      <c r="A64" s="914" t="s">
        <v>184</v>
      </c>
      <c r="B64" s="622"/>
      <c r="C64" s="500"/>
      <c r="D64" s="290"/>
      <c r="E64" s="502"/>
      <c r="F64" s="564"/>
      <c r="G64" s="564"/>
      <c r="H64" s="474"/>
      <c r="I64" s="501"/>
      <c r="J64" s="501"/>
      <c r="K64" s="505"/>
      <c r="L64" s="474"/>
      <c r="M64" s="502"/>
      <c r="N64" s="502"/>
      <c r="O64" s="502"/>
      <c r="P64" s="502"/>
      <c r="Q64" s="291"/>
      <c r="R64" s="291"/>
      <c r="S64" s="927"/>
      <c r="T64" s="927"/>
      <c r="U64" s="927"/>
      <c r="V64" s="291"/>
      <c r="W64" s="291"/>
      <c r="X64" s="291"/>
      <c r="Y64" s="291"/>
      <c r="Z64" s="562"/>
      <c r="AA64" s="316"/>
      <c r="AB64" s="328"/>
      <c r="AC64" s="563"/>
      <c r="AD64" s="291"/>
      <c r="AE64" s="291">
        <v>0</v>
      </c>
      <c r="AF64" s="291"/>
      <c r="AG64" s="291"/>
      <c r="AH64" s="291"/>
      <c r="AI64" s="291">
        <v>0</v>
      </c>
      <c r="AJ64" s="291"/>
      <c r="AK64" s="291"/>
      <c r="AL64" s="291"/>
      <c r="AM64" s="928"/>
      <c r="AN64" s="328"/>
      <c r="AO64" s="316"/>
      <c r="AP64" s="505"/>
      <c r="AQ64" s="570"/>
    </row>
    <row r="65" spans="1:44" ht="12.75" customHeight="1">
      <c r="A65" s="240" t="s">
        <v>195</v>
      </c>
      <c r="B65" s="241"/>
      <c r="C65" s="77">
        <f>SUM(D65:G65)</f>
        <v>0</v>
      </c>
      <c r="D65" s="263">
        <f>SUM(D66:D69)</f>
        <v>0</v>
      </c>
      <c r="E65" s="79"/>
      <c r="F65" s="80"/>
      <c r="G65" s="80"/>
      <c r="H65" s="150">
        <f>SUM(I65:K65)</f>
        <v>31.963000000000001</v>
      </c>
      <c r="I65" s="151"/>
      <c r="J65" s="151">
        <v>15.962999999999999</v>
      </c>
      <c r="K65" s="151">
        <v>16</v>
      </c>
      <c r="L65" s="81">
        <f>SUM(M65:Z65)</f>
        <v>275.47301776665654</v>
      </c>
      <c r="M65" s="79"/>
      <c r="N65" s="79"/>
      <c r="O65" s="79"/>
      <c r="P65" s="79"/>
      <c r="Q65" s="180">
        <v>0</v>
      </c>
      <c r="R65" s="180"/>
      <c r="S65" s="187">
        <v>133.32207424026106</v>
      </c>
      <c r="T65" s="187">
        <v>2.4169784053976824</v>
      </c>
      <c r="U65" s="187">
        <v>139.73396512099782</v>
      </c>
      <c r="V65" s="180">
        <f>SUM(V66:V69)</f>
        <v>0</v>
      </c>
      <c r="W65" s="180"/>
      <c r="X65" s="180"/>
      <c r="Y65" s="180"/>
      <c r="Z65" s="264"/>
      <c r="AA65" s="174">
        <v>52.804931991251067</v>
      </c>
      <c r="AB65" s="328">
        <f>SUM(AC65:AM65)</f>
        <v>0</v>
      </c>
      <c r="AC65" s="329"/>
      <c r="AD65" s="180"/>
      <c r="AE65" s="180"/>
      <c r="AF65" s="180"/>
      <c r="AG65" s="180"/>
      <c r="AH65" s="180">
        <v>0</v>
      </c>
      <c r="AI65" s="180">
        <f>SUM(AI66:AI69)</f>
        <v>0</v>
      </c>
      <c r="AJ65" s="180"/>
      <c r="AK65" s="180"/>
      <c r="AL65" s="180"/>
      <c r="AM65" s="421"/>
      <c r="AN65" s="414"/>
      <c r="AO65" s="174">
        <v>68.034739307242617</v>
      </c>
      <c r="AP65" s="82"/>
      <c r="AQ65" s="572">
        <f t="shared" si="24"/>
        <v>428.27568906515023</v>
      </c>
    </row>
    <row r="66" spans="1:44" ht="12.75" customHeight="1">
      <c r="A66" s="916" t="s">
        <v>185</v>
      </c>
      <c r="B66" s="623" t="s">
        <v>186</v>
      </c>
      <c r="C66" s="491"/>
      <c r="D66" s="549"/>
      <c r="E66" s="470"/>
      <c r="F66" s="494"/>
      <c r="G66" s="553"/>
      <c r="H66" s="471"/>
      <c r="I66" s="552"/>
      <c r="J66" s="470"/>
      <c r="K66" s="553"/>
      <c r="L66" s="471"/>
      <c r="M66" s="552"/>
      <c r="N66" s="495"/>
      <c r="O66" s="470"/>
      <c r="P66" s="470"/>
      <c r="Q66" s="179"/>
      <c r="R66" s="179"/>
      <c r="S66" s="179"/>
      <c r="T66" s="179"/>
      <c r="U66" s="179"/>
      <c r="V66" s="179"/>
      <c r="W66" s="179"/>
      <c r="X66" s="179"/>
      <c r="Y66" s="179"/>
      <c r="Z66" s="261"/>
      <c r="AA66" s="307"/>
      <c r="AB66" s="326"/>
      <c r="AC66" s="327"/>
      <c r="AD66" s="179"/>
      <c r="AE66" s="179">
        <v>0</v>
      </c>
      <c r="AF66" s="179"/>
      <c r="AG66" s="179"/>
      <c r="AH66" s="179"/>
      <c r="AI66" s="179">
        <v>0</v>
      </c>
      <c r="AJ66" s="179"/>
      <c r="AK66" s="179"/>
      <c r="AL66" s="179"/>
      <c r="AM66" s="420"/>
      <c r="AN66" s="311"/>
      <c r="AO66" s="352"/>
      <c r="AP66" s="496"/>
      <c r="AQ66" s="497"/>
    </row>
    <row r="67" spans="1:44" ht="12.75" customHeight="1">
      <c r="A67" s="918" t="s">
        <v>187</v>
      </c>
      <c r="B67" s="624">
        <v>84</v>
      </c>
      <c r="C67" s="482"/>
      <c r="D67" s="550"/>
      <c r="E67" s="467"/>
      <c r="F67" s="483"/>
      <c r="G67" s="555"/>
      <c r="H67" s="466"/>
      <c r="I67" s="554"/>
      <c r="J67" s="467"/>
      <c r="K67" s="555"/>
      <c r="L67" s="466"/>
      <c r="M67" s="554"/>
      <c r="N67" s="484"/>
      <c r="O67" s="467"/>
      <c r="P67" s="467"/>
      <c r="Q67" s="173"/>
      <c r="R67" s="173"/>
      <c r="S67" s="173"/>
      <c r="T67" s="173"/>
      <c r="U67" s="173"/>
      <c r="V67" s="173"/>
      <c r="W67" s="173"/>
      <c r="X67" s="173"/>
      <c r="Y67" s="173"/>
      <c r="Z67" s="188"/>
      <c r="AA67" s="302"/>
      <c r="AB67" s="320"/>
      <c r="AC67" s="321"/>
      <c r="AD67" s="173"/>
      <c r="AE67" s="173">
        <v>0</v>
      </c>
      <c r="AF67" s="173"/>
      <c r="AG67" s="173"/>
      <c r="AH67" s="173"/>
      <c r="AI67" s="173">
        <v>0</v>
      </c>
      <c r="AJ67" s="173"/>
      <c r="AK67" s="173"/>
      <c r="AL67" s="173"/>
      <c r="AM67" s="416"/>
      <c r="AN67" s="413"/>
      <c r="AO67" s="350"/>
      <c r="AP67" s="485"/>
      <c r="AQ67" s="486"/>
    </row>
    <row r="68" spans="1:44" ht="12.75" customHeight="1">
      <c r="A68" s="912" t="s">
        <v>188</v>
      </c>
      <c r="B68" s="621">
        <v>85</v>
      </c>
      <c r="C68" s="482"/>
      <c r="D68" s="550"/>
      <c r="E68" s="467"/>
      <c r="F68" s="483"/>
      <c r="G68" s="555"/>
      <c r="H68" s="466"/>
      <c r="I68" s="554"/>
      <c r="J68" s="467"/>
      <c r="K68" s="555"/>
      <c r="L68" s="466"/>
      <c r="M68" s="554"/>
      <c r="N68" s="484"/>
      <c r="O68" s="467"/>
      <c r="P68" s="467"/>
      <c r="Q68" s="173"/>
      <c r="R68" s="173"/>
      <c r="S68" s="173"/>
      <c r="T68" s="173"/>
      <c r="U68" s="173"/>
      <c r="V68" s="173"/>
      <c r="W68" s="173"/>
      <c r="X68" s="173"/>
      <c r="Y68" s="173"/>
      <c r="Z68" s="188"/>
      <c r="AA68" s="302"/>
      <c r="AB68" s="320"/>
      <c r="AC68" s="321"/>
      <c r="AD68" s="173"/>
      <c r="AE68" s="173">
        <v>0</v>
      </c>
      <c r="AF68" s="173"/>
      <c r="AG68" s="173"/>
      <c r="AH68" s="173"/>
      <c r="AI68" s="173">
        <v>0</v>
      </c>
      <c r="AJ68" s="173"/>
      <c r="AK68" s="173"/>
      <c r="AL68" s="173"/>
      <c r="AM68" s="416"/>
      <c r="AN68" s="413"/>
      <c r="AO68" s="350"/>
      <c r="AP68" s="485"/>
      <c r="AQ68" s="486"/>
    </row>
    <row r="69" spans="1:44" s="52" customFormat="1" ht="12.75" customHeight="1">
      <c r="A69" s="914" t="s">
        <v>189</v>
      </c>
      <c r="B69" s="622" t="s">
        <v>190</v>
      </c>
      <c r="C69" s="487"/>
      <c r="D69" s="551"/>
      <c r="E69" s="473"/>
      <c r="F69" s="503"/>
      <c r="G69" s="557"/>
      <c r="H69" s="488"/>
      <c r="I69" s="556"/>
      <c r="J69" s="473"/>
      <c r="K69" s="557"/>
      <c r="L69" s="488"/>
      <c r="M69" s="556"/>
      <c r="N69" s="504"/>
      <c r="O69" s="473"/>
      <c r="P69" s="473"/>
      <c r="Q69" s="180"/>
      <c r="R69" s="180"/>
      <c r="S69" s="180"/>
      <c r="T69" s="180"/>
      <c r="U69" s="180"/>
      <c r="V69" s="180"/>
      <c r="W69" s="180"/>
      <c r="X69" s="180"/>
      <c r="Y69" s="180"/>
      <c r="Z69" s="264"/>
      <c r="AA69" s="308"/>
      <c r="AB69" s="340"/>
      <c r="AC69" s="341"/>
      <c r="AD69" s="285"/>
      <c r="AE69" s="285">
        <v>0</v>
      </c>
      <c r="AF69" s="285"/>
      <c r="AG69" s="285"/>
      <c r="AH69" s="285"/>
      <c r="AI69" s="285">
        <v>0</v>
      </c>
      <c r="AJ69" s="285"/>
      <c r="AK69" s="285"/>
      <c r="AL69" s="285"/>
      <c r="AM69" s="441"/>
      <c r="AN69" s="435"/>
      <c r="AO69" s="452"/>
      <c r="AP69" s="489"/>
      <c r="AQ69" s="490"/>
    </row>
    <row r="70" spans="1:44" s="52" customFormat="1" ht="12.75" customHeight="1">
      <c r="A70" s="221" t="s">
        <v>41</v>
      </c>
      <c r="B70" s="98"/>
      <c r="C70" s="99">
        <f>SUM(D70:G70)</f>
        <v>0</v>
      </c>
      <c r="D70" s="158">
        <v>0</v>
      </c>
      <c r="E70" s="159"/>
      <c r="F70" s="160"/>
      <c r="G70" s="160"/>
      <c r="H70" s="103">
        <f>SUM(I70:K70)</f>
        <v>0</v>
      </c>
      <c r="I70" s="158"/>
      <c r="J70" s="159"/>
      <c r="K70" s="160"/>
      <c r="L70" s="103">
        <f>SUM(M70:Z70)</f>
        <v>215.15520000000001</v>
      </c>
      <c r="M70" s="159"/>
      <c r="N70" s="159"/>
      <c r="O70" s="159"/>
      <c r="P70" s="159">
        <v>0</v>
      </c>
      <c r="Q70" s="189">
        <v>0</v>
      </c>
      <c r="R70" s="189"/>
      <c r="S70" s="189"/>
      <c r="T70" s="189">
        <v>0</v>
      </c>
      <c r="U70" s="189">
        <v>215.15520000000001</v>
      </c>
      <c r="V70" s="189"/>
      <c r="W70" s="189"/>
      <c r="X70" s="189"/>
      <c r="Y70" s="189"/>
      <c r="Z70" s="294"/>
      <c r="AA70" s="310">
        <v>0</v>
      </c>
      <c r="AB70" s="331">
        <f>SUM(AC70:AM70)</f>
        <v>0</v>
      </c>
      <c r="AC70" s="344"/>
      <c r="AD70" s="189"/>
      <c r="AE70" s="189"/>
      <c r="AF70" s="189"/>
      <c r="AG70" s="189"/>
      <c r="AH70" s="189"/>
      <c r="AI70" s="189"/>
      <c r="AJ70" s="189"/>
      <c r="AK70" s="189"/>
      <c r="AL70" s="189"/>
      <c r="AM70" s="449"/>
      <c r="AN70" s="331"/>
      <c r="AO70" s="310">
        <v>36.97334479793637</v>
      </c>
      <c r="AP70" s="104"/>
      <c r="AQ70" s="94">
        <f t="shared" si="24"/>
        <v>252.12854479793637</v>
      </c>
    </row>
    <row r="71" spans="1:44" s="52" customFormat="1" ht="12.75" customHeight="1" thickBot="1">
      <c r="A71" s="459" t="s">
        <v>133</v>
      </c>
      <c r="B71" s="76"/>
      <c r="C71" s="77">
        <f>SUM(D71:G71)</f>
        <v>0</v>
      </c>
      <c r="D71" s="78"/>
      <c r="E71" s="79"/>
      <c r="F71" s="80"/>
      <c r="G71" s="80"/>
      <c r="H71" s="81">
        <f>SUM(I71:K71)</f>
        <v>0</v>
      </c>
      <c r="I71" s="78"/>
      <c r="J71" s="79"/>
      <c r="K71" s="80"/>
      <c r="L71" s="81">
        <f>SUM(M71:Z71)</f>
        <v>28.326513402713317</v>
      </c>
      <c r="M71" s="79"/>
      <c r="N71" s="79"/>
      <c r="O71" s="79"/>
      <c r="P71" s="79"/>
      <c r="Q71" s="180"/>
      <c r="R71" s="180"/>
      <c r="S71" s="180"/>
      <c r="T71" s="180"/>
      <c r="U71" s="180">
        <v>28.326513402713317</v>
      </c>
      <c r="V71" s="180"/>
      <c r="W71" s="180"/>
      <c r="X71" s="180"/>
      <c r="Y71" s="180"/>
      <c r="Z71" s="264"/>
      <c r="AA71" s="308"/>
      <c r="AB71" s="328">
        <f>SUM(AC71:AM71)</f>
        <v>0</v>
      </c>
      <c r="AC71" s="329"/>
      <c r="AD71" s="180"/>
      <c r="AE71" s="180"/>
      <c r="AF71" s="180"/>
      <c r="AG71" s="180"/>
      <c r="AH71" s="180"/>
      <c r="AI71" s="180"/>
      <c r="AJ71" s="180"/>
      <c r="AK71" s="180"/>
      <c r="AL71" s="180"/>
      <c r="AM71" s="421"/>
      <c r="AN71" s="414"/>
      <c r="AO71" s="353"/>
      <c r="AP71" s="82"/>
      <c r="AQ71" s="461">
        <f t="shared" si="24"/>
        <v>28.326513402713317</v>
      </c>
    </row>
    <row r="72" spans="1:44" ht="12.75" customHeight="1" thickBot="1">
      <c r="A72" s="45" t="s">
        <v>42</v>
      </c>
      <c r="B72" s="46"/>
      <c r="C72" s="47">
        <f t="shared" ref="C72:AP72" si="59">C26-C27-C29</f>
        <v>-3.0394404671600341</v>
      </c>
      <c r="D72" s="112">
        <f t="shared" si="59"/>
        <v>-3.0533296788980806</v>
      </c>
      <c r="E72" s="49">
        <f t="shared" si="59"/>
        <v>0</v>
      </c>
      <c r="F72" s="113">
        <f t="shared" si="59"/>
        <v>0</v>
      </c>
      <c r="G72" s="113">
        <f t="shared" si="59"/>
        <v>1.3889211738153051E-2</v>
      </c>
      <c r="H72" s="50">
        <f t="shared" si="59"/>
        <v>-0.11400000669982546</v>
      </c>
      <c r="I72" s="112">
        <f t="shared" si="59"/>
        <v>4.0000006799925991E-2</v>
      </c>
      <c r="J72" s="49">
        <f t="shared" si="59"/>
        <v>-0.13900001349998092</v>
      </c>
      <c r="K72" s="113">
        <f t="shared" si="59"/>
        <v>-1.4999999999986358E-2</v>
      </c>
      <c r="L72" s="50">
        <f t="shared" si="59"/>
        <v>-10.326400144561376</v>
      </c>
      <c r="M72" s="49">
        <f t="shared" si="59"/>
        <v>0</v>
      </c>
      <c r="N72" s="49">
        <f t="shared" ref="N72" si="60">N26-N27-N29</f>
        <v>-1.0650000000000013</v>
      </c>
      <c r="O72" s="49">
        <f t="shared" si="59"/>
        <v>0</v>
      </c>
      <c r="P72" s="49">
        <f t="shared" si="59"/>
        <v>-5.2611040188680818</v>
      </c>
      <c r="Q72" s="49">
        <f t="shared" si="59"/>
        <v>0</v>
      </c>
      <c r="R72" s="49">
        <f t="shared" si="59"/>
        <v>-18.959651170692212</v>
      </c>
      <c r="S72" s="49">
        <f t="shared" si="59"/>
        <v>3.9396000000000413</v>
      </c>
      <c r="T72" s="49">
        <f t="shared" si="59"/>
        <v>-5.8229067800000678</v>
      </c>
      <c r="U72" s="49">
        <f t="shared" si="59"/>
        <v>14.526399999999967</v>
      </c>
      <c r="V72" s="49">
        <f t="shared" si="59"/>
        <v>2.3162618250000122</v>
      </c>
      <c r="W72" s="49">
        <f t="shared" si="59"/>
        <v>0</v>
      </c>
      <c r="X72" s="49">
        <f t="shared" si="59"/>
        <v>0</v>
      </c>
      <c r="Y72" s="49">
        <f t="shared" si="59"/>
        <v>0</v>
      </c>
      <c r="Z72" s="113">
        <f t="shared" si="59"/>
        <v>0</v>
      </c>
      <c r="AA72" s="50">
        <f t="shared" si="59"/>
        <v>0.39298862090299735</v>
      </c>
      <c r="AB72" s="48">
        <f t="shared" si="59"/>
        <v>0</v>
      </c>
      <c r="AC72" s="114">
        <f t="shared" si="59"/>
        <v>0</v>
      </c>
      <c r="AD72" s="49">
        <f t="shared" si="59"/>
        <v>0</v>
      </c>
      <c r="AE72" s="49">
        <f t="shared" si="59"/>
        <v>0</v>
      </c>
      <c r="AF72" s="49">
        <f t="shared" ref="AF72" si="61">AF26-AF27-AF29</f>
        <v>0</v>
      </c>
      <c r="AG72" s="49">
        <f t="shared" si="59"/>
        <v>0</v>
      </c>
      <c r="AH72" s="49">
        <f t="shared" si="59"/>
        <v>0</v>
      </c>
      <c r="AI72" s="49">
        <f t="shared" si="59"/>
        <v>0</v>
      </c>
      <c r="AJ72" s="49">
        <f t="shared" ref="AJ72" si="62">AJ26-AJ27-AJ29</f>
        <v>0</v>
      </c>
      <c r="AK72" s="49">
        <f t="shared" si="59"/>
        <v>0</v>
      </c>
      <c r="AL72" s="49">
        <f t="shared" ref="AL72" si="63">AL26-AL27-AL29</f>
        <v>0</v>
      </c>
      <c r="AM72" s="444">
        <f t="shared" si="59"/>
        <v>0</v>
      </c>
      <c r="AN72" s="48">
        <f t="shared" si="59"/>
        <v>0</v>
      </c>
      <c r="AO72" s="50">
        <f t="shared" si="59"/>
        <v>-1.45094926913157</v>
      </c>
      <c r="AP72" s="48">
        <f t="shared" si="59"/>
        <v>0</v>
      </c>
      <c r="AQ72" s="51">
        <f t="shared" si="24"/>
        <v>-14.537801266649808</v>
      </c>
    </row>
    <row r="73" spans="1:44" ht="12.75" customHeight="1">
      <c r="A73" s="161"/>
      <c r="B73" s="161"/>
      <c r="C73" s="161"/>
      <c r="D73" s="161"/>
      <c r="AO73" s="92"/>
      <c r="AP73" s="92"/>
    </row>
    <row r="74" spans="1:44" ht="12.75" customHeight="1">
      <c r="A74" s="171" t="s">
        <v>47</v>
      </c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</row>
    <row r="75" spans="1:44" ht="12.75" customHeight="1">
      <c r="A75" s="170" t="s">
        <v>254</v>
      </c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</row>
    <row r="76" spans="1:44" ht="12.75" customHeight="1">
      <c r="A76" s="170" t="s">
        <v>255</v>
      </c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</row>
    <row r="77" spans="1:44" ht="12.75" customHeight="1">
      <c r="A77" s="939" t="s">
        <v>256</v>
      </c>
      <c r="B77" s="161"/>
      <c r="C77" s="161"/>
      <c r="D77" s="161"/>
      <c r="E77" s="165"/>
      <c r="F77" s="164"/>
      <c r="G77" s="164"/>
      <c r="H77" s="165"/>
      <c r="I77" s="164"/>
      <c r="J77" s="164"/>
      <c r="S77" s="167"/>
      <c r="T77"/>
      <c r="U77" s="167"/>
      <c r="V77" s="167"/>
      <c r="AB77" s="168"/>
      <c r="AP77" s="169"/>
      <c r="AR77" s="164"/>
    </row>
    <row r="78" spans="1:44" ht="12.75" customHeight="1">
      <c r="A78" s="161" t="s">
        <v>151</v>
      </c>
      <c r="B78" s="161"/>
      <c r="C78" s="161"/>
      <c r="D78" s="161"/>
      <c r="E78" s="165"/>
      <c r="F78" s="164"/>
      <c r="G78" s="164"/>
      <c r="H78" s="165"/>
      <c r="I78" s="164"/>
      <c r="J78" s="164"/>
      <c r="S78" s="167"/>
      <c r="T78"/>
      <c r="U78" s="167"/>
      <c r="V78" s="167"/>
      <c r="AB78" s="168"/>
      <c r="AO78" s="164"/>
      <c r="AQ78" s="169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EC2B037A465C4F86ACEC7990FE2CD7" ma:contentTypeVersion="16" ma:contentTypeDescription="Create a new document." ma:contentTypeScope="" ma:versionID="77aae1cd16131f1dacb1dc3e44c44828">
  <xsd:schema xmlns:xsd="http://www.w3.org/2001/XMLSchema" xmlns:xs="http://www.w3.org/2001/XMLSchema" xmlns:p="http://schemas.microsoft.com/office/2006/metadata/properties" xmlns:ns2="ef541f73-ed0b-4955-a0cb-49aa500a3a29" xmlns:ns3="8d70b670-d064-4aa3-bdfb-67aa7bbc18e5" targetNamespace="http://schemas.microsoft.com/office/2006/metadata/properties" ma:root="true" ma:fieldsID="d709c042996271f2d28075068fccac21" ns2:_="" ns3:_="">
    <xsd:import namespace="ef541f73-ed0b-4955-a0cb-49aa500a3a29"/>
    <xsd:import namespace="8d70b670-d064-4aa3-bdfb-67aa7bbc1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41f73-ed0b-4955-a0cb-49aa500a3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1c4129-6f29-4f72-ba0f-e7d3cde34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0b670-d064-4aa3-bdfb-67aa7bbc1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d28201-cd43-48a7-97a9-fb93b0ef7ac8}" ma:internalName="TaxCatchAll" ma:showField="CatchAllData" ma:web="8d70b670-d064-4aa3-bdfb-67aa7bbc1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41f73-ed0b-4955-a0cb-49aa500a3a29">
      <Terms xmlns="http://schemas.microsoft.com/office/infopath/2007/PartnerControls"/>
    </lcf76f155ced4ddcb4097134ff3c332f>
    <TaxCatchAll xmlns="8d70b670-d064-4aa3-bdfb-67aa7bbc18e5" xsi:nil="true"/>
  </documentManagement>
</p:properties>
</file>

<file path=customXml/itemProps1.xml><?xml version="1.0" encoding="utf-8"?>
<ds:datastoreItem xmlns:ds="http://schemas.openxmlformats.org/officeDocument/2006/customXml" ds:itemID="{515A322C-327D-424F-95B1-200AD8BD2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83720B-8251-4B89-8F9E-180A8AB4E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41f73-ed0b-4955-a0cb-49aa500a3a29"/>
    <ds:schemaRef ds:uri="8d70b670-d064-4aa3-bdfb-67aa7bbc1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F3D128-DE6D-492D-90F9-0B23CB21DF06}">
  <ds:schemaRefs>
    <ds:schemaRef ds:uri="http://schemas.microsoft.com/office/2006/metadata/properties"/>
    <ds:schemaRef ds:uri="http://schemas.microsoft.com/office/infopath/2007/PartnerControls"/>
    <ds:schemaRef ds:uri="ef541f73-ed0b-4955-a0cb-49aa500a3a29"/>
    <ds:schemaRef ds:uri="8d70b670-d064-4aa3-bdfb-67aa7bbc18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72</vt:i4>
      </vt:variant>
    </vt:vector>
  </HeadingPairs>
  <TitlesOfParts>
    <vt:vector size="108" baseType="lpstr">
      <vt:lpstr>2025 Interim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 Interim'!Print_Area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 Interim'!Print_Titles</vt:lpstr>
    </vt:vector>
  </TitlesOfParts>
  <Company>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Howley</dc:creator>
  <cp:lastModifiedBy>Lee Carroll</cp:lastModifiedBy>
  <cp:lastPrinted>2021-12-20T12:20:15Z</cp:lastPrinted>
  <dcterms:created xsi:type="dcterms:W3CDTF">2005-10-06T14:20:38Z</dcterms:created>
  <dcterms:modified xsi:type="dcterms:W3CDTF">2026-05-15T13:03:17Z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0x010100FEEC2B037A465C4F86ACEC7990FE2CD7</vt:lpwstr>
  </property>
  <property fmtid="{D5CDD505-2E9C-101B-9397-08002B2CF9AE}" pid="3" name="MediaServiceImageTags">
    <vt:lpwstr/>
  </property>
</Properties>
</file>