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urdue\Fall 2020\ENGR 133\Matlab\Matlab 5\"/>
    </mc:Choice>
  </mc:AlternateContent>
  <xr:revisionPtr revIDLastSave="0" documentId="13_ncr:1_{CA05D7FC-A506-422C-9CFC-FB7D00216358}" xr6:coauthVersionLast="45" xr6:coauthVersionMax="45" xr10:uidLastSave="{00000000-0000-0000-0000-000000000000}"/>
  <bookViews>
    <workbookView xWindow="-90" yWindow="-90" windowWidth="19380" windowHeight="10380" tabRatio="500" firstSheet="4" activeTab="4" xr2:uid="{00000000-000D-0000-FFFF-FFFF00000000}"/>
  </bookViews>
  <sheets>
    <sheet name="Task 1" sheetId="2" r:id="rId1"/>
    <sheet name="Task 2" sheetId="8" r:id="rId2"/>
    <sheet name="Task 3" sheetId="4" r:id="rId3"/>
    <sheet name="Task 4" sheetId="5" r:id="rId4"/>
    <sheet name="Ind_Task4_Streamflow" sheetId="6" r:id="rId5"/>
    <sheet name="Ind_Task4_Analysis Questions" sheetId="7" r:id="rId6"/>
  </sheets>
  <externalReferences>
    <externalReference r:id="rId7"/>
  </externalReferences>
  <definedNames>
    <definedName name="_xlnm.Print_Area" localSheetId="5">'Ind_Task4_Analysis Questions'!$A$1:$M$30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7" l="1"/>
  <c r="C22" i="7"/>
  <c r="C23" i="7"/>
  <c r="C24" i="7"/>
  <c r="C20" i="7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16" i="6"/>
  <c r="C30" i="2"/>
  <c r="G19" i="2"/>
  <c r="G20" i="2"/>
  <c r="G21" i="2"/>
  <c r="G22" i="2"/>
  <c r="G23" i="2"/>
  <c r="G24" i="2"/>
  <c r="G25" i="2"/>
  <c r="G26" i="2"/>
  <c r="G27" i="2"/>
  <c r="G28" i="2"/>
  <c r="G30" i="2"/>
  <c r="F30" i="2"/>
  <c r="E30" i="2"/>
  <c r="D30" i="2"/>
  <c r="B30" i="2"/>
  <c r="G29" i="2"/>
  <c r="F29" i="2"/>
  <c r="E29" i="2"/>
  <c r="D29" i="2"/>
  <c r="C29" i="2"/>
  <c r="B29" i="2"/>
  <c r="J23" i="8"/>
  <c r="J22" i="8"/>
  <c r="B30" i="8"/>
  <c r="D30" i="8"/>
  <c r="E30" i="8"/>
  <c r="F30" i="8"/>
  <c r="G30" i="8"/>
  <c r="G29" i="8"/>
  <c r="F29" i="8"/>
  <c r="E29" i="8"/>
  <c r="D29" i="8"/>
  <c r="C29" i="8"/>
  <c r="B29" i="8"/>
  <c r="G20" i="8"/>
  <c r="G21" i="8"/>
  <c r="G22" i="8"/>
  <c r="G23" i="8"/>
  <c r="G24" i="8"/>
  <c r="G25" i="8"/>
  <c r="G26" i="8"/>
  <c r="G27" i="8"/>
  <c r="G28" i="8"/>
  <c r="G19" i="8"/>
  <c r="C30" i="8"/>
  <c r="F28" i="8"/>
  <c r="F20" i="8"/>
  <c r="F21" i="8"/>
  <c r="F22" i="8"/>
  <c r="F23" i="8"/>
  <c r="F24" i="8"/>
  <c r="F25" i="8"/>
  <c r="F26" i="8"/>
  <c r="F27" i="8"/>
  <c r="F19" i="8"/>
  <c r="E20" i="8"/>
  <c r="E21" i="8"/>
  <c r="E22" i="8"/>
  <c r="E23" i="8"/>
  <c r="E24" i="8"/>
  <c r="E25" i="8"/>
  <c r="E26" i="8"/>
  <c r="E27" i="8"/>
  <c r="E28" i="8"/>
  <c r="E19" i="8"/>
  <c r="L28" i="8"/>
  <c r="L29" i="8"/>
  <c r="L27" i="8"/>
  <c r="D20" i="8"/>
  <c r="D21" i="8"/>
  <c r="D22" i="8"/>
  <c r="D23" i="8"/>
  <c r="D24" i="8"/>
  <c r="D25" i="8"/>
  <c r="D26" i="8"/>
  <c r="D27" i="8"/>
  <c r="D28" i="8"/>
  <c r="D19" i="8"/>
</calcChain>
</file>

<file path=xl/sharedStrings.xml><?xml version="1.0" encoding="utf-8"?>
<sst xmlns="http://schemas.openxmlformats.org/spreadsheetml/2006/main" count="181" uniqueCount="99">
  <si>
    <t>Name 1</t>
  </si>
  <si>
    <t xml:space="preserve"> </t>
  </si>
  <si>
    <t>Name 3</t>
  </si>
  <si>
    <t>Purdue login 1</t>
  </si>
  <si>
    <t>Purdue login 3</t>
  </si>
  <si>
    <t>Name 2</t>
  </si>
  <si>
    <t>Name 4</t>
  </si>
  <si>
    <t>Purdue login 2</t>
  </si>
  <si>
    <t>Purdue login 4</t>
  </si>
  <si>
    <t>Section number</t>
  </si>
  <si>
    <t>Team number</t>
  </si>
  <si>
    <t>Assignment</t>
  </si>
  <si>
    <t>I/We have not used material obtained from any other unauthorized source, either modified</t>
  </si>
  <si>
    <t xml:space="preserve">or unmodified.  Neither have I/we provided access to my/our work to another. </t>
  </si>
  <si>
    <t>The solution I/we am/are submitting is my/our own original work.</t>
  </si>
  <si>
    <t>Problem Description</t>
  </si>
  <si>
    <t>Inputs</t>
  </si>
  <si>
    <t xml:space="preserve">Calculation </t>
  </si>
  <si>
    <t>Outputs</t>
  </si>
  <si>
    <t>f(xi)</t>
  </si>
  <si>
    <t>ei</t>
  </si>
  <si>
    <t>ei^2</t>
  </si>
  <si>
    <t>estimated intercept:</t>
  </si>
  <si>
    <t xml:space="preserve">estimated slope: </t>
  </si>
  <si>
    <t>SSE</t>
  </si>
  <si>
    <t>SST</t>
  </si>
  <si>
    <t>Sums</t>
  </si>
  <si>
    <t>Mean</t>
  </si>
  <si>
    <t>i</t>
  </si>
  <si>
    <t>f(xi) calculation should be referencing estimated intercept and slope</t>
  </si>
  <si>
    <t>[Yi-mean(yi)]^2</t>
  </si>
  <si>
    <t>Extraction Time (min) xi</t>
  </si>
  <si>
    <t>Extraction Efficiency (%) yi</t>
  </si>
  <si>
    <t>R^2</t>
  </si>
  <si>
    <t>Linear fit appropriate?</t>
  </si>
  <si>
    <t>R^2 value meaning?</t>
  </si>
  <si>
    <t>Regression by Eye</t>
  </si>
  <si>
    <t>ENGR 133 - Fall 2020</t>
  </si>
  <si>
    <t>When would you perform regression by hand and when you would use a computation tool?</t>
  </si>
  <si>
    <t>If you are using a computation tool, which tool would you use and why?</t>
  </si>
  <si>
    <t>Part E</t>
  </si>
  <si>
    <t>&lt;insert log-log plot here&gt;</t>
  </si>
  <si>
    <t>&lt;insert linear-log plot here&gt;</t>
  </si>
  <si>
    <t>&lt;insert log-linear plot here&gt;</t>
  </si>
  <si>
    <t>&lt;insert linear-linear plot here&gt;</t>
  </si>
  <si>
    <t>Streamflow (ft^3/s)</t>
  </si>
  <si>
    <t>River Height (ft)</t>
  </si>
  <si>
    <t>Linearized Plot:</t>
  </si>
  <si>
    <t>Linearization:</t>
  </si>
  <si>
    <t>Function Discovery Plots:</t>
  </si>
  <si>
    <t>Input Section:</t>
  </si>
  <si>
    <t>Contributor 3</t>
  </si>
  <si>
    <t>Problem Set No.</t>
  </si>
  <si>
    <t>Contributor 2</t>
  </si>
  <si>
    <t>Team-ID</t>
  </si>
  <si>
    <t>Contributor 1</t>
  </si>
  <si>
    <t>Your Purdue Login</t>
  </si>
  <si>
    <t>Purdue Login</t>
  </si>
  <si>
    <t>Name</t>
  </si>
  <si>
    <t>Your Name</t>
  </si>
  <si>
    <t>ENGR 133</t>
  </si>
  <si>
    <t>Q3: Use your model to predict the streamflow for the river heights listed below.</t>
  </si>
  <si>
    <t>Model</t>
  </si>
  <si>
    <t>Work</t>
  </si>
  <si>
    <t>Q2: Determine the model (i.e., the general form) of the function you diagnosed in Q1. Show work as necessary. Manage the decimal precision of the coefficients.</t>
  </si>
  <si>
    <t>Q1: Which type of function do you think best represents the data, after plotting the data using the four different scaling options? Provide a reason for your selection.</t>
  </si>
  <si>
    <t>linear regrssion using least square method</t>
  </si>
  <si>
    <t>Predicted Extraction Time f(xi)</t>
  </si>
  <si>
    <t>Error ei</t>
  </si>
  <si>
    <t>intercept:</t>
  </si>
  <si>
    <t xml:space="preserve">slope: </t>
  </si>
  <si>
    <t>Estimated efficiency@</t>
  </si>
  <si>
    <t>efficiency(%)</t>
  </si>
  <si>
    <t>t=</t>
  </si>
  <si>
    <t>min</t>
  </si>
  <si>
    <t>Question 9</t>
  </si>
  <si>
    <t>Roshan Sundar</t>
  </si>
  <si>
    <t>Nolan Hays</t>
  </si>
  <si>
    <t>Ayush Vishwanathan</t>
  </si>
  <si>
    <t>Jackson Bitterolf</t>
  </si>
  <si>
    <t>Doing more complicated data manipulation is easier done in matlab, due to its anylitical capabilities.</t>
  </si>
  <si>
    <t>Use a computational tool when these things is a lot of data and accuracy/precision is important.</t>
  </si>
  <si>
    <t>Perform regression by hand when accuracy/precision is not too important, or there is a minimal amount of data.</t>
  </si>
  <si>
    <t>Overall, excel is an easier tool to use when it is just 2 data ranges, as it does much of the work automatically.</t>
  </si>
  <si>
    <t xml:space="preserve">R^2 models how well the line of regression fits the actual data. </t>
  </si>
  <si>
    <t>Yes. It is not great, but the linear regression models the postive correlation between the data on the x and y axis.</t>
  </si>
  <si>
    <t>Ayush Viswanathan</t>
  </si>
  <si>
    <t>jbittero</t>
  </si>
  <si>
    <t>viswan11</t>
  </si>
  <si>
    <t>rmsundar</t>
  </si>
  <si>
    <t>haysn</t>
  </si>
  <si>
    <t>Ma5 Task1</t>
  </si>
  <si>
    <t xml:space="preserve"> Roshan</t>
  </si>
  <si>
    <t>b</t>
  </si>
  <si>
    <t>Polynomial seems to be the best fit. After experimenting eith the different trendline options, polynomial has the highest r^2 value.</t>
  </si>
  <si>
    <t>Also, there is clearly a parabolic assosication in the data from the plots. Only the loglog plot seems linear</t>
  </si>
  <si>
    <t>a</t>
  </si>
  <si>
    <t>c</t>
  </si>
  <si>
    <t>Height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</si>
</sst>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rgb="FF000000"/>
      <name val="Courier New"/>
      <family val="3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i/>
      <sz val="10"/>
      <color rgb="FF00B050"/>
      <name val="Arial"/>
      <family val="2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E4B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  <xf numFmtId="9" fontId="26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 applyProtection="1">
      <protection locked="0"/>
    </xf>
    <xf numFmtId="0" fontId="2" fillId="0" borderId="0" xfId="0" applyFont="1"/>
    <xf numFmtId="0" fontId="10" fillId="0" borderId="0" xfId="0" applyFont="1" applyProtection="1">
      <protection locked="0"/>
    </xf>
    <xf numFmtId="0" fontId="0" fillId="0" borderId="0" xfId="0" applyFont="1"/>
    <xf numFmtId="0" fontId="1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3" fillId="5" borderId="0" xfId="0" applyFont="1" applyFill="1" applyProtection="1">
      <protection locked="0"/>
    </xf>
    <xf numFmtId="0" fontId="0" fillId="6" borderId="0" xfId="0" applyFont="1" applyFill="1"/>
    <xf numFmtId="0" fontId="10" fillId="5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2" fillId="0" borderId="0" xfId="0" applyFont="1" applyAlignment="1" applyProtection="1">
      <alignment horizontal="left" vertical="top" wrapText="1"/>
      <protection locked="0"/>
    </xf>
    <xf numFmtId="0" fontId="10" fillId="0" borderId="0" xfId="0" applyFont="1"/>
    <xf numFmtId="0" fontId="12" fillId="3" borderId="0" xfId="0" applyFont="1" applyFill="1"/>
    <xf numFmtId="0" fontId="12" fillId="3" borderId="0" xfId="0" applyFont="1" applyFill="1" applyAlignment="1">
      <alignment horizontal="left" vertical="top"/>
    </xf>
    <xf numFmtId="0" fontId="14" fillId="0" borderId="5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0" fillId="4" borderId="0" xfId="0" applyFont="1" applyFill="1"/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0" fillId="0" borderId="2" xfId="0" applyFont="1" applyBorder="1"/>
    <xf numFmtId="0" fontId="0" fillId="0" borderId="7" xfId="0" applyFont="1" applyBorder="1"/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6" fillId="0" borderId="0" xfId="0" applyFont="1"/>
    <xf numFmtId="0" fontId="17" fillId="0" borderId="0" xfId="0" applyFont="1" applyFill="1" applyBorder="1"/>
    <xf numFmtId="0" fontId="16" fillId="7" borderId="0" xfId="0" applyFont="1" applyFill="1"/>
    <xf numFmtId="0" fontId="0" fillId="7" borderId="0" xfId="0" applyFont="1" applyFill="1" applyBorder="1"/>
    <xf numFmtId="0" fontId="15" fillId="7" borderId="0" xfId="0" applyFont="1" applyFill="1"/>
    <xf numFmtId="0" fontId="17" fillId="7" borderId="0" xfId="0" applyFont="1" applyFill="1" applyBorder="1"/>
    <xf numFmtId="0" fontId="14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/>
    </xf>
    <xf numFmtId="0" fontId="14" fillId="7" borderId="0" xfId="0" applyFont="1" applyFill="1" applyBorder="1" applyAlignment="1">
      <alignment vertical="center" wrapText="1"/>
    </xf>
    <xf numFmtId="0" fontId="2" fillId="7" borderId="0" xfId="0" applyFont="1" applyFill="1" applyBorder="1"/>
    <xf numFmtId="0" fontId="0" fillId="7" borderId="0" xfId="0" applyFill="1" applyBorder="1"/>
    <xf numFmtId="0" fontId="0" fillId="7" borderId="0" xfId="0" applyFill="1"/>
    <xf numFmtId="0" fontId="18" fillId="0" borderId="0" xfId="37"/>
    <xf numFmtId="2" fontId="18" fillId="0" borderId="0" xfId="37" applyNumberFormat="1"/>
    <xf numFmtId="0" fontId="18" fillId="0" borderId="0" xfId="37" applyAlignment="1">
      <alignment wrapText="1"/>
    </xf>
    <xf numFmtId="164" fontId="5" fillId="0" borderId="0" xfId="37" applyNumberFormat="1" applyFont="1" applyAlignment="1">
      <alignment horizontal="left"/>
    </xf>
    <xf numFmtId="0" fontId="18" fillId="0" borderId="0" xfId="37" quotePrefix="1" applyAlignment="1">
      <alignment horizontal="left"/>
    </xf>
    <xf numFmtId="165" fontId="18" fillId="0" borderId="0" xfId="37" applyNumberFormat="1" applyAlignment="1">
      <alignment horizontal="right"/>
    </xf>
    <xf numFmtId="0" fontId="18" fillId="0" borderId="0" xfId="37" applyAlignment="1">
      <alignment horizontal="right"/>
    </xf>
    <xf numFmtId="164" fontId="18" fillId="0" borderId="0" xfId="37" applyNumberFormat="1" applyAlignment="1">
      <alignment horizontal="center"/>
    </xf>
    <xf numFmtId="165" fontId="18" fillId="0" borderId="0" xfId="37" applyNumberFormat="1" applyAlignment="1">
      <alignment horizontal="center"/>
    </xf>
    <xf numFmtId="2" fontId="18" fillId="0" borderId="0" xfId="37" applyNumberFormat="1" applyAlignment="1">
      <alignment horizontal="center"/>
    </xf>
    <xf numFmtId="0" fontId="5" fillId="0" borderId="0" xfId="37" applyFont="1" applyAlignment="1">
      <alignment horizontal="left"/>
    </xf>
    <xf numFmtId="0" fontId="19" fillId="0" borderId="0" xfId="37" applyFont="1" applyAlignment="1">
      <alignment vertical="center"/>
    </xf>
    <xf numFmtId="0" fontId="5" fillId="0" borderId="0" xfId="37" applyFont="1" applyAlignment="1" applyProtection="1">
      <alignment wrapText="1"/>
      <protection locked="0"/>
    </xf>
    <xf numFmtId="0" fontId="18" fillId="8" borderId="0" xfId="37" applyFill="1"/>
    <xf numFmtId="0" fontId="5" fillId="8" borderId="0" xfId="37" applyFont="1" applyFill="1"/>
    <xf numFmtId="0" fontId="5" fillId="8" borderId="0" xfId="37" applyFont="1" applyFill="1" applyAlignment="1">
      <alignment horizontal="center"/>
    </xf>
    <xf numFmtId="0" fontId="5" fillId="8" borderId="0" xfId="37" applyFont="1" applyFill="1" applyAlignment="1">
      <alignment horizontal="left"/>
    </xf>
    <xf numFmtId="0" fontId="5" fillId="0" borderId="0" xfId="37" applyFont="1" applyAlignment="1" applyProtection="1">
      <alignment vertical="top" wrapText="1"/>
      <protection locked="0"/>
    </xf>
    <xf numFmtId="0" fontId="5" fillId="8" borderId="0" xfId="37" applyFont="1" applyFill="1" applyAlignment="1" applyProtection="1">
      <alignment vertical="top" wrapText="1"/>
      <protection locked="0"/>
    </xf>
    <xf numFmtId="0" fontId="5" fillId="0" borderId="0" xfId="37" applyFont="1"/>
    <xf numFmtId="0" fontId="18" fillId="0" borderId="0" xfId="37" applyProtection="1">
      <protection locked="0"/>
    </xf>
    <xf numFmtId="0" fontId="5" fillId="0" borderId="0" xfId="37" applyFont="1" applyAlignment="1" applyProtection="1">
      <alignment horizontal="left" vertical="top" wrapText="1"/>
      <protection locked="0"/>
    </xf>
    <xf numFmtId="0" fontId="6" fillId="0" borderId="0" xfId="37" applyFont="1" applyProtection="1">
      <protection locked="0"/>
    </xf>
    <xf numFmtId="0" fontId="18" fillId="10" borderId="0" xfId="37" applyFill="1" applyProtection="1">
      <protection locked="0"/>
    </xf>
    <xf numFmtId="0" fontId="6" fillId="10" borderId="0" xfId="37" applyFont="1" applyFill="1" applyProtection="1">
      <protection locked="0"/>
    </xf>
    <xf numFmtId="0" fontId="18" fillId="10" borderId="0" xfId="37" applyFill="1" applyAlignment="1" applyProtection="1">
      <alignment horizontal="left"/>
      <protection locked="0"/>
    </xf>
    <xf numFmtId="0" fontId="5" fillId="0" borderId="0" xfId="37" applyFont="1" applyProtection="1">
      <protection locked="0"/>
    </xf>
    <xf numFmtId="0" fontId="5" fillId="0" borderId="1" xfId="37" applyFont="1" applyBorder="1" applyProtection="1">
      <protection locked="0"/>
    </xf>
    <xf numFmtId="0" fontId="4" fillId="0" borderId="1" xfId="37" applyFont="1" applyBorder="1" applyProtection="1">
      <protection locked="0"/>
    </xf>
    <xf numFmtId="0" fontId="3" fillId="0" borderId="0" xfId="37" applyFont="1" applyProtection="1">
      <protection locked="0"/>
    </xf>
    <xf numFmtId="0" fontId="20" fillId="0" borderId="0" xfId="37" applyFont="1"/>
    <xf numFmtId="0" fontId="21" fillId="0" borderId="0" xfId="37" applyFont="1"/>
    <xf numFmtId="0" fontId="23" fillId="0" borderId="0" xfId="37" applyFont="1" applyAlignment="1">
      <alignment vertical="center"/>
    </xf>
    <xf numFmtId="0" fontId="20" fillId="0" borderId="0" xfId="37" applyFont="1" applyAlignment="1">
      <alignment vertical="center"/>
    </xf>
    <xf numFmtId="11" fontId="24" fillId="0" borderId="0" xfId="37" applyNumberFormat="1" applyFont="1" applyAlignment="1">
      <alignment horizontal="left" vertical="top" wrapText="1"/>
    </xf>
    <xf numFmtId="0" fontId="20" fillId="0" borderId="0" xfId="37" applyFont="1" applyAlignment="1">
      <alignment wrapText="1"/>
    </xf>
    <xf numFmtId="0" fontId="23" fillId="0" borderId="0" xfId="37" applyFont="1" applyAlignment="1">
      <alignment horizontal="left" vertical="center"/>
    </xf>
    <xf numFmtId="11" fontId="20" fillId="0" borderId="0" xfId="37" applyNumberFormat="1" applyFont="1" applyAlignment="1">
      <alignment vertical="top" wrapText="1"/>
    </xf>
    <xf numFmtId="11" fontId="20" fillId="0" borderId="0" xfId="37" applyNumberFormat="1" applyFont="1"/>
    <xf numFmtId="0" fontId="7" fillId="0" borderId="0" xfId="37" applyFont="1" applyAlignment="1">
      <alignment horizontal="right" vertical="center"/>
    </xf>
    <xf numFmtId="11" fontId="7" fillId="0" borderId="0" xfId="37" applyNumberFormat="1" applyFont="1" applyAlignment="1">
      <alignment horizontal="right" vertical="center"/>
    </xf>
    <xf numFmtId="0" fontId="25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12" borderId="0" xfId="0" applyFont="1" applyFill="1" applyProtection="1">
      <protection locked="0"/>
    </xf>
    <xf numFmtId="0" fontId="25" fillId="12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top" wrapText="1"/>
      <protection locked="0"/>
    </xf>
    <xf numFmtId="0" fontId="2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left" vertical="top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4" borderId="0" xfId="0" applyFill="1"/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2" xfId="0" applyBorder="1"/>
    <xf numFmtId="0" fontId="0" fillId="0" borderId="7" xfId="0" applyBorder="1"/>
    <xf numFmtId="0" fontId="0" fillId="0" borderId="0" xfId="0" applyFont="1" applyFill="1"/>
    <xf numFmtId="16" fontId="0" fillId="0" borderId="0" xfId="0" applyNumberFormat="1"/>
    <xf numFmtId="0" fontId="15" fillId="0" borderId="0" xfId="0" applyFont="1" applyAlignment="1"/>
    <xf numFmtId="12" fontId="0" fillId="0" borderId="0" xfId="38" applyNumberFormat="1" applyFont="1"/>
    <xf numFmtId="2" fontId="2" fillId="0" borderId="0" xfId="0" applyNumberFormat="1" applyFont="1"/>
    <xf numFmtId="2" fontId="0" fillId="0" borderId="0" xfId="0" applyNumberFormat="1"/>
    <xf numFmtId="0" fontId="10" fillId="2" borderId="0" xfId="0" applyFont="1" applyFill="1" applyProtection="1">
      <protection locked="0"/>
    </xf>
    <xf numFmtId="0" fontId="11" fillId="0" borderId="0" xfId="0" applyFont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 applyProtection="1">
      <alignment vertical="top" wrapText="1"/>
      <protection locked="0"/>
    </xf>
    <xf numFmtId="0" fontId="25" fillId="2" borderId="0" xfId="0" applyFont="1" applyFill="1" applyAlignment="1" applyProtection="1">
      <alignment vertical="top" wrapText="1"/>
      <protection locked="0"/>
    </xf>
    <xf numFmtId="0" fontId="25" fillId="2" borderId="0" xfId="0" applyFont="1" applyFill="1" applyAlignment="1" applyProtection="1">
      <alignment horizontal="left"/>
      <protection locked="0"/>
    </xf>
    <xf numFmtId="0" fontId="25" fillId="2" borderId="0" xfId="0" applyFont="1" applyFill="1" applyProtection="1">
      <protection locked="0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5" fillId="8" borderId="0" xfId="37" applyFont="1" applyFill="1" applyAlignment="1">
      <alignment horizontal="left"/>
    </xf>
    <xf numFmtId="0" fontId="18" fillId="9" borderId="0" xfId="37" applyFill="1" applyAlignment="1" applyProtection="1">
      <alignment horizontal="left" vertical="top" wrapText="1"/>
      <protection locked="0"/>
    </xf>
    <xf numFmtId="0" fontId="18" fillId="9" borderId="1" xfId="37" applyFill="1" applyBorder="1" applyAlignment="1" applyProtection="1">
      <alignment horizontal="left"/>
      <protection locked="0"/>
    </xf>
    <xf numFmtId="0" fontId="18" fillId="9" borderId="1" xfId="37" applyFill="1" applyBorder="1" applyAlignment="1" applyProtection="1">
      <alignment horizontal="center"/>
      <protection locked="0"/>
    </xf>
    <xf numFmtId="0" fontId="4" fillId="0" borderId="1" xfId="37" applyFont="1" applyBorder="1" applyAlignment="1" applyProtection="1">
      <alignment horizontal="center"/>
      <protection locked="0"/>
    </xf>
    <xf numFmtId="0" fontId="18" fillId="7" borderId="1" xfId="37" applyFill="1" applyBorder="1" applyAlignment="1" applyProtection="1">
      <alignment horizontal="center"/>
      <protection locked="0"/>
    </xf>
    <xf numFmtId="0" fontId="4" fillId="0" borderId="0" xfId="37" applyFont="1" applyAlignment="1" applyProtection="1">
      <alignment horizontal="left"/>
      <protection locked="0"/>
    </xf>
    <xf numFmtId="0" fontId="4" fillId="0" borderId="1" xfId="37" applyFont="1" applyBorder="1" applyAlignment="1" applyProtection="1">
      <alignment horizontal="left"/>
      <protection locked="0"/>
    </xf>
    <xf numFmtId="0" fontId="22" fillId="0" borderId="0" xfId="37" applyFont="1" applyAlignment="1">
      <alignment horizontal="right"/>
    </xf>
    <xf numFmtId="11" fontId="24" fillId="11" borderId="0" xfId="37" applyNumberFormat="1" applyFont="1" applyFill="1" applyAlignment="1">
      <alignment horizontal="left" vertical="top" wrapText="1"/>
    </xf>
    <xf numFmtId="0" fontId="22" fillId="0" borderId="0" xfId="37" applyFont="1" applyAlignment="1">
      <alignment horizontal="left" vertical="center"/>
    </xf>
    <xf numFmtId="11" fontId="24" fillId="0" borderId="0" xfId="37" applyNumberFormat="1" applyFont="1" applyAlignment="1">
      <alignment horizontal="left" vertical="top" wrapText="1"/>
    </xf>
    <xf numFmtId="11" fontId="7" fillId="0" borderId="0" xfId="37" applyNumberFormat="1" applyFont="1" applyAlignment="1">
      <alignment horizontal="left" vertical="center"/>
    </xf>
    <xf numFmtId="11" fontId="1" fillId="0" borderId="0" xfId="37" applyNumberFormat="1" applyFont="1" applyAlignment="1">
      <alignment horizontal="left" vertical="top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2" xfId="37" xr:uid="{A9B225E6-2A0B-8241-9D3D-1E6EEC088DDA}"/>
    <cellStyle name="Percent" xfId="3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'[1]Task 1'!$B$19:$B$28</c:f>
              <c:numCache>
                <c:formatCode>General</c:formatCode>
                <c:ptCount val="10"/>
                <c:pt idx="0">
                  <c:v>27</c:v>
                </c:pt>
                <c:pt idx="1">
                  <c:v>45</c:v>
                </c:pt>
                <c:pt idx="2">
                  <c:v>41</c:v>
                </c:pt>
                <c:pt idx="3">
                  <c:v>19</c:v>
                </c:pt>
                <c:pt idx="4">
                  <c:v>35</c:v>
                </c:pt>
                <c:pt idx="5">
                  <c:v>39</c:v>
                </c:pt>
                <c:pt idx="6">
                  <c:v>19</c:v>
                </c:pt>
                <c:pt idx="7">
                  <c:v>49</c:v>
                </c:pt>
                <c:pt idx="8">
                  <c:v>15</c:v>
                </c:pt>
                <c:pt idx="9">
                  <c:v>31</c:v>
                </c:pt>
              </c:numCache>
            </c:numRef>
          </c:xVal>
          <c:yVal>
            <c:numRef>
              <c:f>'[1]Task 1'!$C$19:$C$28</c:f>
              <c:numCache>
                <c:formatCode>General</c:formatCode>
                <c:ptCount val="10"/>
                <c:pt idx="0">
                  <c:v>57</c:v>
                </c:pt>
                <c:pt idx="1">
                  <c:v>64</c:v>
                </c:pt>
                <c:pt idx="2">
                  <c:v>80</c:v>
                </c:pt>
                <c:pt idx="3">
                  <c:v>46</c:v>
                </c:pt>
                <c:pt idx="4">
                  <c:v>62</c:v>
                </c:pt>
                <c:pt idx="5">
                  <c:v>72</c:v>
                </c:pt>
                <c:pt idx="6">
                  <c:v>52</c:v>
                </c:pt>
                <c:pt idx="7">
                  <c:v>77</c:v>
                </c:pt>
                <c:pt idx="8">
                  <c:v>57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D-4E36-8608-7062750D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10048"/>
        <c:axId val="1636687200"/>
      </c:scatterChart>
      <c:valAx>
        <c:axId val="16366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87200"/>
        <c:crosses val="autoZero"/>
        <c:crossBetween val="midCat"/>
      </c:valAx>
      <c:valAx>
        <c:axId val="16366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Extraction Time</a:t>
            </a:r>
            <a:r>
              <a:rPr lang="en-US" baseline="0"/>
              <a:t> vs</a:t>
            </a:r>
            <a:r>
              <a:rPr lang="en-US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2'!$C$18</c:f>
              <c:strCache>
                <c:ptCount val="1"/>
                <c:pt idx="0">
                  <c:v>Extraction Efficiency (%) yi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887576552931"/>
                  <c:y val="0.55100648877223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2'!$B$19:$B$28</c:f>
              <c:numCache>
                <c:formatCode>General</c:formatCode>
                <c:ptCount val="10"/>
                <c:pt idx="0">
                  <c:v>27</c:v>
                </c:pt>
                <c:pt idx="1">
                  <c:v>45</c:v>
                </c:pt>
                <c:pt idx="2">
                  <c:v>41</c:v>
                </c:pt>
                <c:pt idx="3">
                  <c:v>19</c:v>
                </c:pt>
                <c:pt idx="4">
                  <c:v>35</c:v>
                </c:pt>
                <c:pt idx="5">
                  <c:v>39</c:v>
                </c:pt>
                <c:pt idx="6">
                  <c:v>19</c:v>
                </c:pt>
                <c:pt idx="7">
                  <c:v>49</c:v>
                </c:pt>
                <c:pt idx="8">
                  <c:v>15</c:v>
                </c:pt>
                <c:pt idx="9">
                  <c:v>31</c:v>
                </c:pt>
              </c:numCache>
            </c:numRef>
          </c:xVal>
          <c:yVal>
            <c:numRef>
              <c:f>'Task 2'!$C$19:$C$28</c:f>
              <c:numCache>
                <c:formatCode>General</c:formatCode>
                <c:ptCount val="10"/>
                <c:pt idx="0">
                  <c:v>57</c:v>
                </c:pt>
                <c:pt idx="1">
                  <c:v>64</c:v>
                </c:pt>
                <c:pt idx="2">
                  <c:v>80</c:v>
                </c:pt>
                <c:pt idx="3">
                  <c:v>46</c:v>
                </c:pt>
                <c:pt idx="4">
                  <c:v>62</c:v>
                </c:pt>
                <c:pt idx="5">
                  <c:v>72</c:v>
                </c:pt>
                <c:pt idx="6">
                  <c:v>52</c:v>
                </c:pt>
                <c:pt idx="7">
                  <c:v>77</c:v>
                </c:pt>
                <c:pt idx="8">
                  <c:v>57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4-47E8-8010-86ADB41E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491151"/>
        <c:axId val="1684555503"/>
      </c:scatterChart>
      <c:valAx>
        <c:axId val="19944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5503"/>
        <c:crosses val="autoZero"/>
        <c:crossBetween val="midCat"/>
      </c:valAx>
      <c:valAx>
        <c:axId val="16845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 height vs Streamflow of Wabash</a:t>
            </a:r>
            <a:r>
              <a:rPr lang="en-US" baseline="0"/>
              <a:t> 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Ind_Task4_Streamflow!$A$16:$A$225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4-4A21-A5B2-F4370020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15600"/>
        <c:axId val="1787707056"/>
      </c:scatterChart>
      <c:valAx>
        <c:axId val="16645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Height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07056"/>
        <c:crosses val="autoZero"/>
        <c:crossBetween val="midCat"/>
      </c:valAx>
      <c:valAx>
        <c:axId val="1787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(ft^3/s)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 height vs Streamflow of Wabash</a:t>
            </a:r>
            <a:r>
              <a:rPr lang="en-US" baseline="0"/>
              <a:t> 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Ind_Task4_Streamflow!$A$16:$A$225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9-4ACB-A241-27C05B07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15600"/>
        <c:axId val="1787707056"/>
      </c:scatterChart>
      <c:valAx>
        <c:axId val="1664515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Height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07056"/>
        <c:crosses val="autoZero"/>
        <c:crossBetween val="midCat"/>
      </c:valAx>
      <c:valAx>
        <c:axId val="1787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(ft^3/s)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 height vs Streamflow of Wabash</a:t>
            </a:r>
            <a:r>
              <a:rPr lang="en-US" baseline="0"/>
              <a:t> 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Ind_Task4_Streamflow!$A$16:$A$225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7-4DE1-BA2E-B8DEC7B9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15600"/>
        <c:axId val="1787707056"/>
      </c:scatterChart>
      <c:valAx>
        <c:axId val="16645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Height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07056"/>
        <c:crosses val="autoZero"/>
        <c:crossBetween val="midCat"/>
      </c:valAx>
      <c:valAx>
        <c:axId val="178770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(ft^3/s)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 height vs Streamflow of Wabash</a:t>
            </a:r>
            <a:r>
              <a:rPr lang="en-US" baseline="0"/>
              <a:t> 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Ind_Task4_Streamflow!$A$16:$A$225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1-4C6D-957D-C3C3C1D0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15600"/>
        <c:axId val="1787707056"/>
      </c:scatterChart>
      <c:valAx>
        <c:axId val="1664515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Height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07056"/>
        <c:crosses val="autoZero"/>
        <c:crossBetween val="midCat"/>
      </c:valAx>
      <c:valAx>
        <c:axId val="178770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(ft^3/s)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 Height vs Streamflow of Wabash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452179107812299E-2"/>
                  <c:y val="0.4736313807579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Ind_Task4_Streamflow!$L$16:$L$225</c:f>
              <c:numCache>
                <c:formatCode>0.00</c:formatCode>
                <c:ptCount val="210"/>
                <c:pt idx="0">
                  <c:v>0.39967372148103808</c:v>
                </c:pt>
                <c:pt idx="1">
                  <c:v>0.51454775266028607</c:v>
                </c:pt>
                <c:pt idx="2">
                  <c:v>0.56229286445647475</c:v>
                </c:pt>
                <c:pt idx="3">
                  <c:v>0.63245729218472424</c:v>
                </c:pt>
                <c:pt idx="4">
                  <c:v>0.62221402296629535</c:v>
                </c:pt>
                <c:pt idx="5">
                  <c:v>0.60097289568674828</c:v>
                </c:pt>
                <c:pt idx="6">
                  <c:v>0.56702636615906032</c:v>
                </c:pt>
                <c:pt idx="7">
                  <c:v>0.56584781867351763</c:v>
                </c:pt>
                <c:pt idx="8">
                  <c:v>0.53019969820308221</c:v>
                </c:pt>
                <c:pt idx="9">
                  <c:v>0.49831055378960049</c:v>
                </c:pt>
                <c:pt idx="10">
                  <c:v>0.48144262850230496</c:v>
                </c:pt>
                <c:pt idx="11">
                  <c:v>0.46982201597816303</c:v>
                </c:pt>
                <c:pt idx="12">
                  <c:v>0.44090908206521767</c:v>
                </c:pt>
                <c:pt idx="13">
                  <c:v>0.45331834004703764</c:v>
                </c:pt>
                <c:pt idx="14">
                  <c:v>0.45331834004703764</c:v>
                </c:pt>
                <c:pt idx="15">
                  <c:v>0.42813479402878885</c:v>
                </c:pt>
                <c:pt idx="16">
                  <c:v>0.48287358360875376</c:v>
                </c:pt>
                <c:pt idx="17">
                  <c:v>0.51982799377571876</c:v>
                </c:pt>
                <c:pt idx="18">
                  <c:v>0.54900326202578786</c:v>
                </c:pt>
                <c:pt idx="19">
                  <c:v>0.53402610605613499</c:v>
                </c:pt>
                <c:pt idx="20">
                  <c:v>0.53402610605613499</c:v>
                </c:pt>
                <c:pt idx="21">
                  <c:v>0.59106460702649921</c:v>
                </c:pt>
                <c:pt idx="22">
                  <c:v>0.88309335857568994</c:v>
                </c:pt>
                <c:pt idx="23">
                  <c:v>0.83821922190762577</c:v>
                </c:pt>
                <c:pt idx="24">
                  <c:v>0.7678976160180907</c:v>
                </c:pt>
                <c:pt idx="25">
                  <c:v>0.67851837904011392</c:v>
                </c:pt>
                <c:pt idx="26">
                  <c:v>0.6444385894678385</c:v>
                </c:pt>
                <c:pt idx="27">
                  <c:v>0.66181268553726125</c:v>
                </c:pt>
                <c:pt idx="28">
                  <c:v>0.62013605497375746</c:v>
                </c:pt>
                <c:pt idx="29">
                  <c:v>0.60959440922522001</c:v>
                </c:pt>
                <c:pt idx="30">
                  <c:v>0.54777470538782258</c:v>
                </c:pt>
                <c:pt idx="31">
                  <c:v>0.51321760006793893</c:v>
                </c:pt>
                <c:pt idx="32">
                  <c:v>0.59439255037542671</c:v>
                </c:pt>
                <c:pt idx="33">
                  <c:v>0.5502283530550941</c:v>
                </c:pt>
                <c:pt idx="34">
                  <c:v>0.58658730467175491</c:v>
                </c:pt>
                <c:pt idx="35">
                  <c:v>0.56702636615906032</c:v>
                </c:pt>
                <c:pt idx="36">
                  <c:v>0.61172330800734176</c:v>
                </c:pt>
                <c:pt idx="37">
                  <c:v>0.60314437262018228</c:v>
                </c:pt>
                <c:pt idx="38">
                  <c:v>0.57287160220048017</c:v>
                </c:pt>
                <c:pt idx="39">
                  <c:v>0.56110138364905604</c:v>
                </c:pt>
                <c:pt idx="40">
                  <c:v>0.53907609879277663</c:v>
                </c:pt>
                <c:pt idx="41">
                  <c:v>0.53019969820308221</c:v>
                </c:pt>
                <c:pt idx="42">
                  <c:v>0.53781909507327419</c:v>
                </c:pt>
                <c:pt idx="43">
                  <c:v>0.53402610605613499</c:v>
                </c:pt>
                <c:pt idx="44">
                  <c:v>0.55144999797287519</c:v>
                </c:pt>
                <c:pt idx="45">
                  <c:v>0.54777470538782258</c:v>
                </c:pt>
                <c:pt idx="46">
                  <c:v>0.52244423350631986</c:v>
                </c:pt>
                <c:pt idx="47">
                  <c:v>0.52113808370403625</c:v>
                </c:pt>
                <c:pt idx="48">
                  <c:v>0.51054501020661214</c:v>
                </c:pt>
                <c:pt idx="49">
                  <c:v>0.51719589794997434</c:v>
                </c:pt>
                <c:pt idx="50">
                  <c:v>0.52374646681156445</c:v>
                </c:pt>
                <c:pt idx="51">
                  <c:v>0.50785587169583091</c:v>
                </c:pt>
                <c:pt idx="52">
                  <c:v>0.51454775266028607</c:v>
                </c:pt>
                <c:pt idx="53">
                  <c:v>0.51054501020661214</c:v>
                </c:pt>
                <c:pt idx="54">
                  <c:v>0.5502283530550941</c:v>
                </c:pt>
                <c:pt idx="55">
                  <c:v>0.60638136511060492</c:v>
                </c:pt>
                <c:pt idx="56">
                  <c:v>0.68663626926229337</c:v>
                </c:pt>
                <c:pt idx="57">
                  <c:v>0.71432975974523305</c:v>
                </c:pt>
                <c:pt idx="58">
                  <c:v>0.65513843481138212</c:v>
                </c:pt>
                <c:pt idx="59">
                  <c:v>0.63948648926858609</c:v>
                </c:pt>
                <c:pt idx="60">
                  <c:v>0.74663419893757876</c:v>
                </c:pt>
                <c:pt idx="61">
                  <c:v>0.91381385238371671</c:v>
                </c:pt>
                <c:pt idx="62">
                  <c:v>0.86864443839482575</c:v>
                </c:pt>
                <c:pt idx="63">
                  <c:v>0.78318869107525757</c:v>
                </c:pt>
                <c:pt idx="64">
                  <c:v>0.69548167649019743</c:v>
                </c:pt>
                <c:pt idx="65">
                  <c:v>0.6263403673750424</c:v>
                </c:pt>
                <c:pt idx="66">
                  <c:v>0.60959440922522001</c:v>
                </c:pt>
                <c:pt idx="67">
                  <c:v>0.61489721603313463</c:v>
                </c:pt>
                <c:pt idx="68">
                  <c:v>0.62531245096167387</c:v>
                </c:pt>
                <c:pt idx="69">
                  <c:v>0.61489721603313463</c:v>
                </c:pt>
                <c:pt idx="70">
                  <c:v>0.60422605308446997</c:v>
                </c:pt>
                <c:pt idx="71">
                  <c:v>0.57863920996807239</c:v>
                </c:pt>
                <c:pt idx="72">
                  <c:v>0.5877109650189114</c:v>
                </c:pt>
                <c:pt idx="73">
                  <c:v>0.55990662503611255</c:v>
                </c:pt>
                <c:pt idx="74">
                  <c:v>0.55144999797287519</c:v>
                </c:pt>
                <c:pt idx="75">
                  <c:v>0.49415459401844281</c:v>
                </c:pt>
                <c:pt idx="76">
                  <c:v>0.39445168082621629</c:v>
                </c:pt>
                <c:pt idx="77">
                  <c:v>0.44560420327359757</c:v>
                </c:pt>
                <c:pt idx="78">
                  <c:v>0.49415459401844281</c:v>
                </c:pt>
                <c:pt idx="79">
                  <c:v>0.50379068305718111</c:v>
                </c:pt>
                <c:pt idx="80">
                  <c:v>0.51188336097887432</c:v>
                </c:pt>
                <c:pt idx="81">
                  <c:v>0.51851393987788741</c:v>
                </c:pt>
                <c:pt idx="82">
                  <c:v>0.47712125471966244</c:v>
                </c:pt>
                <c:pt idx="83">
                  <c:v>0.48572142648158001</c:v>
                </c:pt>
                <c:pt idx="84">
                  <c:v>0.48429983934678583</c:v>
                </c:pt>
                <c:pt idx="85">
                  <c:v>0.48713837547718647</c:v>
                </c:pt>
                <c:pt idx="86">
                  <c:v>0.49831055378960049</c:v>
                </c:pt>
                <c:pt idx="87">
                  <c:v>0.70243053644552533</c:v>
                </c:pt>
                <c:pt idx="88">
                  <c:v>1.0870712059065355</c:v>
                </c:pt>
                <c:pt idx="89">
                  <c:v>1.0895518828864541</c:v>
                </c:pt>
                <c:pt idx="90">
                  <c:v>1.0413926851582251</c:v>
                </c:pt>
                <c:pt idx="91">
                  <c:v>0.95904139232109353</c:v>
                </c:pt>
                <c:pt idx="92">
                  <c:v>0.89817648349767654</c:v>
                </c:pt>
                <c:pt idx="93">
                  <c:v>0.77815125038364363</c:v>
                </c:pt>
                <c:pt idx="94">
                  <c:v>0.73559889969817993</c:v>
                </c:pt>
                <c:pt idx="95">
                  <c:v>0.72181061521254652</c:v>
                </c:pt>
                <c:pt idx="96">
                  <c:v>1.0799044676667207</c:v>
                </c:pt>
                <c:pt idx="97">
                  <c:v>1.0433622780211296</c:v>
                </c:pt>
                <c:pt idx="98">
                  <c:v>0.97451169273732841</c:v>
                </c:pt>
                <c:pt idx="99">
                  <c:v>0.87506126339170009</c:v>
                </c:pt>
                <c:pt idx="100">
                  <c:v>0.77305469336426258</c:v>
                </c:pt>
                <c:pt idx="101">
                  <c:v>0.7678976160180907</c:v>
                </c:pt>
                <c:pt idx="102">
                  <c:v>0.78175537465246892</c:v>
                </c:pt>
                <c:pt idx="103">
                  <c:v>0.79795964373719619</c:v>
                </c:pt>
                <c:pt idx="104">
                  <c:v>0.98407703390283086</c:v>
                </c:pt>
                <c:pt idx="105">
                  <c:v>1.1338581252033346</c:v>
                </c:pt>
                <c:pt idx="106">
                  <c:v>1.0891983668051488</c:v>
                </c:pt>
                <c:pt idx="107">
                  <c:v>1.0637085593914173</c:v>
                </c:pt>
                <c:pt idx="108">
                  <c:v>1.0228406108765278</c:v>
                </c:pt>
                <c:pt idx="109">
                  <c:v>1.1209028176145273</c:v>
                </c:pt>
                <c:pt idx="110">
                  <c:v>1.1841233542396712</c:v>
                </c:pt>
                <c:pt idx="111">
                  <c:v>1.1571544399062814</c:v>
                </c:pt>
                <c:pt idx="112">
                  <c:v>1.2455126678141499</c:v>
                </c:pt>
                <c:pt idx="113">
                  <c:v>1.2641091563058084</c:v>
                </c:pt>
                <c:pt idx="114">
                  <c:v>1.2227164711475833</c:v>
                </c:pt>
                <c:pt idx="115">
                  <c:v>1.1708482036433094</c:v>
                </c:pt>
                <c:pt idx="116">
                  <c:v>1.127428777851599</c:v>
                </c:pt>
                <c:pt idx="117">
                  <c:v>1.1126050015345745</c:v>
                </c:pt>
                <c:pt idx="118">
                  <c:v>1.0722498976135149</c:v>
                </c:pt>
                <c:pt idx="119">
                  <c:v>1.0461047872460387</c:v>
                </c:pt>
                <c:pt idx="120">
                  <c:v>1.0004340774793186</c:v>
                </c:pt>
                <c:pt idx="121">
                  <c:v>0.96941591235398139</c:v>
                </c:pt>
                <c:pt idx="122">
                  <c:v>0.9375178920173467</c:v>
                </c:pt>
                <c:pt idx="123">
                  <c:v>0.91381385238371671</c:v>
                </c:pt>
                <c:pt idx="124">
                  <c:v>0.86033800657099369</c:v>
                </c:pt>
                <c:pt idx="125">
                  <c:v>0.84073323461180671</c:v>
                </c:pt>
                <c:pt idx="126">
                  <c:v>0.82020145948564027</c:v>
                </c:pt>
                <c:pt idx="127">
                  <c:v>0.80277372529197566</c:v>
                </c:pt>
                <c:pt idx="128">
                  <c:v>0.7965743332104297</c:v>
                </c:pt>
                <c:pt idx="129">
                  <c:v>0.76715586608218045</c:v>
                </c:pt>
                <c:pt idx="130">
                  <c:v>0.81756536955978076</c:v>
                </c:pt>
                <c:pt idx="131">
                  <c:v>1.0565237240791003</c:v>
                </c:pt>
                <c:pt idx="132">
                  <c:v>1.0269416279590293</c:v>
                </c:pt>
                <c:pt idx="133">
                  <c:v>0.95712819767681312</c:v>
                </c:pt>
                <c:pt idx="134">
                  <c:v>0.90200289135072942</c:v>
                </c:pt>
                <c:pt idx="135">
                  <c:v>0.91115760873997664</c:v>
                </c:pt>
                <c:pt idx="136">
                  <c:v>1.0265332645232967</c:v>
                </c:pt>
                <c:pt idx="137">
                  <c:v>0.97863694838447435</c:v>
                </c:pt>
                <c:pt idx="138">
                  <c:v>0.8970770032094203</c:v>
                </c:pt>
                <c:pt idx="139">
                  <c:v>0.83250891270623628</c:v>
                </c:pt>
                <c:pt idx="140">
                  <c:v>0.78318869107525757</c:v>
                </c:pt>
                <c:pt idx="141">
                  <c:v>0.75358305889290655</c:v>
                </c:pt>
                <c:pt idx="142">
                  <c:v>0.73399928653838686</c:v>
                </c:pt>
                <c:pt idx="143">
                  <c:v>0.69983772586724569</c:v>
                </c:pt>
                <c:pt idx="144">
                  <c:v>0.69372694892364695</c:v>
                </c:pt>
                <c:pt idx="145">
                  <c:v>0.67577834167408513</c:v>
                </c:pt>
                <c:pt idx="146">
                  <c:v>0.66558099101795309</c:v>
                </c:pt>
                <c:pt idx="147">
                  <c:v>0.65513843481138212</c:v>
                </c:pt>
                <c:pt idx="148">
                  <c:v>0.6637009253896482</c:v>
                </c:pt>
                <c:pt idx="149">
                  <c:v>0.64048143697042181</c:v>
                </c:pt>
                <c:pt idx="150">
                  <c:v>0.63848925695463732</c:v>
                </c:pt>
                <c:pt idx="151">
                  <c:v>0.65609820201283187</c:v>
                </c:pt>
                <c:pt idx="152">
                  <c:v>0.69810054562338997</c:v>
                </c:pt>
                <c:pt idx="153">
                  <c:v>0.89209460269048035</c:v>
                </c:pt>
                <c:pt idx="154">
                  <c:v>0.86510397464112798</c:v>
                </c:pt>
                <c:pt idx="155">
                  <c:v>0.81954393554186866</c:v>
                </c:pt>
                <c:pt idx="156">
                  <c:v>0.76042248342321206</c:v>
                </c:pt>
                <c:pt idx="157">
                  <c:v>0.72427586960078905</c:v>
                </c:pt>
                <c:pt idx="158">
                  <c:v>0.72672720902657229</c:v>
                </c:pt>
                <c:pt idx="159">
                  <c:v>0.71516735784845786</c:v>
                </c:pt>
                <c:pt idx="160">
                  <c:v>0.7888751157754168</c:v>
                </c:pt>
                <c:pt idx="161">
                  <c:v>0.81358098856819194</c:v>
                </c:pt>
                <c:pt idx="162">
                  <c:v>0.7307822756663892</c:v>
                </c:pt>
                <c:pt idx="163">
                  <c:v>0.68574173860226362</c:v>
                </c:pt>
                <c:pt idx="164">
                  <c:v>0.65224634100332324</c:v>
                </c:pt>
                <c:pt idx="165">
                  <c:v>0.63144376901317201</c:v>
                </c:pt>
                <c:pt idx="166">
                  <c:v>0.6263403673750424</c:v>
                </c:pt>
                <c:pt idx="167">
                  <c:v>0.58994960132570773</c:v>
                </c:pt>
                <c:pt idx="168">
                  <c:v>0.59659709562646024</c:v>
                </c:pt>
                <c:pt idx="169">
                  <c:v>0.58092497567561929</c:v>
                </c:pt>
                <c:pt idx="170">
                  <c:v>0.58994960132570773</c:v>
                </c:pt>
                <c:pt idx="171">
                  <c:v>0.62531245096167387</c:v>
                </c:pt>
                <c:pt idx="172">
                  <c:v>0.85672889038288258</c:v>
                </c:pt>
                <c:pt idx="173">
                  <c:v>0.9947569445876282</c:v>
                </c:pt>
                <c:pt idx="174">
                  <c:v>0.98587535730839371</c:v>
                </c:pt>
                <c:pt idx="175">
                  <c:v>0.90687353472207044</c:v>
                </c:pt>
                <c:pt idx="176">
                  <c:v>0.79098847508881587</c:v>
                </c:pt>
                <c:pt idx="177">
                  <c:v>0.84880470105180372</c:v>
                </c:pt>
                <c:pt idx="178">
                  <c:v>0.97081161087251777</c:v>
                </c:pt>
                <c:pt idx="179">
                  <c:v>0.96754797621886202</c:v>
                </c:pt>
                <c:pt idx="180">
                  <c:v>0.91592721169711577</c:v>
                </c:pt>
                <c:pt idx="181">
                  <c:v>0.94596070357756856</c:v>
                </c:pt>
                <c:pt idx="182">
                  <c:v>1.1547282074401555</c:v>
                </c:pt>
                <c:pt idx="183">
                  <c:v>1.1241780554746752</c:v>
                </c:pt>
                <c:pt idx="184">
                  <c:v>1.0740846890282438</c:v>
                </c:pt>
                <c:pt idx="185">
                  <c:v>1.0115704435972781</c:v>
                </c:pt>
                <c:pt idx="186">
                  <c:v>0.94546858513181975</c:v>
                </c:pt>
                <c:pt idx="187">
                  <c:v>0.98900461569853682</c:v>
                </c:pt>
                <c:pt idx="188">
                  <c:v>1.2116544005531824</c:v>
                </c:pt>
                <c:pt idx="189">
                  <c:v>1.2263420871636308</c:v>
                </c:pt>
                <c:pt idx="190">
                  <c:v>1.1643528557844371</c:v>
                </c:pt>
                <c:pt idx="191">
                  <c:v>1.0707764628434346</c:v>
                </c:pt>
                <c:pt idx="192">
                  <c:v>1.0081741840064264</c:v>
                </c:pt>
                <c:pt idx="193">
                  <c:v>0.95568775031350572</c:v>
                </c:pt>
                <c:pt idx="194">
                  <c:v>0.93550726582471277</c:v>
                </c:pt>
                <c:pt idx="195">
                  <c:v>0.92737036303902354</c:v>
                </c:pt>
                <c:pt idx="196">
                  <c:v>0.88195497133960055</c:v>
                </c:pt>
                <c:pt idx="197">
                  <c:v>0.84941941379689945</c:v>
                </c:pt>
                <c:pt idx="198">
                  <c:v>0.81624129999178308</c:v>
                </c:pt>
                <c:pt idx="199">
                  <c:v>0.78103693862113188</c:v>
                </c:pt>
                <c:pt idx="200">
                  <c:v>0.73878055848436919</c:v>
                </c:pt>
                <c:pt idx="201">
                  <c:v>0.72997428569955558</c:v>
                </c:pt>
                <c:pt idx="202">
                  <c:v>0.75663610824584804</c:v>
                </c:pt>
                <c:pt idx="203">
                  <c:v>0.7291647896927701</c:v>
                </c:pt>
                <c:pt idx="204">
                  <c:v>0.70415051683979912</c:v>
                </c:pt>
                <c:pt idx="205">
                  <c:v>0.68124123737558717</c:v>
                </c:pt>
                <c:pt idx="206">
                  <c:v>0.65609820201283187</c:v>
                </c:pt>
                <c:pt idx="207">
                  <c:v>0.63447727016073152</c:v>
                </c:pt>
                <c:pt idx="208">
                  <c:v>0.62838893005031149</c:v>
                </c:pt>
                <c:pt idx="209">
                  <c:v>0.62531245096167387</c:v>
                </c:pt>
              </c:numCache>
            </c:numRef>
          </c:xVal>
          <c:yVal>
            <c:numRef>
              <c:f>Ind_Task4_Streamflow!$M$16:$M$225</c:f>
              <c:numCache>
                <c:formatCode>0.00</c:formatCode>
                <c:ptCount val="210"/>
                <c:pt idx="0">
                  <c:v>3.3521825181113627</c:v>
                </c:pt>
                <c:pt idx="1">
                  <c:v>3.5010592622177517</c:v>
                </c:pt>
                <c:pt idx="2">
                  <c:v>3.5646660642520893</c:v>
                </c:pt>
                <c:pt idx="3">
                  <c:v>3.6589648426644348</c:v>
                </c:pt>
                <c:pt idx="4">
                  <c:v>3.6444385894678386</c:v>
                </c:pt>
                <c:pt idx="5">
                  <c:v>3.6159500516564012</c:v>
                </c:pt>
                <c:pt idx="6">
                  <c:v>3.5705429398818973</c:v>
                </c:pt>
                <c:pt idx="7">
                  <c:v>3.5693739096150461</c:v>
                </c:pt>
                <c:pt idx="8">
                  <c:v>3.5211380837040362</c:v>
                </c:pt>
                <c:pt idx="9">
                  <c:v>3.4800069429571505</c:v>
                </c:pt>
                <c:pt idx="10">
                  <c:v>3.4578818967339924</c:v>
                </c:pt>
                <c:pt idx="11">
                  <c:v>3.4424797690644486</c:v>
                </c:pt>
                <c:pt idx="12">
                  <c:v>3.4048337166199381</c:v>
                </c:pt>
                <c:pt idx="13">
                  <c:v>3.4216039268698313</c:v>
                </c:pt>
                <c:pt idx="14">
                  <c:v>3.4216039268698313</c:v>
                </c:pt>
                <c:pt idx="15">
                  <c:v>3.3891660843645326</c:v>
                </c:pt>
                <c:pt idx="16">
                  <c:v>3.459392487759231</c:v>
                </c:pt>
                <c:pt idx="17">
                  <c:v>3.5078558716958308</c:v>
                </c:pt>
                <c:pt idx="18">
                  <c:v>3.5465426634781312</c:v>
                </c:pt>
                <c:pt idx="19">
                  <c:v>3.5263392773898441</c:v>
                </c:pt>
                <c:pt idx="20">
                  <c:v>3.5263392773898441</c:v>
                </c:pt>
                <c:pt idx="21">
                  <c:v>3.6031443726201822</c:v>
                </c:pt>
                <c:pt idx="22">
                  <c:v>4.008600171761918</c:v>
                </c:pt>
                <c:pt idx="23">
                  <c:v>3.9444826721501687</c:v>
                </c:pt>
                <c:pt idx="24">
                  <c:v>3.8457180179666586</c:v>
                </c:pt>
                <c:pt idx="25">
                  <c:v>3.7218106152125467</c:v>
                </c:pt>
                <c:pt idx="26">
                  <c:v>3.6748611407378116</c:v>
                </c:pt>
                <c:pt idx="27">
                  <c:v>3.6989700043360187</c:v>
                </c:pt>
                <c:pt idx="28">
                  <c:v>3.6424645202421213</c:v>
                </c:pt>
                <c:pt idx="29">
                  <c:v>3.6283889300503116</c:v>
                </c:pt>
                <c:pt idx="30">
                  <c:v>3.5440680443502757</c:v>
                </c:pt>
                <c:pt idx="31">
                  <c:v>3.4983105537896004</c:v>
                </c:pt>
                <c:pt idx="32">
                  <c:v>3.6074550232146687</c:v>
                </c:pt>
                <c:pt idx="33">
                  <c:v>3.5477747053878224</c:v>
                </c:pt>
                <c:pt idx="34">
                  <c:v>3.5965970956264601</c:v>
                </c:pt>
                <c:pt idx="35">
                  <c:v>3.5705429398818973</c:v>
                </c:pt>
                <c:pt idx="36">
                  <c:v>3.6304278750250241</c:v>
                </c:pt>
                <c:pt idx="37">
                  <c:v>3.6190933306267428</c:v>
                </c:pt>
                <c:pt idx="38">
                  <c:v>3.5786392099680722</c:v>
                </c:pt>
                <c:pt idx="39">
                  <c:v>3.5622928644564746</c:v>
                </c:pt>
                <c:pt idx="40">
                  <c:v>3.5327543789924976</c:v>
                </c:pt>
                <c:pt idx="41">
                  <c:v>3.5211380837040362</c:v>
                </c:pt>
                <c:pt idx="42">
                  <c:v>3.5314789170422549</c:v>
                </c:pt>
                <c:pt idx="43">
                  <c:v>3.5263392773898441</c:v>
                </c:pt>
                <c:pt idx="44">
                  <c:v>3.5502283530550942</c:v>
                </c:pt>
                <c:pt idx="45">
                  <c:v>3.5453071164658239</c:v>
                </c:pt>
                <c:pt idx="46">
                  <c:v>3.510545010206612</c:v>
                </c:pt>
                <c:pt idx="47">
                  <c:v>3.509202522331103</c:v>
                </c:pt>
                <c:pt idx="48">
                  <c:v>3.4955443375464483</c:v>
                </c:pt>
                <c:pt idx="49">
                  <c:v>3.503790683057181</c:v>
                </c:pt>
                <c:pt idx="50">
                  <c:v>3.5132176000679389</c:v>
                </c:pt>
                <c:pt idx="51">
                  <c:v>3.4913616938342726</c:v>
                </c:pt>
                <c:pt idx="52">
                  <c:v>3.5010592622177517</c:v>
                </c:pt>
                <c:pt idx="53">
                  <c:v>3.4955443375464483</c:v>
                </c:pt>
                <c:pt idx="54">
                  <c:v>3.5477747053878224</c:v>
                </c:pt>
                <c:pt idx="55">
                  <c:v>3.6232492903979003</c:v>
                </c:pt>
                <c:pt idx="56">
                  <c:v>3.7331972651065692</c:v>
                </c:pt>
                <c:pt idx="57">
                  <c:v>3.7708520116421442</c:v>
                </c:pt>
                <c:pt idx="58">
                  <c:v>3.6893088591236203</c:v>
                </c:pt>
                <c:pt idx="59">
                  <c:v>3.6683859166900001</c:v>
                </c:pt>
                <c:pt idx="60">
                  <c:v>3.8162412999917832</c:v>
                </c:pt>
                <c:pt idx="61">
                  <c:v>4.0530784434834199</c:v>
                </c:pt>
                <c:pt idx="62">
                  <c:v>3.9876662649262746</c:v>
                </c:pt>
                <c:pt idx="63">
                  <c:v>3.8668778143374989</c:v>
                </c:pt>
                <c:pt idx="64">
                  <c:v>3.7450747915820575</c:v>
                </c:pt>
                <c:pt idx="65">
                  <c:v>3.6503075231319366</c:v>
                </c:pt>
                <c:pt idx="66">
                  <c:v>3.6273658565927325</c:v>
                </c:pt>
                <c:pt idx="67">
                  <c:v>3.6344772701607315</c:v>
                </c:pt>
                <c:pt idx="68">
                  <c:v>3.6493348587121419</c:v>
                </c:pt>
                <c:pt idx="69">
                  <c:v>3.6344772701607315</c:v>
                </c:pt>
                <c:pt idx="70">
                  <c:v>3.6201360549737576</c:v>
                </c:pt>
                <c:pt idx="71">
                  <c:v>3.5854607295085006</c:v>
                </c:pt>
                <c:pt idx="72">
                  <c:v>3.5976951859255122</c:v>
                </c:pt>
                <c:pt idx="73">
                  <c:v>3.5611013836490559</c:v>
                </c:pt>
                <c:pt idx="74">
                  <c:v>3.5502283530550942</c:v>
                </c:pt>
                <c:pt idx="75">
                  <c:v>3.4742162640762553</c:v>
                </c:pt>
                <c:pt idx="76">
                  <c:v>3.3443922736851106</c:v>
                </c:pt>
                <c:pt idx="77">
                  <c:v>3.4099331233312946</c:v>
                </c:pt>
                <c:pt idx="78">
                  <c:v>3.4727564493172123</c:v>
                </c:pt>
                <c:pt idx="79">
                  <c:v>3.4857214264815801</c:v>
                </c:pt>
                <c:pt idx="80">
                  <c:v>3.4983105537896004</c:v>
                </c:pt>
                <c:pt idx="81">
                  <c:v>3.5065050324048719</c:v>
                </c:pt>
                <c:pt idx="82">
                  <c:v>3.4517864355242902</c:v>
                </c:pt>
                <c:pt idx="83">
                  <c:v>3.4638929889859074</c:v>
                </c:pt>
                <c:pt idx="84">
                  <c:v>3.4608978427565478</c:v>
                </c:pt>
                <c:pt idx="85">
                  <c:v>3.4653828514484184</c:v>
                </c:pt>
                <c:pt idx="86">
                  <c:v>3.4800069429571505</c:v>
                </c:pt>
                <c:pt idx="87">
                  <c:v>3.7543483357110188</c:v>
                </c:pt>
                <c:pt idx="88">
                  <c:v>4.3031960574204886</c:v>
                </c:pt>
                <c:pt idx="89">
                  <c:v>4.3053513694466234</c:v>
                </c:pt>
                <c:pt idx="90">
                  <c:v>4.2355284469075487</c:v>
                </c:pt>
                <c:pt idx="91">
                  <c:v>4.1172712956557644</c:v>
                </c:pt>
                <c:pt idx="92">
                  <c:v>4.0293837776852097</c:v>
                </c:pt>
                <c:pt idx="93">
                  <c:v>3.8603380065709936</c:v>
                </c:pt>
                <c:pt idx="94">
                  <c:v>3.8007170782823851</c:v>
                </c:pt>
                <c:pt idx="95">
                  <c:v>3.781755374652469</c:v>
                </c:pt>
                <c:pt idx="96">
                  <c:v>4.2922560713564764</c:v>
                </c:pt>
                <c:pt idx="97">
                  <c:v>4.238046103128795</c:v>
                </c:pt>
                <c:pt idx="98">
                  <c:v>4.1398790864012369</c:v>
                </c:pt>
                <c:pt idx="99">
                  <c:v>3.996949248495381</c:v>
                </c:pt>
                <c:pt idx="100">
                  <c:v>3.8524799936368566</c:v>
                </c:pt>
                <c:pt idx="101">
                  <c:v>3.8457180179666586</c:v>
                </c:pt>
                <c:pt idx="102">
                  <c:v>3.8645110810583918</c:v>
                </c:pt>
                <c:pt idx="103">
                  <c:v>3.8876173003357359</c:v>
                </c:pt>
                <c:pt idx="104">
                  <c:v>4.1522883443830567</c:v>
                </c:pt>
                <c:pt idx="105">
                  <c:v>4.3710678622717358</c:v>
                </c:pt>
                <c:pt idx="106">
                  <c:v>4.3053513694466234</c:v>
                </c:pt>
                <c:pt idx="107">
                  <c:v>4.2695129442179161</c:v>
                </c:pt>
                <c:pt idx="108">
                  <c:v>4.2095150145426308</c:v>
                </c:pt>
                <c:pt idx="109">
                  <c:v>4.3521825181113627</c:v>
                </c:pt>
                <c:pt idx="110">
                  <c:v>4.4502491083193609</c:v>
                </c:pt>
                <c:pt idx="111">
                  <c:v>4.4082399653118491</c:v>
                </c:pt>
                <c:pt idx="112">
                  <c:v>4.5646660642520898</c:v>
                </c:pt>
                <c:pt idx="113">
                  <c:v>4.6063813651106047</c:v>
                </c:pt>
                <c:pt idx="114">
                  <c:v>4.517195897949974</c:v>
                </c:pt>
                <c:pt idx="115">
                  <c:v>4.4281347940287885</c:v>
                </c:pt>
                <c:pt idx="116">
                  <c:v>4.3617278360175931</c:v>
                </c:pt>
                <c:pt idx="117">
                  <c:v>4.3404441148401185</c:v>
                </c:pt>
                <c:pt idx="118">
                  <c:v>4.2810333672477272</c:v>
                </c:pt>
                <c:pt idx="119">
                  <c:v>4.2430380486862944</c:v>
                </c:pt>
                <c:pt idx="120">
                  <c:v>4.1760912590556813</c:v>
                </c:pt>
                <c:pt idx="121">
                  <c:v>4.1335389083702179</c:v>
                </c:pt>
                <c:pt idx="122">
                  <c:v>4.0863598306747484</c:v>
                </c:pt>
                <c:pt idx="123">
                  <c:v>4.0530784434834199</c:v>
                </c:pt>
                <c:pt idx="124">
                  <c:v>3.9758911364017928</c:v>
                </c:pt>
                <c:pt idx="125">
                  <c:v>3.9479236198317262</c:v>
                </c:pt>
                <c:pt idx="126">
                  <c:v>3.9190780923760737</c:v>
                </c:pt>
                <c:pt idx="127">
                  <c:v>3.8943160626844384</c:v>
                </c:pt>
                <c:pt idx="128">
                  <c:v>3.885926339801431</c:v>
                </c:pt>
                <c:pt idx="129">
                  <c:v>3.8444771757456815</c:v>
                </c:pt>
                <c:pt idx="130">
                  <c:v>3.9153998352122699</c:v>
                </c:pt>
                <c:pt idx="131">
                  <c:v>4.2576785748691846</c:v>
                </c:pt>
                <c:pt idx="132">
                  <c:v>4.214843848047698</c:v>
                </c:pt>
                <c:pt idx="133">
                  <c:v>4.1139433523068369</c:v>
                </c:pt>
                <c:pt idx="134">
                  <c:v>4.0334237554869494</c:v>
                </c:pt>
                <c:pt idx="135">
                  <c:v>4.0492180226701819</c:v>
                </c:pt>
                <c:pt idx="136">
                  <c:v>4.214843848047698</c:v>
                </c:pt>
                <c:pt idx="137">
                  <c:v>4.1461280356782382</c:v>
                </c:pt>
                <c:pt idx="138">
                  <c:v>4.0293837776852097</c:v>
                </c:pt>
                <c:pt idx="139">
                  <c:v>3.9365137424788932</c:v>
                </c:pt>
                <c:pt idx="140">
                  <c:v>3.8668778143374989</c:v>
                </c:pt>
                <c:pt idx="141">
                  <c:v>3.8254261177678233</c:v>
                </c:pt>
                <c:pt idx="142">
                  <c:v>3.7986506454452691</c:v>
                </c:pt>
                <c:pt idx="143">
                  <c:v>3.7512791039833422</c:v>
                </c:pt>
                <c:pt idx="144">
                  <c:v>3.7427251313046983</c:v>
                </c:pt>
                <c:pt idx="145">
                  <c:v>3.7176705030022621</c:v>
                </c:pt>
                <c:pt idx="146">
                  <c:v>3.7041505168397992</c:v>
                </c:pt>
                <c:pt idx="147">
                  <c:v>3.6893088591236203</c:v>
                </c:pt>
                <c:pt idx="148">
                  <c:v>3.7015679850559273</c:v>
                </c:pt>
                <c:pt idx="149">
                  <c:v>3.6693168805661123</c:v>
                </c:pt>
                <c:pt idx="150">
                  <c:v>3.6665179805548807</c:v>
                </c:pt>
                <c:pt idx="151">
                  <c:v>3.6910814921229687</c:v>
                </c:pt>
                <c:pt idx="152">
                  <c:v>3.7489628612561616</c:v>
                </c:pt>
                <c:pt idx="153">
                  <c:v>4.0211892990699383</c:v>
                </c:pt>
                <c:pt idx="154">
                  <c:v>3.9827233876685453</c:v>
                </c:pt>
                <c:pt idx="155">
                  <c:v>3.9180303367848803</c:v>
                </c:pt>
                <c:pt idx="156">
                  <c:v>3.8350561017201161</c:v>
                </c:pt>
                <c:pt idx="157">
                  <c:v>3.7846172926328752</c:v>
                </c:pt>
                <c:pt idx="158">
                  <c:v>3.7881683711411678</c:v>
                </c:pt>
                <c:pt idx="159">
                  <c:v>3.77232170672292</c:v>
                </c:pt>
                <c:pt idx="160">
                  <c:v>3.8750612633917001</c:v>
                </c:pt>
                <c:pt idx="161">
                  <c:v>3.9095560292411755</c:v>
                </c:pt>
                <c:pt idx="162">
                  <c:v>3.7937903846908188</c:v>
                </c:pt>
                <c:pt idx="163">
                  <c:v>3.7315887651867388</c:v>
                </c:pt>
                <c:pt idx="164">
                  <c:v>3.6857417386022635</c:v>
                </c:pt>
                <c:pt idx="165">
                  <c:v>3.6570558528571038</c:v>
                </c:pt>
                <c:pt idx="166">
                  <c:v>3.6503075231319366</c:v>
                </c:pt>
                <c:pt idx="167">
                  <c:v>3.6009728956867484</c:v>
                </c:pt>
                <c:pt idx="168">
                  <c:v>3.61066016308988</c:v>
                </c:pt>
                <c:pt idx="169">
                  <c:v>3.5888317255942073</c:v>
                </c:pt>
                <c:pt idx="170">
                  <c:v>3.6009728956867484</c:v>
                </c:pt>
                <c:pt idx="171">
                  <c:v>3.6493348587121419</c:v>
                </c:pt>
                <c:pt idx="172">
                  <c:v>3.9708116108725178</c:v>
                </c:pt>
                <c:pt idx="173">
                  <c:v>4.1673173347481764</c:v>
                </c:pt>
                <c:pt idx="174">
                  <c:v>4.1553360374650614</c:v>
                </c:pt>
                <c:pt idx="175">
                  <c:v>4.0413926851582254</c:v>
                </c:pt>
                <c:pt idx="176">
                  <c:v>3.8779469516291885</c:v>
                </c:pt>
                <c:pt idx="177">
                  <c:v>3.9595183769729982</c:v>
                </c:pt>
                <c:pt idx="178">
                  <c:v>4.1335389083702179</c:v>
                </c:pt>
                <c:pt idx="179">
                  <c:v>4.1303337684950066</c:v>
                </c:pt>
                <c:pt idx="180">
                  <c:v>4.0569048513364727</c:v>
                </c:pt>
                <c:pt idx="181">
                  <c:v>4.0969100130080562</c:v>
                </c:pt>
                <c:pt idx="182">
                  <c:v>4.4031205211758175</c:v>
                </c:pt>
                <c:pt idx="183">
                  <c:v>4.3560258571931225</c:v>
                </c:pt>
                <c:pt idx="184">
                  <c:v>4.2833012287035492</c:v>
                </c:pt>
                <c:pt idx="185">
                  <c:v>4.1931245983544612</c:v>
                </c:pt>
                <c:pt idx="186">
                  <c:v>4.0969100130080562</c:v>
                </c:pt>
                <c:pt idx="187">
                  <c:v>4.1613680022349753</c:v>
                </c:pt>
                <c:pt idx="188">
                  <c:v>4.4983105537896009</c:v>
                </c:pt>
                <c:pt idx="189">
                  <c:v>4.5237464668115646</c:v>
                </c:pt>
                <c:pt idx="190">
                  <c:v>4.4183012913197457</c:v>
                </c:pt>
                <c:pt idx="191">
                  <c:v>4.2787536009528289</c:v>
                </c:pt>
                <c:pt idx="192">
                  <c:v>4.1875207208364627</c:v>
                </c:pt>
                <c:pt idx="193">
                  <c:v>4.1105897102992488</c:v>
                </c:pt>
                <c:pt idx="194">
                  <c:v>4.0827853703164498</c:v>
                </c:pt>
                <c:pt idx="195">
                  <c:v>4.071882007306125</c:v>
                </c:pt>
                <c:pt idx="196">
                  <c:v>4.008600171761918</c:v>
                </c:pt>
                <c:pt idx="197">
                  <c:v>3.9604707775342991</c:v>
                </c:pt>
                <c:pt idx="198">
                  <c:v>3.9132839017604186</c:v>
                </c:pt>
                <c:pt idx="199">
                  <c:v>3.8639173769578603</c:v>
                </c:pt>
                <c:pt idx="200">
                  <c:v>3.8048206787211623</c:v>
                </c:pt>
                <c:pt idx="201">
                  <c:v>3.79309160017658</c:v>
                </c:pt>
                <c:pt idx="202">
                  <c:v>3.8299466959416359</c:v>
                </c:pt>
                <c:pt idx="203">
                  <c:v>3.7916906490201181</c:v>
                </c:pt>
                <c:pt idx="204">
                  <c:v>3.7566361082458481</c:v>
                </c:pt>
                <c:pt idx="205">
                  <c:v>3.725094521081469</c:v>
                </c:pt>
                <c:pt idx="206">
                  <c:v>3.6910814921229687</c:v>
                </c:pt>
                <c:pt idx="207">
                  <c:v>3.661812685537261</c:v>
                </c:pt>
                <c:pt idx="208">
                  <c:v>3.6532125137753435</c:v>
                </c:pt>
                <c:pt idx="209">
                  <c:v>3.6493348587121419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F-4C4A-9A20-C1807219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99535"/>
        <c:axId val="624377023"/>
      </c:scatterChart>
      <c:valAx>
        <c:axId val="94589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</a:t>
                </a:r>
                <a:r>
                  <a:rPr lang="en-US"/>
                  <a:t>River Height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77023"/>
        <c:crosses val="autoZero"/>
        <c:crossBetween val="midCat"/>
      </c:valAx>
      <c:valAx>
        <c:axId val="6243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Streamflow (ft^3/s)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9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River height vs Streamflow of Wabash</a:t>
            </a:r>
            <a:r>
              <a:rPr lang="en-US" baseline="0"/>
              <a:t> 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1256000978431858E-2"/>
                  <c:y val="0.36952977269712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Ind_Task4_Streamflow!$A$16:$A$225</c:f>
              <c:numCache>
                <c:formatCode>General</c:formatCode>
                <c:ptCount val="210"/>
                <c:pt idx="0">
                  <c:v>2.5099999999999998</c:v>
                </c:pt>
                <c:pt idx="1">
                  <c:v>3.27</c:v>
                </c:pt>
                <c:pt idx="2">
                  <c:v>3.65</c:v>
                </c:pt>
                <c:pt idx="3">
                  <c:v>4.29</c:v>
                </c:pt>
                <c:pt idx="4">
                  <c:v>4.1900000000000004</c:v>
                </c:pt>
                <c:pt idx="5">
                  <c:v>3.99</c:v>
                </c:pt>
                <c:pt idx="6">
                  <c:v>3.69</c:v>
                </c:pt>
                <c:pt idx="7">
                  <c:v>3.68</c:v>
                </c:pt>
                <c:pt idx="8">
                  <c:v>3.39</c:v>
                </c:pt>
                <c:pt idx="9">
                  <c:v>3.15</c:v>
                </c:pt>
                <c:pt idx="10">
                  <c:v>3.03</c:v>
                </c:pt>
                <c:pt idx="11">
                  <c:v>2.95</c:v>
                </c:pt>
                <c:pt idx="12">
                  <c:v>2.76</c:v>
                </c:pt>
                <c:pt idx="13">
                  <c:v>2.84</c:v>
                </c:pt>
                <c:pt idx="14">
                  <c:v>2.84</c:v>
                </c:pt>
                <c:pt idx="15">
                  <c:v>2.68</c:v>
                </c:pt>
                <c:pt idx="16">
                  <c:v>3.04</c:v>
                </c:pt>
                <c:pt idx="17">
                  <c:v>3.31</c:v>
                </c:pt>
                <c:pt idx="18">
                  <c:v>3.54</c:v>
                </c:pt>
                <c:pt idx="19">
                  <c:v>3.42</c:v>
                </c:pt>
                <c:pt idx="20">
                  <c:v>3.42</c:v>
                </c:pt>
                <c:pt idx="21">
                  <c:v>3.9</c:v>
                </c:pt>
                <c:pt idx="22">
                  <c:v>7.64</c:v>
                </c:pt>
                <c:pt idx="23">
                  <c:v>6.89</c:v>
                </c:pt>
                <c:pt idx="24">
                  <c:v>5.86</c:v>
                </c:pt>
                <c:pt idx="25">
                  <c:v>4.7699999999999996</c:v>
                </c:pt>
                <c:pt idx="26">
                  <c:v>4.41</c:v>
                </c:pt>
                <c:pt idx="27">
                  <c:v>4.59</c:v>
                </c:pt>
                <c:pt idx="28">
                  <c:v>4.17</c:v>
                </c:pt>
                <c:pt idx="29">
                  <c:v>4.07</c:v>
                </c:pt>
                <c:pt idx="30">
                  <c:v>3.53</c:v>
                </c:pt>
                <c:pt idx="31">
                  <c:v>3.26</c:v>
                </c:pt>
                <c:pt idx="32">
                  <c:v>3.93</c:v>
                </c:pt>
                <c:pt idx="33">
                  <c:v>3.55</c:v>
                </c:pt>
                <c:pt idx="34">
                  <c:v>3.86</c:v>
                </c:pt>
                <c:pt idx="35">
                  <c:v>3.69</c:v>
                </c:pt>
                <c:pt idx="36">
                  <c:v>4.09</c:v>
                </c:pt>
                <c:pt idx="37">
                  <c:v>4.01</c:v>
                </c:pt>
                <c:pt idx="38">
                  <c:v>3.74</c:v>
                </c:pt>
                <c:pt idx="39">
                  <c:v>3.64</c:v>
                </c:pt>
                <c:pt idx="40">
                  <c:v>3.46</c:v>
                </c:pt>
                <c:pt idx="41">
                  <c:v>3.39</c:v>
                </c:pt>
                <c:pt idx="42">
                  <c:v>3.45</c:v>
                </c:pt>
                <c:pt idx="43">
                  <c:v>3.42</c:v>
                </c:pt>
                <c:pt idx="44">
                  <c:v>3.56</c:v>
                </c:pt>
                <c:pt idx="45">
                  <c:v>3.53</c:v>
                </c:pt>
                <c:pt idx="46">
                  <c:v>3.33</c:v>
                </c:pt>
                <c:pt idx="47">
                  <c:v>3.32</c:v>
                </c:pt>
                <c:pt idx="48">
                  <c:v>3.24</c:v>
                </c:pt>
                <c:pt idx="49">
                  <c:v>3.29</c:v>
                </c:pt>
                <c:pt idx="50">
                  <c:v>3.34</c:v>
                </c:pt>
                <c:pt idx="51">
                  <c:v>3.22</c:v>
                </c:pt>
                <c:pt idx="52">
                  <c:v>3.27</c:v>
                </c:pt>
                <c:pt idx="53">
                  <c:v>3.24</c:v>
                </c:pt>
                <c:pt idx="54">
                  <c:v>3.55</c:v>
                </c:pt>
                <c:pt idx="55">
                  <c:v>4.04</c:v>
                </c:pt>
                <c:pt idx="56">
                  <c:v>4.8600000000000003</c:v>
                </c:pt>
                <c:pt idx="57">
                  <c:v>5.18</c:v>
                </c:pt>
                <c:pt idx="58">
                  <c:v>4.5199999999999996</c:v>
                </c:pt>
                <c:pt idx="59">
                  <c:v>4.3600000000000003</c:v>
                </c:pt>
                <c:pt idx="60">
                  <c:v>5.58</c:v>
                </c:pt>
                <c:pt idx="61">
                  <c:v>8.1999999999999993</c:v>
                </c:pt>
                <c:pt idx="62">
                  <c:v>7.39</c:v>
                </c:pt>
                <c:pt idx="63">
                  <c:v>6.07</c:v>
                </c:pt>
                <c:pt idx="64">
                  <c:v>4.96</c:v>
                </c:pt>
                <c:pt idx="65">
                  <c:v>4.2300000000000004</c:v>
                </c:pt>
                <c:pt idx="66">
                  <c:v>4.07</c:v>
                </c:pt>
                <c:pt idx="67">
                  <c:v>4.12</c:v>
                </c:pt>
                <c:pt idx="68">
                  <c:v>4.22</c:v>
                </c:pt>
                <c:pt idx="69">
                  <c:v>4.12</c:v>
                </c:pt>
                <c:pt idx="70">
                  <c:v>4.0199999999999996</c:v>
                </c:pt>
                <c:pt idx="71">
                  <c:v>3.79</c:v>
                </c:pt>
                <c:pt idx="72">
                  <c:v>3.87</c:v>
                </c:pt>
                <c:pt idx="73">
                  <c:v>3.63</c:v>
                </c:pt>
                <c:pt idx="74">
                  <c:v>3.56</c:v>
                </c:pt>
                <c:pt idx="75">
                  <c:v>3.12</c:v>
                </c:pt>
                <c:pt idx="76">
                  <c:v>2.48</c:v>
                </c:pt>
                <c:pt idx="77">
                  <c:v>2.79</c:v>
                </c:pt>
                <c:pt idx="78">
                  <c:v>3.12</c:v>
                </c:pt>
                <c:pt idx="79">
                  <c:v>3.19</c:v>
                </c:pt>
                <c:pt idx="80">
                  <c:v>3.25</c:v>
                </c:pt>
                <c:pt idx="81">
                  <c:v>3.3</c:v>
                </c:pt>
                <c:pt idx="82">
                  <c:v>3</c:v>
                </c:pt>
                <c:pt idx="83">
                  <c:v>3.06</c:v>
                </c:pt>
                <c:pt idx="84">
                  <c:v>3.05</c:v>
                </c:pt>
                <c:pt idx="85">
                  <c:v>3.07</c:v>
                </c:pt>
                <c:pt idx="86">
                  <c:v>3.15</c:v>
                </c:pt>
                <c:pt idx="87">
                  <c:v>5.04</c:v>
                </c:pt>
                <c:pt idx="88">
                  <c:v>12.22</c:v>
                </c:pt>
                <c:pt idx="89">
                  <c:v>12.29</c:v>
                </c:pt>
                <c:pt idx="90">
                  <c:v>11</c:v>
                </c:pt>
                <c:pt idx="91">
                  <c:v>9.1</c:v>
                </c:pt>
                <c:pt idx="92">
                  <c:v>7.91</c:v>
                </c:pt>
                <c:pt idx="93">
                  <c:v>6</c:v>
                </c:pt>
                <c:pt idx="94">
                  <c:v>5.44</c:v>
                </c:pt>
                <c:pt idx="95">
                  <c:v>5.27</c:v>
                </c:pt>
                <c:pt idx="96">
                  <c:v>12.02</c:v>
                </c:pt>
                <c:pt idx="97">
                  <c:v>11.05</c:v>
                </c:pt>
                <c:pt idx="98">
                  <c:v>9.43</c:v>
                </c:pt>
                <c:pt idx="99">
                  <c:v>7.5</c:v>
                </c:pt>
                <c:pt idx="100">
                  <c:v>5.93</c:v>
                </c:pt>
                <c:pt idx="101">
                  <c:v>5.86</c:v>
                </c:pt>
                <c:pt idx="102">
                  <c:v>6.05</c:v>
                </c:pt>
                <c:pt idx="103">
                  <c:v>6.28</c:v>
                </c:pt>
                <c:pt idx="104">
                  <c:v>9.64</c:v>
                </c:pt>
                <c:pt idx="105">
                  <c:v>13.61</c:v>
                </c:pt>
                <c:pt idx="106">
                  <c:v>12.28</c:v>
                </c:pt>
                <c:pt idx="107">
                  <c:v>11.58</c:v>
                </c:pt>
                <c:pt idx="108">
                  <c:v>10.54</c:v>
                </c:pt>
                <c:pt idx="109">
                  <c:v>13.21</c:v>
                </c:pt>
                <c:pt idx="110">
                  <c:v>15.28</c:v>
                </c:pt>
                <c:pt idx="111">
                  <c:v>14.36</c:v>
                </c:pt>
                <c:pt idx="112">
                  <c:v>17.600000000000001</c:v>
                </c:pt>
                <c:pt idx="113">
                  <c:v>18.37</c:v>
                </c:pt>
                <c:pt idx="114">
                  <c:v>16.7</c:v>
                </c:pt>
                <c:pt idx="115">
                  <c:v>14.82</c:v>
                </c:pt>
                <c:pt idx="116">
                  <c:v>13.41</c:v>
                </c:pt>
                <c:pt idx="117">
                  <c:v>12.96</c:v>
                </c:pt>
                <c:pt idx="118">
                  <c:v>11.81</c:v>
                </c:pt>
                <c:pt idx="119">
                  <c:v>11.12</c:v>
                </c:pt>
                <c:pt idx="120">
                  <c:v>10.01</c:v>
                </c:pt>
                <c:pt idx="121">
                  <c:v>9.32</c:v>
                </c:pt>
                <c:pt idx="122">
                  <c:v>8.66</c:v>
                </c:pt>
                <c:pt idx="123">
                  <c:v>8.1999999999999993</c:v>
                </c:pt>
                <c:pt idx="124">
                  <c:v>7.25</c:v>
                </c:pt>
                <c:pt idx="125">
                  <c:v>6.93</c:v>
                </c:pt>
                <c:pt idx="126">
                  <c:v>6.61</c:v>
                </c:pt>
                <c:pt idx="127">
                  <c:v>6.35</c:v>
                </c:pt>
                <c:pt idx="128">
                  <c:v>6.26</c:v>
                </c:pt>
                <c:pt idx="129">
                  <c:v>5.85</c:v>
                </c:pt>
                <c:pt idx="130">
                  <c:v>6.57</c:v>
                </c:pt>
                <c:pt idx="131">
                  <c:v>11.39</c:v>
                </c:pt>
                <c:pt idx="132">
                  <c:v>10.64</c:v>
                </c:pt>
                <c:pt idx="133">
                  <c:v>9.06</c:v>
                </c:pt>
                <c:pt idx="134">
                  <c:v>7.98</c:v>
                </c:pt>
                <c:pt idx="135">
                  <c:v>8.15</c:v>
                </c:pt>
                <c:pt idx="136">
                  <c:v>10.63</c:v>
                </c:pt>
                <c:pt idx="137">
                  <c:v>9.52</c:v>
                </c:pt>
                <c:pt idx="138">
                  <c:v>7.89</c:v>
                </c:pt>
                <c:pt idx="139">
                  <c:v>6.8</c:v>
                </c:pt>
                <c:pt idx="140">
                  <c:v>6.07</c:v>
                </c:pt>
                <c:pt idx="141">
                  <c:v>5.67</c:v>
                </c:pt>
                <c:pt idx="142">
                  <c:v>5.42</c:v>
                </c:pt>
                <c:pt idx="143">
                  <c:v>5.01</c:v>
                </c:pt>
                <c:pt idx="144">
                  <c:v>4.9400000000000004</c:v>
                </c:pt>
                <c:pt idx="145">
                  <c:v>4.74</c:v>
                </c:pt>
                <c:pt idx="146">
                  <c:v>4.63</c:v>
                </c:pt>
                <c:pt idx="147">
                  <c:v>4.5199999999999996</c:v>
                </c:pt>
                <c:pt idx="148">
                  <c:v>4.6100000000000003</c:v>
                </c:pt>
                <c:pt idx="149">
                  <c:v>4.37</c:v>
                </c:pt>
                <c:pt idx="150">
                  <c:v>4.3499999999999996</c:v>
                </c:pt>
                <c:pt idx="151">
                  <c:v>4.53</c:v>
                </c:pt>
                <c:pt idx="152">
                  <c:v>4.99</c:v>
                </c:pt>
                <c:pt idx="153">
                  <c:v>7.8</c:v>
                </c:pt>
                <c:pt idx="154">
                  <c:v>7.33</c:v>
                </c:pt>
                <c:pt idx="155">
                  <c:v>6.6</c:v>
                </c:pt>
                <c:pt idx="156">
                  <c:v>5.76</c:v>
                </c:pt>
                <c:pt idx="157">
                  <c:v>5.3</c:v>
                </c:pt>
                <c:pt idx="158">
                  <c:v>5.33</c:v>
                </c:pt>
                <c:pt idx="159">
                  <c:v>5.19</c:v>
                </c:pt>
                <c:pt idx="160">
                  <c:v>6.15</c:v>
                </c:pt>
                <c:pt idx="161">
                  <c:v>6.51</c:v>
                </c:pt>
                <c:pt idx="162">
                  <c:v>5.38</c:v>
                </c:pt>
                <c:pt idx="163">
                  <c:v>4.8499999999999996</c:v>
                </c:pt>
                <c:pt idx="164">
                  <c:v>4.49</c:v>
                </c:pt>
                <c:pt idx="165">
                  <c:v>4.28</c:v>
                </c:pt>
                <c:pt idx="166">
                  <c:v>4.2300000000000004</c:v>
                </c:pt>
                <c:pt idx="167">
                  <c:v>3.89</c:v>
                </c:pt>
                <c:pt idx="168">
                  <c:v>3.95</c:v>
                </c:pt>
                <c:pt idx="169">
                  <c:v>3.81</c:v>
                </c:pt>
                <c:pt idx="170">
                  <c:v>3.89</c:v>
                </c:pt>
                <c:pt idx="171">
                  <c:v>4.22</c:v>
                </c:pt>
                <c:pt idx="172">
                  <c:v>7.19</c:v>
                </c:pt>
                <c:pt idx="173">
                  <c:v>9.8800000000000008</c:v>
                </c:pt>
                <c:pt idx="174">
                  <c:v>9.68</c:v>
                </c:pt>
                <c:pt idx="175">
                  <c:v>8.07</c:v>
                </c:pt>
                <c:pt idx="176">
                  <c:v>6.18</c:v>
                </c:pt>
                <c:pt idx="177">
                  <c:v>7.06</c:v>
                </c:pt>
                <c:pt idx="178">
                  <c:v>9.35</c:v>
                </c:pt>
                <c:pt idx="179">
                  <c:v>9.2799999999999994</c:v>
                </c:pt>
                <c:pt idx="180">
                  <c:v>8.24</c:v>
                </c:pt>
                <c:pt idx="181">
                  <c:v>8.83</c:v>
                </c:pt>
                <c:pt idx="182">
                  <c:v>14.28</c:v>
                </c:pt>
                <c:pt idx="183">
                  <c:v>13.31</c:v>
                </c:pt>
                <c:pt idx="184">
                  <c:v>11.86</c:v>
                </c:pt>
                <c:pt idx="185">
                  <c:v>10.27</c:v>
                </c:pt>
                <c:pt idx="186">
                  <c:v>8.82</c:v>
                </c:pt>
                <c:pt idx="187">
                  <c:v>9.75</c:v>
                </c:pt>
                <c:pt idx="188">
                  <c:v>16.28</c:v>
                </c:pt>
                <c:pt idx="189">
                  <c:v>16.84</c:v>
                </c:pt>
                <c:pt idx="190">
                  <c:v>14.6</c:v>
                </c:pt>
                <c:pt idx="191">
                  <c:v>11.77</c:v>
                </c:pt>
                <c:pt idx="192">
                  <c:v>10.19</c:v>
                </c:pt>
                <c:pt idx="193">
                  <c:v>9.0299999999999994</c:v>
                </c:pt>
                <c:pt idx="194">
                  <c:v>8.6199999999999992</c:v>
                </c:pt>
                <c:pt idx="195">
                  <c:v>8.4600000000000009</c:v>
                </c:pt>
                <c:pt idx="196">
                  <c:v>7.62</c:v>
                </c:pt>
                <c:pt idx="197">
                  <c:v>7.07</c:v>
                </c:pt>
                <c:pt idx="198">
                  <c:v>6.55</c:v>
                </c:pt>
                <c:pt idx="199">
                  <c:v>6.04</c:v>
                </c:pt>
                <c:pt idx="200">
                  <c:v>5.48</c:v>
                </c:pt>
                <c:pt idx="201">
                  <c:v>5.37</c:v>
                </c:pt>
                <c:pt idx="202">
                  <c:v>5.71</c:v>
                </c:pt>
                <c:pt idx="203">
                  <c:v>5.36</c:v>
                </c:pt>
                <c:pt idx="204">
                  <c:v>5.0599999999999996</c:v>
                </c:pt>
                <c:pt idx="205">
                  <c:v>4.8</c:v>
                </c:pt>
                <c:pt idx="206">
                  <c:v>4.53</c:v>
                </c:pt>
                <c:pt idx="207">
                  <c:v>4.3099999999999996</c:v>
                </c:pt>
                <c:pt idx="208">
                  <c:v>4.25</c:v>
                </c:pt>
                <c:pt idx="209">
                  <c:v>4.22</c:v>
                </c:pt>
              </c:numCache>
            </c:numRef>
          </c:xVal>
          <c:yVal>
            <c:numRef>
              <c:f>Ind_Task4_Streamflow!$B$16:$B$225</c:f>
              <c:numCache>
                <c:formatCode>General</c:formatCode>
                <c:ptCount val="210"/>
                <c:pt idx="0">
                  <c:v>2250</c:v>
                </c:pt>
                <c:pt idx="1">
                  <c:v>3170</c:v>
                </c:pt>
                <c:pt idx="2">
                  <c:v>3670</c:v>
                </c:pt>
                <c:pt idx="3">
                  <c:v>4560</c:v>
                </c:pt>
                <c:pt idx="4">
                  <c:v>4410</c:v>
                </c:pt>
                <c:pt idx="5">
                  <c:v>4130</c:v>
                </c:pt>
                <c:pt idx="6">
                  <c:v>3720</c:v>
                </c:pt>
                <c:pt idx="7">
                  <c:v>3710</c:v>
                </c:pt>
                <c:pt idx="8">
                  <c:v>3320</c:v>
                </c:pt>
                <c:pt idx="9">
                  <c:v>3020</c:v>
                </c:pt>
                <c:pt idx="10">
                  <c:v>2870</c:v>
                </c:pt>
                <c:pt idx="11">
                  <c:v>2770</c:v>
                </c:pt>
                <c:pt idx="12">
                  <c:v>2540</c:v>
                </c:pt>
                <c:pt idx="13">
                  <c:v>2640</c:v>
                </c:pt>
                <c:pt idx="14">
                  <c:v>2640</c:v>
                </c:pt>
                <c:pt idx="15">
                  <c:v>2450</c:v>
                </c:pt>
                <c:pt idx="16">
                  <c:v>2880</c:v>
                </c:pt>
                <c:pt idx="17">
                  <c:v>3220</c:v>
                </c:pt>
                <c:pt idx="18">
                  <c:v>3520</c:v>
                </c:pt>
                <c:pt idx="19">
                  <c:v>3360</c:v>
                </c:pt>
                <c:pt idx="20">
                  <c:v>3360</c:v>
                </c:pt>
                <c:pt idx="21">
                  <c:v>4010</c:v>
                </c:pt>
                <c:pt idx="22">
                  <c:v>10200</c:v>
                </c:pt>
                <c:pt idx="23">
                  <c:v>8800</c:v>
                </c:pt>
                <c:pt idx="24">
                  <c:v>7010</c:v>
                </c:pt>
                <c:pt idx="25">
                  <c:v>5270</c:v>
                </c:pt>
                <c:pt idx="26">
                  <c:v>4730</c:v>
                </c:pt>
                <c:pt idx="27">
                  <c:v>5000</c:v>
                </c:pt>
                <c:pt idx="28">
                  <c:v>4390</c:v>
                </c:pt>
                <c:pt idx="29">
                  <c:v>4250</c:v>
                </c:pt>
                <c:pt idx="30">
                  <c:v>3500</c:v>
                </c:pt>
                <c:pt idx="31">
                  <c:v>3150</c:v>
                </c:pt>
                <c:pt idx="32">
                  <c:v>4050</c:v>
                </c:pt>
                <c:pt idx="33">
                  <c:v>3530</c:v>
                </c:pt>
                <c:pt idx="34">
                  <c:v>3950</c:v>
                </c:pt>
                <c:pt idx="35">
                  <c:v>3720</c:v>
                </c:pt>
                <c:pt idx="36">
                  <c:v>4270</c:v>
                </c:pt>
                <c:pt idx="37">
                  <c:v>4160</c:v>
                </c:pt>
                <c:pt idx="38">
                  <c:v>3790</c:v>
                </c:pt>
                <c:pt idx="39">
                  <c:v>3650</c:v>
                </c:pt>
                <c:pt idx="40">
                  <c:v>3410</c:v>
                </c:pt>
                <c:pt idx="41">
                  <c:v>3320</c:v>
                </c:pt>
                <c:pt idx="42">
                  <c:v>3400</c:v>
                </c:pt>
                <c:pt idx="43">
                  <c:v>3360</c:v>
                </c:pt>
                <c:pt idx="44">
                  <c:v>3550</c:v>
                </c:pt>
                <c:pt idx="45">
                  <c:v>3510</c:v>
                </c:pt>
                <c:pt idx="46">
                  <c:v>3240</c:v>
                </c:pt>
                <c:pt idx="47">
                  <c:v>3230</c:v>
                </c:pt>
                <c:pt idx="48">
                  <c:v>3130</c:v>
                </c:pt>
                <c:pt idx="49">
                  <c:v>3190</c:v>
                </c:pt>
                <c:pt idx="50">
                  <c:v>3260</c:v>
                </c:pt>
                <c:pt idx="51">
                  <c:v>3100</c:v>
                </c:pt>
                <c:pt idx="52">
                  <c:v>3170</c:v>
                </c:pt>
                <c:pt idx="53">
                  <c:v>3130</c:v>
                </c:pt>
                <c:pt idx="54">
                  <c:v>3530</c:v>
                </c:pt>
                <c:pt idx="55">
                  <c:v>4200</c:v>
                </c:pt>
                <c:pt idx="56">
                  <c:v>5410</c:v>
                </c:pt>
                <c:pt idx="57">
                  <c:v>5900</c:v>
                </c:pt>
                <c:pt idx="58">
                  <c:v>4890</c:v>
                </c:pt>
                <c:pt idx="59">
                  <c:v>4660</c:v>
                </c:pt>
                <c:pt idx="60">
                  <c:v>6550</c:v>
                </c:pt>
                <c:pt idx="61">
                  <c:v>11300</c:v>
                </c:pt>
                <c:pt idx="62">
                  <c:v>9720</c:v>
                </c:pt>
                <c:pt idx="63">
                  <c:v>7360</c:v>
                </c:pt>
                <c:pt idx="64">
                  <c:v>5560</c:v>
                </c:pt>
                <c:pt idx="65">
                  <c:v>4470</c:v>
                </c:pt>
                <c:pt idx="66">
                  <c:v>4240</c:v>
                </c:pt>
                <c:pt idx="67">
                  <c:v>4310</c:v>
                </c:pt>
                <c:pt idx="68">
                  <c:v>4460</c:v>
                </c:pt>
                <c:pt idx="69">
                  <c:v>4310</c:v>
                </c:pt>
                <c:pt idx="70">
                  <c:v>4170</c:v>
                </c:pt>
                <c:pt idx="71">
                  <c:v>3850</c:v>
                </c:pt>
                <c:pt idx="72">
                  <c:v>3960</c:v>
                </c:pt>
                <c:pt idx="73">
                  <c:v>3640</c:v>
                </c:pt>
                <c:pt idx="74">
                  <c:v>3550</c:v>
                </c:pt>
                <c:pt idx="75">
                  <c:v>2980</c:v>
                </c:pt>
                <c:pt idx="76">
                  <c:v>2210</c:v>
                </c:pt>
                <c:pt idx="77">
                  <c:v>2570</c:v>
                </c:pt>
                <c:pt idx="78">
                  <c:v>2970</c:v>
                </c:pt>
                <c:pt idx="79">
                  <c:v>3060</c:v>
                </c:pt>
                <c:pt idx="80">
                  <c:v>3150</c:v>
                </c:pt>
                <c:pt idx="81">
                  <c:v>3210</c:v>
                </c:pt>
                <c:pt idx="82">
                  <c:v>2830</c:v>
                </c:pt>
                <c:pt idx="83">
                  <c:v>2910</c:v>
                </c:pt>
                <c:pt idx="84">
                  <c:v>2890</c:v>
                </c:pt>
                <c:pt idx="85">
                  <c:v>2920</c:v>
                </c:pt>
                <c:pt idx="86">
                  <c:v>3020</c:v>
                </c:pt>
                <c:pt idx="87">
                  <c:v>5680</c:v>
                </c:pt>
                <c:pt idx="88">
                  <c:v>20100</c:v>
                </c:pt>
                <c:pt idx="89">
                  <c:v>20200</c:v>
                </c:pt>
                <c:pt idx="90">
                  <c:v>17200</c:v>
                </c:pt>
                <c:pt idx="91">
                  <c:v>13100</c:v>
                </c:pt>
                <c:pt idx="92">
                  <c:v>10700</c:v>
                </c:pt>
                <c:pt idx="93">
                  <c:v>7250</c:v>
                </c:pt>
                <c:pt idx="94">
                  <c:v>6320</c:v>
                </c:pt>
                <c:pt idx="95">
                  <c:v>6050</c:v>
                </c:pt>
                <c:pt idx="96">
                  <c:v>19600</c:v>
                </c:pt>
                <c:pt idx="97">
                  <c:v>17300</c:v>
                </c:pt>
                <c:pt idx="98">
                  <c:v>13800</c:v>
                </c:pt>
                <c:pt idx="99">
                  <c:v>9930</c:v>
                </c:pt>
                <c:pt idx="100">
                  <c:v>7120</c:v>
                </c:pt>
                <c:pt idx="101">
                  <c:v>7010</c:v>
                </c:pt>
                <c:pt idx="102">
                  <c:v>7320</c:v>
                </c:pt>
                <c:pt idx="103">
                  <c:v>7720</c:v>
                </c:pt>
                <c:pt idx="104">
                  <c:v>14200</c:v>
                </c:pt>
                <c:pt idx="105">
                  <c:v>23500</c:v>
                </c:pt>
                <c:pt idx="106">
                  <c:v>20200</c:v>
                </c:pt>
                <c:pt idx="107">
                  <c:v>18600</c:v>
                </c:pt>
                <c:pt idx="108">
                  <c:v>16200</c:v>
                </c:pt>
                <c:pt idx="109">
                  <c:v>22500</c:v>
                </c:pt>
                <c:pt idx="110">
                  <c:v>28200</c:v>
                </c:pt>
                <c:pt idx="111">
                  <c:v>25600</c:v>
                </c:pt>
                <c:pt idx="112">
                  <c:v>36700</c:v>
                </c:pt>
                <c:pt idx="113">
                  <c:v>40400</c:v>
                </c:pt>
                <c:pt idx="114">
                  <c:v>32900</c:v>
                </c:pt>
                <c:pt idx="115">
                  <c:v>26800</c:v>
                </c:pt>
                <c:pt idx="116">
                  <c:v>23000</c:v>
                </c:pt>
                <c:pt idx="117">
                  <c:v>21900</c:v>
                </c:pt>
                <c:pt idx="118">
                  <c:v>19100</c:v>
                </c:pt>
                <c:pt idx="119">
                  <c:v>17500</c:v>
                </c:pt>
                <c:pt idx="120">
                  <c:v>15000</c:v>
                </c:pt>
                <c:pt idx="121">
                  <c:v>13600</c:v>
                </c:pt>
                <c:pt idx="122">
                  <c:v>12200</c:v>
                </c:pt>
                <c:pt idx="123">
                  <c:v>11300</c:v>
                </c:pt>
                <c:pt idx="124">
                  <c:v>9460</c:v>
                </c:pt>
                <c:pt idx="125">
                  <c:v>8870</c:v>
                </c:pt>
                <c:pt idx="126">
                  <c:v>8300</c:v>
                </c:pt>
                <c:pt idx="127">
                  <c:v>7840</c:v>
                </c:pt>
                <c:pt idx="128">
                  <c:v>7690</c:v>
                </c:pt>
                <c:pt idx="129">
                  <c:v>6990</c:v>
                </c:pt>
                <c:pt idx="130">
                  <c:v>8230</c:v>
                </c:pt>
                <c:pt idx="131">
                  <c:v>18100</c:v>
                </c:pt>
                <c:pt idx="132">
                  <c:v>16400</c:v>
                </c:pt>
                <c:pt idx="133">
                  <c:v>13000</c:v>
                </c:pt>
                <c:pt idx="134">
                  <c:v>10800</c:v>
                </c:pt>
                <c:pt idx="135">
                  <c:v>11200</c:v>
                </c:pt>
                <c:pt idx="136">
                  <c:v>16400</c:v>
                </c:pt>
                <c:pt idx="137">
                  <c:v>14000</c:v>
                </c:pt>
                <c:pt idx="138">
                  <c:v>10700</c:v>
                </c:pt>
                <c:pt idx="139">
                  <c:v>8640</c:v>
                </c:pt>
                <c:pt idx="140">
                  <c:v>7360</c:v>
                </c:pt>
                <c:pt idx="141">
                  <c:v>6690</c:v>
                </c:pt>
                <c:pt idx="142">
                  <c:v>6290</c:v>
                </c:pt>
                <c:pt idx="143">
                  <c:v>5640</c:v>
                </c:pt>
                <c:pt idx="144">
                  <c:v>5530</c:v>
                </c:pt>
                <c:pt idx="145">
                  <c:v>5220</c:v>
                </c:pt>
                <c:pt idx="146">
                  <c:v>5060</c:v>
                </c:pt>
                <c:pt idx="147">
                  <c:v>4890</c:v>
                </c:pt>
                <c:pt idx="148">
                  <c:v>5030</c:v>
                </c:pt>
                <c:pt idx="149">
                  <c:v>4670</c:v>
                </c:pt>
                <c:pt idx="150">
                  <c:v>4640</c:v>
                </c:pt>
                <c:pt idx="151">
                  <c:v>4910</c:v>
                </c:pt>
                <c:pt idx="152">
                  <c:v>5610</c:v>
                </c:pt>
                <c:pt idx="153">
                  <c:v>10500</c:v>
                </c:pt>
                <c:pt idx="154">
                  <c:v>9610</c:v>
                </c:pt>
                <c:pt idx="155">
                  <c:v>8280</c:v>
                </c:pt>
                <c:pt idx="156">
                  <c:v>6840</c:v>
                </c:pt>
                <c:pt idx="157">
                  <c:v>6090</c:v>
                </c:pt>
                <c:pt idx="158">
                  <c:v>6140</c:v>
                </c:pt>
                <c:pt idx="159">
                  <c:v>5920</c:v>
                </c:pt>
                <c:pt idx="160">
                  <c:v>7500</c:v>
                </c:pt>
                <c:pt idx="161">
                  <c:v>8120</c:v>
                </c:pt>
                <c:pt idx="162">
                  <c:v>6220</c:v>
                </c:pt>
                <c:pt idx="163">
                  <c:v>5390</c:v>
                </c:pt>
                <c:pt idx="164">
                  <c:v>4850</c:v>
                </c:pt>
                <c:pt idx="165">
                  <c:v>4540</c:v>
                </c:pt>
                <c:pt idx="166">
                  <c:v>4470</c:v>
                </c:pt>
                <c:pt idx="167">
                  <c:v>3990</c:v>
                </c:pt>
                <c:pt idx="168">
                  <c:v>4080</c:v>
                </c:pt>
                <c:pt idx="169">
                  <c:v>3880</c:v>
                </c:pt>
                <c:pt idx="170">
                  <c:v>3990</c:v>
                </c:pt>
                <c:pt idx="171">
                  <c:v>4460</c:v>
                </c:pt>
                <c:pt idx="172">
                  <c:v>9350</c:v>
                </c:pt>
                <c:pt idx="173">
                  <c:v>14700</c:v>
                </c:pt>
                <c:pt idx="174">
                  <c:v>14300</c:v>
                </c:pt>
                <c:pt idx="175">
                  <c:v>11000</c:v>
                </c:pt>
                <c:pt idx="176">
                  <c:v>7550</c:v>
                </c:pt>
                <c:pt idx="177">
                  <c:v>9110</c:v>
                </c:pt>
                <c:pt idx="178">
                  <c:v>13600</c:v>
                </c:pt>
                <c:pt idx="179">
                  <c:v>13500</c:v>
                </c:pt>
                <c:pt idx="180">
                  <c:v>11400</c:v>
                </c:pt>
                <c:pt idx="181">
                  <c:v>12500</c:v>
                </c:pt>
                <c:pt idx="182">
                  <c:v>25300</c:v>
                </c:pt>
                <c:pt idx="183">
                  <c:v>22700</c:v>
                </c:pt>
                <c:pt idx="184">
                  <c:v>19200</c:v>
                </c:pt>
                <c:pt idx="185">
                  <c:v>15600</c:v>
                </c:pt>
                <c:pt idx="186">
                  <c:v>12500</c:v>
                </c:pt>
                <c:pt idx="187">
                  <c:v>14500</c:v>
                </c:pt>
                <c:pt idx="188">
                  <c:v>31500</c:v>
                </c:pt>
                <c:pt idx="189">
                  <c:v>33400</c:v>
                </c:pt>
                <c:pt idx="190">
                  <c:v>26200</c:v>
                </c:pt>
                <c:pt idx="191">
                  <c:v>19000</c:v>
                </c:pt>
                <c:pt idx="192">
                  <c:v>15400</c:v>
                </c:pt>
                <c:pt idx="193">
                  <c:v>12900</c:v>
                </c:pt>
                <c:pt idx="194">
                  <c:v>12100</c:v>
                </c:pt>
                <c:pt idx="195">
                  <c:v>11800</c:v>
                </c:pt>
                <c:pt idx="196">
                  <c:v>10200</c:v>
                </c:pt>
                <c:pt idx="197">
                  <c:v>9130</c:v>
                </c:pt>
                <c:pt idx="198">
                  <c:v>8190</c:v>
                </c:pt>
                <c:pt idx="199">
                  <c:v>7310</c:v>
                </c:pt>
                <c:pt idx="200">
                  <c:v>6380</c:v>
                </c:pt>
                <c:pt idx="201">
                  <c:v>6210</c:v>
                </c:pt>
                <c:pt idx="202">
                  <c:v>6760</c:v>
                </c:pt>
                <c:pt idx="203">
                  <c:v>6190</c:v>
                </c:pt>
                <c:pt idx="204">
                  <c:v>5710</c:v>
                </c:pt>
                <c:pt idx="205">
                  <c:v>5310</c:v>
                </c:pt>
                <c:pt idx="206">
                  <c:v>4910</c:v>
                </c:pt>
                <c:pt idx="207">
                  <c:v>4590</c:v>
                </c:pt>
                <c:pt idx="208">
                  <c:v>4500</c:v>
                </c:pt>
                <c:pt idx="209">
                  <c:v>4460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C-4B95-813F-2C4C9CF9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15600"/>
        <c:axId val="1787707056"/>
      </c:scatterChart>
      <c:valAx>
        <c:axId val="16645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River</a:t>
                </a:r>
                <a:r>
                  <a:rPr lang="en-US" baseline="0"/>
                  <a:t> Height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707056"/>
        <c:crosses val="autoZero"/>
        <c:crossBetween val="midCat"/>
      </c:valAx>
      <c:valAx>
        <c:axId val="17877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Streamflow (ft^3/s)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6</xdr:col>
      <xdr:colOff>733194</xdr:colOff>
      <xdr:row>48</xdr:row>
      <xdr:rowOff>85562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A1B34-34B9-4582-A9DF-E8B5F87E7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32</xdr:row>
      <xdr:rowOff>66675</xdr:rowOff>
    </xdr:from>
    <xdr:to>
      <xdr:col>6</xdr:col>
      <xdr:colOff>681037</xdr:colOff>
      <xdr:row>45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078D4-B2E9-40B2-B7E4-AEF14F430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15873</xdr:colOff>
      <xdr:row>15</xdr:row>
      <xdr:rowOff>10583</xdr:rowOff>
    </xdr:from>
    <xdr:to>
      <xdr:col>9</xdr:col>
      <xdr:colOff>81721</xdr:colOff>
      <xdr:row>30</xdr:row>
      <xdr:rowOff>77610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9056B-D392-43E6-AA0C-55CBDBB8E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35278</xdr:colOff>
      <xdr:row>35</xdr:row>
      <xdr:rowOff>42333</xdr:rowOff>
    </xdr:from>
    <xdr:to>
      <xdr:col>9</xdr:col>
      <xdr:colOff>101126</xdr:colOff>
      <xdr:row>50</xdr:row>
      <xdr:rowOff>109360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9D8FE-D2B5-4146-80D4-4B25387E9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7056</xdr:colOff>
      <xdr:row>55</xdr:row>
      <xdr:rowOff>38805</xdr:rowOff>
    </xdr:from>
    <xdr:to>
      <xdr:col>9</xdr:col>
      <xdr:colOff>72904</xdr:colOff>
      <xdr:row>70</xdr:row>
      <xdr:rowOff>105832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C8DAD-B1A8-4FB8-AD9E-ACA282324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75</xdr:row>
      <xdr:rowOff>0</xdr:rowOff>
    </xdr:from>
    <xdr:to>
      <xdr:col>9</xdr:col>
      <xdr:colOff>65848</xdr:colOff>
      <xdr:row>90</xdr:row>
      <xdr:rowOff>67027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19626-4738-43C5-9E47-F2D62994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16630</xdr:colOff>
      <xdr:row>14</xdr:row>
      <xdr:rowOff>17716</xdr:rowOff>
    </xdr:from>
    <xdr:to>
      <xdr:col>20</xdr:col>
      <xdr:colOff>397630</xdr:colOff>
      <xdr:row>30</xdr:row>
      <xdr:rowOff>85475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E9D9A-FCDD-4B51-B81B-A9A064F4F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29398</xdr:colOff>
      <xdr:row>4</xdr:row>
      <xdr:rowOff>0</xdr:rowOff>
    </xdr:from>
    <xdr:to>
      <xdr:col>17</xdr:col>
      <xdr:colOff>99396</xdr:colOff>
      <xdr:row>16</xdr:row>
      <xdr:rowOff>60629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4F01B-796F-491A-BC13-7DCF54B3D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hs/Downloads/Ma5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"/>
      <sheetName val="Task 2"/>
      <sheetName val="Task 3"/>
      <sheetName val="Task 4"/>
      <sheetName val="Ind_Task5_Streamflow"/>
      <sheetName val="Ind_Task5_Analysis Questions"/>
    </sheetNames>
    <sheetDataSet>
      <sheetData sheetId="0">
        <row r="19">
          <cell r="B19">
            <v>27</v>
          </cell>
          <cell r="C19">
            <v>57</v>
          </cell>
        </row>
        <row r="20">
          <cell r="B20">
            <v>45</v>
          </cell>
          <cell r="C20">
            <v>64</v>
          </cell>
        </row>
        <row r="21">
          <cell r="B21">
            <v>41</v>
          </cell>
          <cell r="C21">
            <v>80</v>
          </cell>
        </row>
        <row r="22">
          <cell r="B22">
            <v>19</v>
          </cell>
          <cell r="C22">
            <v>46</v>
          </cell>
        </row>
        <row r="23">
          <cell r="B23">
            <v>35</v>
          </cell>
          <cell r="C23">
            <v>62</v>
          </cell>
        </row>
        <row r="24">
          <cell r="B24">
            <v>39</v>
          </cell>
          <cell r="C24">
            <v>72</v>
          </cell>
        </row>
        <row r="25">
          <cell r="B25">
            <v>19</v>
          </cell>
          <cell r="C25">
            <v>52</v>
          </cell>
        </row>
        <row r="26">
          <cell r="B26">
            <v>49</v>
          </cell>
          <cell r="C26">
            <v>77</v>
          </cell>
        </row>
        <row r="27">
          <cell r="B27">
            <v>15</v>
          </cell>
          <cell r="C27">
            <v>57</v>
          </cell>
        </row>
        <row r="28">
          <cell r="B28">
            <v>31</v>
          </cell>
          <cell r="C28">
            <v>68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28" zoomScale="78" workbookViewId="0">
      <selection activeCell="C36" sqref="C36"/>
    </sheetView>
  </sheetViews>
  <sheetFormatPr defaultColWidth="11" defaultRowHeight="16" x14ac:dyDescent="0.8"/>
  <cols>
    <col min="1" max="1" width="14.83203125" customWidth="1"/>
    <col min="2" max="2" width="12.6640625" customWidth="1"/>
    <col min="7" max="7" width="14.83203125" customWidth="1"/>
    <col min="9" max="9" width="19.0390625" bestFit="1" customWidth="1"/>
  </cols>
  <sheetData>
    <row r="1" spans="1:11" x14ac:dyDescent="0.8">
      <c r="A1" s="1" t="s">
        <v>37</v>
      </c>
      <c r="B1" s="3"/>
      <c r="C1" s="3"/>
      <c r="D1" s="3"/>
      <c r="E1" s="3"/>
      <c r="F1" s="3"/>
      <c r="G1" s="3"/>
      <c r="H1" s="3"/>
      <c r="J1" s="4"/>
      <c r="K1" s="4"/>
    </row>
    <row r="2" spans="1:11" x14ac:dyDescent="0.8">
      <c r="A2" s="5" t="s">
        <v>0</v>
      </c>
      <c r="B2" s="119" t="s">
        <v>79</v>
      </c>
      <c r="C2" s="119"/>
      <c r="D2" s="119"/>
      <c r="E2" s="120" t="s">
        <v>2</v>
      </c>
      <c r="F2" s="120"/>
      <c r="G2" s="121" t="s">
        <v>86</v>
      </c>
      <c r="H2" s="121"/>
      <c r="J2" s="4"/>
      <c r="K2" s="4"/>
    </row>
    <row r="3" spans="1:11" x14ac:dyDescent="0.8">
      <c r="A3" s="5" t="s">
        <v>3</v>
      </c>
      <c r="B3" s="119" t="s">
        <v>87</v>
      </c>
      <c r="C3" s="119"/>
      <c r="D3" s="119"/>
      <c r="E3" s="120" t="s">
        <v>4</v>
      </c>
      <c r="F3" s="120"/>
      <c r="G3" s="121" t="s">
        <v>88</v>
      </c>
      <c r="H3" s="121"/>
      <c r="J3" s="4"/>
      <c r="K3" s="4"/>
    </row>
    <row r="4" spans="1:11" x14ac:dyDescent="0.8">
      <c r="A4" s="5" t="s">
        <v>5</v>
      </c>
      <c r="B4" s="119" t="s">
        <v>76</v>
      </c>
      <c r="C4" s="119"/>
      <c r="D4" s="119"/>
      <c r="E4" s="120" t="s">
        <v>6</v>
      </c>
      <c r="F4" s="120"/>
      <c r="G4" s="121" t="s">
        <v>77</v>
      </c>
      <c r="H4" s="121"/>
      <c r="J4" s="4"/>
      <c r="K4" s="4"/>
    </row>
    <row r="5" spans="1:11" x14ac:dyDescent="0.8">
      <c r="A5" s="5" t="s">
        <v>7</v>
      </c>
      <c r="B5" s="119" t="s">
        <v>89</v>
      </c>
      <c r="C5" s="119"/>
      <c r="D5" s="119"/>
      <c r="E5" s="120" t="s">
        <v>8</v>
      </c>
      <c r="F5" s="120"/>
      <c r="G5" s="121" t="s">
        <v>90</v>
      </c>
      <c r="H5" s="121"/>
      <c r="J5" s="4"/>
      <c r="K5" s="4"/>
    </row>
    <row r="6" spans="1:11" x14ac:dyDescent="0.8">
      <c r="A6" s="6" t="s">
        <v>9</v>
      </c>
      <c r="B6" s="119">
        <v>1</v>
      </c>
      <c r="C6" s="119"/>
      <c r="D6" s="119"/>
      <c r="E6" s="3"/>
      <c r="F6" s="3"/>
      <c r="G6" s="3"/>
      <c r="H6" s="3"/>
      <c r="J6" s="4"/>
      <c r="K6" s="4"/>
    </row>
    <row r="7" spans="1:11" x14ac:dyDescent="0.8">
      <c r="A7" s="6" t="s">
        <v>10</v>
      </c>
      <c r="B7" s="119">
        <v>4</v>
      </c>
      <c r="C7" s="119"/>
      <c r="D7" s="119"/>
      <c r="E7" s="7"/>
      <c r="F7" s="3"/>
      <c r="G7" s="3"/>
      <c r="H7" s="3"/>
      <c r="J7" s="4"/>
      <c r="K7" s="4"/>
    </row>
    <row r="8" spans="1:11" x14ac:dyDescent="0.8">
      <c r="A8" s="6" t="s">
        <v>11</v>
      </c>
      <c r="B8" s="119" t="s">
        <v>91</v>
      </c>
      <c r="C8" s="119"/>
      <c r="D8" s="119"/>
      <c r="E8" s="7"/>
      <c r="F8" s="3"/>
      <c r="G8" s="3"/>
      <c r="H8" s="3"/>
      <c r="J8" s="4"/>
      <c r="K8" s="4"/>
    </row>
    <row r="9" spans="1:11" x14ac:dyDescent="0.8">
      <c r="A9" s="6"/>
      <c r="B9" s="3"/>
      <c r="C9" s="3"/>
      <c r="D9" s="3"/>
      <c r="E9" s="3"/>
      <c r="F9" s="3"/>
      <c r="G9" s="3"/>
      <c r="H9" s="3"/>
      <c r="I9" s="4"/>
      <c r="J9" s="4"/>
      <c r="K9" s="4"/>
    </row>
    <row r="10" spans="1:11" x14ac:dyDescent="0.8">
      <c r="A10" s="8" t="s">
        <v>12</v>
      </c>
      <c r="B10" s="8"/>
      <c r="C10" s="8"/>
      <c r="D10" s="8"/>
      <c r="E10" s="8"/>
      <c r="F10" s="8"/>
      <c r="G10" s="8"/>
      <c r="H10" s="8"/>
      <c r="I10" s="9"/>
      <c r="J10" s="4"/>
      <c r="K10" s="4"/>
    </row>
    <row r="11" spans="1:11" x14ac:dyDescent="0.8">
      <c r="A11" s="8" t="s">
        <v>13</v>
      </c>
      <c r="B11" s="8"/>
      <c r="C11" s="8"/>
      <c r="D11" s="8"/>
      <c r="E11" s="8"/>
      <c r="F11" s="8"/>
      <c r="G11" s="8"/>
      <c r="H11" s="10"/>
      <c r="I11" s="9"/>
      <c r="J11" s="4"/>
      <c r="K11" s="4"/>
    </row>
    <row r="12" spans="1:11" x14ac:dyDescent="0.8">
      <c r="A12" s="8" t="s">
        <v>14</v>
      </c>
      <c r="B12" s="8"/>
      <c r="C12" s="8"/>
      <c r="D12" s="8"/>
      <c r="E12" s="8"/>
      <c r="F12" s="8"/>
      <c r="G12" s="10"/>
      <c r="H12" s="10"/>
      <c r="I12" s="9"/>
      <c r="J12" s="4"/>
      <c r="K12" s="4"/>
    </row>
    <row r="13" spans="1:11" x14ac:dyDescent="0.8">
      <c r="A13" s="11"/>
      <c r="B13" s="3"/>
      <c r="C13" s="3"/>
      <c r="D13" s="3"/>
      <c r="E13" s="3"/>
      <c r="F13" s="3"/>
      <c r="G13" s="3"/>
      <c r="H13" s="3"/>
      <c r="I13" s="4"/>
      <c r="J13" s="4"/>
      <c r="K13" s="4"/>
    </row>
    <row r="14" spans="1:11" ht="31" x14ac:dyDescent="0.8">
      <c r="A14" s="12" t="s">
        <v>15</v>
      </c>
      <c r="B14" s="122" t="s">
        <v>36</v>
      </c>
      <c r="C14" s="122"/>
      <c r="D14" s="122"/>
      <c r="E14" s="122"/>
      <c r="F14" s="122"/>
      <c r="G14" s="122"/>
      <c r="H14" s="122"/>
      <c r="I14" s="4"/>
      <c r="J14" s="4"/>
      <c r="K14" s="4"/>
    </row>
    <row r="15" spans="1:11" x14ac:dyDescent="0.8">
      <c r="A15" s="13"/>
      <c r="B15" s="13"/>
      <c r="C15" s="13"/>
      <c r="D15" s="13"/>
      <c r="E15" s="13"/>
      <c r="F15" s="13"/>
      <c r="G15" s="13"/>
      <c r="H15" s="13"/>
      <c r="I15" s="4"/>
      <c r="J15" s="4"/>
      <c r="K15" s="4"/>
    </row>
    <row r="16" spans="1:11" x14ac:dyDescent="0.8">
      <c r="A16" s="14" t="s">
        <v>16</v>
      </c>
      <c r="B16" s="13"/>
      <c r="C16" s="15" t="s">
        <v>17</v>
      </c>
      <c r="D16" s="4"/>
      <c r="E16" s="4"/>
      <c r="F16" s="13"/>
      <c r="G16" s="4"/>
      <c r="H16" s="13"/>
      <c r="I16" s="14" t="s">
        <v>18</v>
      </c>
      <c r="J16" s="4"/>
      <c r="K16" s="4"/>
    </row>
    <row r="17" spans="1:11" ht="16.75" thickBot="1" x14ac:dyDescent="0.9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48" x14ac:dyDescent="0.8">
      <c r="A18" s="23" t="s">
        <v>28</v>
      </c>
      <c r="B18" s="24" t="s">
        <v>31</v>
      </c>
      <c r="C18" s="24" t="s">
        <v>32</v>
      </c>
      <c r="D18" s="25" t="s">
        <v>19</v>
      </c>
      <c r="E18" s="25" t="s">
        <v>20</v>
      </c>
      <c r="F18" s="25" t="s">
        <v>21</v>
      </c>
      <c r="G18" s="26" t="s">
        <v>30</v>
      </c>
      <c r="H18" s="4"/>
      <c r="I18" s="4"/>
      <c r="J18" s="4"/>
      <c r="K18" s="4"/>
    </row>
    <row r="19" spans="1:11" x14ac:dyDescent="0.8">
      <c r="A19" s="16">
        <v>1</v>
      </c>
      <c r="B19" s="17">
        <v>27</v>
      </c>
      <c r="C19" s="17">
        <v>57</v>
      </c>
      <c r="D19" s="105">
        <v>57.5</v>
      </c>
      <c r="E19" s="105">
        <v>-0.5</v>
      </c>
      <c r="F19" s="105">
        <v>0.25</v>
      </c>
      <c r="G19" s="106">
        <f>($C19-$C$30)^2</f>
        <v>42.25</v>
      </c>
      <c r="H19" s="4"/>
      <c r="I19" s="18" t="s">
        <v>22</v>
      </c>
      <c r="J19">
        <v>35</v>
      </c>
      <c r="K19" s="2"/>
    </row>
    <row r="20" spans="1:11" x14ac:dyDescent="0.8">
      <c r="A20" s="16">
        <v>2</v>
      </c>
      <c r="B20" s="17">
        <v>45</v>
      </c>
      <c r="C20" s="17">
        <v>64</v>
      </c>
      <c r="D20" s="105">
        <v>72.5</v>
      </c>
      <c r="E20" s="105">
        <v>-8.5</v>
      </c>
      <c r="F20" s="105">
        <v>72.25</v>
      </c>
      <c r="G20" s="106">
        <f t="shared" ref="G20:G28" si="0">($C20-$C$30)^2</f>
        <v>0.25</v>
      </c>
      <c r="H20" s="4"/>
      <c r="I20" s="18" t="s">
        <v>23</v>
      </c>
      <c r="J20" s="116">
        <v>0.83333333333333337</v>
      </c>
      <c r="K20" s="117"/>
    </row>
    <row r="21" spans="1:11" x14ac:dyDescent="0.8">
      <c r="A21" s="16">
        <v>3</v>
      </c>
      <c r="B21" s="17">
        <v>41</v>
      </c>
      <c r="C21" s="17">
        <v>80</v>
      </c>
      <c r="D21" s="105">
        <v>69.17</v>
      </c>
      <c r="E21" s="105">
        <v>10.83</v>
      </c>
      <c r="F21" s="105">
        <v>117.29</v>
      </c>
      <c r="G21" s="106">
        <f t="shared" si="0"/>
        <v>272.25</v>
      </c>
      <c r="H21" s="4"/>
      <c r="I21" s="4"/>
      <c r="J21" s="118"/>
    </row>
    <row r="22" spans="1:11" x14ac:dyDescent="0.8">
      <c r="A22" s="16">
        <v>4</v>
      </c>
      <c r="B22" s="17">
        <v>19</v>
      </c>
      <c r="C22" s="17">
        <v>46</v>
      </c>
      <c r="D22" s="105">
        <v>50.83</v>
      </c>
      <c r="E22" s="105">
        <v>-4.83</v>
      </c>
      <c r="F22" s="105">
        <v>23.33</v>
      </c>
      <c r="G22" s="106">
        <f t="shared" si="0"/>
        <v>306.25</v>
      </c>
      <c r="H22" s="4"/>
      <c r="I22" s="18" t="s">
        <v>24</v>
      </c>
      <c r="J22">
        <v>373.07</v>
      </c>
      <c r="K22" s="118"/>
    </row>
    <row r="23" spans="1:11" x14ac:dyDescent="0.8">
      <c r="A23" s="16">
        <v>5</v>
      </c>
      <c r="B23" s="17">
        <v>35</v>
      </c>
      <c r="C23" s="17">
        <v>62</v>
      </c>
      <c r="D23" s="105">
        <v>64.17</v>
      </c>
      <c r="E23" s="105">
        <v>-2.17</v>
      </c>
      <c r="F23" s="105">
        <v>-4.7</v>
      </c>
      <c r="G23" s="106">
        <f t="shared" si="0"/>
        <v>2.25</v>
      </c>
      <c r="H23" s="4"/>
      <c r="I23" s="18" t="s">
        <v>25</v>
      </c>
      <c r="J23">
        <v>1072.5</v>
      </c>
    </row>
    <row r="24" spans="1:11" x14ac:dyDescent="0.8">
      <c r="A24" s="16">
        <v>6</v>
      </c>
      <c r="B24" s="17">
        <v>39</v>
      </c>
      <c r="C24" s="17">
        <v>72</v>
      </c>
      <c r="D24" s="105">
        <v>67.5</v>
      </c>
      <c r="E24" s="105">
        <v>4.5</v>
      </c>
      <c r="F24" s="105">
        <v>20.25</v>
      </c>
      <c r="G24" s="106">
        <f t="shared" si="0"/>
        <v>72.25</v>
      </c>
      <c r="H24" s="4"/>
      <c r="I24" s="18" t="s">
        <v>33</v>
      </c>
      <c r="J24">
        <v>0.65</v>
      </c>
    </row>
    <row r="25" spans="1:11" x14ac:dyDescent="0.8">
      <c r="A25" s="16">
        <v>7</v>
      </c>
      <c r="B25" s="17">
        <v>19</v>
      </c>
      <c r="C25" s="17">
        <v>52</v>
      </c>
      <c r="D25" s="105">
        <v>50.83</v>
      </c>
      <c r="E25" s="105">
        <v>1.17</v>
      </c>
      <c r="F25" s="105">
        <v>1.37</v>
      </c>
      <c r="G25" s="106">
        <f t="shared" si="0"/>
        <v>132.25</v>
      </c>
      <c r="H25" s="4"/>
      <c r="I25" s="4"/>
    </row>
    <row r="26" spans="1:11" x14ac:dyDescent="0.8">
      <c r="A26" s="16">
        <v>8</v>
      </c>
      <c r="B26" s="17">
        <v>49</v>
      </c>
      <c r="C26" s="17">
        <v>77</v>
      </c>
      <c r="D26" s="105">
        <v>75.83</v>
      </c>
      <c r="E26" s="105">
        <v>1.17</v>
      </c>
      <c r="F26" s="105">
        <v>1.37</v>
      </c>
      <c r="G26" s="106">
        <f t="shared" si="0"/>
        <v>182.25</v>
      </c>
      <c r="H26" s="4"/>
      <c r="I26" s="18" t="s">
        <v>35</v>
      </c>
      <c r="J26" t="s">
        <v>84</v>
      </c>
    </row>
    <row r="27" spans="1:11" x14ac:dyDescent="0.8">
      <c r="A27" s="16">
        <v>9</v>
      </c>
      <c r="B27" s="17">
        <v>15</v>
      </c>
      <c r="C27" s="17">
        <v>57</v>
      </c>
      <c r="D27" s="105">
        <v>47.5</v>
      </c>
      <c r="E27" s="105">
        <v>9.5</v>
      </c>
      <c r="F27" s="105">
        <v>90.25</v>
      </c>
      <c r="G27" s="106">
        <f t="shared" si="0"/>
        <v>42.25</v>
      </c>
      <c r="H27" s="4"/>
      <c r="I27" s="18" t="s">
        <v>34</v>
      </c>
      <c r="J27" t="s">
        <v>85</v>
      </c>
    </row>
    <row r="28" spans="1:11" ht="16.75" thickBot="1" x14ac:dyDescent="0.95">
      <c r="A28" s="19">
        <v>10</v>
      </c>
      <c r="B28" s="20">
        <v>31</v>
      </c>
      <c r="C28" s="20">
        <v>68</v>
      </c>
      <c r="D28" s="105">
        <v>60.83</v>
      </c>
      <c r="E28" s="105">
        <v>7.17</v>
      </c>
      <c r="F28" s="110">
        <v>51.41</v>
      </c>
      <c r="G28" s="106">
        <f t="shared" si="0"/>
        <v>20.25</v>
      </c>
      <c r="H28" s="4"/>
      <c r="I28" s="4"/>
      <c r="J28" s="4"/>
      <c r="K28" s="4"/>
    </row>
    <row r="29" spans="1:11" x14ac:dyDescent="0.8">
      <c r="A29" s="21" t="s">
        <v>26</v>
      </c>
      <c r="B29" s="101">
        <f t="shared" ref="B29:G29" si="1">SUM(B19:B28)</f>
        <v>320</v>
      </c>
      <c r="C29" s="101">
        <f t="shared" si="1"/>
        <v>635</v>
      </c>
      <c r="D29" s="101">
        <f t="shared" si="1"/>
        <v>616.66</v>
      </c>
      <c r="E29" s="101">
        <f t="shared" si="1"/>
        <v>18.34</v>
      </c>
      <c r="F29" s="101">
        <f t="shared" si="1"/>
        <v>373.07000000000005</v>
      </c>
      <c r="G29" s="101">
        <f t="shared" si="1"/>
        <v>1072.5</v>
      </c>
      <c r="H29" s="4"/>
      <c r="I29" s="113"/>
      <c r="J29" s="4"/>
      <c r="K29" s="4"/>
    </row>
    <row r="30" spans="1:11" ht="16.75" thickBot="1" x14ac:dyDescent="0.95">
      <c r="A30" s="22" t="s">
        <v>27</v>
      </c>
      <c r="B30" s="110">
        <f t="shared" ref="B30:G30" si="2">AVERAGE(B19:B28)</f>
        <v>32</v>
      </c>
      <c r="C30" s="110">
        <f t="shared" si="2"/>
        <v>63.5</v>
      </c>
      <c r="D30" s="110">
        <f t="shared" si="2"/>
        <v>61.665999999999997</v>
      </c>
      <c r="E30" s="110">
        <f t="shared" si="2"/>
        <v>1.8340000000000001</v>
      </c>
      <c r="F30" s="110">
        <f t="shared" si="2"/>
        <v>37.307000000000002</v>
      </c>
      <c r="G30" s="110">
        <f t="shared" si="2"/>
        <v>107.25</v>
      </c>
      <c r="H30" s="4"/>
      <c r="I30" s="113"/>
      <c r="J30" s="4"/>
      <c r="K30" s="4"/>
    </row>
    <row r="31" spans="1:11" x14ac:dyDescent="0.8">
      <c r="A31" s="4"/>
      <c r="B31" s="4"/>
      <c r="C31" s="4"/>
      <c r="D31" s="4"/>
      <c r="E31" s="4"/>
      <c r="F31" s="4"/>
      <c r="G31" s="4"/>
      <c r="H31" s="4"/>
      <c r="I31" s="113"/>
      <c r="J31" s="4"/>
      <c r="K31" s="4"/>
    </row>
    <row r="32" spans="1:11" x14ac:dyDescent="0.8">
      <c r="A32" s="2"/>
      <c r="B32" s="4"/>
      <c r="C32" s="4"/>
      <c r="D32" s="2" t="s">
        <v>29</v>
      </c>
      <c r="E32" s="4"/>
      <c r="F32" s="4"/>
      <c r="G32" s="4"/>
      <c r="H32" s="4"/>
      <c r="I32" s="4"/>
      <c r="J32" s="4"/>
      <c r="K32" s="4"/>
    </row>
    <row r="34" spans="4:4" x14ac:dyDescent="0.8">
      <c r="D34" s="2"/>
    </row>
  </sheetData>
  <mergeCells count="16">
    <mergeCell ref="B6:D6"/>
    <mergeCell ref="B7:D7"/>
    <mergeCell ref="B8:D8"/>
    <mergeCell ref="B14:H14"/>
    <mergeCell ref="B4:D4"/>
    <mergeCell ref="E4:F4"/>
    <mergeCell ref="G4:H4"/>
    <mergeCell ref="B5:D5"/>
    <mergeCell ref="E5:F5"/>
    <mergeCell ref="G5:H5"/>
    <mergeCell ref="B2:D2"/>
    <mergeCell ref="E2:F2"/>
    <mergeCell ref="G2:H2"/>
    <mergeCell ref="B3:D3"/>
    <mergeCell ref="E3:F3"/>
    <mergeCell ref="G3:H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BDDF-7F1E-1243-B92C-12790D6A99A6}">
  <dimension ref="A1:M32"/>
  <sheetViews>
    <sheetView topLeftCell="A33" workbookViewId="0">
      <selection activeCell="E19" sqref="E19"/>
    </sheetView>
  </sheetViews>
  <sheetFormatPr defaultColWidth="11" defaultRowHeight="16" x14ac:dyDescent="0.8"/>
  <cols>
    <col min="1" max="1" width="13.1640625" customWidth="1"/>
    <col min="7" max="7" width="13.1640625" bestFit="1" customWidth="1"/>
  </cols>
  <sheetData>
    <row r="1" spans="1:9" x14ac:dyDescent="0.8">
      <c r="A1" s="1" t="s">
        <v>37</v>
      </c>
      <c r="B1" s="3"/>
      <c r="C1" s="3"/>
      <c r="D1" s="3"/>
      <c r="E1" s="3"/>
      <c r="F1" s="3"/>
      <c r="G1" s="3"/>
      <c r="H1" s="3"/>
    </row>
    <row r="2" spans="1:9" x14ac:dyDescent="0.8">
      <c r="A2" s="5" t="s">
        <v>0</v>
      </c>
      <c r="B2" s="119" t="s">
        <v>79</v>
      </c>
      <c r="C2" s="119"/>
      <c r="D2" s="119"/>
      <c r="E2" s="120" t="s">
        <v>2</v>
      </c>
      <c r="F2" s="120"/>
      <c r="G2" s="121" t="s">
        <v>86</v>
      </c>
      <c r="H2" s="121"/>
    </row>
    <row r="3" spans="1:9" x14ac:dyDescent="0.8">
      <c r="A3" s="5" t="s">
        <v>3</v>
      </c>
      <c r="B3" s="119" t="s">
        <v>87</v>
      </c>
      <c r="C3" s="119"/>
      <c r="D3" s="119"/>
      <c r="E3" s="120" t="s">
        <v>4</v>
      </c>
      <c r="F3" s="120"/>
      <c r="G3" s="121" t="s">
        <v>88</v>
      </c>
      <c r="H3" s="121"/>
    </row>
    <row r="4" spans="1:9" x14ac:dyDescent="0.8">
      <c r="A4" s="5" t="s">
        <v>5</v>
      </c>
      <c r="B4" s="119" t="s">
        <v>76</v>
      </c>
      <c r="C4" s="119"/>
      <c r="D4" s="119"/>
      <c r="E4" s="120" t="s">
        <v>6</v>
      </c>
      <c r="F4" s="120"/>
      <c r="G4" s="121" t="s">
        <v>77</v>
      </c>
      <c r="H4" s="121"/>
    </row>
    <row r="5" spans="1:9" x14ac:dyDescent="0.8">
      <c r="A5" s="5" t="s">
        <v>7</v>
      </c>
      <c r="B5" s="119" t="s">
        <v>89</v>
      </c>
      <c r="C5" s="119"/>
      <c r="D5" s="119"/>
      <c r="E5" s="120" t="s">
        <v>8</v>
      </c>
      <c r="F5" s="120"/>
      <c r="G5" s="121" t="s">
        <v>90</v>
      </c>
      <c r="H5" s="121"/>
    </row>
    <row r="6" spans="1:9" x14ac:dyDescent="0.8">
      <c r="A6" s="6" t="s">
        <v>9</v>
      </c>
      <c r="B6" s="119">
        <v>1</v>
      </c>
      <c r="C6" s="119"/>
      <c r="D6" s="119"/>
      <c r="E6" s="3"/>
      <c r="F6" s="3"/>
      <c r="G6" s="3"/>
      <c r="H6" s="3"/>
    </row>
    <row r="7" spans="1:9" x14ac:dyDescent="0.8">
      <c r="A7" s="6" t="s">
        <v>10</v>
      </c>
      <c r="B7" s="119">
        <v>4</v>
      </c>
      <c r="C7" s="119"/>
      <c r="D7" s="119"/>
      <c r="E7" s="7"/>
      <c r="F7" s="3"/>
      <c r="G7" s="3"/>
      <c r="H7" s="3"/>
    </row>
    <row r="8" spans="1:9" x14ac:dyDescent="0.8">
      <c r="A8" s="6" t="s">
        <v>11</v>
      </c>
      <c r="B8" s="119" t="s">
        <v>91</v>
      </c>
      <c r="C8" s="119"/>
      <c r="D8" s="119"/>
      <c r="E8" s="7"/>
      <c r="F8" s="3"/>
      <c r="G8" s="3"/>
      <c r="H8" s="3"/>
    </row>
    <row r="9" spans="1:9" x14ac:dyDescent="0.8">
      <c r="A9" s="90"/>
      <c r="B9" s="89"/>
      <c r="C9" s="89"/>
      <c r="D9" s="89"/>
      <c r="E9" s="89"/>
      <c r="F9" s="89"/>
      <c r="G9" s="89"/>
      <c r="H9" s="89"/>
    </row>
    <row r="10" spans="1:9" x14ac:dyDescent="0.8">
      <c r="A10" s="91" t="s">
        <v>12</v>
      </c>
      <c r="B10" s="91"/>
      <c r="C10" s="91"/>
      <c r="D10" s="91"/>
      <c r="E10" s="91"/>
      <c r="F10" s="91"/>
      <c r="G10" s="91"/>
      <c r="H10" s="91"/>
    </row>
    <row r="11" spans="1:9" x14ac:dyDescent="0.8">
      <c r="A11" s="91" t="s">
        <v>13</v>
      </c>
      <c r="B11" s="91"/>
      <c r="C11" s="91"/>
      <c r="D11" s="91"/>
      <c r="E11" s="91"/>
      <c r="F11" s="91"/>
      <c r="G11" s="91"/>
      <c r="H11" s="92"/>
    </row>
    <row r="12" spans="1:9" x14ac:dyDescent="0.8">
      <c r="A12" s="91" t="s">
        <v>14</v>
      </c>
      <c r="B12" s="91"/>
      <c r="C12" s="91"/>
      <c r="D12" s="91"/>
      <c r="E12" s="91"/>
      <c r="F12" s="91"/>
      <c r="G12" s="92"/>
      <c r="H12" s="92"/>
    </row>
    <row r="13" spans="1:9" x14ac:dyDescent="0.8">
      <c r="A13" s="93"/>
      <c r="B13" s="89"/>
      <c r="C13" s="89"/>
      <c r="D13" s="89"/>
      <c r="E13" s="89"/>
      <c r="F13" s="89"/>
      <c r="G13" s="89"/>
      <c r="H13" s="89"/>
    </row>
    <row r="14" spans="1:9" ht="26" x14ac:dyDescent="0.8">
      <c r="A14" s="94" t="s">
        <v>15</v>
      </c>
      <c r="B14" s="123" t="s">
        <v>66</v>
      </c>
      <c r="C14" s="123"/>
      <c r="D14" s="123"/>
      <c r="E14" s="123"/>
      <c r="F14" s="123"/>
      <c r="G14" s="123"/>
      <c r="H14" s="123"/>
    </row>
    <row r="15" spans="1:9" x14ac:dyDescent="0.8">
      <c r="A15" s="95"/>
      <c r="B15" s="95"/>
      <c r="C15" s="95"/>
      <c r="D15" s="95"/>
      <c r="E15" s="95"/>
      <c r="F15" s="95"/>
      <c r="G15" s="95"/>
      <c r="H15" s="95"/>
    </row>
    <row r="16" spans="1:9" x14ac:dyDescent="0.8">
      <c r="A16" s="96" t="s">
        <v>16</v>
      </c>
      <c r="B16" s="95"/>
      <c r="C16" s="97" t="s">
        <v>17</v>
      </c>
      <c r="F16" s="95"/>
      <c r="H16" s="95"/>
      <c r="I16" s="96" t="s">
        <v>18</v>
      </c>
    </row>
    <row r="17" spans="1:13" ht="16.75" thickBot="1" x14ac:dyDescent="0.95"/>
    <row r="18" spans="1:13" ht="48" x14ac:dyDescent="0.8">
      <c r="A18" s="98" t="s">
        <v>28</v>
      </c>
      <c r="B18" s="99" t="s">
        <v>31</v>
      </c>
      <c r="C18" s="99" t="s">
        <v>32</v>
      </c>
      <c r="D18" s="100" t="s">
        <v>67</v>
      </c>
      <c r="E18" s="101" t="s">
        <v>68</v>
      </c>
      <c r="F18" s="101" t="s">
        <v>21</v>
      </c>
      <c r="G18" s="102" t="s">
        <v>30</v>
      </c>
    </row>
    <row r="19" spans="1:13" x14ac:dyDescent="0.8">
      <c r="A19" s="103">
        <v>1</v>
      </c>
      <c r="B19" s="104">
        <v>27</v>
      </c>
      <c r="C19" s="104">
        <v>57</v>
      </c>
      <c r="D19" s="105">
        <f>($J$20*B19)+$J$19</f>
        <v>59.68</v>
      </c>
      <c r="E19" s="105">
        <f>C19-D19</f>
        <v>-2.6799999999999997</v>
      </c>
      <c r="F19" s="105">
        <f>E19^2</f>
        <v>7.1823999999999986</v>
      </c>
      <c r="G19" s="106">
        <f>(C19-$C$30)^2</f>
        <v>42.25</v>
      </c>
      <c r="I19" s="107" t="s">
        <v>69</v>
      </c>
      <c r="J19">
        <v>39.052</v>
      </c>
      <c r="M19" s="114"/>
    </row>
    <row r="20" spans="1:13" x14ac:dyDescent="0.8">
      <c r="A20" s="103">
        <v>2</v>
      </c>
      <c r="B20" s="104">
        <v>45</v>
      </c>
      <c r="C20" s="104">
        <v>64</v>
      </c>
      <c r="D20" s="105">
        <f t="shared" ref="D20:D28" si="0">($J$20*B20)+$J$19</f>
        <v>73.432000000000002</v>
      </c>
      <c r="E20" s="105">
        <f t="shared" ref="E20:E28" si="1">C20-D20</f>
        <v>-9.4320000000000022</v>
      </c>
      <c r="F20" s="105">
        <f t="shared" ref="F20:F27" si="2">E20^2</f>
        <v>88.962624000000034</v>
      </c>
      <c r="G20" s="106">
        <f t="shared" ref="G20:G28" si="3">(C20-$C$30)^2</f>
        <v>0.25</v>
      </c>
      <c r="I20" s="107" t="s">
        <v>70</v>
      </c>
      <c r="J20">
        <v>0.76400000000000001</v>
      </c>
    </row>
    <row r="21" spans="1:13" x14ac:dyDescent="0.8">
      <c r="A21" s="103">
        <v>3</v>
      </c>
      <c r="B21" s="104">
        <v>41</v>
      </c>
      <c r="C21" s="104">
        <v>80</v>
      </c>
      <c r="D21" s="105">
        <f t="shared" si="0"/>
        <v>70.376000000000005</v>
      </c>
      <c r="E21" s="105">
        <f t="shared" si="1"/>
        <v>9.6239999999999952</v>
      </c>
      <c r="F21" s="105">
        <f t="shared" si="2"/>
        <v>92.621375999999913</v>
      </c>
      <c r="G21" s="106">
        <f t="shared" si="3"/>
        <v>272.25</v>
      </c>
    </row>
    <row r="22" spans="1:13" x14ac:dyDescent="0.8">
      <c r="A22" s="103">
        <v>4</v>
      </c>
      <c r="B22" s="104">
        <v>19</v>
      </c>
      <c r="C22" s="104">
        <v>46</v>
      </c>
      <c r="D22" s="105">
        <f t="shared" si="0"/>
        <v>53.567999999999998</v>
      </c>
      <c r="E22" s="105">
        <f t="shared" si="1"/>
        <v>-7.5679999999999978</v>
      </c>
      <c r="F22" s="105">
        <f t="shared" si="2"/>
        <v>57.274623999999967</v>
      </c>
      <c r="G22" s="106">
        <f t="shared" si="3"/>
        <v>306.25</v>
      </c>
      <c r="I22" s="107" t="s">
        <v>24</v>
      </c>
      <c r="J22">
        <f>F29</f>
        <v>342.87999999999982</v>
      </c>
    </row>
    <row r="23" spans="1:13" x14ac:dyDescent="0.8">
      <c r="A23" s="103">
        <v>5</v>
      </c>
      <c r="B23" s="104">
        <v>35</v>
      </c>
      <c r="C23" s="104">
        <v>62</v>
      </c>
      <c r="D23" s="105">
        <f t="shared" si="0"/>
        <v>65.792000000000002</v>
      </c>
      <c r="E23" s="105">
        <f t="shared" si="1"/>
        <v>-3.7920000000000016</v>
      </c>
      <c r="F23" s="105">
        <f t="shared" si="2"/>
        <v>14.379264000000012</v>
      </c>
      <c r="G23" s="106">
        <f t="shared" si="3"/>
        <v>2.25</v>
      </c>
      <c r="I23" s="107" t="s">
        <v>25</v>
      </c>
      <c r="J23">
        <f>G29</f>
        <v>1072.5</v>
      </c>
    </row>
    <row r="24" spans="1:13" x14ac:dyDescent="0.8">
      <c r="A24" s="103">
        <v>6</v>
      </c>
      <c r="B24" s="104">
        <v>39</v>
      </c>
      <c r="C24" s="104">
        <v>72</v>
      </c>
      <c r="D24" s="105">
        <f t="shared" si="0"/>
        <v>68.847999999999999</v>
      </c>
      <c r="E24" s="105">
        <f t="shared" si="1"/>
        <v>3.152000000000001</v>
      </c>
      <c r="F24" s="105">
        <f t="shared" si="2"/>
        <v>9.9351040000000062</v>
      </c>
      <c r="G24" s="106">
        <f t="shared" si="3"/>
        <v>72.25</v>
      </c>
      <c r="I24" s="107" t="s">
        <v>33</v>
      </c>
      <c r="J24">
        <v>0.68030000000000002</v>
      </c>
    </row>
    <row r="25" spans="1:13" x14ac:dyDescent="0.8">
      <c r="A25" s="103">
        <v>7</v>
      </c>
      <c r="B25" s="104">
        <v>19</v>
      </c>
      <c r="C25" s="104">
        <v>52</v>
      </c>
      <c r="D25" s="105">
        <f t="shared" si="0"/>
        <v>53.567999999999998</v>
      </c>
      <c r="E25" s="105">
        <f t="shared" si="1"/>
        <v>-1.5679999999999978</v>
      </c>
      <c r="F25" s="105">
        <f t="shared" si="2"/>
        <v>2.4586239999999933</v>
      </c>
      <c r="G25" s="106">
        <f t="shared" si="3"/>
        <v>132.25</v>
      </c>
    </row>
    <row r="26" spans="1:13" x14ac:dyDescent="0.8">
      <c r="A26" s="103">
        <v>8</v>
      </c>
      <c r="B26" s="104">
        <v>49</v>
      </c>
      <c r="C26" s="104">
        <v>77</v>
      </c>
      <c r="D26" s="105">
        <f t="shared" si="0"/>
        <v>76.488</v>
      </c>
      <c r="E26" s="105">
        <f t="shared" si="1"/>
        <v>0.51200000000000045</v>
      </c>
      <c r="F26" s="105">
        <f t="shared" si="2"/>
        <v>0.26214400000000049</v>
      </c>
      <c r="G26" s="106">
        <f t="shared" si="3"/>
        <v>182.25</v>
      </c>
      <c r="I26" s="107" t="s">
        <v>71</v>
      </c>
      <c r="J26" s="107"/>
      <c r="K26" s="107"/>
      <c r="L26" t="s">
        <v>72</v>
      </c>
    </row>
    <row r="27" spans="1:13" x14ac:dyDescent="0.8">
      <c r="A27" s="103">
        <v>9</v>
      </c>
      <c r="B27" s="104">
        <v>15</v>
      </c>
      <c r="C27" s="104">
        <v>57</v>
      </c>
      <c r="D27" s="105">
        <f t="shared" si="0"/>
        <v>50.512</v>
      </c>
      <c r="E27" s="105">
        <f t="shared" si="1"/>
        <v>6.4879999999999995</v>
      </c>
      <c r="F27" s="105">
        <f t="shared" si="2"/>
        <v>42.094143999999993</v>
      </c>
      <c r="G27" s="106">
        <f t="shared" si="3"/>
        <v>42.25</v>
      </c>
      <c r="I27" s="107" t="s">
        <v>73</v>
      </c>
      <c r="J27" s="107">
        <v>20</v>
      </c>
      <c r="K27" s="107" t="s">
        <v>74</v>
      </c>
      <c r="L27">
        <f>($J$20*J27)+$J$19</f>
        <v>54.332000000000001</v>
      </c>
    </row>
    <row r="28" spans="1:13" ht="16.75" thickBot="1" x14ac:dyDescent="0.95">
      <c r="A28" s="108">
        <v>10</v>
      </c>
      <c r="B28" s="109">
        <v>31</v>
      </c>
      <c r="C28" s="109">
        <v>68</v>
      </c>
      <c r="D28" s="105">
        <f t="shared" si="0"/>
        <v>62.736000000000004</v>
      </c>
      <c r="E28" s="105">
        <f t="shared" si="1"/>
        <v>5.2639999999999958</v>
      </c>
      <c r="F28" s="105">
        <f>E28^2</f>
        <v>27.709695999999955</v>
      </c>
      <c r="G28" s="106">
        <f t="shared" si="3"/>
        <v>20.25</v>
      </c>
      <c r="I28" s="107" t="s">
        <v>73</v>
      </c>
      <c r="J28" s="107">
        <v>35</v>
      </c>
      <c r="K28" s="107" t="s">
        <v>74</v>
      </c>
      <c r="L28">
        <f t="shared" ref="L28:L29" si="4">($J$20*J28)+$J$19</f>
        <v>65.792000000000002</v>
      </c>
    </row>
    <row r="29" spans="1:13" x14ac:dyDescent="0.8">
      <c r="A29" s="111" t="s">
        <v>26</v>
      </c>
      <c r="B29" s="101">
        <f t="shared" ref="B29:G29" si="5">SUM(B19:B28)</f>
        <v>320</v>
      </c>
      <c r="C29" s="101">
        <f t="shared" si="5"/>
        <v>635</v>
      </c>
      <c r="D29" s="101">
        <f t="shared" si="5"/>
        <v>634.99999999999989</v>
      </c>
      <c r="E29" s="101">
        <f t="shared" si="5"/>
        <v>-7.1054273576010019E-15</v>
      </c>
      <c r="F29" s="101">
        <f t="shared" si="5"/>
        <v>342.87999999999982</v>
      </c>
      <c r="G29" s="101">
        <f t="shared" si="5"/>
        <v>1072.5</v>
      </c>
      <c r="I29" s="107" t="s">
        <v>73</v>
      </c>
      <c r="J29" s="107">
        <v>55</v>
      </c>
      <c r="K29" s="107" t="s">
        <v>74</v>
      </c>
      <c r="L29">
        <f t="shared" si="4"/>
        <v>81.072000000000003</v>
      </c>
    </row>
    <row r="30" spans="1:13" ht="16.75" thickBot="1" x14ac:dyDescent="0.95">
      <c r="A30" s="112" t="s">
        <v>27</v>
      </c>
      <c r="B30" s="110">
        <f>AVERAGE(B19:B28)</f>
        <v>32</v>
      </c>
      <c r="C30" s="110">
        <f>AVERAGE(C19:C28)</f>
        <v>63.5</v>
      </c>
      <c r="D30" s="110">
        <f t="shared" ref="D30:G30" si="6">AVERAGE(D19:D28)</f>
        <v>63.499999999999986</v>
      </c>
      <c r="E30" s="110">
        <f t="shared" si="6"/>
        <v>-7.1054273576010023E-16</v>
      </c>
      <c r="F30" s="110">
        <f t="shared" si="6"/>
        <v>34.287999999999982</v>
      </c>
      <c r="G30" s="110">
        <f t="shared" si="6"/>
        <v>107.25</v>
      </c>
    </row>
    <row r="32" spans="1:13" x14ac:dyDescent="0.8">
      <c r="D32" s="2" t="s">
        <v>29</v>
      </c>
    </row>
  </sheetData>
  <mergeCells count="16">
    <mergeCell ref="B2:D2"/>
    <mergeCell ref="E2:F2"/>
    <mergeCell ref="G2:H2"/>
    <mergeCell ref="B3:D3"/>
    <mergeCell ref="E3:F3"/>
    <mergeCell ref="G3:H3"/>
    <mergeCell ref="B6:D6"/>
    <mergeCell ref="B7:D7"/>
    <mergeCell ref="B8:D8"/>
    <mergeCell ref="B14:H14"/>
    <mergeCell ref="B4:D4"/>
    <mergeCell ref="E4:F4"/>
    <mergeCell ref="G4:H4"/>
    <mergeCell ref="B5:D5"/>
    <mergeCell ref="E5:F5"/>
    <mergeCell ref="G5:H5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1B37-42E4-6A4F-9157-AA592168B803}">
  <dimension ref="A1:L34"/>
  <sheetViews>
    <sheetView workbookViewId="0">
      <selection activeCell="B5" sqref="B5:D5"/>
    </sheetView>
  </sheetViews>
  <sheetFormatPr defaultColWidth="11" defaultRowHeight="16" x14ac:dyDescent="0.8"/>
  <cols>
    <col min="1" max="1" width="20.83203125" customWidth="1"/>
    <col min="2" max="2" width="12.6640625" customWidth="1"/>
    <col min="6" max="6" width="24.5390625" customWidth="1"/>
    <col min="7" max="7" width="14.83203125" customWidth="1"/>
    <col min="9" max="9" width="17.1640625" customWidth="1"/>
  </cols>
  <sheetData>
    <row r="1" spans="1:12" x14ac:dyDescent="0.8">
      <c r="A1" s="1" t="s">
        <v>37</v>
      </c>
      <c r="B1" s="3"/>
      <c r="C1" s="3"/>
      <c r="D1" s="3"/>
      <c r="E1" s="3"/>
      <c r="F1" s="3"/>
      <c r="G1" s="3"/>
      <c r="H1" s="3"/>
      <c r="I1" s="4"/>
      <c r="J1" s="4"/>
      <c r="K1" s="4"/>
    </row>
    <row r="2" spans="1:12" x14ac:dyDescent="0.8">
      <c r="A2" s="5" t="s">
        <v>0</v>
      </c>
      <c r="B2" s="125" t="s">
        <v>76</v>
      </c>
      <c r="C2" s="125"/>
      <c r="D2" s="125"/>
      <c r="E2" s="120" t="s">
        <v>2</v>
      </c>
      <c r="F2" s="120"/>
      <c r="G2" s="124" t="s">
        <v>78</v>
      </c>
      <c r="H2" s="124"/>
      <c r="I2" s="4"/>
      <c r="J2" s="4"/>
      <c r="K2" s="4"/>
    </row>
    <row r="3" spans="1:12" x14ac:dyDescent="0.8">
      <c r="A3" s="5" t="s">
        <v>3</v>
      </c>
      <c r="B3" s="119" t="s">
        <v>89</v>
      </c>
      <c r="C3" s="119"/>
      <c r="D3" s="119"/>
      <c r="E3" s="120" t="s">
        <v>4</v>
      </c>
      <c r="F3" s="120"/>
      <c r="G3" s="121" t="s">
        <v>88</v>
      </c>
      <c r="H3" s="121"/>
      <c r="I3" s="4"/>
      <c r="J3" s="4"/>
      <c r="K3" s="4"/>
    </row>
    <row r="4" spans="1:12" x14ac:dyDescent="0.8">
      <c r="A4" s="5" t="s">
        <v>5</v>
      </c>
      <c r="B4" s="125" t="s">
        <v>77</v>
      </c>
      <c r="C4" s="125"/>
      <c r="D4" s="125"/>
      <c r="E4" s="120" t="s">
        <v>6</v>
      </c>
      <c r="F4" s="120"/>
      <c r="G4" s="124" t="s">
        <v>79</v>
      </c>
      <c r="H4" s="124"/>
      <c r="I4" s="4"/>
      <c r="J4" s="4"/>
      <c r="K4" s="4"/>
    </row>
    <row r="5" spans="1:12" x14ac:dyDescent="0.8">
      <c r="A5" s="5" t="s">
        <v>7</v>
      </c>
      <c r="B5" s="119" t="s">
        <v>90</v>
      </c>
      <c r="C5" s="119"/>
      <c r="D5" s="119"/>
      <c r="E5" s="120" t="s">
        <v>8</v>
      </c>
      <c r="F5" s="120"/>
      <c r="G5" s="121" t="s">
        <v>87</v>
      </c>
      <c r="H5" s="121"/>
      <c r="I5" s="4"/>
      <c r="J5" s="4"/>
      <c r="K5" s="4"/>
    </row>
    <row r="6" spans="1:12" x14ac:dyDescent="0.8">
      <c r="A6" s="6"/>
      <c r="B6" s="3"/>
      <c r="C6" s="3"/>
      <c r="D6" s="3"/>
      <c r="E6" s="3"/>
      <c r="F6" s="3"/>
      <c r="G6" s="3"/>
      <c r="H6" s="3"/>
      <c r="I6" s="4"/>
      <c r="J6" s="4"/>
      <c r="K6" s="4"/>
    </row>
    <row r="7" spans="1:12" x14ac:dyDescent="0.8">
      <c r="A7" s="8" t="s">
        <v>12</v>
      </c>
      <c r="B7" s="8"/>
      <c r="C7" s="8"/>
      <c r="D7" s="8"/>
      <c r="E7" s="8"/>
      <c r="F7" s="8"/>
      <c r="G7" s="8"/>
      <c r="H7" s="8"/>
      <c r="I7" s="9"/>
      <c r="J7" s="4"/>
      <c r="K7" s="4"/>
    </row>
    <row r="8" spans="1:12" x14ac:dyDescent="0.8">
      <c r="A8" s="8" t="s">
        <v>13</v>
      </c>
      <c r="B8" s="8"/>
      <c r="C8" s="8"/>
      <c r="D8" s="8"/>
      <c r="E8" s="8"/>
      <c r="F8" s="8"/>
      <c r="G8" s="8"/>
      <c r="H8" s="10"/>
      <c r="I8" s="9"/>
      <c r="J8" s="4"/>
      <c r="K8" s="4"/>
    </row>
    <row r="9" spans="1:12" x14ac:dyDescent="0.8">
      <c r="A9" s="8" t="s">
        <v>14</v>
      </c>
      <c r="B9" s="8"/>
      <c r="C9" s="8"/>
      <c r="D9" s="8"/>
      <c r="E9" s="8"/>
      <c r="F9" s="8"/>
      <c r="G9" s="10"/>
      <c r="H9" s="10"/>
      <c r="I9" s="9"/>
      <c r="J9" s="4"/>
      <c r="K9" s="4"/>
    </row>
    <row r="10" spans="1:12" x14ac:dyDescent="0.8">
      <c r="A10" s="11"/>
      <c r="B10" s="3"/>
      <c r="C10" s="3"/>
      <c r="D10" s="3"/>
      <c r="E10" s="3"/>
      <c r="F10" s="3"/>
      <c r="G10" s="3"/>
      <c r="H10" s="3"/>
      <c r="I10" s="4"/>
      <c r="J10" s="4"/>
      <c r="K10" s="4"/>
    </row>
    <row r="11" spans="1:12" x14ac:dyDescent="0.8">
      <c r="A11" s="30" t="s">
        <v>75</v>
      </c>
      <c r="B11" s="29"/>
      <c r="C11" s="31"/>
      <c r="D11" s="27"/>
      <c r="E11" s="27"/>
      <c r="F11" s="29"/>
      <c r="G11" s="27"/>
      <c r="H11" s="29"/>
      <c r="I11" s="30"/>
      <c r="J11" s="27"/>
      <c r="K11" s="27"/>
      <c r="L11" s="28"/>
    </row>
    <row r="12" spans="1:12" x14ac:dyDescent="0.8">
      <c r="A12" s="36" t="s">
        <v>38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8"/>
    </row>
    <row r="13" spans="1:12" x14ac:dyDescent="0.8">
      <c r="A13" s="127" t="s">
        <v>82</v>
      </c>
      <c r="B13" s="127"/>
      <c r="C13" s="127"/>
      <c r="D13" s="127"/>
      <c r="E13" s="127"/>
      <c r="F13" s="127"/>
      <c r="G13" s="27"/>
      <c r="H13" s="27"/>
      <c r="I13" s="27"/>
      <c r="J13" s="27"/>
      <c r="K13" s="27"/>
      <c r="L13" s="28"/>
    </row>
    <row r="14" spans="1:12" x14ac:dyDescent="0.8">
      <c r="A14" s="127" t="s">
        <v>81</v>
      </c>
      <c r="B14" s="127"/>
      <c r="C14" s="127"/>
      <c r="D14" s="127"/>
      <c r="E14" s="127"/>
      <c r="F14" s="127"/>
      <c r="G14" s="27"/>
      <c r="H14" s="27"/>
      <c r="I14" s="27"/>
      <c r="J14" s="27"/>
      <c r="K14" s="27"/>
      <c r="L14" s="28"/>
    </row>
    <row r="15" spans="1:12" x14ac:dyDescent="0.8">
      <c r="A15" s="115"/>
      <c r="B15" s="115"/>
      <c r="C15" s="115"/>
      <c r="D15" s="115"/>
      <c r="E15" s="115"/>
      <c r="F15" s="115"/>
      <c r="G15" s="27"/>
      <c r="H15" s="27"/>
      <c r="I15" s="27"/>
      <c r="J15" s="27"/>
      <c r="K15" s="27"/>
      <c r="L15" s="28"/>
    </row>
    <row r="16" spans="1:12" x14ac:dyDescent="0.8">
      <c r="A16" s="37" t="s">
        <v>39</v>
      </c>
      <c r="B16" s="32"/>
      <c r="C16" s="32"/>
      <c r="D16" s="33"/>
      <c r="E16" s="33"/>
      <c r="F16" s="33"/>
      <c r="G16" s="33"/>
      <c r="H16" s="27"/>
      <c r="I16" s="27"/>
      <c r="J16" s="27"/>
      <c r="K16" s="27"/>
      <c r="L16" s="28"/>
    </row>
    <row r="17" spans="1:12" ht="16" customHeight="1" x14ac:dyDescent="0.8">
      <c r="A17" s="126" t="s">
        <v>83</v>
      </c>
      <c r="B17" s="126"/>
      <c r="C17" s="126"/>
      <c r="D17" s="126"/>
      <c r="E17" s="126"/>
      <c r="F17" s="126"/>
      <c r="G17" s="27"/>
      <c r="H17" s="27"/>
      <c r="I17" s="27"/>
      <c r="J17" s="27"/>
      <c r="K17" s="35"/>
      <c r="L17" s="28"/>
    </row>
    <row r="18" spans="1:12" ht="16" customHeight="1" x14ac:dyDescent="0.8">
      <c r="A18" s="126" t="s">
        <v>80</v>
      </c>
      <c r="B18" s="126"/>
      <c r="C18" s="126"/>
      <c r="D18" s="126"/>
      <c r="E18" s="126"/>
      <c r="F18" s="126"/>
      <c r="G18" s="27"/>
      <c r="H18" s="27"/>
      <c r="I18" s="27"/>
      <c r="J18" s="27"/>
      <c r="K18" s="35"/>
      <c r="L18" s="28"/>
    </row>
    <row r="19" spans="1:12" x14ac:dyDescent="0.8">
      <c r="A19" s="34"/>
      <c r="B19" s="34"/>
      <c r="C19" s="34"/>
      <c r="D19" s="27"/>
      <c r="E19" s="27"/>
      <c r="F19" s="27"/>
      <c r="G19" s="27"/>
      <c r="H19" s="27"/>
      <c r="I19" s="27"/>
      <c r="J19" s="27"/>
      <c r="K19" s="27"/>
      <c r="L19" s="28"/>
    </row>
    <row r="20" spans="1:12" x14ac:dyDescent="0.8">
      <c r="A20" s="34"/>
      <c r="B20" s="34"/>
      <c r="C20" s="34"/>
      <c r="D20" s="27"/>
      <c r="E20" s="27"/>
      <c r="F20" s="27"/>
      <c r="G20" s="27"/>
      <c r="H20" s="27"/>
      <c r="I20" s="27"/>
      <c r="J20" s="27"/>
      <c r="K20" s="27"/>
      <c r="L20" s="28"/>
    </row>
    <row r="21" spans="1:12" x14ac:dyDescent="0.8">
      <c r="A21" s="34"/>
      <c r="B21" s="34"/>
      <c r="C21" s="34"/>
      <c r="D21" s="27"/>
      <c r="E21" s="27"/>
      <c r="F21" s="27"/>
      <c r="G21" s="27"/>
      <c r="H21" s="27"/>
      <c r="I21" s="27"/>
      <c r="J21" s="27"/>
      <c r="K21" s="27"/>
      <c r="L21" s="28"/>
    </row>
    <row r="22" spans="1:12" x14ac:dyDescent="0.8">
      <c r="A22" s="34"/>
      <c r="B22" s="34"/>
      <c r="C22" s="34"/>
      <c r="D22" s="27"/>
      <c r="E22" s="27"/>
      <c r="F22" s="27"/>
      <c r="G22" s="27"/>
      <c r="H22" s="27"/>
      <c r="I22" s="27"/>
      <c r="J22" s="27"/>
      <c r="K22" s="27"/>
      <c r="L22" s="28"/>
    </row>
    <row r="23" spans="1:12" x14ac:dyDescent="0.8">
      <c r="A23" s="34"/>
      <c r="B23" s="34"/>
      <c r="C23" s="34"/>
      <c r="D23" s="27"/>
      <c r="E23" s="27"/>
      <c r="F23" s="27"/>
      <c r="G23" s="27"/>
      <c r="H23" s="27"/>
      <c r="I23" s="27"/>
      <c r="J23" s="27"/>
      <c r="K23" s="27"/>
      <c r="L23" s="28"/>
    </row>
    <row r="24" spans="1:12" x14ac:dyDescent="0.8">
      <c r="A24" s="34"/>
      <c r="B24" s="34"/>
      <c r="C24" s="34"/>
      <c r="D24" s="27"/>
      <c r="E24" s="27"/>
      <c r="F24" s="27"/>
      <c r="G24" s="27"/>
      <c r="H24" s="27"/>
      <c r="I24" s="27"/>
      <c r="J24" s="27"/>
      <c r="K24" s="27"/>
      <c r="L24" s="28"/>
    </row>
    <row r="25" spans="1:12" x14ac:dyDescent="0.8">
      <c r="A25" s="34"/>
      <c r="B25" s="34"/>
      <c r="C25" s="34"/>
      <c r="D25" s="27"/>
      <c r="E25" s="27"/>
      <c r="F25" s="27"/>
      <c r="G25" s="27"/>
      <c r="H25" s="27"/>
      <c r="I25" s="27"/>
      <c r="J25" s="27"/>
      <c r="K25" s="27"/>
      <c r="L25" s="28"/>
    </row>
    <row r="26" spans="1:12" x14ac:dyDescent="0.8">
      <c r="A26" s="34"/>
      <c r="B26" s="34"/>
      <c r="C26" s="34"/>
      <c r="D26" s="27"/>
      <c r="E26" s="27"/>
      <c r="F26" s="27"/>
      <c r="G26" s="27"/>
      <c r="H26" s="27"/>
      <c r="I26" s="27"/>
      <c r="J26" s="27"/>
      <c r="K26" s="27"/>
      <c r="L26" s="28"/>
    </row>
    <row r="27" spans="1:12" x14ac:dyDescent="0.8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</row>
    <row r="28" spans="1:12" x14ac:dyDescent="0.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</row>
    <row r="29" spans="1:12" x14ac:dyDescent="0.8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8">
      <c r="A30" s="35"/>
      <c r="B30" s="27"/>
      <c r="C30" s="27"/>
      <c r="D30" s="35"/>
      <c r="E30" s="27"/>
      <c r="F30" s="27"/>
      <c r="G30" s="27"/>
      <c r="H30" s="27"/>
      <c r="I30" s="27"/>
      <c r="J30" s="27"/>
      <c r="K30" s="27"/>
      <c r="L30" s="28"/>
    </row>
    <row r="31" spans="1:12" x14ac:dyDescent="0.8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 x14ac:dyDescent="0.8">
      <c r="A32" s="28"/>
      <c r="B32" s="28"/>
      <c r="C32" s="28"/>
      <c r="D32" s="35"/>
      <c r="E32" s="28"/>
      <c r="F32" s="28"/>
      <c r="G32" s="28"/>
      <c r="H32" s="28"/>
      <c r="I32" s="28"/>
      <c r="J32" s="28"/>
      <c r="K32" s="28"/>
      <c r="L32" s="28"/>
    </row>
    <row r="33" spans="1:12" x14ac:dyDescent="0.8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 x14ac:dyDescent="0.8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</sheetData>
  <mergeCells count="16">
    <mergeCell ref="A18:F18"/>
    <mergeCell ref="A17:F17"/>
    <mergeCell ref="A13:F13"/>
    <mergeCell ref="A14:F14"/>
    <mergeCell ref="B4:D4"/>
    <mergeCell ref="E4:F4"/>
    <mergeCell ref="G4:H4"/>
    <mergeCell ref="B5:D5"/>
    <mergeCell ref="E5:F5"/>
    <mergeCell ref="G5:H5"/>
    <mergeCell ref="B2:D2"/>
    <mergeCell ref="E2:F2"/>
    <mergeCell ref="G2:H2"/>
    <mergeCell ref="B3:D3"/>
    <mergeCell ref="E3:F3"/>
    <mergeCell ref="G3:H3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45F1-00E1-7B42-9D41-F168ED7B1161}">
  <dimension ref="A1:L41"/>
  <sheetViews>
    <sheetView topLeftCell="A2" workbookViewId="0">
      <selection activeCell="G12" sqref="G12"/>
    </sheetView>
  </sheetViews>
  <sheetFormatPr defaultColWidth="11" defaultRowHeight="16" x14ac:dyDescent="0.8"/>
  <cols>
    <col min="1" max="1" width="20.83203125" customWidth="1"/>
    <col min="2" max="2" width="12.6640625" customWidth="1"/>
    <col min="7" max="7" width="14.83203125" customWidth="1"/>
    <col min="9" max="9" width="17.1640625" customWidth="1"/>
  </cols>
  <sheetData>
    <row r="1" spans="1:12" x14ac:dyDescent="0.8">
      <c r="A1" s="1" t="s">
        <v>37</v>
      </c>
      <c r="B1" s="3"/>
      <c r="C1" s="3"/>
      <c r="D1" s="3"/>
      <c r="E1" s="3"/>
      <c r="F1" s="3"/>
      <c r="G1" s="3"/>
      <c r="H1" s="3"/>
      <c r="I1" s="4"/>
      <c r="J1" s="4"/>
      <c r="K1" s="4"/>
    </row>
    <row r="2" spans="1:12" x14ac:dyDescent="0.8">
      <c r="A2" s="5" t="s">
        <v>0</v>
      </c>
      <c r="B2" s="119" t="s">
        <v>1</v>
      </c>
      <c r="C2" s="119"/>
      <c r="D2" s="119"/>
      <c r="E2" s="120" t="s">
        <v>2</v>
      </c>
      <c r="F2" s="120"/>
      <c r="G2" s="121"/>
      <c r="H2" s="121"/>
      <c r="I2" s="4"/>
      <c r="J2" s="4"/>
      <c r="K2" s="4"/>
    </row>
    <row r="3" spans="1:12" x14ac:dyDescent="0.8">
      <c r="A3" s="5" t="s">
        <v>3</v>
      </c>
      <c r="B3" s="119"/>
      <c r="C3" s="119"/>
      <c r="D3" s="119"/>
      <c r="E3" s="120" t="s">
        <v>4</v>
      </c>
      <c r="F3" s="120"/>
      <c r="G3" s="121"/>
      <c r="H3" s="121"/>
      <c r="I3" s="4"/>
      <c r="J3" s="4"/>
      <c r="K3" s="4"/>
    </row>
    <row r="4" spans="1:12" x14ac:dyDescent="0.8">
      <c r="A4" s="5" t="s">
        <v>5</v>
      </c>
      <c r="B4" s="119"/>
      <c r="C4" s="119"/>
      <c r="D4" s="119"/>
      <c r="E4" s="120" t="s">
        <v>6</v>
      </c>
      <c r="F4" s="120"/>
      <c r="G4" s="121"/>
      <c r="H4" s="121"/>
      <c r="I4" s="4"/>
      <c r="J4" s="4"/>
      <c r="K4" s="4"/>
    </row>
    <row r="5" spans="1:12" x14ac:dyDescent="0.8">
      <c r="A5" s="5" t="s">
        <v>7</v>
      </c>
      <c r="B5" s="119"/>
      <c r="C5" s="119"/>
      <c r="D5" s="119"/>
      <c r="E5" s="120" t="s">
        <v>8</v>
      </c>
      <c r="F5" s="120"/>
      <c r="G5" s="121"/>
      <c r="H5" s="121"/>
      <c r="I5" s="4"/>
      <c r="J5" s="4"/>
      <c r="K5" s="4"/>
    </row>
    <row r="6" spans="1:12" x14ac:dyDescent="0.8">
      <c r="A6" s="6"/>
      <c r="B6" s="3"/>
      <c r="C6" s="3"/>
      <c r="D6" s="3"/>
      <c r="E6" s="3"/>
      <c r="F6" s="3"/>
      <c r="G6" s="3"/>
      <c r="H6" s="3"/>
      <c r="I6" s="4"/>
      <c r="J6" s="4"/>
      <c r="K6" s="4"/>
    </row>
    <row r="7" spans="1:12" x14ac:dyDescent="0.8">
      <c r="A7" s="8" t="s">
        <v>12</v>
      </c>
      <c r="B7" s="8"/>
      <c r="C7" s="8"/>
      <c r="D7" s="8"/>
      <c r="E7" s="8"/>
      <c r="F7" s="8"/>
      <c r="G7" s="8"/>
      <c r="H7" s="8"/>
      <c r="I7" s="9"/>
      <c r="J7" s="4"/>
      <c r="K7" s="4"/>
    </row>
    <row r="8" spans="1:12" x14ac:dyDescent="0.8">
      <c r="A8" s="8" t="s">
        <v>13</v>
      </c>
      <c r="B8" s="8"/>
      <c r="C8" s="8"/>
      <c r="D8" s="8"/>
      <c r="E8" s="8"/>
      <c r="F8" s="8"/>
      <c r="G8" s="8"/>
      <c r="H8" s="10"/>
      <c r="I8" s="9"/>
      <c r="J8" s="4"/>
      <c r="K8" s="4"/>
    </row>
    <row r="9" spans="1:12" x14ac:dyDescent="0.8">
      <c r="A9" s="8" t="s">
        <v>14</v>
      </c>
      <c r="B9" s="8"/>
      <c r="C9" s="8"/>
      <c r="D9" s="8"/>
      <c r="E9" s="8"/>
      <c r="F9" s="8"/>
      <c r="G9" s="10"/>
      <c r="H9" s="10"/>
      <c r="I9" s="9"/>
      <c r="J9" s="4"/>
      <c r="K9" s="4"/>
    </row>
    <row r="10" spans="1:12" x14ac:dyDescent="0.8">
      <c r="A10" s="11"/>
      <c r="B10" s="3"/>
      <c r="C10" s="3"/>
      <c r="D10" s="3"/>
      <c r="E10" s="3"/>
      <c r="F10" s="3"/>
      <c r="G10" s="3"/>
      <c r="H10" s="3"/>
      <c r="I10" s="4"/>
      <c r="J10" s="4"/>
      <c r="K10" s="4"/>
    </row>
    <row r="11" spans="1:12" x14ac:dyDescent="0.8">
      <c r="A11" s="30" t="s">
        <v>40</v>
      </c>
      <c r="B11" s="29"/>
      <c r="C11" s="31"/>
      <c r="D11" s="27"/>
      <c r="E11" s="27"/>
      <c r="F11" s="29"/>
      <c r="G11" s="27"/>
      <c r="H11" s="29"/>
      <c r="I11" s="30"/>
      <c r="J11" s="27"/>
      <c r="K11" s="27"/>
      <c r="L11" s="28"/>
    </row>
    <row r="12" spans="1:12" x14ac:dyDescent="0.8">
      <c r="A12" s="38"/>
      <c r="B12" s="39"/>
      <c r="C12" s="39"/>
      <c r="D12" s="39"/>
      <c r="E12" s="39"/>
      <c r="F12" s="39"/>
      <c r="G12" s="27"/>
      <c r="H12" s="27"/>
      <c r="I12" s="27"/>
      <c r="J12" s="27"/>
      <c r="K12" s="27"/>
      <c r="L12" s="28"/>
    </row>
    <row r="13" spans="1:12" x14ac:dyDescent="0.8">
      <c r="A13" s="40"/>
      <c r="B13" s="39"/>
      <c r="C13" s="39"/>
      <c r="D13" s="39"/>
      <c r="E13" s="39"/>
      <c r="F13" s="39"/>
      <c r="G13" s="27"/>
      <c r="H13" s="27"/>
      <c r="I13" s="27"/>
      <c r="J13" s="27"/>
      <c r="K13" s="27"/>
      <c r="L13" s="28"/>
    </row>
    <row r="14" spans="1:12" x14ac:dyDescent="0.8">
      <c r="A14" s="40"/>
      <c r="B14" s="39"/>
      <c r="C14" s="39"/>
      <c r="D14" s="39"/>
      <c r="E14" s="39"/>
      <c r="F14" s="39"/>
      <c r="G14" s="27"/>
      <c r="H14" s="27"/>
      <c r="I14" s="27"/>
      <c r="J14" s="27"/>
      <c r="K14" s="27"/>
      <c r="L14" s="28"/>
    </row>
    <row r="15" spans="1:12" x14ac:dyDescent="0.8">
      <c r="A15" s="40"/>
      <c r="B15" s="39"/>
      <c r="C15" s="39"/>
      <c r="D15" s="39"/>
      <c r="E15" s="39"/>
      <c r="F15" s="39"/>
      <c r="G15" s="27"/>
      <c r="H15" s="27"/>
      <c r="I15" s="27"/>
      <c r="J15" s="27"/>
      <c r="K15" s="27"/>
      <c r="L15" s="28"/>
    </row>
    <row r="16" spans="1:12" x14ac:dyDescent="0.8">
      <c r="A16" s="41"/>
      <c r="B16" s="42"/>
      <c r="C16" s="42"/>
      <c r="D16" s="43"/>
      <c r="E16" s="43"/>
      <c r="F16" s="43"/>
      <c r="G16" s="33"/>
      <c r="H16" s="27"/>
      <c r="I16" s="27"/>
      <c r="J16" s="27"/>
      <c r="K16" s="27"/>
      <c r="L16" s="28"/>
    </row>
    <row r="17" spans="1:12" x14ac:dyDescent="0.8">
      <c r="A17" s="44"/>
      <c r="B17" s="44"/>
      <c r="C17" s="44"/>
      <c r="D17" s="39"/>
      <c r="E17" s="39"/>
      <c r="F17" s="39"/>
      <c r="G17" s="27"/>
      <c r="H17" s="27"/>
      <c r="I17" s="27"/>
      <c r="J17" s="27"/>
      <c r="K17" s="35"/>
      <c r="L17" s="28"/>
    </row>
    <row r="18" spans="1:12" x14ac:dyDescent="0.8">
      <c r="A18" s="44"/>
      <c r="B18" s="44"/>
      <c r="C18" s="44"/>
      <c r="D18" s="39"/>
      <c r="E18" s="39"/>
      <c r="F18" s="39"/>
      <c r="G18" s="27"/>
      <c r="H18" s="27"/>
      <c r="I18" s="27"/>
      <c r="J18" s="27"/>
      <c r="K18" s="35"/>
      <c r="L18" s="28"/>
    </row>
    <row r="19" spans="1:12" x14ac:dyDescent="0.8">
      <c r="A19" s="44"/>
      <c r="B19" s="44"/>
      <c r="C19" s="44"/>
      <c r="D19" s="39"/>
      <c r="E19" s="39"/>
      <c r="F19" s="39"/>
      <c r="G19" s="27"/>
      <c r="H19" s="27"/>
      <c r="I19" s="27"/>
      <c r="J19" s="27"/>
      <c r="K19" s="27"/>
      <c r="L19" s="28"/>
    </row>
    <row r="20" spans="1:12" x14ac:dyDescent="0.8">
      <c r="A20" s="44"/>
      <c r="B20" s="44"/>
      <c r="C20" s="44"/>
      <c r="D20" s="39"/>
      <c r="E20" s="39"/>
      <c r="F20" s="39"/>
      <c r="G20" s="27"/>
      <c r="H20" s="27"/>
      <c r="I20" s="27"/>
      <c r="J20" s="27"/>
      <c r="K20" s="27"/>
      <c r="L20" s="28"/>
    </row>
    <row r="21" spans="1:12" x14ac:dyDescent="0.8">
      <c r="A21" s="44"/>
      <c r="B21" s="44"/>
      <c r="C21" s="44"/>
      <c r="D21" s="39"/>
      <c r="E21" s="39"/>
      <c r="F21" s="39"/>
      <c r="G21" s="27"/>
      <c r="H21" s="27"/>
      <c r="I21" s="27"/>
      <c r="J21" s="27"/>
      <c r="K21" s="27"/>
      <c r="L21" s="28"/>
    </row>
    <row r="22" spans="1:12" x14ac:dyDescent="0.8">
      <c r="A22" s="44"/>
      <c r="B22" s="44"/>
      <c r="C22" s="44"/>
      <c r="D22" s="39"/>
      <c r="E22" s="39"/>
      <c r="F22" s="39"/>
      <c r="G22" s="27"/>
      <c r="H22" s="27"/>
      <c r="I22" s="27"/>
      <c r="J22" s="27"/>
      <c r="K22" s="27"/>
      <c r="L22" s="28"/>
    </row>
    <row r="23" spans="1:12" x14ac:dyDescent="0.8">
      <c r="A23" s="44"/>
      <c r="B23" s="44"/>
      <c r="C23" s="44"/>
      <c r="D23" s="39"/>
      <c r="E23" s="39"/>
      <c r="F23" s="39"/>
      <c r="G23" s="27"/>
      <c r="H23" s="27"/>
      <c r="I23" s="27"/>
      <c r="J23" s="27"/>
      <c r="K23" s="27"/>
      <c r="L23" s="28"/>
    </row>
    <row r="24" spans="1:12" x14ac:dyDescent="0.8">
      <c r="A24" s="44"/>
      <c r="B24" s="44"/>
      <c r="C24" s="44"/>
      <c r="D24" s="39"/>
      <c r="E24" s="39"/>
      <c r="F24" s="39"/>
      <c r="G24" s="27"/>
      <c r="H24" s="27"/>
      <c r="I24" s="27"/>
      <c r="J24" s="27"/>
      <c r="K24" s="27"/>
      <c r="L24" s="28"/>
    </row>
    <row r="25" spans="1:12" x14ac:dyDescent="0.8">
      <c r="A25" s="44"/>
      <c r="B25" s="44"/>
      <c r="C25" s="44"/>
      <c r="D25" s="39"/>
      <c r="E25" s="39"/>
      <c r="F25" s="39"/>
      <c r="G25" s="27"/>
      <c r="H25" s="27"/>
      <c r="I25" s="27"/>
      <c r="J25" s="27"/>
      <c r="K25" s="27"/>
      <c r="L25" s="28"/>
    </row>
    <row r="26" spans="1:12" x14ac:dyDescent="0.8">
      <c r="A26" s="44"/>
      <c r="B26" s="44"/>
      <c r="C26" s="44"/>
      <c r="D26" s="39"/>
      <c r="E26" s="39"/>
      <c r="F26" s="39"/>
      <c r="G26" s="27"/>
      <c r="H26" s="27"/>
      <c r="I26" s="27"/>
      <c r="J26" s="27"/>
      <c r="K26" s="27"/>
      <c r="L26" s="28"/>
    </row>
    <row r="27" spans="1:12" x14ac:dyDescent="0.8">
      <c r="A27" s="39"/>
      <c r="B27" s="39"/>
      <c r="C27" s="39"/>
      <c r="D27" s="39"/>
      <c r="E27" s="39"/>
      <c r="F27" s="39"/>
      <c r="G27" s="27"/>
      <c r="H27" s="27"/>
      <c r="I27" s="27"/>
      <c r="J27" s="27"/>
      <c r="K27" s="27"/>
      <c r="L27" s="28"/>
    </row>
    <row r="28" spans="1:12" x14ac:dyDescent="0.8">
      <c r="A28" s="39"/>
      <c r="B28" s="39"/>
      <c r="C28" s="39"/>
      <c r="D28" s="39"/>
      <c r="E28" s="39"/>
      <c r="F28" s="39"/>
      <c r="G28" s="27"/>
      <c r="H28" s="27"/>
      <c r="I28" s="27"/>
      <c r="J28" s="27"/>
      <c r="K28" s="27"/>
      <c r="L28" s="28"/>
    </row>
    <row r="29" spans="1:12" x14ac:dyDescent="0.8">
      <c r="A29" s="39"/>
      <c r="B29" s="39"/>
      <c r="C29" s="39"/>
      <c r="D29" s="39"/>
      <c r="E29" s="39"/>
      <c r="F29" s="39"/>
      <c r="G29" s="27"/>
      <c r="H29" s="27"/>
      <c r="I29" s="27"/>
      <c r="J29" s="27"/>
      <c r="K29" s="27"/>
      <c r="L29" s="28"/>
    </row>
    <row r="30" spans="1:12" x14ac:dyDescent="0.8">
      <c r="A30" s="45"/>
      <c r="B30" s="39"/>
      <c r="C30" s="39"/>
      <c r="D30" s="45"/>
      <c r="E30" s="39"/>
      <c r="F30" s="39"/>
      <c r="G30" s="27"/>
      <c r="H30" s="27"/>
      <c r="I30" s="27"/>
      <c r="J30" s="27"/>
      <c r="K30" s="27"/>
      <c r="L30" s="28"/>
    </row>
    <row r="31" spans="1:12" x14ac:dyDescent="0.8">
      <c r="A31" s="46"/>
      <c r="B31" s="46"/>
      <c r="C31" s="46"/>
      <c r="D31" s="46"/>
      <c r="E31" s="46"/>
      <c r="F31" s="46"/>
      <c r="G31" s="28"/>
      <c r="H31" s="28"/>
      <c r="I31" s="28"/>
      <c r="J31" s="28"/>
      <c r="K31" s="28"/>
      <c r="L31" s="28"/>
    </row>
    <row r="32" spans="1:12" x14ac:dyDescent="0.8">
      <c r="A32" s="46"/>
      <c r="B32" s="46"/>
      <c r="C32" s="46"/>
      <c r="D32" s="45"/>
      <c r="E32" s="46"/>
      <c r="F32" s="46"/>
      <c r="G32" s="28"/>
      <c r="H32" s="28"/>
      <c r="I32" s="28"/>
      <c r="J32" s="28"/>
      <c r="K32" s="28"/>
      <c r="L32" s="28"/>
    </row>
    <row r="33" spans="1:12" x14ac:dyDescent="0.8">
      <c r="A33" s="46"/>
      <c r="B33" s="46"/>
      <c r="C33" s="46"/>
      <c r="D33" s="46"/>
      <c r="E33" s="46"/>
      <c r="F33" s="46"/>
      <c r="G33" s="28"/>
      <c r="H33" s="28"/>
      <c r="I33" s="28"/>
      <c r="J33" s="28"/>
      <c r="K33" s="28"/>
      <c r="L33" s="28"/>
    </row>
    <row r="34" spans="1:12" x14ac:dyDescent="0.8">
      <c r="A34" s="46"/>
      <c r="B34" s="46"/>
      <c r="C34" s="46"/>
      <c r="D34" s="46"/>
      <c r="E34" s="46"/>
      <c r="F34" s="46"/>
      <c r="G34" s="28"/>
      <c r="H34" s="28"/>
      <c r="I34" s="28"/>
      <c r="J34" s="28"/>
      <c r="K34" s="28"/>
      <c r="L34" s="28"/>
    </row>
    <row r="35" spans="1:12" x14ac:dyDescent="0.8">
      <c r="A35" s="47"/>
      <c r="B35" s="47"/>
      <c r="C35" s="47"/>
      <c r="D35" s="47"/>
      <c r="E35" s="47"/>
      <c r="F35" s="47"/>
    </row>
    <row r="36" spans="1:12" x14ac:dyDescent="0.8">
      <c r="A36" s="47"/>
      <c r="B36" s="47"/>
      <c r="C36" s="47"/>
      <c r="D36" s="47"/>
      <c r="E36" s="47"/>
      <c r="F36" s="47"/>
    </row>
    <row r="37" spans="1:12" x14ac:dyDescent="0.8">
      <c r="A37" s="47"/>
      <c r="B37" s="47"/>
      <c r="C37" s="47"/>
      <c r="D37" s="47"/>
      <c r="E37" s="47"/>
      <c r="F37" s="47"/>
    </row>
    <row r="38" spans="1:12" x14ac:dyDescent="0.8">
      <c r="A38" s="47"/>
      <c r="B38" s="47"/>
      <c r="C38" s="47"/>
      <c r="D38" s="47"/>
      <c r="E38" s="47"/>
      <c r="F38" s="47"/>
    </row>
    <row r="39" spans="1:12" x14ac:dyDescent="0.8">
      <c r="A39" s="47"/>
      <c r="B39" s="47"/>
      <c r="C39" s="47"/>
      <c r="D39" s="47"/>
      <c r="E39" s="47"/>
      <c r="F39" s="47"/>
    </row>
    <row r="40" spans="1:12" x14ac:dyDescent="0.8">
      <c r="A40" s="47"/>
      <c r="B40" s="47"/>
      <c r="C40" s="47"/>
      <c r="D40" s="47"/>
      <c r="E40" s="47"/>
      <c r="F40" s="47"/>
    </row>
    <row r="41" spans="1:12" x14ac:dyDescent="0.8">
      <c r="A41" s="47"/>
      <c r="B41" s="47"/>
      <c r="C41" s="47"/>
      <c r="D41" s="47"/>
      <c r="E41" s="47"/>
      <c r="F41" s="47"/>
    </row>
  </sheetData>
  <mergeCells count="12">
    <mergeCell ref="B4:D4"/>
    <mergeCell ref="E4:F4"/>
    <mergeCell ref="G4:H4"/>
    <mergeCell ref="B5:D5"/>
    <mergeCell ref="E5:F5"/>
    <mergeCell ref="G5:H5"/>
    <mergeCell ref="B2:D2"/>
    <mergeCell ref="E2:F2"/>
    <mergeCell ref="G2:H2"/>
    <mergeCell ref="B3:D3"/>
    <mergeCell ref="E3:F3"/>
    <mergeCell ref="G3:H3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EFE0-4C33-E84F-B8A7-CD18B9C5EFA8}">
  <dimension ref="A1:AJ225"/>
  <sheetViews>
    <sheetView tabSelected="1" topLeftCell="B5" zoomScale="68" zoomScaleNormal="90" zoomScalePageLayoutView="120" workbookViewId="0">
      <selection activeCell="K33" sqref="K33"/>
    </sheetView>
  </sheetViews>
  <sheetFormatPr defaultColWidth="8.83203125" defaultRowHeight="13" x14ac:dyDescent="0.6"/>
  <cols>
    <col min="1" max="1" width="22.1640625" style="48" customWidth="1"/>
    <col min="2" max="2" width="10.1640625" style="48" customWidth="1"/>
    <col min="3" max="11" width="9.1640625" style="48" customWidth="1"/>
    <col min="12" max="12" width="12.9140625" style="48" bestFit="1" customWidth="1"/>
    <col min="13" max="22" width="9.1640625" style="48" customWidth="1"/>
    <col min="23" max="16384" width="8.83203125" style="48"/>
  </cols>
  <sheetData>
    <row r="1" spans="1:36" s="68" customFormat="1" ht="17.25" customHeight="1" x14ac:dyDescent="0.65">
      <c r="A1" s="77" t="s">
        <v>60</v>
      </c>
    </row>
    <row r="2" spans="1:36" s="68" customFormat="1" ht="17.25" customHeight="1" x14ac:dyDescent="0.6">
      <c r="A2" s="76" t="s">
        <v>59</v>
      </c>
      <c r="B2" s="130" t="s">
        <v>92</v>
      </c>
      <c r="C2" s="130"/>
      <c r="D2" s="130"/>
      <c r="F2" s="134"/>
      <c r="G2" s="134"/>
      <c r="H2" s="132" t="s">
        <v>58</v>
      </c>
      <c r="I2" s="132"/>
      <c r="J2" s="132"/>
      <c r="K2" s="132" t="s">
        <v>57</v>
      </c>
      <c r="L2" s="132"/>
      <c r="M2" s="132"/>
    </row>
    <row r="3" spans="1:36" s="68" customFormat="1" ht="17.25" customHeight="1" x14ac:dyDescent="0.6">
      <c r="A3" s="76" t="s">
        <v>56</v>
      </c>
      <c r="B3" s="130" t="s">
        <v>89</v>
      </c>
      <c r="C3" s="130"/>
      <c r="D3" s="130"/>
      <c r="F3" s="135" t="s">
        <v>55</v>
      </c>
      <c r="G3" s="135"/>
      <c r="H3" s="130"/>
      <c r="I3" s="130"/>
      <c r="J3" s="130"/>
      <c r="K3" s="133"/>
      <c r="L3" s="133"/>
      <c r="M3" s="133"/>
    </row>
    <row r="4" spans="1:36" s="68" customFormat="1" ht="17.25" customHeight="1" x14ac:dyDescent="0.6">
      <c r="A4" s="75" t="s">
        <v>54</v>
      </c>
      <c r="B4" s="131">
        <v>4</v>
      </c>
      <c r="C4" s="131"/>
      <c r="D4" s="131"/>
      <c r="F4" s="135" t="s">
        <v>53</v>
      </c>
      <c r="G4" s="135"/>
      <c r="H4" s="130"/>
      <c r="I4" s="130"/>
      <c r="J4" s="130"/>
      <c r="K4" s="133"/>
      <c r="L4" s="133"/>
      <c r="M4" s="133"/>
    </row>
    <row r="5" spans="1:36" s="68" customFormat="1" ht="17.25" customHeight="1" x14ac:dyDescent="0.6">
      <c r="A5" s="75" t="s">
        <v>52</v>
      </c>
      <c r="B5" s="131">
        <v>4</v>
      </c>
      <c r="C5" s="131"/>
      <c r="D5" s="131"/>
      <c r="F5" s="135" t="s">
        <v>51</v>
      </c>
      <c r="G5" s="135"/>
      <c r="H5" s="130"/>
      <c r="I5" s="130"/>
      <c r="J5" s="130"/>
      <c r="K5" s="133"/>
      <c r="L5" s="133"/>
      <c r="M5" s="133"/>
    </row>
    <row r="6" spans="1:36" s="68" customFormat="1" ht="17.25" customHeight="1" x14ac:dyDescent="0.6">
      <c r="A6" s="74"/>
    </row>
    <row r="7" spans="1:36" s="68" customFormat="1" ht="17.25" customHeight="1" x14ac:dyDescent="0.75">
      <c r="A7" s="72" t="s">
        <v>12</v>
      </c>
      <c r="B7" s="71"/>
      <c r="C7" s="71"/>
      <c r="D7" s="71"/>
      <c r="E7" s="71"/>
      <c r="F7" s="73"/>
      <c r="G7" s="71"/>
      <c r="H7" s="71"/>
      <c r="I7" s="71"/>
      <c r="J7" s="71"/>
      <c r="K7" s="71"/>
      <c r="L7" s="71"/>
    </row>
    <row r="8" spans="1:36" s="68" customFormat="1" ht="14.75" x14ac:dyDescent="0.75">
      <c r="A8" s="72" t="s">
        <v>13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</row>
    <row r="9" spans="1:36" s="68" customFormat="1" ht="14.75" x14ac:dyDescent="0.75">
      <c r="A9" s="72" t="s">
        <v>14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1:36" s="68" customFormat="1" ht="14.75" x14ac:dyDescent="0.75">
      <c r="A10" s="70"/>
    </row>
    <row r="11" spans="1:36" s="68" customFormat="1" x14ac:dyDescent="0.6">
      <c r="A11" s="69" t="s">
        <v>15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</row>
    <row r="12" spans="1:36" s="68" customFormat="1" x14ac:dyDescent="0.6">
      <c r="A12" s="6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</row>
    <row r="13" spans="1:36" s="68" customFormat="1" x14ac:dyDescent="0.6">
      <c r="A13" s="48"/>
      <c r="B13" s="48"/>
      <c r="C13" s="48"/>
      <c r="D13" s="48"/>
    </row>
    <row r="14" spans="1:36" s="60" customFormat="1" x14ac:dyDescent="0.6">
      <c r="A14" s="128" t="s">
        <v>50</v>
      </c>
      <c r="B14" s="128"/>
      <c r="C14" s="67"/>
      <c r="D14" s="64" t="s">
        <v>49</v>
      </c>
      <c r="E14" s="66"/>
      <c r="F14" s="66"/>
      <c r="G14" s="66"/>
      <c r="H14" s="66"/>
      <c r="I14" s="66"/>
      <c r="J14" s="66"/>
      <c r="K14" s="65"/>
      <c r="L14" s="64" t="s">
        <v>48</v>
      </c>
      <c r="M14" s="63"/>
      <c r="N14" s="48"/>
      <c r="O14" s="62" t="s">
        <v>47</v>
      </c>
      <c r="P14" s="61"/>
      <c r="Q14" s="61"/>
      <c r="R14" s="61"/>
      <c r="S14" s="61"/>
      <c r="T14" s="61"/>
      <c r="U14" s="61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6" ht="14.75" x14ac:dyDescent="0.6">
      <c r="A15" s="59" t="s">
        <v>46</v>
      </c>
      <c r="B15" s="59" t="s">
        <v>45</v>
      </c>
      <c r="D15" s="48" t="s">
        <v>44</v>
      </c>
      <c r="L15" s="59" t="s">
        <v>46</v>
      </c>
      <c r="M15" s="59" t="s">
        <v>45</v>
      </c>
    </row>
    <row r="16" spans="1:36" x14ac:dyDescent="0.6">
      <c r="A16" s="48">
        <v>2.5099999999999998</v>
      </c>
      <c r="B16" s="48">
        <v>2250</v>
      </c>
      <c r="C16" s="57"/>
      <c r="D16" s="57"/>
      <c r="E16" s="58"/>
      <c r="F16" s="58"/>
      <c r="G16" s="58"/>
      <c r="H16" s="58"/>
      <c r="I16" s="58"/>
      <c r="J16" s="58"/>
      <c r="L16" s="49">
        <f>LOG10(A16)</f>
        <v>0.39967372148103808</v>
      </c>
      <c r="M16" s="49">
        <f>LOG10(B16)</f>
        <v>3.3521825181113627</v>
      </c>
      <c r="O16" s="54"/>
      <c r="P16" s="54"/>
      <c r="Q16" s="53"/>
    </row>
    <row r="17" spans="1:18" x14ac:dyDescent="0.6">
      <c r="A17" s="48">
        <v>3.27</v>
      </c>
      <c r="B17" s="48">
        <v>3170</v>
      </c>
      <c r="C17" s="56"/>
      <c r="D17" s="56"/>
      <c r="L17" s="49">
        <f t="shared" ref="L17:L80" si="0">LOG10(A17)</f>
        <v>0.51454775266028607</v>
      </c>
      <c r="M17" s="49">
        <f t="shared" ref="M17:M80" si="1">LOG10(B17)</f>
        <v>3.5010592622177517</v>
      </c>
      <c r="O17" s="54"/>
      <c r="P17" s="54"/>
      <c r="Q17" s="53"/>
    </row>
    <row r="18" spans="1:18" x14ac:dyDescent="0.6">
      <c r="A18" s="48">
        <v>3.65</v>
      </c>
      <c r="B18" s="48">
        <v>3670</v>
      </c>
      <c r="C18" s="55"/>
      <c r="D18" s="55"/>
      <c r="E18" s="57"/>
      <c r="F18" s="57"/>
      <c r="G18" s="57"/>
      <c r="H18" s="57"/>
      <c r="I18" s="57"/>
      <c r="J18" s="57"/>
      <c r="K18" s="57"/>
      <c r="L18" s="49">
        <f t="shared" si="0"/>
        <v>0.56229286445647475</v>
      </c>
      <c r="M18" s="49">
        <f t="shared" si="1"/>
        <v>3.5646660642520893</v>
      </c>
      <c r="O18" s="54"/>
      <c r="P18" s="54"/>
      <c r="Q18" s="53"/>
    </row>
    <row r="19" spans="1:18" x14ac:dyDescent="0.6">
      <c r="A19" s="48">
        <v>4.29</v>
      </c>
      <c r="B19" s="48">
        <v>4560</v>
      </c>
      <c r="E19" s="56"/>
      <c r="F19" s="56"/>
      <c r="G19" s="56"/>
      <c r="H19" s="56"/>
      <c r="I19" s="56"/>
      <c r="J19" s="56"/>
      <c r="K19" s="56"/>
      <c r="L19" s="49">
        <f t="shared" si="0"/>
        <v>0.63245729218472424</v>
      </c>
      <c r="M19" s="49">
        <f t="shared" si="1"/>
        <v>3.6589648426644348</v>
      </c>
      <c r="O19" s="54"/>
      <c r="P19" s="54"/>
      <c r="Q19" s="53"/>
    </row>
    <row r="20" spans="1:18" x14ac:dyDescent="0.6">
      <c r="A20" s="48">
        <v>4.1900000000000004</v>
      </c>
      <c r="B20" s="48">
        <v>4410</v>
      </c>
      <c r="E20" s="55"/>
      <c r="F20" s="55"/>
      <c r="G20" s="55"/>
      <c r="H20" s="55"/>
      <c r="I20" s="55"/>
      <c r="J20" s="55"/>
      <c r="K20" s="55"/>
      <c r="L20" s="49">
        <f t="shared" si="0"/>
        <v>0.62221402296629535</v>
      </c>
      <c r="M20" s="49">
        <f t="shared" si="1"/>
        <v>3.6444385894678386</v>
      </c>
      <c r="O20" s="54"/>
      <c r="P20" s="54"/>
      <c r="Q20" s="53"/>
      <c r="R20" s="52"/>
    </row>
    <row r="21" spans="1:18" x14ac:dyDescent="0.6">
      <c r="A21" s="48">
        <v>3.99</v>
      </c>
      <c r="B21" s="48">
        <v>4130</v>
      </c>
      <c r="C21" s="51"/>
      <c r="D21" s="51"/>
      <c r="L21" s="49">
        <f t="shared" si="0"/>
        <v>0.60097289568674828</v>
      </c>
      <c r="M21" s="49">
        <f t="shared" si="1"/>
        <v>3.6159500516564012</v>
      </c>
      <c r="O21" s="54"/>
      <c r="Q21" s="53"/>
    </row>
    <row r="22" spans="1:18" x14ac:dyDescent="0.6">
      <c r="A22" s="48">
        <v>3.69</v>
      </c>
      <c r="B22" s="48">
        <v>3720</v>
      </c>
      <c r="L22" s="49">
        <f t="shared" si="0"/>
        <v>0.56702636615906032</v>
      </c>
      <c r="M22" s="49">
        <f t="shared" si="1"/>
        <v>3.5705429398818973</v>
      </c>
      <c r="O22" s="54"/>
      <c r="P22" s="54"/>
      <c r="Q22" s="53"/>
      <c r="R22" s="52"/>
    </row>
    <row r="23" spans="1:18" x14ac:dyDescent="0.6">
      <c r="A23" s="48">
        <v>3.68</v>
      </c>
      <c r="B23" s="48">
        <v>3710</v>
      </c>
      <c r="E23" s="51"/>
      <c r="F23" s="51"/>
      <c r="G23" s="51"/>
      <c r="H23" s="51"/>
      <c r="I23" s="51"/>
      <c r="J23" s="51"/>
      <c r="K23" s="51"/>
      <c r="L23" s="49">
        <f t="shared" si="0"/>
        <v>0.56584781867351763</v>
      </c>
      <c r="M23" s="49">
        <f t="shared" si="1"/>
        <v>3.5693739096150461</v>
      </c>
    </row>
    <row r="24" spans="1:18" x14ac:dyDescent="0.6">
      <c r="A24" s="48">
        <v>3.39</v>
      </c>
      <c r="B24" s="48">
        <v>3320</v>
      </c>
      <c r="L24" s="49">
        <f t="shared" si="0"/>
        <v>0.53019969820308221</v>
      </c>
      <c r="M24" s="49">
        <f t="shared" si="1"/>
        <v>3.5211380837040362</v>
      </c>
    </row>
    <row r="25" spans="1:18" x14ac:dyDescent="0.6">
      <c r="A25" s="48">
        <v>3.15</v>
      </c>
      <c r="B25" s="48">
        <v>3020</v>
      </c>
      <c r="L25" s="49">
        <f t="shared" si="0"/>
        <v>0.49831055378960049</v>
      </c>
      <c r="M25" s="49">
        <f t="shared" si="1"/>
        <v>3.4800069429571505</v>
      </c>
    </row>
    <row r="26" spans="1:18" x14ac:dyDescent="0.6">
      <c r="A26" s="48">
        <v>3.03</v>
      </c>
      <c r="B26" s="48">
        <v>2870</v>
      </c>
      <c r="L26" s="49">
        <f t="shared" si="0"/>
        <v>0.48144262850230496</v>
      </c>
      <c r="M26" s="49">
        <f t="shared" si="1"/>
        <v>3.4578818967339924</v>
      </c>
    </row>
    <row r="27" spans="1:18" x14ac:dyDescent="0.6">
      <c r="A27" s="48">
        <v>2.95</v>
      </c>
      <c r="B27" s="48">
        <v>2770</v>
      </c>
      <c r="L27" s="49">
        <f t="shared" si="0"/>
        <v>0.46982201597816303</v>
      </c>
      <c r="M27" s="49">
        <f t="shared" si="1"/>
        <v>3.4424797690644486</v>
      </c>
    </row>
    <row r="28" spans="1:18" x14ac:dyDescent="0.6">
      <c r="A28" s="48">
        <v>2.76</v>
      </c>
      <c r="B28" s="48">
        <v>2540</v>
      </c>
      <c r="L28" s="49">
        <f t="shared" si="0"/>
        <v>0.44090908206521767</v>
      </c>
      <c r="M28" s="49">
        <f t="shared" si="1"/>
        <v>3.4048337166199381</v>
      </c>
    </row>
    <row r="29" spans="1:18" x14ac:dyDescent="0.6">
      <c r="A29" s="48">
        <v>2.84</v>
      </c>
      <c r="B29" s="48">
        <v>2640</v>
      </c>
      <c r="L29" s="49">
        <f t="shared" si="0"/>
        <v>0.45331834004703764</v>
      </c>
      <c r="M29" s="49">
        <f t="shared" si="1"/>
        <v>3.4216039268698313</v>
      </c>
    </row>
    <row r="30" spans="1:18" x14ac:dyDescent="0.6">
      <c r="A30" s="48">
        <v>2.84</v>
      </c>
      <c r="B30" s="48">
        <v>2640</v>
      </c>
      <c r="L30" s="49">
        <f t="shared" si="0"/>
        <v>0.45331834004703764</v>
      </c>
      <c r="M30" s="49">
        <f t="shared" si="1"/>
        <v>3.4216039268698313</v>
      </c>
    </row>
    <row r="31" spans="1:18" x14ac:dyDescent="0.6">
      <c r="A31" s="48">
        <v>2.68</v>
      </c>
      <c r="B31" s="48">
        <v>2450</v>
      </c>
      <c r="L31" s="49">
        <f t="shared" si="0"/>
        <v>0.42813479402878885</v>
      </c>
      <c r="M31" s="49">
        <f t="shared" si="1"/>
        <v>3.3891660843645326</v>
      </c>
      <c r="O31" s="50"/>
    </row>
    <row r="32" spans="1:18" x14ac:dyDescent="0.6">
      <c r="A32" s="48">
        <v>3.04</v>
      </c>
      <c r="B32" s="48">
        <v>2880</v>
      </c>
      <c r="L32" s="49">
        <f t="shared" si="0"/>
        <v>0.48287358360875376</v>
      </c>
      <c r="M32" s="49">
        <f t="shared" si="1"/>
        <v>3.459392487759231</v>
      </c>
    </row>
    <row r="33" spans="1:13" x14ac:dyDescent="0.6">
      <c r="A33" s="48">
        <v>3.31</v>
      </c>
      <c r="B33" s="48">
        <v>3220</v>
      </c>
      <c r="L33" s="49">
        <f t="shared" si="0"/>
        <v>0.51982799377571876</v>
      </c>
      <c r="M33" s="49">
        <f t="shared" si="1"/>
        <v>3.5078558716958308</v>
      </c>
    </row>
    <row r="34" spans="1:13" x14ac:dyDescent="0.6">
      <c r="A34" s="48">
        <v>3.54</v>
      </c>
      <c r="B34" s="48">
        <v>3520</v>
      </c>
      <c r="L34" s="49">
        <f t="shared" si="0"/>
        <v>0.54900326202578786</v>
      </c>
      <c r="M34" s="49">
        <f t="shared" si="1"/>
        <v>3.5465426634781312</v>
      </c>
    </row>
    <row r="35" spans="1:13" x14ac:dyDescent="0.6">
      <c r="A35" s="48">
        <v>3.42</v>
      </c>
      <c r="B35" s="48">
        <v>3360</v>
      </c>
      <c r="D35" s="48" t="s">
        <v>43</v>
      </c>
      <c r="L35" s="49">
        <f t="shared" si="0"/>
        <v>0.53402610605613499</v>
      </c>
      <c r="M35" s="49">
        <f t="shared" si="1"/>
        <v>3.5263392773898441</v>
      </c>
    </row>
    <row r="36" spans="1:13" x14ac:dyDescent="0.6">
      <c r="A36" s="48">
        <v>3.42</v>
      </c>
      <c r="B36" s="48">
        <v>3360</v>
      </c>
      <c r="L36" s="49">
        <f t="shared" si="0"/>
        <v>0.53402610605613499</v>
      </c>
      <c r="M36" s="49">
        <f t="shared" si="1"/>
        <v>3.5263392773898441</v>
      </c>
    </row>
    <row r="37" spans="1:13" x14ac:dyDescent="0.6">
      <c r="A37" s="48">
        <v>3.9</v>
      </c>
      <c r="B37" s="48">
        <v>4010</v>
      </c>
      <c r="L37" s="49">
        <f t="shared" si="0"/>
        <v>0.59106460702649921</v>
      </c>
      <c r="M37" s="49">
        <f t="shared" si="1"/>
        <v>3.6031443726201822</v>
      </c>
    </row>
    <row r="38" spans="1:13" x14ac:dyDescent="0.6">
      <c r="A38" s="48">
        <v>7.64</v>
      </c>
      <c r="B38" s="48">
        <v>10200</v>
      </c>
      <c r="L38" s="49">
        <f t="shared" si="0"/>
        <v>0.88309335857568994</v>
      </c>
      <c r="M38" s="49">
        <f t="shared" si="1"/>
        <v>4.008600171761918</v>
      </c>
    </row>
    <row r="39" spans="1:13" x14ac:dyDescent="0.6">
      <c r="A39" s="48">
        <v>6.89</v>
      </c>
      <c r="B39" s="48">
        <v>8800</v>
      </c>
      <c r="L39" s="49">
        <f t="shared" si="0"/>
        <v>0.83821922190762577</v>
      </c>
      <c r="M39" s="49">
        <f t="shared" si="1"/>
        <v>3.9444826721501687</v>
      </c>
    </row>
    <row r="40" spans="1:13" x14ac:dyDescent="0.6">
      <c r="A40" s="48">
        <v>5.86</v>
      </c>
      <c r="B40" s="48">
        <v>7010</v>
      </c>
      <c r="L40" s="49">
        <f t="shared" si="0"/>
        <v>0.7678976160180907</v>
      </c>
      <c r="M40" s="49">
        <f t="shared" si="1"/>
        <v>3.8457180179666586</v>
      </c>
    </row>
    <row r="41" spans="1:13" x14ac:dyDescent="0.6">
      <c r="A41" s="48">
        <v>4.7699999999999996</v>
      </c>
      <c r="B41" s="48">
        <v>5270</v>
      </c>
      <c r="L41" s="49">
        <f t="shared" si="0"/>
        <v>0.67851837904011392</v>
      </c>
      <c r="M41" s="49">
        <f t="shared" si="1"/>
        <v>3.7218106152125467</v>
      </c>
    </row>
    <row r="42" spans="1:13" x14ac:dyDescent="0.6">
      <c r="A42" s="48">
        <v>4.41</v>
      </c>
      <c r="B42" s="48">
        <v>4730</v>
      </c>
      <c r="L42" s="49">
        <f t="shared" si="0"/>
        <v>0.6444385894678385</v>
      </c>
      <c r="M42" s="49">
        <f t="shared" si="1"/>
        <v>3.6748611407378116</v>
      </c>
    </row>
    <row r="43" spans="1:13" x14ac:dyDescent="0.6">
      <c r="A43" s="48">
        <v>4.59</v>
      </c>
      <c r="B43" s="48">
        <v>5000</v>
      </c>
      <c r="L43" s="49">
        <f t="shared" si="0"/>
        <v>0.66181268553726125</v>
      </c>
      <c r="M43" s="49">
        <f t="shared" si="1"/>
        <v>3.6989700043360187</v>
      </c>
    </row>
    <row r="44" spans="1:13" x14ac:dyDescent="0.6">
      <c r="A44" s="48">
        <v>4.17</v>
      </c>
      <c r="B44" s="48">
        <v>4390</v>
      </c>
      <c r="L44" s="49">
        <f t="shared" si="0"/>
        <v>0.62013605497375746</v>
      </c>
      <c r="M44" s="49">
        <f t="shared" si="1"/>
        <v>3.6424645202421213</v>
      </c>
    </row>
    <row r="45" spans="1:13" x14ac:dyDescent="0.6">
      <c r="A45" s="48">
        <v>4.07</v>
      </c>
      <c r="B45" s="48">
        <v>4250</v>
      </c>
      <c r="L45" s="49">
        <f t="shared" si="0"/>
        <v>0.60959440922522001</v>
      </c>
      <c r="M45" s="49">
        <f t="shared" si="1"/>
        <v>3.6283889300503116</v>
      </c>
    </row>
    <row r="46" spans="1:13" x14ac:dyDescent="0.6">
      <c r="A46" s="48">
        <v>3.53</v>
      </c>
      <c r="B46" s="48">
        <v>3500</v>
      </c>
      <c r="L46" s="49">
        <f t="shared" si="0"/>
        <v>0.54777470538782258</v>
      </c>
      <c r="M46" s="49">
        <f t="shared" si="1"/>
        <v>3.5440680443502757</v>
      </c>
    </row>
    <row r="47" spans="1:13" x14ac:dyDescent="0.6">
      <c r="A47" s="48">
        <v>3.26</v>
      </c>
      <c r="B47" s="48">
        <v>3150</v>
      </c>
      <c r="L47" s="49">
        <f t="shared" si="0"/>
        <v>0.51321760006793893</v>
      </c>
      <c r="M47" s="49">
        <f t="shared" si="1"/>
        <v>3.4983105537896004</v>
      </c>
    </row>
    <row r="48" spans="1:13" x14ac:dyDescent="0.6">
      <c r="A48" s="48">
        <v>3.93</v>
      </c>
      <c r="B48" s="48">
        <v>4050</v>
      </c>
      <c r="L48" s="49">
        <f t="shared" si="0"/>
        <v>0.59439255037542671</v>
      </c>
      <c r="M48" s="49">
        <f t="shared" si="1"/>
        <v>3.6074550232146687</v>
      </c>
    </row>
    <row r="49" spans="1:15" x14ac:dyDescent="0.6">
      <c r="A49" s="48">
        <v>3.55</v>
      </c>
      <c r="B49" s="48">
        <v>3530</v>
      </c>
      <c r="L49" s="49">
        <f t="shared" si="0"/>
        <v>0.5502283530550941</v>
      </c>
      <c r="M49" s="49">
        <f t="shared" si="1"/>
        <v>3.5477747053878224</v>
      </c>
      <c r="O49" s="50"/>
    </row>
    <row r="50" spans="1:15" x14ac:dyDescent="0.6">
      <c r="A50" s="48">
        <v>3.86</v>
      </c>
      <c r="B50" s="48">
        <v>3950</v>
      </c>
      <c r="L50" s="49">
        <f t="shared" si="0"/>
        <v>0.58658730467175491</v>
      </c>
      <c r="M50" s="49">
        <f t="shared" si="1"/>
        <v>3.5965970956264601</v>
      </c>
    </row>
    <row r="51" spans="1:15" x14ac:dyDescent="0.6">
      <c r="A51" s="48">
        <v>3.69</v>
      </c>
      <c r="B51" s="48">
        <v>3720</v>
      </c>
      <c r="L51" s="49">
        <f t="shared" si="0"/>
        <v>0.56702636615906032</v>
      </c>
      <c r="M51" s="49">
        <f t="shared" si="1"/>
        <v>3.5705429398818973</v>
      </c>
    </row>
    <row r="52" spans="1:15" x14ac:dyDescent="0.6">
      <c r="A52" s="48">
        <v>4.09</v>
      </c>
      <c r="B52" s="48">
        <v>4270</v>
      </c>
      <c r="L52" s="49">
        <f t="shared" si="0"/>
        <v>0.61172330800734176</v>
      </c>
      <c r="M52" s="49">
        <f t="shared" si="1"/>
        <v>3.6304278750250241</v>
      </c>
    </row>
    <row r="53" spans="1:15" x14ac:dyDescent="0.6">
      <c r="A53" s="48">
        <v>4.01</v>
      </c>
      <c r="B53" s="48">
        <v>4160</v>
      </c>
      <c r="L53" s="49">
        <f t="shared" si="0"/>
        <v>0.60314437262018228</v>
      </c>
      <c r="M53" s="49">
        <f t="shared" si="1"/>
        <v>3.6190933306267428</v>
      </c>
    </row>
    <row r="54" spans="1:15" x14ac:dyDescent="0.6">
      <c r="A54" s="48">
        <v>3.74</v>
      </c>
      <c r="B54" s="48">
        <v>3790</v>
      </c>
      <c r="L54" s="49">
        <f t="shared" si="0"/>
        <v>0.57287160220048017</v>
      </c>
      <c r="M54" s="49">
        <f t="shared" si="1"/>
        <v>3.5786392099680722</v>
      </c>
    </row>
    <row r="55" spans="1:15" x14ac:dyDescent="0.6">
      <c r="A55" s="48">
        <v>3.64</v>
      </c>
      <c r="B55" s="48">
        <v>3650</v>
      </c>
      <c r="D55" s="48" t="s">
        <v>42</v>
      </c>
      <c r="L55" s="49">
        <f t="shared" si="0"/>
        <v>0.56110138364905604</v>
      </c>
      <c r="M55" s="49">
        <f t="shared" si="1"/>
        <v>3.5622928644564746</v>
      </c>
    </row>
    <row r="56" spans="1:15" x14ac:dyDescent="0.6">
      <c r="A56" s="48">
        <v>3.46</v>
      </c>
      <c r="B56" s="48">
        <v>3410</v>
      </c>
      <c r="L56" s="49">
        <f t="shared" si="0"/>
        <v>0.53907609879277663</v>
      </c>
      <c r="M56" s="49">
        <f t="shared" si="1"/>
        <v>3.5327543789924976</v>
      </c>
    </row>
    <row r="57" spans="1:15" x14ac:dyDescent="0.6">
      <c r="A57" s="48">
        <v>3.39</v>
      </c>
      <c r="B57" s="48">
        <v>3320</v>
      </c>
      <c r="L57" s="49">
        <f t="shared" si="0"/>
        <v>0.53019969820308221</v>
      </c>
      <c r="M57" s="49">
        <f t="shared" si="1"/>
        <v>3.5211380837040362</v>
      </c>
    </row>
    <row r="58" spans="1:15" x14ac:dyDescent="0.6">
      <c r="A58" s="48">
        <v>3.45</v>
      </c>
      <c r="B58" s="48">
        <v>3400</v>
      </c>
      <c r="L58" s="49">
        <f t="shared" si="0"/>
        <v>0.53781909507327419</v>
      </c>
      <c r="M58" s="49">
        <f t="shared" si="1"/>
        <v>3.5314789170422549</v>
      </c>
    </row>
    <row r="59" spans="1:15" x14ac:dyDescent="0.6">
      <c r="A59" s="48">
        <v>3.42</v>
      </c>
      <c r="B59" s="48">
        <v>3360</v>
      </c>
      <c r="L59" s="49">
        <f t="shared" si="0"/>
        <v>0.53402610605613499</v>
      </c>
      <c r="M59" s="49">
        <f t="shared" si="1"/>
        <v>3.5263392773898441</v>
      </c>
    </row>
    <row r="60" spans="1:15" x14ac:dyDescent="0.6">
      <c r="A60" s="48">
        <v>3.56</v>
      </c>
      <c r="B60" s="48">
        <v>3550</v>
      </c>
      <c r="L60" s="49">
        <f t="shared" si="0"/>
        <v>0.55144999797287519</v>
      </c>
      <c r="M60" s="49">
        <f t="shared" si="1"/>
        <v>3.5502283530550942</v>
      </c>
    </row>
    <row r="61" spans="1:15" x14ac:dyDescent="0.6">
      <c r="A61" s="48">
        <v>3.53</v>
      </c>
      <c r="B61" s="48">
        <v>3510</v>
      </c>
      <c r="L61" s="49">
        <f t="shared" si="0"/>
        <v>0.54777470538782258</v>
      </c>
      <c r="M61" s="49">
        <f t="shared" si="1"/>
        <v>3.5453071164658239</v>
      </c>
    </row>
    <row r="62" spans="1:15" x14ac:dyDescent="0.6">
      <c r="A62" s="48">
        <v>3.33</v>
      </c>
      <c r="B62" s="48">
        <v>3240</v>
      </c>
      <c r="L62" s="49">
        <f t="shared" si="0"/>
        <v>0.52244423350631986</v>
      </c>
      <c r="M62" s="49">
        <f t="shared" si="1"/>
        <v>3.510545010206612</v>
      </c>
    </row>
    <row r="63" spans="1:15" x14ac:dyDescent="0.6">
      <c r="A63" s="48">
        <v>3.32</v>
      </c>
      <c r="B63" s="48">
        <v>3230</v>
      </c>
      <c r="L63" s="49">
        <f t="shared" si="0"/>
        <v>0.52113808370403625</v>
      </c>
      <c r="M63" s="49">
        <f t="shared" si="1"/>
        <v>3.509202522331103</v>
      </c>
    </row>
    <row r="64" spans="1:15" x14ac:dyDescent="0.6">
      <c r="A64" s="48">
        <v>3.24</v>
      </c>
      <c r="B64" s="48">
        <v>3130</v>
      </c>
      <c r="L64" s="49">
        <f t="shared" si="0"/>
        <v>0.51054501020661214</v>
      </c>
      <c r="M64" s="49">
        <f t="shared" si="1"/>
        <v>3.4955443375464483</v>
      </c>
    </row>
    <row r="65" spans="1:15" x14ac:dyDescent="0.6">
      <c r="A65" s="48">
        <v>3.29</v>
      </c>
      <c r="B65" s="48">
        <v>3190</v>
      </c>
      <c r="L65" s="49">
        <f t="shared" si="0"/>
        <v>0.51719589794997434</v>
      </c>
      <c r="M65" s="49">
        <f t="shared" si="1"/>
        <v>3.503790683057181</v>
      </c>
    </row>
    <row r="66" spans="1:15" x14ac:dyDescent="0.6">
      <c r="A66" s="48">
        <v>3.34</v>
      </c>
      <c r="B66" s="48">
        <v>3260</v>
      </c>
      <c r="L66" s="49">
        <f t="shared" si="0"/>
        <v>0.52374646681156445</v>
      </c>
      <c r="M66" s="49">
        <f t="shared" si="1"/>
        <v>3.5132176000679389</v>
      </c>
    </row>
    <row r="67" spans="1:15" x14ac:dyDescent="0.6">
      <c r="A67" s="48">
        <v>3.22</v>
      </c>
      <c r="B67" s="48">
        <v>3100</v>
      </c>
      <c r="L67" s="49">
        <f t="shared" si="0"/>
        <v>0.50785587169583091</v>
      </c>
      <c r="M67" s="49">
        <f t="shared" si="1"/>
        <v>3.4913616938342726</v>
      </c>
      <c r="O67" s="50"/>
    </row>
    <row r="68" spans="1:15" x14ac:dyDescent="0.6">
      <c r="A68" s="48">
        <v>3.27</v>
      </c>
      <c r="B68" s="48">
        <v>3170</v>
      </c>
      <c r="L68" s="49">
        <f t="shared" si="0"/>
        <v>0.51454775266028607</v>
      </c>
      <c r="M68" s="49">
        <f t="shared" si="1"/>
        <v>3.5010592622177517</v>
      </c>
    </row>
    <row r="69" spans="1:15" x14ac:dyDescent="0.6">
      <c r="A69" s="48">
        <v>3.24</v>
      </c>
      <c r="B69" s="48">
        <v>3130</v>
      </c>
      <c r="L69" s="49">
        <f t="shared" si="0"/>
        <v>0.51054501020661214</v>
      </c>
      <c r="M69" s="49">
        <f t="shared" si="1"/>
        <v>3.4955443375464483</v>
      </c>
    </row>
    <row r="70" spans="1:15" x14ac:dyDescent="0.6">
      <c r="A70" s="48">
        <v>3.55</v>
      </c>
      <c r="B70" s="48">
        <v>3530</v>
      </c>
      <c r="L70" s="49">
        <f t="shared" si="0"/>
        <v>0.5502283530550941</v>
      </c>
      <c r="M70" s="49">
        <f t="shared" si="1"/>
        <v>3.5477747053878224</v>
      </c>
    </row>
    <row r="71" spans="1:15" x14ac:dyDescent="0.6">
      <c r="A71" s="48">
        <v>4.04</v>
      </c>
      <c r="B71" s="48">
        <v>4200</v>
      </c>
      <c r="L71" s="49">
        <f t="shared" si="0"/>
        <v>0.60638136511060492</v>
      </c>
      <c r="M71" s="49">
        <f t="shared" si="1"/>
        <v>3.6232492903979003</v>
      </c>
    </row>
    <row r="72" spans="1:15" x14ac:dyDescent="0.6">
      <c r="A72" s="48">
        <v>4.8600000000000003</v>
      </c>
      <c r="B72" s="48">
        <v>5410</v>
      </c>
      <c r="L72" s="49">
        <f t="shared" si="0"/>
        <v>0.68663626926229337</v>
      </c>
      <c r="M72" s="49">
        <f t="shared" si="1"/>
        <v>3.7331972651065692</v>
      </c>
    </row>
    <row r="73" spans="1:15" x14ac:dyDescent="0.6">
      <c r="A73" s="48">
        <v>5.18</v>
      </c>
      <c r="B73" s="48">
        <v>5900</v>
      </c>
      <c r="L73" s="49">
        <f t="shared" si="0"/>
        <v>0.71432975974523305</v>
      </c>
      <c r="M73" s="49">
        <f t="shared" si="1"/>
        <v>3.7708520116421442</v>
      </c>
    </row>
    <row r="74" spans="1:15" x14ac:dyDescent="0.6">
      <c r="A74" s="48">
        <v>4.5199999999999996</v>
      </c>
      <c r="B74" s="48">
        <v>4890</v>
      </c>
      <c r="L74" s="49">
        <f t="shared" si="0"/>
        <v>0.65513843481138212</v>
      </c>
      <c r="M74" s="49">
        <f t="shared" si="1"/>
        <v>3.6893088591236203</v>
      </c>
    </row>
    <row r="75" spans="1:15" x14ac:dyDescent="0.6">
      <c r="A75" s="48">
        <v>4.3600000000000003</v>
      </c>
      <c r="B75" s="48">
        <v>4660</v>
      </c>
      <c r="D75" s="48" t="s">
        <v>41</v>
      </c>
      <c r="L75" s="49">
        <f t="shared" si="0"/>
        <v>0.63948648926858609</v>
      </c>
      <c r="M75" s="49">
        <f t="shared" si="1"/>
        <v>3.6683859166900001</v>
      </c>
    </row>
    <row r="76" spans="1:15" x14ac:dyDescent="0.6">
      <c r="A76" s="48">
        <v>5.58</v>
      </c>
      <c r="B76" s="48">
        <v>6550</v>
      </c>
      <c r="L76" s="49">
        <f t="shared" si="0"/>
        <v>0.74663419893757876</v>
      </c>
      <c r="M76" s="49">
        <f t="shared" si="1"/>
        <v>3.8162412999917832</v>
      </c>
    </row>
    <row r="77" spans="1:15" x14ac:dyDescent="0.6">
      <c r="A77" s="48">
        <v>8.1999999999999993</v>
      </c>
      <c r="B77" s="48">
        <v>11300</v>
      </c>
      <c r="L77" s="49">
        <f t="shared" si="0"/>
        <v>0.91381385238371671</v>
      </c>
      <c r="M77" s="49">
        <f t="shared" si="1"/>
        <v>4.0530784434834199</v>
      </c>
    </row>
    <row r="78" spans="1:15" x14ac:dyDescent="0.6">
      <c r="A78" s="48">
        <v>7.39</v>
      </c>
      <c r="B78" s="48">
        <v>9720</v>
      </c>
      <c r="L78" s="49">
        <f t="shared" si="0"/>
        <v>0.86864443839482575</v>
      </c>
      <c r="M78" s="49">
        <f t="shared" si="1"/>
        <v>3.9876662649262746</v>
      </c>
    </row>
    <row r="79" spans="1:15" x14ac:dyDescent="0.6">
      <c r="A79" s="48">
        <v>6.07</v>
      </c>
      <c r="B79" s="48">
        <v>7360</v>
      </c>
      <c r="L79" s="49">
        <f t="shared" si="0"/>
        <v>0.78318869107525757</v>
      </c>
      <c r="M79" s="49">
        <f t="shared" si="1"/>
        <v>3.8668778143374989</v>
      </c>
    </row>
    <row r="80" spans="1:15" x14ac:dyDescent="0.6">
      <c r="A80" s="48">
        <v>4.96</v>
      </c>
      <c r="B80" s="48">
        <v>5560</v>
      </c>
      <c r="L80" s="49">
        <f t="shared" si="0"/>
        <v>0.69548167649019743</v>
      </c>
      <c r="M80" s="49">
        <f t="shared" si="1"/>
        <v>3.7450747915820575</v>
      </c>
    </row>
    <row r="81" spans="1:13" x14ac:dyDescent="0.6">
      <c r="A81" s="48">
        <v>4.2300000000000004</v>
      </c>
      <c r="B81" s="48">
        <v>4470</v>
      </c>
      <c r="L81" s="49">
        <f t="shared" ref="L81:L144" si="2">LOG10(A81)</f>
        <v>0.6263403673750424</v>
      </c>
      <c r="M81" s="49">
        <f t="shared" ref="M81:M144" si="3">LOG10(B81)</f>
        <v>3.6503075231319366</v>
      </c>
    </row>
    <row r="82" spans="1:13" x14ac:dyDescent="0.6">
      <c r="A82" s="48">
        <v>4.07</v>
      </c>
      <c r="B82" s="48">
        <v>4240</v>
      </c>
      <c r="L82" s="49">
        <f t="shared" si="2"/>
        <v>0.60959440922522001</v>
      </c>
      <c r="M82" s="49">
        <f t="shared" si="3"/>
        <v>3.6273658565927325</v>
      </c>
    </row>
    <row r="83" spans="1:13" x14ac:dyDescent="0.6">
      <c r="A83" s="48">
        <v>4.12</v>
      </c>
      <c r="B83" s="48">
        <v>4310</v>
      </c>
      <c r="L83" s="49">
        <f t="shared" si="2"/>
        <v>0.61489721603313463</v>
      </c>
      <c r="M83" s="49">
        <f t="shared" si="3"/>
        <v>3.6344772701607315</v>
      </c>
    </row>
    <row r="84" spans="1:13" x14ac:dyDescent="0.6">
      <c r="A84" s="48">
        <v>4.22</v>
      </c>
      <c r="B84" s="48">
        <v>4460</v>
      </c>
      <c r="L84" s="49">
        <f t="shared" si="2"/>
        <v>0.62531245096167387</v>
      </c>
      <c r="M84" s="49">
        <f t="shared" si="3"/>
        <v>3.6493348587121419</v>
      </c>
    </row>
    <row r="85" spans="1:13" x14ac:dyDescent="0.6">
      <c r="A85" s="48">
        <v>4.12</v>
      </c>
      <c r="B85" s="48">
        <v>4310</v>
      </c>
      <c r="L85" s="49">
        <f t="shared" si="2"/>
        <v>0.61489721603313463</v>
      </c>
      <c r="M85" s="49">
        <f t="shared" si="3"/>
        <v>3.6344772701607315</v>
      </c>
    </row>
    <row r="86" spans="1:13" x14ac:dyDescent="0.6">
      <c r="A86" s="48">
        <v>4.0199999999999996</v>
      </c>
      <c r="B86" s="48">
        <v>4170</v>
      </c>
      <c r="L86" s="49">
        <f t="shared" si="2"/>
        <v>0.60422605308446997</v>
      </c>
      <c r="M86" s="49">
        <f t="shared" si="3"/>
        <v>3.6201360549737576</v>
      </c>
    </row>
    <row r="87" spans="1:13" x14ac:dyDescent="0.6">
      <c r="A87" s="48">
        <v>3.79</v>
      </c>
      <c r="B87" s="48">
        <v>3850</v>
      </c>
      <c r="L87" s="49">
        <f t="shared" si="2"/>
        <v>0.57863920996807239</v>
      </c>
      <c r="M87" s="49">
        <f t="shared" si="3"/>
        <v>3.5854607295085006</v>
      </c>
    </row>
    <row r="88" spans="1:13" x14ac:dyDescent="0.6">
      <c r="A88" s="48">
        <v>3.87</v>
      </c>
      <c r="B88" s="48">
        <v>3960</v>
      </c>
      <c r="L88" s="49">
        <f t="shared" si="2"/>
        <v>0.5877109650189114</v>
      </c>
      <c r="M88" s="49">
        <f t="shared" si="3"/>
        <v>3.5976951859255122</v>
      </c>
    </row>
    <row r="89" spans="1:13" x14ac:dyDescent="0.6">
      <c r="A89" s="48">
        <v>3.63</v>
      </c>
      <c r="B89" s="48">
        <v>3640</v>
      </c>
      <c r="L89" s="49">
        <f t="shared" si="2"/>
        <v>0.55990662503611255</v>
      </c>
      <c r="M89" s="49">
        <f t="shared" si="3"/>
        <v>3.5611013836490559</v>
      </c>
    </row>
    <row r="90" spans="1:13" x14ac:dyDescent="0.6">
      <c r="A90" s="48">
        <v>3.56</v>
      </c>
      <c r="B90" s="48">
        <v>3550</v>
      </c>
      <c r="L90" s="49">
        <f t="shared" si="2"/>
        <v>0.55144999797287519</v>
      </c>
      <c r="M90" s="49">
        <f t="shared" si="3"/>
        <v>3.5502283530550942</v>
      </c>
    </row>
    <row r="91" spans="1:13" x14ac:dyDescent="0.6">
      <c r="A91" s="48">
        <v>3.12</v>
      </c>
      <c r="B91" s="48">
        <v>2980</v>
      </c>
      <c r="L91" s="49">
        <f t="shared" si="2"/>
        <v>0.49415459401844281</v>
      </c>
      <c r="M91" s="49">
        <f t="shared" si="3"/>
        <v>3.4742162640762553</v>
      </c>
    </row>
    <row r="92" spans="1:13" x14ac:dyDescent="0.6">
      <c r="A92" s="48">
        <v>2.48</v>
      </c>
      <c r="B92" s="48">
        <v>2210</v>
      </c>
      <c r="L92" s="49">
        <f t="shared" si="2"/>
        <v>0.39445168082621629</v>
      </c>
      <c r="M92" s="49">
        <f t="shared" si="3"/>
        <v>3.3443922736851106</v>
      </c>
    </row>
    <row r="93" spans="1:13" x14ac:dyDescent="0.6">
      <c r="A93" s="48">
        <v>2.79</v>
      </c>
      <c r="B93" s="48">
        <v>2570</v>
      </c>
      <c r="L93" s="49">
        <f t="shared" si="2"/>
        <v>0.44560420327359757</v>
      </c>
      <c r="M93" s="49">
        <f t="shared" si="3"/>
        <v>3.4099331233312946</v>
      </c>
    </row>
    <row r="94" spans="1:13" x14ac:dyDescent="0.6">
      <c r="A94" s="48">
        <v>3.12</v>
      </c>
      <c r="B94" s="48">
        <v>2970</v>
      </c>
      <c r="L94" s="49">
        <f t="shared" si="2"/>
        <v>0.49415459401844281</v>
      </c>
      <c r="M94" s="49">
        <f t="shared" si="3"/>
        <v>3.4727564493172123</v>
      </c>
    </row>
    <row r="95" spans="1:13" x14ac:dyDescent="0.6">
      <c r="A95" s="48">
        <v>3.19</v>
      </c>
      <c r="B95" s="48">
        <v>3060</v>
      </c>
      <c r="L95" s="49">
        <f t="shared" si="2"/>
        <v>0.50379068305718111</v>
      </c>
      <c r="M95" s="49">
        <f t="shared" si="3"/>
        <v>3.4857214264815801</v>
      </c>
    </row>
    <row r="96" spans="1:13" x14ac:dyDescent="0.6">
      <c r="A96" s="48">
        <v>3.25</v>
      </c>
      <c r="B96" s="48">
        <v>3150</v>
      </c>
      <c r="L96" s="49">
        <f t="shared" si="2"/>
        <v>0.51188336097887432</v>
      </c>
      <c r="M96" s="49">
        <f t="shared" si="3"/>
        <v>3.4983105537896004</v>
      </c>
    </row>
    <row r="97" spans="1:13" x14ac:dyDescent="0.6">
      <c r="A97" s="48">
        <v>3.3</v>
      </c>
      <c r="B97" s="48">
        <v>3210</v>
      </c>
      <c r="L97" s="49">
        <f t="shared" si="2"/>
        <v>0.51851393987788741</v>
      </c>
      <c r="M97" s="49">
        <f t="shared" si="3"/>
        <v>3.5065050324048719</v>
      </c>
    </row>
    <row r="98" spans="1:13" x14ac:dyDescent="0.6">
      <c r="A98" s="48">
        <v>3</v>
      </c>
      <c r="B98" s="48">
        <v>2830</v>
      </c>
      <c r="L98" s="49">
        <f t="shared" si="2"/>
        <v>0.47712125471966244</v>
      </c>
      <c r="M98" s="49">
        <f t="shared" si="3"/>
        <v>3.4517864355242902</v>
      </c>
    </row>
    <row r="99" spans="1:13" x14ac:dyDescent="0.6">
      <c r="A99" s="48">
        <v>3.06</v>
      </c>
      <c r="B99" s="48">
        <v>2910</v>
      </c>
      <c r="L99" s="49">
        <f t="shared" si="2"/>
        <v>0.48572142648158001</v>
      </c>
      <c r="M99" s="49">
        <f t="shared" si="3"/>
        <v>3.4638929889859074</v>
      </c>
    </row>
    <row r="100" spans="1:13" x14ac:dyDescent="0.6">
      <c r="A100" s="48">
        <v>3.05</v>
      </c>
      <c r="B100" s="48">
        <v>2890</v>
      </c>
      <c r="L100" s="49">
        <f t="shared" si="2"/>
        <v>0.48429983934678583</v>
      </c>
      <c r="M100" s="49">
        <f t="shared" si="3"/>
        <v>3.4608978427565478</v>
      </c>
    </row>
    <row r="101" spans="1:13" x14ac:dyDescent="0.6">
      <c r="A101" s="48">
        <v>3.07</v>
      </c>
      <c r="B101" s="48">
        <v>2920</v>
      </c>
      <c r="L101" s="49">
        <f t="shared" si="2"/>
        <v>0.48713837547718647</v>
      </c>
      <c r="M101" s="49">
        <f t="shared" si="3"/>
        <v>3.4653828514484184</v>
      </c>
    </row>
    <row r="102" spans="1:13" x14ac:dyDescent="0.6">
      <c r="A102" s="48">
        <v>3.15</v>
      </c>
      <c r="B102" s="48">
        <v>3020</v>
      </c>
      <c r="L102" s="49">
        <f t="shared" si="2"/>
        <v>0.49831055378960049</v>
      </c>
      <c r="M102" s="49">
        <f t="shared" si="3"/>
        <v>3.4800069429571505</v>
      </c>
    </row>
    <row r="103" spans="1:13" x14ac:dyDescent="0.6">
      <c r="A103" s="48">
        <v>5.04</v>
      </c>
      <c r="B103" s="48">
        <v>5680</v>
      </c>
      <c r="L103" s="49">
        <f t="shared" si="2"/>
        <v>0.70243053644552533</v>
      </c>
      <c r="M103" s="49">
        <f t="shared" si="3"/>
        <v>3.7543483357110188</v>
      </c>
    </row>
    <row r="104" spans="1:13" x14ac:dyDescent="0.6">
      <c r="A104" s="48">
        <v>12.22</v>
      </c>
      <c r="B104" s="48">
        <v>20100</v>
      </c>
      <c r="L104" s="49">
        <f t="shared" si="2"/>
        <v>1.0870712059065355</v>
      </c>
      <c r="M104" s="49">
        <f t="shared" si="3"/>
        <v>4.3031960574204886</v>
      </c>
    </row>
    <row r="105" spans="1:13" x14ac:dyDescent="0.6">
      <c r="A105" s="48">
        <v>12.29</v>
      </c>
      <c r="B105" s="48">
        <v>20200</v>
      </c>
      <c r="L105" s="49">
        <f t="shared" si="2"/>
        <v>1.0895518828864541</v>
      </c>
      <c r="M105" s="49">
        <f t="shared" si="3"/>
        <v>4.3053513694466234</v>
      </c>
    </row>
    <row r="106" spans="1:13" x14ac:dyDescent="0.6">
      <c r="A106" s="48">
        <v>11</v>
      </c>
      <c r="B106" s="48">
        <v>17200</v>
      </c>
      <c r="L106" s="49">
        <f t="shared" si="2"/>
        <v>1.0413926851582251</v>
      </c>
      <c r="M106" s="49">
        <f t="shared" si="3"/>
        <v>4.2355284469075487</v>
      </c>
    </row>
    <row r="107" spans="1:13" x14ac:dyDescent="0.6">
      <c r="A107" s="48">
        <v>9.1</v>
      </c>
      <c r="B107" s="48">
        <v>13100</v>
      </c>
      <c r="L107" s="49">
        <f t="shared" si="2"/>
        <v>0.95904139232109353</v>
      </c>
      <c r="M107" s="49">
        <f t="shared" si="3"/>
        <v>4.1172712956557644</v>
      </c>
    </row>
    <row r="108" spans="1:13" x14ac:dyDescent="0.6">
      <c r="A108" s="48">
        <v>7.91</v>
      </c>
      <c r="B108" s="48">
        <v>10700</v>
      </c>
      <c r="L108" s="49">
        <f t="shared" si="2"/>
        <v>0.89817648349767654</v>
      </c>
      <c r="M108" s="49">
        <f t="shared" si="3"/>
        <v>4.0293837776852097</v>
      </c>
    </row>
    <row r="109" spans="1:13" x14ac:dyDescent="0.6">
      <c r="A109" s="48">
        <v>6</v>
      </c>
      <c r="B109" s="48">
        <v>7250</v>
      </c>
      <c r="L109" s="49">
        <f t="shared" si="2"/>
        <v>0.77815125038364363</v>
      </c>
      <c r="M109" s="49">
        <f t="shared" si="3"/>
        <v>3.8603380065709936</v>
      </c>
    </row>
    <row r="110" spans="1:13" x14ac:dyDescent="0.6">
      <c r="A110" s="48">
        <v>5.44</v>
      </c>
      <c r="B110" s="48">
        <v>6320</v>
      </c>
      <c r="L110" s="49">
        <f t="shared" si="2"/>
        <v>0.73559889969817993</v>
      </c>
      <c r="M110" s="49">
        <f t="shared" si="3"/>
        <v>3.8007170782823851</v>
      </c>
    </row>
    <row r="111" spans="1:13" x14ac:dyDescent="0.6">
      <c r="A111" s="48">
        <v>5.27</v>
      </c>
      <c r="B111" s="48">
        <v>6050</v>
      </c>
      <c r="L111" s="49">
        <f t="shared" si="2"/>
        <v>0.72181061521254652</v>
      </c>
      <c r="M111" s="49">
        <f t="shared" si="3"/>
        <v>3.781755374652469</v>
      </c>
    </row>
    <row r="112" spans="1:13" x14ac:dyDescent="0.6">
      <c r="A112" s="48">
        <v>12.02</v>
      </c>
      <c r="B112" s="48">
        <v>19600</v>
      </c>
      <c r="L112" s="49">
        <f t="shared" si="2"/>
        <v>1.0799044676667207</v>
      </c>
      <c r="M112" s="49">
        <f t="shared" si="3"/>
        <v>4.2922560713564764</v>
      </c>
    </row>
    <row r="113" spans="1:13" x14ac:dyDescent="0.6">
      <c r="A113" s="48">
        <v>11.05</v>
      </c>
      <c r="B113" s="48">
        <v>17300</v>
      </c>
      <c r="L113" s="49">
        <f t="shared" si="2"/>
        <v>1.0433622780211296</v>
      </c>
      <c r="M113" s="49">
        <f t="shared" si="3"/>
        <v>4.238046103128795</v>
      </c>
    </row>
    <row r="114" spans="1:13" x14ac:dyDescent="0.6">
      <c r="A114" s="48">
        <v>9.43</v>
      </c>
      <c r="B114" s="48">
        <v>13800</v>
      </c>
      <c r="L114" s="49">
        <f t="shared" si="2"/>
        <v>0.97451169273732841</v>
      </c>
      <c r="M114" s="49">
        <f t="shared" si="3"/>
        <v>4.1398790864012369</v>
      </c>
    </row>
    <row r="115" spans="1:13" x14ac:dyDescent="0.6">
      <c r="A115" s="48">
        <v>7.5</v>
      </c>
      <c r="B115" s="48">
        <v>9930</v>
      </c>
      <c r="L115" s="49">
        <f t="shared" si="2"/>
        <v>0.87506126339170009</v>
      </c>
      <c r="M115" s="49">
        <f t="shared" si="3"/>
        <v>3.996949248495381</v>
      </c>
    </row>
    <row r="116" spans="1:13" x14ac:dyDescent="0.6">
      <c r="A116" s="48">
        <v>5.93</v>
      </c>
      <c r="B116" s="48">
        <v>7120</v>
      </c>
      <c r="L116" s="49">
        <f t="shared" si="2"/>
        <v>0.77305469336426258</v>
      </c>
      <c r="M116" s="49">
        <f t="shared" si="3"/>
        <v>3.8524799936368566</v>
      </c>
    </row>
    <row r="117" spans="1:13" x14ac:dyDescent="0.6">
      <c r="A117" s="48">
        <v>5.86</v>
      </c>
      <c r="B117" s="48">
        <v>7010</v>
      </c>
      <c r="L117" s="49">
        <f t="shared" si="2"/>
        <v>0.7678976160180907</v>
      </c>
      <c r="M117" s="49">
        <f t="shared" si="3"/>
        <v>3.8457180179666586</v>
      </c>
    </row>
    <row r="118" spans="1:13" x14ac:dyDescent="0.6">
      <c r="A118" s="48">
        <v>6.05</v>
      </c>
      <c r="B118" s="48">
        <v>7320</v>
      </c>
      <c r="L118" s="49">
        <f t="shared" si="2"/>
        <v>0.78175537465246892</v>
      </c>
      <c r="M118" s="49">
        <f t="shared" si="3"/>
        <v>3.8645110810583918</v>
      </c>
    </row>
    <row r="119" spans="1:13" x14ac:dyDescent="0.6">
      <c r="A119" s="48">
        <v>6.28</v>
      </c>
      <c r="B119" s="48">
        <v>7720</v>
      </c>
      <c r="L119" s="49">
        <f t="shared" si="2"/>
        <v>0.79795964373719619</v>
      </c>
      <c r="M119" s="49">
        <f t="shared" si="3"/>
        <v>3.8876173003357359</v>
      </c>
    </row>
    <row r="120" spans="1:13" x14ac:dyDescent="0.6">
      <c r="A120" s="48">
        <v>9.64</v>
      </c>
      <c r="B120" s="48">
        <v>14200</v>
      </c>
      <c r="L120" s="49">
        <f t="shared" si="2"/>
        <v>0.98407703390283086</v>
      </c>
      <c r="M120" s="49">
        <f t="shared" si="3"/>
        <v>4.1522883443830567</v>
      </c>
    </row>
    <row r="121" spans="1:13" x14ac:dyDescent="0.6">
      <c r="A121" s="48">
        <v>13.61</v>
      </c>
      <c r="B121" s="48">
        <v>23500</v>
      </c>
      <c r="L121" s="49">
        <f t="shared" si="2"/>
        <v>1.1338581252033346</v>
      </c>
      <c r="M121" s="49">
        <f t="shared" si="3"/>
        <v>4.3710678622717358</v>
      </c>
    </row>
    <row r="122" spans="1:13" x14ac:dyDescent="0.6">
      <c r="A122" s="48">
        <v>12.28</v>
      </c>
      <c r="B122" s="48">
        <v>20200</v>
      </c>
      <c r="L122" s="49">
        <f t="shared" si="2"/>
        <v>1.0891983668051488</v>
      </c>
      <c r="M122" s="49">
        <f t="shared" si="3"/>
        <v>4.3053513694466234</v>
      </c>
    </row>
    <row r="123" spans="1:13" x14ac:dyDescent="0.6">
      <c r="A123" s="48">
        <v>11.58</v>
      </c>
      <c r="B123" s="48">
        <v>18600</v>
      </c>
      <c r="L123" s="49">
        <f t="shared" si="2"/>
        <v>1.0637085593914173</v>
      </c>
      <c r="M123" s="49">
        <f t="shared" si="3"/>
        <v>4.2695129442179161</v>
      </c>
    </row>
    <row r="124" spans="1:13" x14ac:dyDescent="0.6">
      <c r="A124" s="48">
        <v>10.54</v>
      </c>
      <c r="B124" s="48">
        <v>16200</v>
      </c>
      <c r="L124" s="49">
        <f t="shared" si="2"/>
        <v>1.0228406108765278</v>
      </c>
      <c r="M124" s="49">
        <f t="shared" si="3"/>
        <v>4.2095150145426308</v>
      </c>
    </row>
    <row r="125" spans="1:13" x14ac:dyDescent="0.6">
      <c r="A125" s="48">
        <v>13.21</v>
      </c>
      <c r="B125" s="48">
        <v>22500</v>
      </c>
      <c r="L125" s="49">
        <f t="shared" si="2"/>
        <v>1.1209028176145273</v>
      </c>
      <c r="M125" s="49">
        <f t="shared" si="3"/>
        <v>4.3521825181113627</v>
      </c>
    </row>
    <row r="126" spans="1:13" x14ac:dyDescent="0.6">
      <c r="A126" s="48">
        <v>15.28</v>
      </c>
      <c r="B126" s="48">
        <v>28200</v>
      </c>
      <c r="L126" s="49">
        <f t="shared" si="2"/>
        <v>1.1841233542396712</v>
      </c>
      <c r="M126" s="49">
        <f t="shared" si="3"/>
        <v>4.4502491083193609</v>
      </c>
    </row>
    <row r="127" spans="1:13" x14ac:dyDescent="0.6">
      <c r="A127" s="48">
        <v>14.36</v>
      </c>
      <c r="B127" s="48">
        <v>25600</v>
      </c>
      <c r="L127" s="49">
        <f t="shared" si="2"/>
        <v>1.1571544399062814</v>
      </c>
      <c r="M127" s="49">
        <f t="shared" si="3"/>
        <v>4.4082399653118491</v>
      </c>
    </row>
    <row r="128" spans="1:13" x14ac:dyDescent="0.6">
      <c r="A128" s="48">
        <v>17.600000000000001</v>
      </c>
      <c r="B128" s="48">
        <v>36700</v>
      </c>
      <c r="L128" s="49">
        <f t="shared" si="2"/>
        <v>1.2455126678141499</v>
      </c>
      <c r="M128" s="49">
        <f t="shared" si="3"/>
        <v>4.5646660642520898</v>
      </c>
    </row>
    <row r="129" spans="1:13" x14ac:dyDescent="0.6">
      <c r="A129" s="48">
        <v>18.37</v>
      </c>
      <c r="B129" s="48">
        <v>40400</v>
      </c>
      <c r="L129" s="49">
        <f t="shared" si="2"/>
        <v>1.2641091563058084</v>
      </c>
      <c r="M129" s="49">
        <f t="shared" si="3"/>
        <v>4.6063813651106047</v>
      </c>
    </row>
    <row r="130" spans="1:13" x14ac:dyDescent="0.6">
      <c r="A130" s="48">
        <v>16.7</v>
      </c>
      <c r="B130" s="48">
        <v>32900</v>
      </c>
      <c r="L130" s="49">
        <f t="shared" si="2"/>
        <v>1.2227164711475833</v>
      </c>
      <c r="M130" s="49">
        <f t="shared" si="3"/>
        <v>4.517195897949974</v>
      </c>
    </row>
    <row r="131" spans="1:13" x14ac:dyDescent="0.6">
      <c r="A131" s="48">
        <v>14.82</v>
      </c>
      <c r="B131" s="48">
        <v>26800</v>
      </c>
      <c r="L131" s="49">
        <f t="shared" si="2"/>
        <v>1.1708482036433094</v>
      </c>
      <c r="M131" s="49">
        <f t="shared" si="3"/>
        <v>4.4281347940287885</v>
      </c>
    </row>
    <row r="132" spans="1:13" x14ac:dyDescent="0.6">
      <c r="A132" s="48">
        <v>13.41</v>
      </c>
      <c r="B132" s="48">
        <v>23000</v>
      </c>
      <c r="L132" s="49">
        <f t="shared" si="2"/>
        <v>1.127428777851599</v>
      </c>
      <c r="M132" s="49">
        <f t="shared" si="3"/>
        <v>4.3617278360175931</v>
      </c>
    </row>
    <row r="133" spans="1:13" x14ac:dyDescent="0.6">
      <c r="A133" s="48">
        <v>12.96</v>
      </c>
      <c r="B133" s="48">
        <v>21900</v>
      </c>
      <c r="L133" s="49">
        <f t="shared" si="2"/>
        <v>1.1126050015345745</v>
      </c>
      <c r="M133" s="49">
        <f t="shared" si="3"/>
        <v>4.3404441148401185</v>
      </c>
    </row>
    <row r="134" spans="1:13" x14ac:dyDescent="0.6">
      <c r="A134" s="48">
        <v>11.81</v>
      </c>
      <c r="B134" s="48">
        <v>19100</v>
      </c>
      <c r="L134" s="49">
        <f t="shared" si="2"/>
        <v>1.0722498976135149</v>
      </c>
      <c r="M134" s="49">
        <f t="shared" si="3"/>
        <v>4.2810333672477272</v>
      </c>
    </row>
    <row r="135" spans="1:13" x14ac:dyDescent="0.6">
      <c r="A135" s="48">
        <v>11.12</v>
      </c>
      <c r="B135" s="48">
        <v>17500</v>
      </c>
      <c r="L135" s="49">
        <f t="shared" si="2"/>
        <v>1.0461047872460387</v>
      </c>
      <c r="M135" s="49">
        <f t="shared" si="3"/>
        <v>4.2430380486862944</v>
      </c>
    </row>
    <row r="136" spans="1:13" x14ac:dyDescent="0.6">
      <c r="A136" s="48">
        <v>10.01</v>
      </c>
      <c r="B136" s="48">
        <v>15000</v>
      </c>
      <c r="L136" s="49">
        <f t="shared" si="2"/>
        <v>1.0004340774793186</v>
      </c>
      <c r="M136" s="49">
        <f t="shared" si="3"/>
        <v>4.1760912590556813</v>
      </c>
    </row>
    <row r="137" spans="1:13" x14ac:dyDescent="0.6">
      <c r="A137" s="48">
        <v>9.32</v>
      </c>
      <c r="B137" s="48">
        <v>13600</v>
      </c>
      <c r="L137" s="49">
        <f t="shared" si="2"/>
        <v>0.96941591235398139</v>
      </c>
      <c r="M137" s="49">
        <f t="shared" si="3"/>
        <v>4.1335389083702179</v>
      </c>
    </row>
    <row r="138" spans="1:13" x14ac:dyDescent="0.6">
      <c r="A138" s="48">
        <v>8.66</v>
      </c>
      <c r="B138" s="48">
        <v>12200</v>
      </c>
      <c r="L138" s="49">
        <f t="shared" si="2"/>
        <v>0.9375178920173467</v>
      </c>
      <c r="M138" s="49">
        <f t="shared" si="3"/>
        <v>4.0863598306747484</v>
      </c>
    </row>
    <row r="139" spans="1:13" x14ac:dyDescent="0.6">
      <c r="A139" s="48">
        <v>8.1999999999999993</v>
      </c>
      <c r="B139" s="48">
        <v>11300</v>
      </c>
      <c r="L139" s="49">
        <f t="shared" si="2"/>
        <v>0.91381385238371671</v>
      </c>
      <c r="M139" s="49">
        <f t="shared" si="3"/>
        <v>4.0530784434834199</v>
      </c>
    </row>
    <row r="140" spans="1:13" x14ac:dyDescent="0.6">
      <c r="A140" s="48">
        <v>7.25</v>
      </c>
      <c r="B140" s="48">
        <v>9460</v>
      </c>
      <c r="L140" s="49">
        <f t="shared" si="2"/>
        <v>0.86033800657099369</v>
      </c>
      <c r="M140" s="49">
        <f t="shared" si="3"/>
        <v>3.9758911364017928</v>
      </c>
    </row>
    <row r="141" spans="1:13" x14ac:dyDescent="0.6">
      <c r="A141" s="48">
        <v>6.93</v>
      </c>
      <c r="B141" s="48">
        <v>8870</v>
      </c>
      <c r="L141" s="49">
        <f t="shared" si="2"/>
        <v>0.84073323461180671</v>
      </c>
      <c r="M141" s="49">
        <f t="shared" si="3"/>
        <v>3.9479236198317262</v>
      </c>
    </row>
    <row r="142" spans="1:13" x14ac:dyDescent="0.6">
      <c r="A142" s="48">
        <v>6.61</v>
      </c>
      <c r="B142" s="48">
        <v>8300</v>
      </c>
      <c r="L142" s="49">
        <f t="shared" si="2"/>
        <v>0.82020145948564027</v>
      </c>
      <c r="M142" s="49">
        <f t="shared" si="3"/>
        <v>3.9190780923760737</v>
      </c>
    </row>
    <row r="143" spans="1:13" x14ac:dyDescent="0.6">
      <c r="A143" s="48">
        <v>6.35</v>
      </c>
      <c r="B143" s="48">
        <v>7840</v>
      </c>
      <c r="L143" s="49">
        <f t="shared" si="2"/>
        <v>0.80277372529197566</v>
      </c>
      <c r="M143" s="49">
        <f t="shared" si="3"/>
        <v>3.8943160626844384</v>
      </c>
    </row>
    <row r="144" spans="1:13" x14ac:dyDescent="0.6">
      <c r="A144" s="48">
        <v>6.26</v>
      </c>
      <c r="B144" s="48">
        <v>7690</v>
      </c>
      <c r="L144" s="49">
        <f t="shared" si="2"/>
        <v>0.7965743332104297</v>
      </c>
      <c r="M144" s="49">
        <f t="shared" si="3"/>
        <v>3.885926339801431</v>
      </c>
    </row>
    <row r="145" spans="1:13" x14ac:dyDescent="0.6">
      <c r="A145" s="48">
        <v>5.85</v>
      </c>
      <c r="B145" s="48">
        <v>6990</v>
      </c>
      <c r="L145" s="49">
        <f t="shared" ref="L145:L208" si="4">LOG10(A145)</f>
        <v>0.76715586608218045</v>
      </c>
      <c r="M145" s="49">
        <f t="shared" ref="M145:M208" si="5">LOG10(B145)</f>
        <v>3.8444771757456815</v>
      </c>
    </row>
    <row r="146" spans="1:13" x14ac:dyDescent="0.6">
      <c r="A146" s="48">
        <v>6.57</v>
      </c>
      <c r="B146" s="48">
        <v>8230</v>
      </c>
      <c r="L146" s="49">
        <f t="shared" si="4"/>
        <v>0.81756536955978076</v>
      </c>
      <c r="M146" s="49">
        <f t="shared" si="5"/>
        <v>3.9153998352122699</v>
      </c>
    </row>
    <row r="147" spans="1:13" x14ac:dyDescent="0.6">
      <c r="A147" s="48">
        <v>11.39</v>
      </c>
      <c r="B147" s="48">
        <v>18100</v>
      </c>
      <c r="L147" s="49">
        <f t="shared" si="4"/>
        <v>1.0565237240791003</v>
      </c>
      <c r="M147" s="49">
        <f t="shared" si="5"/>
        <v>4.2576785748691846</v>
      </c>
    </row>
    <row r="148" spans="1:13" x14ac:dyDescent="0.6">
      <c r="A148" s="48">
        <v>10.64</v>
      </c>
      <c r="B148" s="48">
        <v>16400</v>
      </c>
      <c r="L148" s="49">
        <f t="shared" si="4"/>
        <v>1.0269416279590293</v>
      </c>
      <c r="M148" s="49">
        <f t="shared" si="5"/>
        <v>4.214843848047698</v>
      </c>
    </row>
    <row r="149" spans="1:13" x14ac:dyDescent="0.6">
      <c r="A149" s="48">
        <v>9.06</v>
      </c>
      <c r="B149" s="48">
        <v>13000</v>
      </c>
      <c r="L149" s="49">
        <f t="shared" si="4"/>
        <v>0.95712819767681312</v>
      </c>
      <c r="M149" s="49">
        <f t="shared" si="5"/>
        <v>4.1139433523068369</v>
      </c>
    </row>
    <row r="150" spans="1:13" x14ac:dyDescent="0.6">
      <c r="A150" s="48">
        <v>7.98</v>
      </c>
      <c r="B150" s="48">
        <v>10800</v>
      </c>
      <c r="L150" s="49">
        <f t="shared" si="4"/>
        <v>0.90200289135072942</v>
      </c>
      <c r="M150" s="49">
        <f t="shared" si="5"/>
        <v>4.0334237554869494</v>
      </c>
    </row>
    <row r="151" spans="1:13" x14ac:dyDescent="0.6">
      <c r="A151" s="48">
        <v>8.15</v>
      </c>
      <c r="B151" s="48">
        <v>11200</v>
      </c>
      <c r="L151" s="49">
        <f t="shared" si="4"/>
        <v>0.91115760873997664</v>
      </c>
      <c r="M151" s="49">
        <f t="shared" si="5"/>
        <v>4.0492180226701819</v>
      </c>
    </row>
    <row r="152" spans="1:13" x14ac:dyDescent="0.6">
      <c r="A152" s="48">
        <v>10.63</v>
      </c>
      <c r="B152" s="48">
        <v>16400</v>
      </c>
      <c r="L152" s="49">
        <f t="shared" si="4"/>
        <v>1.0265332645232967</v>
      </c>
      <c r="M152" s="49">
        <f t="shared" si="5"/>
        <v>4.214843848047698</v>
      </c>
    </row>
    <row r="153" spans="1:13" x14ac:dyDescent="0.6">
      <c r="A153" s="48">
        <v>9.52</v>
      </c>
      <c r="B153" s="48">
        <v>14000</v>
      </c>
      <c r="L153" s="49">
        <f t="shared" si="4"/>
        <v>0.97863694838447435</v>
      </c>
      <c r="M153" s="49">
        <f t="shared" si="5"/>
        <v>4.1461280356782382</v>
      </c>
    </row>
    <row r="154" spans="1:13" x14ac:dyDescent="0.6">
      <c r="A154" s="48">
        <v>7.89</v>
      </c>
      <c r="B154" s="48">
        <v>10700</v>
      </c>
      <c r="L154" s="49">
        <f t="shared" si="4"/>
        <v>0.8970770032094203</v>
      </c>
      <c r="M154" s="49">
        <f t="shared" si="5"/>
        <v>4.0293837776852097</v>
      </c>
    </row>
    <row r="155" spans="1:13" x14ac:dyDescent="0.6">
      <c r="A155" s="48">
        <v>6.8</v>
      </c>
      <c r="B155" s="48">
        <v>8640</v>
      </c>
      <c r="L155" s="49">
        <f t="shared" si="4"/>
        <v>0.83250891270623628</v>
      </c>
      <c r="M155" s="49">
        <f t="shared" si="5"/>
        <v>3.9365137424788932</v>
      </c>
    </row>
    <row r="156" spans="1:13" x14ac:dyDescent="0.6">
      <c r="A156" s="48">
        <v>6.07</v>
      </c>
      <c r="B156" s="48">
        <v>7360</v>
      </c>
      <c r="L156" s="49">
        <f t="shared" si="4"/>
        <v>0.78318869107525757</v>
      </c>
      <c r="M156" s="49">
        <f t="shared" si="5"/>
        <v>3.8668778143374989</v>
      </c>
    </row>
    <row r="157" spans="1:13" x14ac:dyDescent="0.6">
      <c r="A157" s="48">
        <v>5.67</v>
      </c>
      <c r="B157" s="48">
        <v>6690</v>
      </c>
      <c r="L157" s="49">
        <f t="shared" si="4"/>
        <v>0.75358305889290655</v>
      </c>
      <c r="M157" s="49">
        <f t="shared" si="5"/>
        <v>3.8254261177678233</v>
      </c>
    </row>
    <row r="158" spans="1:13" x14ac:dyDescent="0.6">
      <c r="A158" s="48">
        <v>5.42</v>
      </c>
      <c r="B158" s="48">
        <v>6290</v>
      </c>
      <c r="L158" s="49">
        <f t="shared" si="4"/>
        <v>0.73399928653838686</v>
      </c>
      <c r="M158" s="49">
        <f t="shared" si="5"/>
        <v>3.7986506454452691</v>
      </c>
    </row>
    <row r="159" spans="1:13" x14ac:dyDescent="0.6">
      <c r="A159" s="48">
        <v>5.01</v>
      </c>
      <c r="B159" s="48">
        <v>5640</v>
      </c>
      <c r="L159" s="49">
        <f t="shared" si="4"/>
        <v>0.69983772586724569</v>
      </c>
      <c r="M159" s="49">
        <f t="shared" si="5"/>
        <v>3.7512791039833422</v>
      </c>
    </row>
    <row r="160" spans="1:13" x14ac:dyDescent="0.6">
      <c r="A160" s="48">
        <v>4.9400000000000004</v>
      </c>
      <c r="B160" s="48">
        <v>5530</v>
      </c>
      <c r="L160" s="49">
        <f t="shared" si="4"/>
        <v>0.69372694892364695</v>
      </c>
      <c r="M160" s="49">
        <f t="shared" si="5"/>
        <v>3.7427251313046983</v>
      </c>
    </row>
    <row r="161" spans="1:13" x14ac:dyDescent="0.6">
      <c r="A161" s="48">
        <v>4.74</v>
      </c>
      <c r="B161" s="48">
        <v>5220</v>
      </c>
      <c r="L161" s="49">
        <f t="shared" si="4"/>
        <v>0.67577834167408513</v>
      </c>
      <c r="M161" s="49">
        <f t="shared" si="5"/>
        <v>3.7176705030022621</v>
      </c>
    </row>
    <row r="162" spans="1:13" x14ac:dyDescent="0.6">
      <c r="A162" s="48">
        <v>4.63</v>
      </c>
      <c r="B162" s="48">
        <v>5060</v>
      </c>
      <c r="L162" s="49">
        <f t="shared" si="4"/>
        <v>0.66558099101795309</v>
      </c>
      <c r="M162" s="49">
        <f t="shared" si="5"/>
        <v>3.7041505168397992</v>
      </c>
    </row>
    <row r="163" spans="1:13" x14ac:dyDescent="0.6">
      <c r="A163" s="48">
        <v>4.5199999999999996</v>
      </c>
      <c r="B163" s="48">
        <v>4890</v>
      </c>
      <c r="L163" s="49">
        <f t="shared" si="4"/>
        <v>0.65513843481138212</v>
      </c>
      <c r="M163" s="49">
        <f t="shared" si="5"/>
        <v>3.6893088591236203</v>
      </c>
    </row>
    <row r="164" spans="1:13" x14ac:dyDescent="0.6">
      <c r="A164" s="48">
        <v>4.6100000000000003</v>
      </c>
      <c r="B164" s="48">
        <v>5030</v>
      </c>
      <c r="L164" s="49">
        <f t="shared" si="4"/>
        <v>0.6637009253896482</v>
      </c>
      <c r="M164" s="49">
        <f t="shared" si="5"/>
        <v>3.7015679850559273</v>
      </c>
    </row>
    <row r="165" spans="1:13" x14ac:dyDescent="0.6">
      <c r="A165" s="48">
        <v>4.37</v>
      </c>
      <c r="B165" s="48">
        <v>4670</v>
      </c>
      <c r="L165" s="49">
        <f t="shared" si="4"/>
        <v>0.64048143697042181</v>
      </c>
      <c r="M165" s="49">
        <f t="shared" si="5"/>
        <v>3.6693168805661123</v>
      </c>
    </row>
    <row r="166" spans="1:13" x14ac:dyDescent="0.6">
      <c r="A166" s="48">
        <v>4.3499999999999996</v>
      </c>
      <c r="B166" s="48">
        <v>4640</v>
      </c>
      <c r="L166" s="49">
        <f t="shared" si="4"/>
        <v>0.63848925695463732</v>
      </c>
      <c r="M166" s="49">
        <f t="shared" si="5"/>
        <v>3.6665179805548807</v>
      </c>
    </row>
    <row r="167" spans="1:13" x14ac:dyDescent="0.6">
      <c r="A167" s="48">
        <v>4.53</v>
      </c>
      <c r="B167" s="48">
        <v>4910</v>
      </c>
      <c r="L167" s="49">
        <f t="shared" si="4"/>
        <v>0.65609820201283187</v>
      </c>
      <c r="M167" s="49">
        <f t="shared" si="5"/>
        <v>3.6910814921229687</v>
      </c>
    </row>
    <row r="168" spans="1:13" x14ac:dyDescent="0.6">
      <c r="A168" s="48">
        <v>4.99</v>
      </c>
      <c r="B168" s="48">
        <v>5610</v>
      </c>
      <c r="L168" s="49">
        <f t="shared" si="4"/>
        <v>0.69810054562338997</v>
      </c>
      <c r="M168" s="49">
        <f t="shared" si="5"/>
        <v>3.7489628612561616</v>
      </c>
    </row>
    <row r="169" spans="1:13" x14ac:dyDescent="0.6">
      <c r="A169" s="48">
        <v>7.8</v>
      </c>
      <c r="B169" s="48">
        <v>10500</v>
      </c>
      <c r="L169" s="49">
        <f t="shared" si="4"/>
        <v>0.89209460269048035</v>
      </c>
      <c r="M169" s="49">
        <f t="shared" si="5"/>
        <v>4.0211892990699383</v>
      </c>
    </row>
    <row r="170" spans="1:13" x14ac:dyDescent="0.6">
      <c r="A170" s="48">
        <v>7.33</v>
      </c>
      <c r="B170" s="48">
        <v>9610</v>
      </c>
      <c r="L170" s="49">
        <f t="shared" si="4"/>
        <v>0.86510397464112798</v>
      </c>
      <c r="M170" s="49">
        <f t="shared" si="5"/>
        <v>3.9827233876685453</v>
      </c>
    </row>
    <row r="171" spans="1:13" x14ac:dyDescent="0.6">
      <c r="A171" s="48">
        <v>6.6</v>
      </c>
      <c r="B171" s="48">
        <v>8280</v>
      </c>
      <c r="L171" s="49">
        <f t="shared" si="4"/>
        <v>0.81954393554186866</v>
      </c>
      <c r="M171" s="49">
        <f t="shared" si="5"/>
        <v>3.9180303367848803</v>
      </c>
    </row>
    <row r="172" spans="1:13" x14ac:dyDescent="0.6">
      <c r="A172" s="48">
        <v>5.76</v>
      </c>
      <c r="B172" s="48">
        <v>6840</v>
      </c>
      <c r="L172" s="49">
        <f t="shared" si="4"/>
        <v>0.76042248342321206</v>
      </c>
      <c r="M172" s="49">
        <f t="shared" si="5"/>
        <v>3.8350561017201161</v>
      </c>
    </row>
    <row r="173" spans="1:13" x14ac:dyDescent="0.6">
      <c r="A173" s="48">
        <v>5.3</v>
      </c>
      <c r="B173" s="48">
        <v>6090</v>
      </c>
      <c r="L173" s="49">
        <f t="shared" si="4"/>
        <v>0.72427586960078905</v>
      </c>
      <c r="M173" s="49">
        <f t="shared" si="5"/>
        <v>3.7846172926328752</v>
      </c>
    </row>
    <row r="174" spans="1:13" x14ac:dyDescent="0.6">
      <c r="A174" s="48">
        <v>5.33</v>
      </c>
      <c r="B174" s="48">
        <v>6140</v>
      </c>
      <c r="L174" s="49">
        <f t="shared" si="4"/>
        <v>0.72672720902657229</v>
      </c>
      <c r="M174" s="49">
        <f t="shared" si="5"/>
        <v>3.7881683711411678</v>
      </c>
    </row>
    <row r="175" spans="1:13" x14ac:dyDescent="0.6">
      <c r="A175" s="48">
        <v>5.19</v>
      </c>
      <c r="B175" s="48">
        <v>5920</v>
      </c>
      <c r="L175" s="49">
        <f t="shared" si="4"/>
        <v>0.71516735784845786</v>
      </c>
      <c r="M175" s="49">
        <f t="shared" si="5"/>
        <v>3.77232170672292</v>
      </c>
    </row>
    <row r="176" spans="1:13" x14ac:dyDescent="0.6">
      <c r="A176" s="48">
        <v>6.15</v>
      </c>
      <c r="B176" s="48">
        <v>7500</v>
      </c>
      <c r="L176" s="49">
        <f t="shared" si="4"/>
        <v>0.7888751157754168</v>
      </c>
      <c r="M176" s="49">
        <f t="shared" si="5"/>
        <v>3.8750612633917001</v>
      </c>
    </row>
    <row r="177" spans="1:13" x14ac:dyDescent="0.6">
      <c r="A177" s="48">
        <v>6.51</v>
      </c>
      <c r="B177" s="48">
        <v>8120</v>
      </c>
      <c r="L177" s="49">
        <f t="shared" si="4"/>
        <v>0.81358098856819194</v>
      </c>
      <c r="M177" s="49">
        <f t="shared" si="5"/>
        <v>3.9095560292411755</v>
      </c>
    </row>
    <row r="178" spans="1:13" x14ac:dyDescent="0.6">
      <c r="A178" s="48">
        <v>5.38</v>
      </c>
      <c r="B178" s="48">
        <v>6220</v>
      </c>
      <c r="L178" s="49">
        <f t="shared" si="4"/>
        <v>0.7307822756663892</v>
      </c>
      <c r="M178" s="49">
        <f t="shared" si="5"/>
        <v>3.7937903846908188</v>
      </c>
    </row>
    <row r="179" spans="1:13" x14ac:dyDescent="0.6">
      <c r="A179" s="48">
        <v>4.8499999999999996</v>
      </c>
      <c r="B179" s="48">
        <v>5390</v>
      </c>
      <c r="L179" s="49">
        <f t="shared" si="4"/>
        <v>0.68574173860226362</v>
      </c>
      <c r="M179" s="49">
        <f t="shared" si="5"/>
        <v>3.7315887651867388</v>
      </c>
    </row>
    <row r="180" spans="1:13" x14ac:dyDescent="0.6">
      <c r="A180" s="48">
        <v>4.49</v>
      </c>
      <c r="B180" s="48">
        <v>4850</v>
      </c>
      <c r="L180" s="49">
        <f t="shared" si="4"/>
        <v>0.65224634100332324</v>
      </c>
      <c r="M180" s="49">
        <f t="shared" si="5"/>
        <v>3.6857417386022635</v>
      </c>
    </row>
    <row r="181" spans="1:13" x14ac:dyDescent="0.6">
      <c r="A181" s="48">
        <v>4.28</v>
      </c>
      <c r="B181" s="48">
        <v>4540</v>
      </c>
      <c r="L181" s="49">
        <f t="shared" si="4"/>
        <v>0.63144376901317201</v>
      </c>
      <c r="M181" s="49">
        <f t="shared" si="5"/>
        <v>3.6570558528571038</v>
      </c>
    </row>
    <row r="182" spans="1:13" x14ac:dyDescent="0.6">
      <c r="A182" s="48">
        <v>4.2300000000000004</v>
      </c>
      <c r="B182" s="48">
        <v>4470</v>
      </c>
      <c r="L182" s="49">
        <f t="shared" si="4"/>
        <v>0.6263403673750424</v>
      </c>
      <c r="M182" s="49">
        <f t="shared" si="5"/>
        <v>3.6503075231319366</v>
      </c>
    </row>
    <row r="183" spans="1:13" x14ac:dyDescent="0.6">
      <c r="A183" s="48">
        <v>3.89</v>
      </c>
      <c r="B183" s="48">
        <v>3990</v>
      </c>
      <c r="L183" s="49">
        <f t="shared" si="4"/>
        <v>0.58994960132570773</v>
      </c>
      <c r="M183" s="49">
        <f t="shared" si="5"/>
        <v>3.6009728956867484</v>
      </c>
    </row>
    <row r="184" spans="1:13" x14ac:dyDescent="0.6">
      <c r="A184" s="48">
        <v>3.95</v>
      </c>
      <c r="B184" s="48">
        <v>4080</v>
      </c>
      <c r="L184" s="49">
        <f t="shared" si="4"/>
        <v>0.59659709562646024</v>
      </c>
      <c r="M184" s="49">
        <f t="shared" si="5"/>
        <v>3.61066016308988</v>
      </c>
    </row>
    <row r="185" spans="1:13" x14ac:dyDescent="0.6">
      <c r="A185" s="48">
        <v>3.81</v>
      </c>
      <c r="B185" s="48">
        <v>3880</v>
      </c>
      <c r="L185" s="49">
        <f t="shared" si="4"/>
        <v>0.58092497567561929</v>
      </c>
      <c r="M185" s="49">
        <f t="shared" si="5"/>
        <v>3.5888317255942073</v>
      </c>
    </row>
    <row r="186" spans="1:13" x14ac:dyDescent="0.6">
      <c r="A186" s="48">
        <v>3.89</v>
      </c>
      <c r="B186" s="48">
        <v>3990</v>
      </c>
      <c r="L186" s="49">
        <f t="shared" si="4"/>
        <v>0.58994960132570773</v>
      </c>
      <c r="M186" s="49">
        <f t="shared" si="5"/>
        <v>3.6009728956867484</v>
      </c>
    </row>
    <row r="187" spans="1:13" x14ac:dyDescent="0.6">
      <c r="A187" s="48">
        <v>4.22</v>
      </c>
      <c r="B187" s="48">
        <v>4460</v>
      </c>
      <c r="L187" s="49">
        <f t="shared" si="4"/>
        <v>0.62531245096167387</v>
      </c>
      <c r="M187" s="49">
        <f t="shared" si="5"/>
        <v>3.6493348587121419</v>
      </c>
    </row>
    <row r="188" spans="1:13" x14ac:dyDescent="0.6">
      <c r="A188" s="48">
        <v>7.19</v>
      </c>
      <c r="B188" s="48">
        <v>9350</v>
      </c>
      <c r="L188" s="49">
        <f t="shared" si="4"/>
        <v>0.85672889038288258</v>
      </c>
      <c r="M188" s="49">
        <f t="shared" si="5"/>
        <v>3.9708116108725178</v>
      </c>
    </row>
    <row r="189" spans="1:13" x14ac:dyDescent="0.6">
      <c r="A189" s="48">
        <v>9.8800000000000008</v>
      </c>
      <c r="B189" s="48">
        <v>14700</v>
      </c>
      <c r="L189" s="49">
        <f t="shared" si="4"/>
        <v>0.9947569445876282</v>
      </c>
      <c r="M189" s="49">
        <f t="shared" si="5"/>
        <v>4.1673173347481764</v>
      </c>
    </row>
    <row r="190" spans="1:13" x14ac:dyDescent="0.6">
      <c r="A190" s="48">
        <v>9.68</v>
      </c>
      <c r="B190" s="48">
        <v>14300</v>
      </c>
      <c r="L190" s="49">
        <f t="shared" si="4"/>
        <v>0.98587535730839371</v>
      </c>
      <c r="M190" s="49">
        <f t="shared" si="5"/>
        <v>4.1553360374650614</v>
      </c>
    </row>
    <row r="191" spans="1:13" x14ac:dyDescent="0.6">
      <c r="A191" s="48">
        <v>8.07</v>
      </c>
      <c r="B191" s="48">
        <v>11000</v>
      </c>
      <c r="L191" s="49">
        <f t="shared" si="4"/>
        <v>0.90687353472207044</v>
      </c>
      <c r="M191" s="49">
        <f t="shared" si="5"/>
        <v>4.0413926851582254</v>
      </c>
    </row>
    <row r="192" spans="1:13" x14ac:dyDescent="0.6">
      <c r="A192" s="48">
        <v>6.18</v>
      </c>
      <c r="B192" s="48">
        <v>7550</v>
      </c>
      <c r="L192" s="49">
        <f t="shared" si="4"/>
        <v>0.79098847508881587</v>
      </c>
      <c r="M192" s="49">
        <f t="shared" si="5"/>
        <v>3.8779469516291885</v>
      </c>
    </row>
    <row r="193" spans="1:13" x14ac:dyDescent="0.6">
      <c r="A193" s="48">
        <v>7.06</v>
      </c>
      <c r="B193" s="48">
        <v>9110</v>
      </c>
      <c r="L193" s="49">
        <f t="shared" si="4"/>
        <v>0.84880470105180372</v>
      </c>
      <c r="M193" s="49">
        <f t="shared" si="5"/>
        <v>3.9595183769729982</v>
      </c>
    </row>
    <row r="194" spans="1:13" x14ac:dyDescent="0.6">
      <c r="A194" s="48">
        <v>9.35</v>
      </c>
      <c r="B194" s="48">
        <v>13600</v>
      </c>
      <c r="L194" s="49">
        <f t="shared" si="4"/>
        <v>0.97081161087251777</v>
      </c>
      <c r="M194" s="49">
        <f t="shared" si="5"/>
        <v>4.1335389083702179</v>
      </c>
    </row>
    <row r="195" spans="1:13" x14ac:dyDescent="0.6">
      <c r="A195" s="48">
        <v>9.2799999999999994</v>
      </c>
      <c r="B195" s="48">
        <v>13500</v>
      </c>
      <c r="L195" s="49">
        <f t="shared" si="4"/>
        <v>0.96754797621886202</v>
      </c>
      <c r="M195" s="49">
        <f t="shared" si="5"/>
        <v>4.1303337684950066</v>
      </c>
    </row>
    <row r="196" spans="1:13" x14ac:dyDescent="0.6">
      <c r="A196" s="48">
        <v>8.24</v>
      </c>
      <c r="B196" s="48">
        <v>11400</v>
      </c>
      <c r="L196" s="49">
        <f t="shared" si="4"/>
        <v>0.91592721169711577</v>
      </c>
      <c r="M196" s="49">
        <f t="shared" si="5"/>
        <v>4.0569048513364727</v>
      </c>
    </row>
    <row r="197" spans="1:13" x14ac:dyDescent="0.6">
      <c r="A197" s="48">
        <v>8.83</v>
      </c>
      <c r="B197" s="48">
        <v>12500</v>
      </c>
      <c r="L197" s="49">
        <f t="shared" si="4"/>
        <v>0.94596070357756856</v>
      </c>
      <c r="M197" s="49">
        <f t="shared" si="5"/>
        <v>4.0969100130080562</v>
      </c>
    </row>
    <row r="198" spans="1:13" x14ac:dyDescent="0.6">
      <c r="A198" s="48">
        <v>14.28</v>
      </c>
      <c r="B198" s="48">
        <v>25300</v>
      </c>
      <c r="L198" s="49">
        <f t="shared" si="4"/>
        <v>1.1547282074401555</v>
      </c>
      <c r="M198" s="49">
        <f t="shared" si="5"/>
        <v>4.4031205211758175</v>
      </c>
    </row>
    <row r="199" spans="1:13" x14ac:dyDescent="0.6">
      <c r="A199" s="48">
        <v>13.31</v>
      </c>
      <c r="B199" s="48">
        <v>22700</v>
      </c>
      <c r="L199" s="49">
        <f t="shared" si="4"/>
        <v>1.1241780554746752</v>
      </c>
      <c r="M199" s="49">
        <f t="shared" si="5"/>
        <v>4.3560258571931225</v>
      </c>
    </row>
    <row r="200" spans="1:13" x14ac:dyDescent="0.6">
      <c r="A200" s="48">
        <v>11.86</v>
      </c>
      <c r="B200" s="48">
        <v>19200</v>
      </c>
      <c r="L200" s="49">
        <f t="shared" si="4"/>
        <v>1.0740846890282438</v>
      </c>
      <c r="M200" s="49">
        <f t="shared" si="5"/>
        <v>4.2833012287035492</v>
      </c>
    </row>
    <row r="201" spans="1:13" x14ac:dyDescent="0.6">
      <c r="A201" s="48">
        <v>10.27</v>
      </c>
      <c r="B201" s="48">
        <v>15600</v>
      </c>
      <c r="L201" s="49">
        <f t="shared" si="4"/>
        <v>1.0115704435972781</v>
      </c>
      <c r="M201" s="49">
        <f t="shared" si="5"/>
        <v>4.1931245983544612</v>
      </c>
    </row>
    <row r="202" spans="1:13" x14ac:dyDescent="0.6">
      <c r="A202" s="48">
        <v>8.82</v>
      </c>
      <c r="B202" s="48">
        <v>12500</v>
      </c>
      <c r="L202" s="49">
        <f t="shared" si="4"/>
        <v>0.94546858513181975</v>
      </c>
      <c r="M202" s="49">
        <f t="shared" si="5"/>
        <v>4.0969100130080562</v>
      </c>
    </row>
    <row r="203" spans="1:13" x14ac:dyDescent="0.6">
      <c r="A203" s="48">
        <v>9.75</v>
      </c>
      <c r="B203" s="48">
        <v>14500</v>
      </c>
      <c r="L203" s="49">
        <f t="shared" si="4"/>
        <v>0.98900461569853682</v>
      </c>
      <c r="M203" s="49">
        <f t="shared" si="5"/>
        <v>4.1613680022349753</v>
      </c>
    </row>
    <row r="204" spans="1:13" x14ac:dyDescent="0.6">
      <c r="A204" s="48">
        <v>16.28</v>
      </c>
      <c r="B204" s="48">
        <v>31500</v>
      </c>
      <c r="L204" s="49">
        <f t="shared" si="4"/>
        <v>1.2116544005531824</v>
      </c>
      <c r="M204" s="49">
        <f t="shared" si="5"/>
        <v>4.4983105537896009</v>
      </c>
    </row>
    <row r="205" spans="1:13" x14ac:dyDescent="0.6">
      <c r="A205" s="48">
        <v>16.84</v>
      </c>
      <c r="B205" s="48">
        <v>33400</v>
      </c>
      <c r="L205" s="49">
        <f t="shared" si="4"/>
        <v>1.2263420871636308</v>
      </c>
      <c r="M205" s="49">
        <f t="shared" si="5"/>
        <v>4.5237464668115646</v>
      </c>
    </row>
    <row r="206" spans="1:13" x14ac:dyDescent="0.6">
      <c r="A206" s="48">
        <v>14.6</v>
      </c>
      <c r="B206" s="48">
        <v>26200</v>
      </c>
      <c r="L206" s="49">
        <f t="shared" si="4"/>
        <v>1.1643528557844371</v>
      </c>
      <c r="M206" s="49">
        <f t="shared" si="5"/>
        <v>4.4183012913197457</v>
      </c>
    </row>
    <row r="207" spans="1:13" x14ac:dyDescent="0.6">
      <c r="A207" s="48">
        <v>11.77</v>
      </c>
      <c r="B207" s="48">
        <v>19000</v>
      </c>
      <c r="L207" s="49">
        <f t="shared" si="4"/>
        <v>1.0707764628434346</v>
      </c>
      <c r="M207" s="49">
        <f t="shared" si="5"/>
        <v>4.2787536009528289</v>
      </c>
    </row>
    <row r="208" spans="1:13" x14ac:dyDescent="0.6">
      <c r="A208" s="48">
        <v>10.19</v>
      </c>
      <c r="B208" s="48">
        <v>15400</v>
      </c>
      <c r="L208" s="49">
        <f t="shared" si="4"/>
        <v>1.0081741840064264</v>
      </c>
      <c r="M208" s="49">
        <f t="shared" si="5"/>
        <v>4.1875207208364627</v>
      </c>
    </row>
    <row r="209" spans="1:13" x14ac:dyDescent="0.6">
      <c r="A209" s="48">
        <v>9.0299999999999994</v>
      </c>
      <c r="B209" s="48">
        <v>12900</v>
      </c>
      <c r="L209" s="49">
        <f t="shared" ref="L209:L225" si="6">LOG10(A209)</f>
        <v>0.95568775031350572</v>
      </c>
      <c r="M209" s="49">
        <f t="shared" ref="M209:M225" si="7">LOG10(B209)</f>
        <v>4.1105897102992488</v>
      </c>
    </row>
    <row r="210" spans="1:13" x14ac:dyDescent="0.6">
      <c r="A210" s="48">
        <v>8.6199999999999992</v>
      </c>
      <c r="B210" s="48">
        <v>12100</v>
      </c>
      <c r="L210" s="49">
        <f t="shared" si="6"/>
        <v>0.93550726582471277</v>
      </c>
      <c r="M210" s="49">
        <f t="shared" si="7"/>
        <v>4.0827853703164498</v>
      </c>
    </row>
    <row r="211" spans="1:13" x14ac:dyDescent="0.6">
      <c r="A211" s="48">
        <v>8.4600000000000009</v>
      </c>
      <c r="B211" s="48">
        <v>11800</v>
      </c>
      <c r="L211" s="49">
        <f t="shared" si="6"/>
        <v>0.92737036303902354</v>
      </c>
      <c r="M211" s="49">
        <f t="shared" si="7"/>
        <v>4.071882007306125</v>
      </c>
    </row>
    <row r="212" spans="1:13" x14ac:dyDescent="0.6">
      <c r="A212" s="48">
        <v>7.62</v>
      </c>
      <c r="B212" s="48">
        <v>10200</v>
      </c>
      <c r="L212" s="49">
        <f t="shared" si="6"/>
        <v>0.88195497133960055</v>
      </c>
      <c r="M212" s="49">
        <f t="shared" si="7"/>
        <v>4.008600171761918</v>
      </c>
    </row>
    <row r="213" spans="1:13" x14ac:dyDescent="0.6">
      <c r="A213" s="48">
        <v>7.07</v>
      </c>
      <c r="B213" s="48">
        <v>9130</v>
      </c>
      <c r="L213" s="49">
        <f t="shared" si="6"/>
        <v>0.84941941379689945</v>
      </c>
      <c r="M213" s="49">
        <f t="shared" si="7"/>
        <v>3.9604707775342991</v>
      </c>
    </row>
    <row r="214" spans="1:13" x14ac:dyDescent="0.6">
      <c r="A214" s="48">
        <v>6.55</v>
      </c>
      <c r="B214" s="48">
        <v>8190</v>
      </c>
      <c r="L214" s="49">
        <f t="shared" si="6"/>
        <v>0.81624129999178308</v>
      </c>
      <c r="M214" s="49">
        <f t="shared" si="7"/>
        <v>3.9132839017604186</v>
      </c>
    </row>
    <row r="215" spans="1:13" x14ac:dyDescent="0.6">
      <c r="A215" s="48">
        <v>6.04</v>
      </c>
      <c r="B215" s="48">
        <v>7310</v>
      </c>
      <c r="L215" s="49">
        <f t="shared" si="6"/>
        <v>0.78103693862113188</v>
      </c>
      <c r="M215" s="49">
        <f t="shared" si="7"/>
        <v>3.8639173769578603</v>
      </c>
    </row>
    <row r="216" spans="1:13" x14ac:dyDescent="0.6">
      <c r="A216" s="48">
        <v>5.48</v>
      </c>
      <c r="B216" s="48">
        <v>6380</v>
      </c>
      <c r="L216" s="49">
        <f t="shared" si="6"/>
        <v>0.73878055848436919</v>
      </c>
      <c r="M216" s="49">
        <f t="shared" si="7"/>
        <v>3.8048206787211623</v>
      </c>
    </row>
    <row r="217" spans="1:13" x14ac:dyDescent="0.6">
      <c r="A217" s="48">
        <v>5.37</v>
      </c>
      <c r="B217" s="48">
        <v>6210</v>
      </c>
      <c r="L217" s="49">
        <f t="shared" si="6"/>
        <v>0.72997428569955558</v>
      </c>
      <c r="M217" s="49">
        <f t="shared" si="7"/>
        <v>3.79309160017658</v>
      </c>
    </row>
    <row r="218" spans="1:13" x14ac:dyDescent="0.6">
      <c r="A218" s="48">
        <v>5.71</v>
      </c>
      <c r="B218" s="48">
        <v>6760</v>
      </c>
      <c r="L218" s="49">
        <f t="shared" si="6"/>
        <v>0.75663610824584804</v>
      </c>
      <c r="M218" s="49">
        <f t="shared" si="7"/>
        <v>3.8299466959416359</v>
      </c>
    </row>
    <row r="219" spans="1:13" x14ac:dyDescent="0.6">
      <c r="A219" s="48">
        <v>5.36</v>
      </c>
      <c r="B219" s="48">
        <v>6190</v>
      </c>
      <c r="L219" s="49">
        <f t="shared" si="6"/>
        <v>0.7291647896927701</v>
      </c>
      <c r="M219" s="49">
        <f t="shared" si="7"/>
        <v>3.7916906490201181</v>
      </c>
    </row>
    <row r="220" spans="1:13" x14ac:dyDescent="0.6">
      <c r="A220" s="48">
        <v>5.0599999999999996</v>
      </c>
      <c r="B220" s="48">
        <v>5710</v>
      </c>
      <c r="L220" s="49">
        <f t="shared" si="6"/>
        <v>0.70415051683979912</v>
      </c>
      <c r="M220" s="49">
        <f t="shared" si="7"/>
        <v>3.7566361082458481</v>
      </c>
    </row>
    <row r="221" spans="1:13" x14ac:dyDescent="0.6">
      <c r="A221" s="48">
        <v>4.8</v>
      </c>
      <c r="B221" s="48">
        <v>5310</v>
      </c>
      <c r="L221" s="49">
        <f t="shared" si="6"/>
        <v>0.68124123737558717</v>
      </c>
      <c r="M221" s="49">
        <f t="shared" si="7"/>
        <v>3.725094521081469</v>
      </c>
    </row>
    <row r="222" spans="1:13" x14ac:dyDescent="0.6">
      <c r="A222" s="48">
        <v>4.53</v>
      </c>
      <c r="B222" s="48">
        <v>4910</v>
      </c>
      <c r="L222" s="49">
        <f t="shared" si="6"/>
        <v>0.65609820201283187</v>
      </c>
      <c r="M222" s="49">
        <f t="shared" si="7"/>
        <v>3.6910814921229687</v>
      </c>
    </row>
    <row r="223" spans="1:13" x14ac:dyDescent="0.6">
      <c r="A223" s="48">
        <v>4.3099999999999996</v>
      </c>
      <c r="B223" s="48">
        <v>4590</v>
      </c>
      <c r="L223" s="49">
        <f t="shared" si="6"/>
        <v>0.63447727016073152</v>
      </c>
      <c r="M223" s="49">
        <f t="shared" si="7"/>
        <v>3.661812685537261</v>
      </c>
    </row>
    <row r="224" spans="1:13" x14ac:dyDescent="0.6">
      <c r="A224" s="48">
        <v>4.25</v>
      </c>
      <c r="B224" s="48">
        <v>4500</v>
      </c>
      <c r="L224" s="49">
        <f t="shared" si="6"/>
        <v>0.62838893005031149</v>
      </c>
      <c r="M224" s="49">
        <f t="shared" si="7"/>
        <v>3.6532125137753435</v>
      </c>
    </row>
    <row r="225" spans="1:13" x14ac:dyDescent="0.6">
      <c r="A225" s="48">
        <v>4.22</v>
      </c>
      <c r="B225" s="48">
        <v>4460</v>
      </c>
      <c r="L225" s="49">
        <f t="shared" si="6"/>
        <v>0.62531245096167387</v>
      </c>
      <c r="M225" s="49">
        <f t="shared" si="7"/>
        <v>3.6493348587121419</v>
      </c>
    </row>
  </sheetData>
  <mergeCells count="18">
    <mergeCell ref="H4:J4"/>
    <mergeCell ref="H5:J5"/>
    <mergeCell ref="A14:B14"/>
    <mergeCell ref="B11:L12"/>
    <mergeCell ref="B2:D2"/>
    <mergeCell ref="B3:D3"/>
    <mergeCell ref="B4:D4"/>
    <mergeCell ref="B5:D5"/>
    <mergeCell ref="K2:M2"/>
    <mergeCell ref="K3:M3"/>
    <mergeCell ref="K4:M4"/>
    <mergeCell ref="K5:M5"/>
    <mergeCell ref="F2:G2"/>
    <mergeCell ref="F3:G3"/>
    <mergeCell ref="F4:G4"/>
    <mergeCell ref="F5:G5"/>
    <mergeCell ref="H2:J2"/>
    <mergeCell ref="H3:J3"/>
  </mergeCells>
  <pageMargins left="0.75" right="0.75" top="1" bottom="1" header="0.5" footer="0.5"/>
  <pageSetup scale="44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2A81-7D01-CD41-9176-D83EC5F4E210}">
  <dimension ref="A1:M24"/>
  <sheetViews>
    <sheetView topLeftCell="A12" zoomScale="108" zoomScaleNormal="100" zoomScaleSheetLayoutView="100" workbookViewId="0">
      <selection activeCell="H25" sqref="H25"/>
    </sheetView>
  </sheetViews>
  <sheetFormatPr defaultColWidth="9.1640625" defaultRowHeight="14.75" x14ac:dyDescent="0.75"/>
  <cols>
    <col min="1" max="1" width="9.1640625" style="78"/>
    <col min="2" max="2" width="9.1640625" style="78" customWidth="1"/>
    <col min="3" max="16384" width="9.1640625" style="78"/>
  </cols>
  <sheetData>
    <row r="1" spans="1:13" ht="30" customHeight="1" x14ac:dyDescent="0.75">
      <c r="A1" s="137" t="s">
        <v>65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</row>
    <row r="2" spans="1:13" ht="15" customHeight="1" x14ac:dyDescent="0.75">
      <c r="A2" s="141" t="s">
        <v>94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3" x14ac:dyDescent="0.75">
      <c r="A3" s="140" t="s">
        <v>95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3" x14ac:dyDescent="0.75">
      <c r="A4" s="88"/>
      <c r="B4" s="87"/>
      <c r="D4" s="86"/>
    </row>
    <row r="5" spans="1:13" ht="30" customHeight="1" x14ac:dyDescent="0.75">
      <c r="A5" s="137" t="s">
        <v>64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1:13" ht="15" customHeight="1" x14ac:dyDescent="0.75">
      <c r="A6" s="85" t="s">
        <v>63</v>
      </c>
      <c r="B6" s="80"/>
      <c r="C6" s="80"/>
      <c r="D6" s="80"/>
      <c r="E6" s="80"/>
      <c r="F6" s="80"/>
      <c r="G6" s="80"/>
      <c r="H6" s="80"/>
      <c r="I6" s="80"/>
      <c r="J6" s="80"/>
      <c r="K6" s="80"/>
    </row>
    <row r="7" spans="1:13" ht="15" customHeight="1" x14ac:dyDescent="0.75">
      <c r="A7" s="85"/>
      <c r="B7" s="80"/>
      <c r="C7" s="80"/>
      <c r="D7" s="80"/>
      <c r="E7" s="80"/>
      <c r="F7" s="80"/>
      <c r="G7" s="80"/>
      <c r="H7" s="80"/>
      <c r="I7" s="80"/>
      <c r="J7" s="80"/>
      <c r="K7" s="80"/>
    </row>
    <row r="8" spans="1:13" x14ac:dyDescent="0.75">
      <c r="A8" s="85"/>
      <c r="B8" s="80"/>
      <c r="C8" s="80"/>
      <c r="D8" s="80"/>
      <c r="E8" s="80"/>
      <c r="F8" s="80"/>
      <c r="G8" s="80"/>
      <c r="H8" s="80"/>
      <c r="I8" s="80"/>
      <c r="J8" s="80"/>
      <c r="K8" s="80"/>
    </row>
    <row r="9" spans="1:13" x14ac:dyDescent="0.75">
      <c r="A9" s="85"/>
      <c r="B9" s="80"/>
      <c r="C9" s="80"/>
      <c r="D9" s="80"/>
      <c r="E9" s="80"/>
      <c r="F9" s="80"/>
      <c r="G9" s="80"/>
      <c r="H9" s="80"/>
      <c r="I9" s="80"/>
      <c r="J9" s="80"/>
      <c r="K9" s="80"/>
    </row>
    <row r="10" spans="1:13" x14ac:dyDescent="0.75">
      <c r="A10" s="85"/>
      <c r="B10" s="80"/>
      <c r="C10" s="80"/>
      <c r="D10" s="80"/>
      <c r="E10" s="80"/>
      <c r="F10" s="80"/>
      <c r="G10" s="80"/>
      <c r="H10" s="80"/>
      <c r="I10" s="80"/>
      <c r="J10" s="80"/>
      <c r="K10" s="80"/>
    </row>
    <row r="11" spans="1:13" x14ac:dyDescent="0.75">
      <c r="A11" s="85"/>
      <c r="B11" s="80"/>
      <c r="C11" s="80"/>
      <c r="D11" s="80"/>
      <c r="E11" s="80"/>
      <c r="F11" s="80"/>
      <c r="G11" s="80"/>
      <c r="H11" s="80"/>
      <c r="I11" s="80"/>
      <c r="J11" s="80"/>
      <c r="K11" s="80"/>
    </row>
    <row r="12" spans="1:13" x14ac:dyDescent="0.75">
      <c r="A12" s="85"/>
      <c r="B12" s="80"/>
      <c r="C12" s="80"/>
      <c r="D12" s="80"/>
      <c r="E12" s="80"/>
      <c r="F12" s="80"/>
      <c r="G12" s="80"/>
      <c r="H12" s="80"/>
      <c r="I12" s="80"/>
      <c r="J12" s="80"/>
      <c r="K12" s="80"/>
    </row>
    <row r="13" spans="1:13" x14ac:dyDescent="0.75">
      <c r="A13" s="85"/>
      <c r="B13" s="80"/>
      <c r="D13" s="80"/>
      <c r="E13" s="80"/>
      <c r="F13" s="80"/>
      <c r="G13" s="80"/>
      <c r="H13" s="80"/>
      <c r="I13" s="80"/>
      <c r="J13" s="80"/>
      <c r="K13" s="80"/>
    </row>
    <row r="14" spans="1:13" x14ac:dyDescent="0.75">
      <c r="A14" s="85"/>
      <c r="B14" s="84"/>
      <c r="D14" s="80"/>
      <c r="E14" s="80"/>
      <c r="F14" s="80"/>
      <c r="G14" s="80"/>
      <c r="H14" s="80"/>
      <c r="I14" s="80"/>
      <c r="J14" s="80"/>
      <c r="K14" s="80"/>
    </row>
    <row r="15" spans="1:13" x14ac:dyDescent="0.75">
      <c r="A15" s="83" t="s">
        <v>62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M15" s="80"/>
    </row>
    <row r="16" spans="1:13" x14ac:dyDescent="0.75">
      <c r="B16" s="80" t="s">
        <v>96</v>
      </c>
      <c r="C16" s="80">
        <v>71.742999999999995</v>
      </c>
      <c r="D16" s="80" t="s">
        <v>97</v>
      </c>
      <c r="E16" s="80">
        <v>-145.65</v>
      </c>
      <c r="F16" s="80"/>
      <c r="G16" s="80"/>
      <c r="H16" s="80"/>
      <c r="I16" s="80"/>
      <c r="J16" s="80"/>
      <c r="K16" s="80"/>
      <c r="M16" s="80"/>
    </row>
    <row r="17" spans="1:11" x14ac:dyDescent="0.75">
      <c r="B17" s="80" t="s">
        <v>93</v>
      </c>
      <c r="C17" s="80">
        <v>791.04</v>
      </c>
      <c r="D17" s="80"/>
      <c r="E17" s="80"/>
      <c r="F17" s="80"/>
      <c r="G17" s="80"/>
      <c r="H17" s="80"/>
      <c r="I17" s="80"/>
      <c r="J17" s="80"/>
      <c r="K17" s="80"/>
    </row>
    <row r="18" spans="1:11" ht="30.75" customHeight="1" x14ac:dyDescent="0.75">
      <c r="A18" s="137" t="s">
        <v>61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1:11" x14ac:dyDescent="0.75">
      <c r="A19" s="82"/>
      <c r="B19" s="82" t="s">
        <v>98</v>
      </c>
      <c r="C19" s="139" t="s">
        <v>45</v>
      </c>
      <c r="D19" s="139"/>
      <c r="E19" s="82"/>
      <c r="F19" s="82"/>
      <c r="G19" s="82"/>
      <c r="H19" s="82"/>
      <c r="I19" s="82"/>
      <c r="J19" s="82"/>
      <c r="K19" s="82"/>
    </row>
    <row r="20" spans="1:11" x14ac:dyDescent="0.75">
      <c r="A20" s="136">
        <v>2</v>
      </c>
      <c r="B20" s="136"/>
      <c r="C20" s="79">
        <f>($C$16*A20^2)+($C$17*A20)+$E$16</f>
        <v>1723.4019999999998</v>
      </c>
      <c r="D20" s="81"/>
      <c r="E20" s="80"/>
      <c r="F20" s="80"/>
      <c r="G20" s="80"/>
      <c r="H20" s="80"/>
      <c r="I20" s="80"/>
      <c r="J20" s="80"/>
      <c r="K20" s="80"/>
    </row>
    <row r="21" spans="1:11" x14ac:dyDescent="0.75">
      <c r="A21" s="136">
        <v>6</v>
      </c>
      <c r="B21" s="136"/>
      <c r="C21" s="79">
        <f t="shared" ref="C21:C24" si="0">($C$16*A21^2)+($C$17*A21)+$E$16</f>
        <v>7183.3379999999997</v>
      </c>
      <c r="D21" s="80"/>
      <c r="E21" s="80"/>
      <c r="F21" s="80"/>
      <c r="G21" s="80"/>
      <c r="H21" s="80"/>
      <c r="I21" s="80"/>
      <c r="J21" s="80"/>
      <c r="K21" s="80"/>
    </row>
    <row r="22" spans="1:11" x14ac:dyDescent="0.75">
      <c r="A22" s="136">
        <v>12</v>
      </c>
      <c r="B22" s="136"/>
      <c r="C22" s="79">
        <f t="shared" si="0"/>
        <v>19677.821999999996</v>
      </c>
      <c r="D22" s="80"/>
      <c r="E22" s="80"/>
      <c r="F22" s="80"/>
      <c r="G22" s="80"/>
      <c r="H22" s="80"/>
      <c r="I22" s="80"/>
      <c r="J22" s="80"/>
      <c r="K22" s="80"/>
    </row>
    <row r="23" spans="1:11" x14ac:dyDescent="0.75">
      <c r="A23" s="136">
        <v>18</v>
      </c>
      <c r="B23" s="136"/>
      <c r="C23" s="79">
        <f t="shared" si="0"/>
        <v>37337.801999999996</v>
      </c>
    </row>
    <row r="24" spans="1:11" x14ac:dyDescent="0.75">
      <c r="A24" s="136">
        <v>26</v>
      </c>
      <c r="B24" s="136"/>
      <c r="C24" s="79">
        <f t="shared" si="0"/>
        <v>68919.657999999996</v>
      </c>
    </row>
  </sheetData>
  <mergeCells count="12">
    <mergeCell ref="A24:B24"/>
    <mergeCell ref="A18:K18"/>
    <mergeCell ref="A1:K1"/>
    <mergeCell ref="A5:K5"/>
    <mergeCell ref="B15:K15"/>
    <mergeCell ref="A20:B20"/>
    <mergeCell ref="A21:B21"/>
    <mergeCell ref="A22:B22"/>
    <mergeCell ref="A23:B23"/>
    <mergeCell ref="C19:D19"/>
    <mergeCell ref="A2:K2"/>
    <mergeCell ref="A3:K3"/>
  </mergeCells>
  <pageMargins left="0.7" right="0.7" top="0.75" bottom="0.75" header="0.3" footer="0.3"/>
  <pageSetup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Task 1</vt:lpstr>
      <vt:lpstr>Task 2</vt:lpstr>
      <vt:lpstr>Task 3</vt:lpstr>
      <vt:lpstr>Task 4</vt:lpstr>
      <vt:lpstr>Ind_Task4_Streamflow</vt:lpstr>
      <vt:lpstr>Ind_Task4_Analysis Questions</vt:lpstr>
      <vt:lpstr>'Ind_Task4_Analysis Questions'!Print_Area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Ming-Chien Hsu</dc:creator>
  <cp:lastModifiedBy>roshan sundar</cp:lastModifiedBy>
  <dcterms:created xsi:type="dcterms:W3CDTF">2014-11-02T03:24:51Z</dcterms:created>
  <dcterms:modified xsi:type="dcterms:W3CDTF">2020-11-19T14:19:01Z</dcterms:modified>
</cp:coreProperties>
</file>