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Investimentos" sheetId="1" r:id="rId1"/>
    <sheet name="Planilha_apoio" sheetId="2" r:id="rId2"/>
  </sheets>
  <definedNames>
    <definedName name="aporte">Investimentos!$D$16:$D$16</definedName>
    <definedName name="patrimonio">Investimentos!$D$19:$D$19</definedName>
    <definedName name="periodo">Investimentos!$D$17:$D$17</definedName>
    <definedName name="rendimento_carteira">Investimentos!$D$12:$D$12</definedName>
    <definedName name="salario">Investimentos!$D$11:$D$11</definedName>
    <definedName name="sugestao_investimento">Investimentos!$D$13:$D$13</definedName>
    <definedName name="taxa_mensal">Investimentos!$D$18:$D$18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34" i="1"/>
  <c r="A16" i="2"/>
  <c r="A17" i="2"/>
  <c r="A18" i="2"/>
  <c r="A19" i="2"/>
  <c r="A20" i="2"/>
  <c r="A15" i="2"/>
  <c r="A10" i="2"/>
  <c r="A11" i="2"/>
  <c r="A12" i="2"/>
  <c r="A13" i="2"/>
  <c r="A14" i="2"/>
  <c r="A9" i="2"/>
  <c r="A4" i="2"/>
  <c r="A5" i="2"/>
  <c r="A6" i="2"/>
  <c r="A7" i="2"/>
  <c r="A8" i="2"/>
  <c r="A3" i="2"/>
  <c r="C31" i="1" a="1"/>
  <c r="C31" i="1"/>
  <c r="C24" i="1" a="1"/>
  <c r="C24" i="1"/>
  <c r="C25" i="1" a="1"/>
  <c r="C25" i="1"/>
  <c r="C26" i="1" a="1"/>
  <c r="C26" i="1"/>
  <c r="C27" i="1" a="1"/>
  <c r="C27" i="1"/>
  <c r="C23" i="1" a="1"/>
  <c r="C23" i="1"/>
  <c r="D13" i="1" a="1"/>
  <c r="D13" i="1"/>
  <c r="D19" i="1" a="1"/>
  <c r="D19" i="1"/>
  <c r="D20" i="1" a="1"/>
  <c r="D20" i="1"/>
  <c r="D24" i="1" a="1"/>
  <c r="D24" i="1" s="1"/>
  <c r="D25" i="1" a="1"/>
  <c r="D25" i="1" s="1"/>
  <c r="D26" i="1" a="1"/>
  <c r="D26" i="1" s="1"/>
  <c r="D27" i="1" a="1"/>
  <c r="D27" i="1" s="1"/>
  <c r="D23" i="1" a="1"/>
  <c r="D23" i="1" s="1"/>
  <c r="D34" i="1" l="1"/>
  <c r="D35" i="1"/>
  <c r="D36" i="1"/>
  <c r="D37" i="1"/>
  <c r="D38" i="1"/>
  <c r="D39" i="1"/>
  <c r="D4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<sst xmlns="http://schemas.openxmlformats.org/spreadsheetml/2006/main" count="70" uniqueCount="33">
  <si>
    <t>INFORMAÇÕES GERAIS</t>
  </si>
  <si>
    <t>Salário</t>
  </si>
  <si>
    <t>Rendimento da Carteira</t>
  </si>
  <si>
    <t>Sugestão de Investimento (30%)</t>
  </si>
  <si>
    <t>INVESTIMENTO MENSAL</t>
  </si>
  <si>
    <t>Quanto investir por mês?</t>
  </si>
  <si>
    <t>Por quanto tempo?</t>
  </si>
  <si>
    <t>Taxa de rendimento mensal?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</si>
  <si>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</si>
  <si>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</si>
  <si>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</si>
  <si>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</si>
  <si>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</si>
  <si>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</si>
  <si>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</si>
  <si>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</si>
  <si>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 anos?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</si>
  <si>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</si>
  <si>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</si>
  <si>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</si>
  <si>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</si>
  <si>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</si>
  <si>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</si>
  <si>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</si>
  <si>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</si>
  <si>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</si>
  <si>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</si>
  <si>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</si>
  <si>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</si>
  <si>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TOTAL</t>
  </si>
  <si>
    <t>CHAVE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</si>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</sst>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&quot;R$&quot;\ #,##0.00"/>
  </numFmts>
  <fonts count="1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000000"/>
      </left>
      <right style="thin">
        <color theme="2"/>
      </right>
      <top style="medium">
        <color rgb="FF00000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rgb="FF000000"/>
      </top>
      <bottom style="thin">
        <color theme="2"/>
      </bottom>
      <diagonal/>
    </border>
    <border>
      <left style="medium">
        <color rgb="FF00000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rgb="FF000000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medium">
        <color rgb="FF000000"/>
      </right>
      <top/>
      <bottom style="thin">
        <color theme="2"/>
      </bottom>
      <diagonal/>
    </border>
    <border>
      <left style="medium">
        <color rgb="FF000000"/>
      </left>
      <right style="thin">
        <color theme="2"/>
      </right>
      <top style="thin">
        <color theme="2"/>
      </top>
      <bottom style="medium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rgb="FF000000"/>
      </bottom>
      <diagonal/>
    </border>
    <border>
      <left style="thin">
        <color theme="2"/>
      </left>
      <right style="medium">
        <color rgb="FF000000"/>
      </right>
      <top style="medium">
        <color rgb="FF000000"/>
      </top>
      <bottom style="thin">
        <color theme="2"/>
      </bottom>
      <diagonal/>
    </border>
    <border>
      <left style="thin">
        <color theme="2"/>
      </left>
      <right style="medium">
        <color rgb="FF000000"/>
      </right>
      <top style="thin">
        <color theme="2"/>
      </top>
      <bottom style="medium">
        <color rgb="FF000000"/>
      </bottom>
      <diagonal/>
    </border>
    <border>
      <left style="medium">
        <color rgb="FF000000"/>
      </left>
      <right style="thin">
        <color theme="2"/>
      </right>
      <top/>
      <bottom style="thin">
        <color theme="2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000000"/>
      </right>
      <top/>
      <bottom style="thin">
        <color theme="2" tint="-9.9978637043366805E-2"/>
      </bottom>
      <diagonal/>
    </border>
    <border>
      <left style="medium">
        <color rgb="FF000000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000000"/>
      </left>
      <right style="thin">
        <color theme="2" tint="-9.9978637043366805E-2"/>
      </right>
      <top style="thin">
        <color theme="2" tint="-9.9978637043366805E-2"/>
      </top>
      <bottom style="medium">
        <color rgb="FF000000"/>
      </bottom>
      <diagonal/>
    </border>
    <border>
      <left style="thin">
        <color theme="2" tint="-9.9978637043366805E-2"/>
      </left>
      <right style="medium">
        <color rgb="FF000000"/>
      </right>
      <top style="thin">
        <color theme="2" tint="-9.9978637043366805E-2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theme="2" tint="-9.9978637043366805E-2"/>
      </bottom>
      <diagonal/>
    </border>
    <border>
      <left/>
      <right/>
      <top style="medium">
        <color rgb="FF000000"/>
      </top>
      <bottom style="thin">
        <color theme="2" tint="-9.9978637043366805E-2"/>
      </bottom>
      <diagonal/>
    </border>
    <border>
      <left/>
      <right style="medium">
        <color rgb="FF000000"/>
      </right>
      <top style="medium">
        <color rgb="FF000000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rgb="FF000000"/>
      </bottom>
      <diagonal/>
    </border>
    <border>
      <left/>
      <right style="medium">
        <color rgb="FF000000"/>
      </right>
      <top style="thin">
        <color theme="2" tint="-9.9978637043366805E-2"/>
      </top>
      <bottom style="medium">
        <color rgb="FF000000"/>
      </bottom>
      <diagonal/>
    </border>
    <border>
      <left style="medium">
        <color rgb="FF000000"/>
      </left>
      <right/>
      <top style="thin">
        <color theme="2" tint="-9.9978637043366805E-2"/>
      </top>
      <bottom style="medium">
        <color rgb="FF000000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rgb="FF000000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 applyFill="1" applyBorder="1" applyAlignment="1">
      <alignment vertical="center" wrapText="1"/>
    </xf>
    <xf numFmtId="8" fontId="0" fillId="3" borderId="5" xfId="0" applyNumberFormat="1" applyFill="1" applyBorder="1" applyAlignment="1">
      <alignment horizontal="center"/>
    </xf>
    <xf numFmtId="8" fontId="0" fillId="3" borderId="11" xfId="0" applyNumberFormat="1" applyFill="1" applyBorder="1" applyAlignment="1">
      <alignment horizontal="center"/>
    </xf>
    <xf numFmtId="8" fontId="0" fillId="3" borderId="7" xfId="0" applyNumberFormat="1" applyFill="1" applyBorder="1" applyAlignment="1">
      <alignment horizontal="center"/>
    </xf>
    <xf numFmtId="8" fontId="0" fillId="3" borderId="3" xfId="0" applyNumberFormat="1" applyFill="1" applyBorder="1" applyAlignment="1">
      <alignment horizontal="center"/>
    </xf>
    <xf numFmtId="8" fontId="0" fillId="3" borderId="12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8" fontId="0" fillId="3" borderId="7" xfId="0" applyNumberFormat="1" applyFill="1" applyBorder="1" applyAlignment="1">
      <alignment horizontal="center" vertical="center"/>
    </xf>
    <xf numFmtId="164" fontId="3" fillId="3" borderId="12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indent="2"/>
    </xf>
    <xf numFmtId="164" fontId="0" fillId="4" borderId="12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8" xfId="0" applyBorder="1"/>
    <xf numFmtId="9" fontId="0" fillId="0" borderId="18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8" fontId="0" fillId="3" borderId="10" xfId="0" applyNumberFormat="1" applyFill="1" applyBorder="1" applyAlignment="1">
      <alignment horizontal="center"/>
    </xf>
    <xf numFmtId="0" fontId="5" fillId="8" borderId="0" xfId="0" applyFont="1" applyFill="1"/>
    <xf numFmtId="0" fontId="5" fillId="8" borderId="0" xfId="0" applyFont="1" applyFill="1" applyAlignment="1">
      <alignment horizontal="center"/>
    </xf>
    <xf numFmtId="0" fontId="0" fillId="0" borderId="19" xfId="0" applyBorder="1" applyAlignment="1">
      <alignment horizontal="left" indent="2"/>
    </xf>
    <xf numFmtId="9" fontId="0" fillId="0" borderId="20" xfId="0" applyNumberFormat="1" applyBorder="1" applyAlignment="1">
      <alignment horizontal="center"/>
    </xf>
    <xf numFmtId="0" fontId="0" fillId="0" borderId="22" xfId="0" applyBorder="1" applyAlignment="1">
      <alignment horizontal="left" indent="2"/>
    </xf>
    <xf numFmtId="9" fontId="0" fillId="0" borderId="23" xfId="0" applyNumberFormat="1" applyBorder="1" applyAlignment="1">
      <alignment horizontal="center"/>
    </xf>
    <xf numFmtId="0" fontId="0" fillId="3" borderId="25" xfId="0" applyFill="1" applyBorder="1" applyAlignment="1">
      <alignment horizontal="left" indent="2"/>
    </xf>
    <xf numFmtId="164" fontId="0" fillId="6" borderId="21" xfId="0" applyNumberFormat="1" applyFill="1" applyBorder="1" applyAlignment="1">
      <alignment horizontal="center"/>
    </xf>
    <xf numFmtId="164" fontId="0" fillId="6" borderId="24" xfId="0" applyNumberFormat="1" applyFill="1" applyBorder="1" applyAlignment="1">
      <alignment horizontal="center"/>
    </xf>
    <xf numFmtId="164" fontId="7" fillId="6" borderId="26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10" fillId="7" borderId="27" xfId="1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 indent="2"/>
    </xf>
    <xf numFmtId="0" fontId="2" fillId="3" borderId="9" xfId="0" applyFont="1" applyFill="1" applyBorder="1" applyAlignment="1">
      <alignment horizontal="left" indent="2"/>
    </xf>
    <xf numFmtId="0" fontId="9" fillId="7" borderId="28" xfId="1" applyFont="1" applyBorder="1" applyAlignment="1">
      <alignment horizontal="center"/>
    </xf>
    <xf numFmtId="0" fontId="9" fillId="7" borderId="29" xfId="1" applyFont="1" applyBorder="1" applyAlignment="1">
      <alignment horizontal="center"/>
    </xf>
    <xf numFmtId="164" fontId="0" fillId="3" borderId="30" xfId="0" applyNumberFormat="1" applyFill="1" applyBorder="1" applyAlignment="1">
      <alignment horizontal="center"/>
    </xf>
    <xf numFmtId="164" fontId="0" fillId="3" borderId="31" xfId="0" applyNumberFormat="1" applyFill="1" applyBorder="1" applyAlignment="1">
      <alignment horizontal="center"/>
    </xf>
    <xf numFmtId="0" fontId="7" fillId="6" borderId="32" xfId="0" applyFont="1" applyFill="1" applyBorder="1" applyAlignment="1">
      <alignment horizontal="center"/>
    </xf>
    <xf numFmtId="0" fontId="7" fillId="6" borderId="33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indent="2"/>
    </xf>
    <xf numFmtId="0" fontId="2" fillId="3" borderId="17" xfId="0" applyFont="1" applyFill="1" applyBorder="1" applyAlignment="1">
      <alignment horizontal="left" indent="2"/>
    </xf>
    <xf numFmtId="0" fontId="2" fillId="3" borderId="6" xfId="0" applyFont="1" applyFill="1" applyBorder="1" applyAlignment="1">
      <alignment horizontal="left" indent="2"/>
    </xf>
    <xf numFmtId="0" fontId="2" fillId="3" borderId="3" xfId="0" applyFont="1" applyFill="1" applyBorder="1" applyAlignment="1">
      <alignment horizontal="left" indent="2"/>
    </xf>
    <xf numFmtId="0" fontId="2" fillId="3" borderId="9" xfId="0" applyFont="1" applyFill="1" applyBorder="1" applyAlignment="1">
      <alignment horizontal="left" indent="2"/>
    </xf>
    <xf numFmtId="0" fontId="2" fillId="3" borderId="10" xfId="0" applyFont="1" applyFill="1" applyBorder="1" applyAlignment="1">
      <alignment horizontal="left" indent="2"/>
    </xf>
    <xf numFmtId="0" fontId="8" fillId="2" borderId="1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indent="2"/>
    </xf>
    <xf numFmtId="0" fontId="2" fillId="0" borderId="5" xfId="0" applyFont="1" applyFill="1" applyBorder="1" applyAlignment="1">
      <alignment horizontal="left" indent="2"/>
    </xf>
    <xf numFmtId="0" fontId="2" fillId="0" borderId="6" xfId="0" applyFont="1" applyFill="1" applyBorder="1" applyAlignment="1">
      <alignment horizontal="left" indent="2"/>
    </xf>
    <xf numFmtId="0" fontId="2" fillId="0" borderId="3" xfId="0" applyFont="1" applyFill="1" applyBorder="1" applyAlignment="1">
      <alignment horizontal="left" indent="2"/>
    </xf>
    <xf numFmtId="0" fontId="3" fillId="3" borderId="6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9" xfId="0" applyFont="1" applyFill="1" applyBorder="1" applyAlignment="1">
      <alignment horizontal="left" indent="2"/>
    </xf>
    <xf numFmtId="0" fontId="3" fillId="3" borderId="10" xfId="0" applyFont="1" applyFill="1" applyBorder="1" applyAlignment="1">
      <alignment horizontal="left" indent="2"/>
    </xf>
  </cellXfs>
  <cellStyles count="2">
    <cellStyle name="Ênfase5" xfId="1" builtinId="4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Investimentos!$C$33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9FA-4722-8AD0-4DDCB9E8A9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9FA-4722-8AD0-4DDCB9E8A9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9FA-4722-8AD0-4DDCB9E8A9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9FA-4722-8AD0-4DDCB9E8A93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9FA-4722-8AD0-4DDCB9E8A93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9FA-4722-8AD0-4DDCB9E8A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Investimentos!$B$34:$B$39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Investimentos!$C$34:$C$39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295-4A4D-A687-D4ABB4F76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41</xdr:row>
      <xdr:rowOff>152400</xdr:rowOff>
    </xdr:from>
    <xdr:to>
      <xdr:col>4</xdr:col>
      <xdr:colOff>9525</xdr:colOff>
      <xdr:row>55</xdr:row>
      <xdr:rowOff>161925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B34C9877-5CFE-C4B2-6CF7-D08E71D87EE9}"/>
            </a:ext>
            <a:ext uri="{147F2762-F138-4A5C-976F-8EAC2B608ADB}">
              <a16:predDERef xmlns:a16="http://schemas.microsoft.com/office/drawing/2014/main" xmlns="" pred="{76CC8FC8-F9CB-3C48-BEF7-FEFC7CF46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885825</xdr:colOff>
      <xdr:row>7</xdr:row>
      <xdr:rowOff>85725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100A9D7A-80EF-69C7-3487-E6F14991086A}"/>
            </a:ext>
            <a:ext uri="{147F2762-F138-4A5C-976F-8EAC2B608ADB}">
              <a16:predDERef xmlns:a16="http://schemas.microsoft.com/office/drawing/2014/main" xmlns="" pred="{B34C9877-5CFE-C4B2-6CF7-D08E71D87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0500"/>
          <a:ext cx="56769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6"/>
  <sheetViews>
    <sheetView showGridLines="0" showRowColHeaders="0" tabSelected="1" workbookViewId="0">
      <selection activeCell="C30" sqref="C30:D30"/>
    </sheetView>
  </sheetViews>
  <sheetFormatPr defaultColWidth="0" defaultRowHeight="14.25"/>
  <cols>
    <col min="1" max="1" width="9.125" customWidth="1"/>
    <col min="2" max="2" width="38.75" customWidth="1"/>
    <col min="3" max="3" width="33.125" customWidth="1"/>
    <col min="4" max="4" width="14" customWidth="1"/>
    <col min="5" max="5" width="5.25" customWidth="1"/>
  </cols>
  <sheetData>
    <row r="10" spans="2:4" ht="26.25" customHeight="1">
      <c r="B10" s="46" t="s">
        <v>0</v>
      </c>
      <c r="C10" s="47"/>
      <c r="D10" s="48"/>
    </row>
    <row r="11" spans="2:4" ht="15">
      <c r="B11" s="49" t="s">
        <v>1</v>
      </c>
      <c r="C11" s="50"/>
      <c r="D11" s="9">
        <v>1518</v>
      </c>
    </row>
    <row r="12" spans="2:4" ht="15">
      <c r="B12" s="51" t="s">
        <v>2</v>
      </c>
      <c r="C12" s="52"/>
      <c r="D12" s="10">
        <v>6.0000000000000001E-3</v>
      </c>
    </row>
    <row r="13" spans="2:4" ht="15">
      <c r="B13" s="53" t="s">
        <v>3</v>
      </c>
      <c r="C13" s="54"/>
      <c r="D13" s="17" cm="1">
        <f t="array" ref="D13">salario*30%</f>
        <v>455.4</v>
      </c>
    </row>
    <row r="15" spans="2:4" ht="30.75" customHeight="1">
      <c r="B15" s="57" t="s">
        <v>4</v>
      </c>
      <c r="C15" s="58"/>
      <c r="D15" s="59"/>
    </row>
    <row r="16" spans="2:4" ht="15">
      <c r="B16" s="60" t="s">
        <v>5</v>
      </c>
      <c r="C16" s="61"/>
      <c r="D16" s="11">
        <v>100</v>
      </c>
    </row>
    <row r="17" spans="1:5" ht="15">
      <c r="B17" s="62" t="s">
        <v>6</v>
      </c>
      <c r="C17" s="63"/>
      <c r="D17" s="12">
        <v>5</v>
      </c>
    </row>
    <row r="18" spans="1:5" ht="15">
      <c r="B18" s="62" t="s">
        <v>7</v>
      </c>
      <c r="C18" s="63"/>
      <c r="D18" s="13">
        <v>1.0789999999999999E-2</v>
      </c>
    </row>
    <row r="19" spans="1:5" ht="15.75">
      <c r="B19" s="64" t="s">
        <v>8</v>
      </c>
      <c r="C19" s="65"/>
      <c r="D19" s="14" cm="1">
        <f t="array" ref="D19">FV(taxa_mensal,periodo*12,aporte*-1)</f>
        <v>8377.6913998487635</v>
      </c>
      <c r="E19" s="1"/>
    </row>
    <row r="20" spans="1:5" ht="15.75">
      <c r="B20" s="66" t="s">
        <v>9</v>
      </c>
      <c r="C20" s="67"/>
      <c r="D20" s="15" cm="1">
        <f t="array" ref="D20">patrimonio*rendimento_carteira</f>
        <v>50.266148399092579</v>
      </c>
      <c r="E20" s="1"/>
    </row>
    <row r="22" spans="1:5" ht="18">
      <c r="B22" s="55" t="s">
        <v>10</v>
      </c>
      <c r="C22" s="56"/>
      <c r="D22" s="33" t="s">
        <v>11</v>
      </c>
      <c r="E22" s="3"/>
    </row>
    <row r="23" spans="1:5" ht="15">
      <c r="A23" s="2">
        <v>2</v>
      </c>
      <c r="B23" s="16" t="s">
        <v>12</v>
      </c>
      <c r="C23" s="4" cm="1">
        <f t="array" ref="C23">FV(taxa_mensal,$A23*12,aporte*-1)</f>
        <v>2722.7627297645217</v>
      </c>
      <c r="D23" s="5" cm="1">
        <f t="array" ref="D23">(C23*rendimento_carteira)</f>
        <v>16.336576378587132</v>
      </c>
    </row>
    <row r="24" spans="1:5" ht="15">
      <c r="A24" s="2">
        <v>5</v>
      </c>
      <c r="B24" s="38" t="s">
        <v>13</v>
      </c>
      <c r="C24" s="7" cm="1">
        <f t="array" ref="C24">FV(taxa_mensal,$A24*12,aporte*-1)</f>
        <v>8377.6913998487635</v>
      </c>
      <c r="D24" s="6" cm="1">
        <f t="array" ref="D24">(C24*rendimento_carteira)</f>
        <v>50.266148399092579</v>
      </c>
      <c r="E24" s="1"/>
    </row>
    <row r="25" spans="1:5" ht="15">
      <c r="A25" s="2">
        <v>10</v>
      </c>
      <c r="B25" s="38" t="s">
        <v>14</v>
      </c>
      <c r="C25" s="7" cm="1">
        <f t="array" ref="C25">FV(taxa_mensal,$A25*12,aporte*-1)</f>
        <v>24328.421253017219</v>
      </c>
      <c r="D25" s="6" cm="1">
        <f t="array" ref="D25">(C25*rendimento_carteira)</f>
        <v>145.97052751810332</v>
      </c>
      <c r="E25" s="1"/>
    </row>
    <row r="26" spans="1:5" ht="15">
      <c r="A26" s="2">
        <v>20</v>
      </c>
      <c r="B26" s="38" t="s">
        <v>15</v>
      </c>
      <c r="C26" s="7" cm="1">
        <f t="array" ref="C26">FV(taxa_mensal,$A26*12,aporte*-1)</f>
        <v>112519.84000970806</v>
      </c>
      <c r="D26" s="6" cm="1">
        <f t="array" ref="D26">(C26*rendimento_carteira)</f>
        <v>675.1190400582484</v>
      </c>
      <c r="E26" s="1"/>
    </row>
    <row r="27" spans="1:5" ht="15">
      <c r="A27" s="2">
        <v>30</v>
      </c>
      <c r="B27" s="39" t="s">
        <v>16</v>
      </c>
      <c r="C27" s="22" cm="1">
        <f t="array" ref="C27">FV(taxa_mensal,$A27*12,aporte*-1)</f>
        <v>432216.96550047147</v>
      </c>
      <c r="D27" s="8" cm="1">
        <f t="array" ref="D27">(C27*rendimento_carteira)</f>
        <v>2593.3017930028291</v>
      </c>
      <c r="E27" s="1"/>
    </row>
    <row r="28" spans="1:5">
      <c r="E28" s="1"/>
    </row>
    <row r="29" spans="1:5">
      <c r="E29" s="1"/>
    </row>
    <row r="30" spans="1:5" ht="18.75" customHeight="1">
      <c r="B30" s="34" t="s">
        <v>17</v>
      </c>
      <c r="C30" s="40" t="s">
        <v>18</v>
      </c>
      <c r="D30" s="41"/>
    </row>
    <row r="31" spans="1:5">
      <c r="B31" s="29" t="s">
        <v>19</v>
      </c>
      <c r="C31" s="42" cm="1">
        <f t="array" ref="C31">aporte</f>
        <v>100</v>
      </c>
      <c r="D31" s="43"/>
    </row>
    <row r="33" spans="2:5" ht="19.5" customHeight="1">
      <c r="B33" s="35" t="s">
        <v>20</v>
      </c>
      <c r="C33" s="36" t="s">
        <v>21</v>
      </c>
      <c r="D33" s="37" t="s">
        <v>22</v>
      </c>
    </row>
    <row r="34" spans="2:5">
      <c r="B34" s="25" t="s">
        <v>23</v>
      </c>
      <c r="C34" s="26">
        <f>VLOOKUP($C$30&amp;"-"&amp;B34,Planilha_apoio!$A$2:$D$20,4,FALSE)</f>
        <v>0.3</v>
      </c>
      <c r="D34" s="30">
        <f>C34*$C$31</f>
        <v>30</v>
      </c>
    </row>
    <row r="35" spans="2:5">
      <c r="B35" s="27" t="s">
        <v>24</v>
      </c>
      <c r="C35" s="28">
        <f>VLOOKUP($C$30&amp;"-"&amp;B35,Planilha_apoio!$A$2:$D$20,4,FALSE)</f>
        <v>0.5</v>
      </c>
      <c r="D35" s="31">
        <f t="shared" ref="D35:D38" si="0">C35*$C$31</f>
        <v>50</v>
      </c>
    </row>
    <row r="36" spans="2:5">
      <c r="B36" s="27" t="s">
        <v>25</v>
      </c>
      <c r="C36" s="28">
        <f>VLOOKUP($C$30&amp;"-"&amp;B36,Planilha_apoio!$A$2:$D$20,4,FALSE)</f>
        <v>0.1</v>
      </c>
      <c r="D36" s="31">
        <f t="shared" si="0"/>
        <v>10</v>
      </c>
    </row>
    <row r="37" spans="2:5">
      <c r="B37" s="27" t="s">
        <v>26</v>
      </c>
      <c r="C37" s="28">
        <f>VLOOKUP($C$30&amp;"-"&amp;B37,Planilha_apoio!$A$2:$D$20,4,FALSE)</f>
        <v>0.1</v>
      </c>
      <c r="D37" s="31">
        <f t="shared" si="0"/>
        <v>10</v>
      </c>
    </row>
    <row r="38" spans="2:5">
      <c r="B38" s="27" t="s">
        <v>27</v>
      </c>
      <c r="C38" s="28">
        <f>VLOOKUP($C$30&amp;"-"&amp;B38,Planilha_apoio!$A$2:$D$20,4,FALSE)</f>
        <v>0</v>
      </c>
      <c r="D38" s="31">
        <f t="shared" si="0"/>
        <v>0</v>
      </c>
    </row>
    <row r="39" spans="2:5">
      <c r="B39" s="27" t="s">
        <v>28</v>
      </c>
      <c r="C39" s="28">
        <f>VLOOKUP($C$30&amp;"-"&amp;B39,Planilha_apoio!$A$2:$D$20,4,FALSE)</f>
        <v>0</v>
      </c>
      <c r="D39" s="31">
        <f>C39*$C$31</f>
        <v>0</v>
      </c>
    </row>
    <row r="40" spans="2:5" ht="15">
      <c r="B40" s="44" t="s">
        <v>29</v>
      </c>
      <c r="C40" s="45"/>
      <c r="D40" s="32">
        <f>SUM(D34:D39)</f>
        <v>100</v>
      </c>
    </row>
    <row r="46" spans="2:5">
      <c r="E46" s="1"/>
    </row>
  </sheetData>
  <mergeCells count="14">
    <mergeCell ref="C30:D30"/>
    <mergeCell ref="C31:D31"/>
    <mergeCell ref="B40:C40"/>
    <mergeCell ref="B10:D10"/>
    <mergeCell ref="B11:C11"/>
    <mergeCell ref="B12:C12"/>
    <mergeCell ref="B13:C13"/>
    <mergeCell ref="B22:C22"/>
    <mergeCell ref="B15:D15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sqref="C30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F11" sqref="F11"/>
    </sheetView>
  </sheetViews>
  <sheetFormatPr defaultRowHeight="14.25"/>
  <cols>
    <col min="1" max="1" width="32.75" customWidth="1"/>
    <col min="2" max="3" width="18.375" bestFit="1" customWidth="1"/>
    <col min="4" max="4" width="30.125" customWidth="1"/>
  </cols>
  <sheetData>
    <row r="2" spans="1:4" ht="15">
      <c r="A2" s="23" t="s">
        <v>30</v>
      </c>
      <c r="B2" s="23" t="s">
        <v>17</v>
      </c>
      <c r="C2" s="23" t="s">
        <v>20</v>
      </c>
      <c r="D2" s="24" t="s">
        <v>21</v>
      </c>
    </row>
    <row r="3" spans="1:4">
      <c r="A3" t="str">
        <f>$B$3&amp;"-"&amp;C3</f>
        <v>CONSERVADOR-PAPEL</v>
      </c>
      <c r="B3" t="s">
        <v>18</v>
      </c>
      <c r="C3" t="s">
        <v>23</v>
      </c>
      <c r="D3" s="18">
        <v>0.3</v>
      </c>
    </row>
    <row r="4" spans="1:4">
      <c r="A4" t="str">
        <f t="shared" ref="A4:A8" si="0">$B$3&amp;"-"&amp;C4</f>
        <v>CONSERVADOR-TIJOLO</v>
      </c>
      <c r="B4" t="s">
        <v>18</v>
      </c>
      <c r="C4" t="s">
        <v>24</v>
      </c>
      <c r="D4" s="18">
        <v>0.5</v>
      </c>
    </row>
    <row r="5" spans="1:4">
      <c r="A5" t="str">
        <f t="shared" si="0"/>
        <v>CONSERVADOR-HIBRIDOS</v>
      </c>
      <c r="B5" t="s">
        <v>18</v>
      </c>
      <c r="C5" t="s">
        <v>25</v>
      </c>
      <c r="D5" s="18">
        <v>0.1</v>
      </c>
    </row>
    <row r="6" spans="1:4">
      <c r="A6" t="str">
        <f t="shared" si="0"/>
        <v>CONSERVADOR-FOFs</v>
      </c>
      <c r="B6" t="s">
        <v>18</v>
      </c>
      <c r="C6" t="s">
        <v>26</v>
      </c>
      <c r="D6" s="18">
        <v>0.1</v>
      </c>
    </row>
    <row r="7" spans="1:4">
      <c r="A7" t="str">
        <f t="shared" si="0"/>
        <v>CONSERVADOR-DESENVOLVIMENTO</v>
      </c>
      <c r="B7" t="s">
        <v>18</v>
      </c>
      <c r="C7" t="s">
        <v>27</v>
      </c>
      <c r="D7" s="18">
        <v>0</v>
      </c>
    </row>
    <row r="8" spans="1:4">
      <c r="A8" s="19" t="str">
        <f t="shared" si="0"/>
        <v>CONSERVADOR-HOTELARIAS</v>
      </c>
      <c r="B8" s="19" t="s">
        <v>18</v>
      </c>
      <c r="C8" s="19" t="s">
        <v>28</v>
      </c>
      <c r="D8" s="20">
        <v>0</v>
      </c>
    </row>
    <row r="9" spans="1:4">
      <c r="A9" t="str">
        <f>$B$9&amp;"-"&amp;C9</f>
        <v>MODERADO-PAPEL</v>
      </c>
      <c r="B9" t="s">
        <v>31</v>
      </c>
      <c r="C9" t="s">
        <v>23</v>
      </c>
      <c r="D9" s="18">
        <v>0.32</v>
      </c>
    </row>
    <row r="10" spans="1:4">
      <c r="A10" t="str">
        <f t="shared" ref="A10:A14" si="1">$B$9&amp;"-"&amp;C10</f>
        <v>MODERADO-TIJOLO</v>
      </c>
      <c r="B10" t="s">
        <v>31</v>
      </c>
      <c r="C10" t="s">
        <v>24</v>
      </c>
      <c r="D10" s="18">
        <v>0.35</v>
      </c>
    </row>
    <row r="11" spans="1:4">
      <c r="A11" t="str">
        <f t="shared" si="1"/>
        <v>MODERADO-HIBRIDOS</v>
      </c>
      <c r="B11" t="s">
        <v>31</v>
      </c>
      <c r="C11" t="s">
        <v>25</v>
      </c>
      <c r="D11" s="18">
        <v>0.08</v>
      </c>
    </row>
    <row r="12" spans="1:4">
      <c r="A12" t="str">
        <f t="shared" si="1"/>
        <v>MODERADO-FOFs</v>
      </c>
      <c r="B12" t="s">
        <v>31</v>
      </c>
      <c r="C12" t="s">
        <v>26</v>
      </c>
      <c r="D12" s="18">
        <v>0.05</v>
      </c>
    </row>
    <row r="13" spans="1:4">
      <c r="A13" t="str">
        <f t="shared" si="1"/>
        <v>MODERADO-DESENVOLVIMENTO</v>
      </c>
      <c r="B13" t="s">
        <v>31</v>
      </c>
      <c r="C13" t="s">
        <v>27</v>
      </c>
      <c r="D13" s="18">
        <v>0.1</v>
      </c>
    </row>
    <row r="14" spans="1:4">
      <c r="A14" s="19" t="str">
        <f t="shared" si="1"/>
        <v>MODERADO-HOTELARIAS</v>
      </c>
      <c r="B14" s="19" t="s">
        <v>31</v>
      </c>
      <c r="C14" s="19" t="s">
        <v>28</v>
      </c>
      <c r="D14" s="20">
        <v>0.1</v>
      </c>
    </row>
    <row r="15" spans="1:4">
      <c r="A15" t="str">
        <f>$B$15&amp;"-"&amp;C15</f>
        <v>AGRESSIVO-PAPEL</v>
      </c>
      <c r="B15" s="1" t="s">
        <v>32</v>
      </c>
      <c r="C15" s="1" t="s">
        <v>23</v>
      </c>
      <c r="D15" s="21">
        <v>0.5</v>
      </c>
    </row>
    <row r="16" spans="1:4">
      <c r="A16" t="str">
        <f t="shared" ref="A16:A20" si="2">$B$15&amp;"-"&amp;C16</f>
        <v>AGRESSIVO-TIJOLO</v>
      </c>
      <c r="B16" t="s">
        <v>32</v>
      </c>
      <c r="C16" t="s">
        <v>24</v>
      </c>
      <c r="D16" s="18">
        <v>0.1</v>
      </c>
    </row>
    <row r="17" spans="1:4">
      <c r="A17" t="str">
        <f t="shared" si="2"/>
        <v>AGRESSIVO-HIBRIDOS</v>
      </c>
      <c r="B17" t="s">
        <v>32</v>
      </c>
      <c r="C17" t="s">
        <v>25</v>
      </c>
      <c r="D17" s="18">
        <v>0.05</v>
      </c>
    </row>
    <row r="18" spans="1:4">
      <c r="A18" t="str">
        <f t="shared" si="2"/>
        <v>AGRESSIVO-FOFs</v>
      </c>
      <c r="B18" t="s">
        <v>32</v>
      </c>
      <c r="C18" t="s">
        <v>26</v>
      </c>
      <c r="D18" s="18">
        <v>0.05</v>
      </c>
    </row>
    <row r="19" spans="1:4">
      <c r="A19" t="str">
        <f t="shared" si="2"/>
        <v>AGRESSIVO-DESENVOLVIMENTO</v>
      </c>
      <c r="B19" t="s">
        <v>32</v>
      </c>
      <c r="C19" t="s">
        <v>27</v>
      </c>
      <c r="D19" s="18">
        <v>0.2</v>
      </c>
    </row>
    <row r="20" spans="1:4">
      <c r="A20" t="str">
        <f t="shared" si="2"/>
        <v>AGRESSIVO-HOTELARIAS</v>
      </c>
      <c r="B20" t="s">
        <v>32</v>
      </c>
      <c r="C20" t="s">
        <v>28</v>
      </c>
      <c r="D20" s="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Investimentos</vt:lpstr>
      <vt:lpstr>Planilha_apoio</vt:lpstr>
      <vt:lpstr>aporte</vt:lpstr>
      <vt:lpstr>patrimonio</vt:lpstr>
      <vt:lpstr>periodo</vt:lpstr>
      <vt:lpstr>rendimento_carteira</vt:lpstr>
      <vt:lpstr>salario</vt:lpstr>
      <vt:lpstr>sugestao_investimento</vt:lpstr>
      <vt:lpstr>taxa_mensal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rosiane</dc:creator>
  <cp:lastModifiedBy>rosiane</cp:lastModifiedBy>
  <cp:revision/>
  <dcterms:created xsi:type="dcterms:W3CDTF">2025-06-16T12:53:56Z</dcterms:created>
  <dcterms:modified xsi:type="dcterms:W3CDTF">2025-06-19T21:01:47Z</dcterms:modified>
</cp:coreProperties>
</file>