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8615" windowHeight="8160"/>
  </bookViews>
  <sheets>
    <sheet name="ExperimentoANOVAclas220052008" sheetId="1" r:id="rId1"/>
  </sheets>
  <definedNames>
    <definedName name="_xlnm._FilterDatabase" localSheetId="0" hidden="1">ExperimentoANOVAclas220052008!$A$1:$J$1</definedName>
  </definedNames>
  <calcPr calcId="0"/>
</workbook>
</file>

<file path=xl/calcChain.xml><?xml version="1.0" encoding="utf-8"?>
<calcChain xmlns="http://schemas.openxmlformats.org/spreadsheetml/2006/main">
  <c r="I11" i="1"/>
  <c r="J11"/>
  <c r="I18"/>
  <c r="J18"/>
  <c r="I26"/>
  <c r="J26"/>
  <c r="I5"/>
  <c r="J5"/>
  <c r="I12"/>
  <c r="J12"/>
  <c r="I19"/>
  <c r="J19"/>
  <c r="J4"/>
  <c r="I4"/>
  <c r="J25"/>
  <c r="I25"/>
  <c r="J22"/>
  <c r="I22"/>
  <c r="J15"/>
  <c r="I15"/>
  <c r="J8"/>
  <c r="I8"/>
  <c r="J29"/>
  <c r="I29"/>
  <c r="J20"/>
  <c r="I20"/>
  <c r="J13"/>
  <c r="I13"/>
  <c r="J6"/>
  <c r="I6"/>
  <c r="J27"/>
  <c r="I27"/>
  <c r="J21"/>
  <c r="I21"/>
  <c r="J14"/>
  <c r="I14"/>
  <c r="J7"/>
  <c r="I7"/>
  <c r="J28"/>
  <c r="I28"/>
  <c r="J17"/>
  <c r="I17"/>
  <c r="K17" s="1"/>
  <c r="J10"/>
  <c r="I10"/>
  <c r="J3"/>
  <c r="I3"/>
  <c r="J24"/>
  <c r="I24"/>
  <c r="K24" s="1"/>
  <c r="J16"/>
  <c r="I16"/>
  <c r="J9"/>
  <c r="I9"/>
  <c r="K9" s="1"/>
  <c r="J2"/>
  <c r="I2"/>
  <c r="J23"/>
  <c r="I23"/>
  <c r="K23" s="1"/>
  <c r="K2" l="1"/>
  <c r="K16"/>
  <c r="K25"/>
  <c r="K11"/>
  <c r="K18"/>
  <c r="K15"/>
  <c r="K10"/>
  <c r="K26"/>
  <c r="K12"/>
  <c r="K27"/>
  <c r="K13"/>
  <c r="K3"/>
  <c r="K4"/>
  <c r="K5"/>
  <c r="K19"/>
  <c r="K22"/>
  <c r="K8"/>
  <c r="K29"/>
  <c r="K21"/>
  <c r="K14"/>
  <c r="K6"/>
  <c r="K20"/>
  <c r="K28"/>
  <c r="K7"/>
</calcChain>
</file>

<file path=xl/sharedStrings.xml><?xml version="1.0" encoding="utf-8"?>
<sst xmlns="http://schemas.openxmlformats.org/spreadsheetml/2006/main" count="66" uniqueCount="21">
  <si>
    <t>ABORDAJE</t>
  </si>
  <si>
    <t>origen</t>
  </si>
  <si>
    <t>flota_op</t>
  </si>
  <si>
    <t>HOUR(STD_UTC)</t>
  </si>
  <si>
    <t>MONTH(fecha)</t>
  </si>
  <si>
    <t>AEROPUERTO</t>
  </si>
  <si>
    <t>OTROS</t>
  </si>
  <si>
    <t>MANTTO</t>
  </si>
  <si>
    <t>WXS</t>
  </si>
  <si>
    <t>ATCAEREO</t>
  </si>
  <si>
    <t>ATCTERRESTRE</t>
  </si>
  <si>
    <t>id</t>
  </si>
  <si>
    <t>Disrupcion</t>
  </si>
  <si>
    <t>Factor</t>
  </si>
  <si>
    <t>SSR</t>
  </si>
  <si>
    <t>SSE</t>
  </si>
  <si>
    <t>n</t>
  </si>
  <si>
    <t>k</t>
  </si>
  <si>
    <t>F</t>
  </si>
  <si>
    <t>Fk</t>
  </si>
  <si>
    <t>valor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</si>
</sst>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C1" sqref="C1"/>
    </sheetView>
  </sheetViews>
  <sheetFormatPr baseColWidth="10" defaultRowHeight="15"/>
  <cols>
    <col min="9" max="9" width="12" bestFit="1" customWidth="1"/>
  </cols>
  <sheetData>
    <row r="1" spans="1:11" s="2" customFormat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2" t="s">
        <v>19</v>
      </c>
      <c r="J1" s="2" t="s">
        <v>20</v>
      </c>
      <c r="K1" s="2">
        <v>0.01</v>
      </c>
    </row>
    <row r="2" spans="1:11" s="2" customFormat="1">
      <c r="A2" s="1">
        <v>108</v>
      </c>
      <c r="B2" s="1" t="s">
        <v>0</v>
      </c>
      <c r="C2" s="1" t="s">
        <v>2</v>
      </c>
      <c r="D2" s="1">
        <v>11118.0584482335</v>
      </c>
      <c r="E2" s="1">
        <v>652346.29874732404</v>
      </c>
      <c r="F2" s="1">
        <v>12617</v>
      </c>
      <c r="G2" s="1">
        <v>6</v>
      </c>
      <c r="H2" s="1">
        <v>35.819093146652001</v>
      </c>
      <c r="I2" s="1">
        <f>+FINV($K$1,G2-1,F2-G2)</f>
        <v>3.0187007291844568</v>
      </c>
      <c r="J2" s="1">
        <f>+H2*G2</f>
        <v>214.91455887991202</v>
      </c>
      <c r="K2" s="3">
        <f>+IF(H2&gt;I2,1,0)</f>
        <v>1</v>
      </c>
    </row>
    <row r="3" spans="1:11" s="2" customFormat="1">
      <c r="A3" s="3">
        <v>113</v>
      </c>
      <c r="B3" s="3" t="s">
        <v>5</v>
      </c>
      <c r="C3" s="3" t="s">
        <v>2</v>
      </c>
      <c r="D3" s="3">
        <v>38287.5716849401</v>
      </c>
      <c r="E3" s="3">
        <v>1204988.4807017201</v>
      </c>
      <c r="F3" s="3">
        <v>9844</v>
      </c>
      <c r="G3" s="3">
        <v>6</v>
      </c>
      <c r="H3" s="3">
        <v>52.093837229799703</v>
      </c>
      <c r="I3" s="3">
        <f>+FINV($K$1,G3-1,F3-G3)</f>
        <v>3.0191085149179342</v>
      </c>
      <c r="J3" s="3">
        <f>+H3*G3</f>
        <v>312.56302337879822</v>
      </c>
      <c r="K3" s="1">
        <f t="shared" ref="K3:K29" si="0">+IF(H3&gt;I3,1,0)</f>
        <v>1</v>
      </c>
    </row>
    <row r="4" spans="1:11" s="2" customFormat="1">
      <c r="A4" s="1">
        <v>133</v>
      </c>
      <c r="B4" s="1" t="s">
        <v>9</v>
      </c>
      <c r="C4" s="1" t="s">
        <v>2</v>
      </c>
      <c r="D4" s="1">
        <v>65183.668217022903</v>
      </c>
      <c r="E4" s="1">
        <v>2841409.4620387098</v>
      </c>
      <c r="F4" s="1">
        <v>4038</v>
      </c>
      <c r="G4" s="1">
        <v>6</v>
      </c>
      <c r="H4" s="1">
        <v>15.4122669337898</v>
      </c>
      <c r="I4" s="1">
        <f>+FINV($K$1,G4-1,F4-G4)</f>
        <v>3.0217805031515583</v>
      </c>
      <c r="J4" s="1">
        <f>+H4*G4</f>
        <v>92.473601602738796</v>
      </c>
      <c r="K4" s="1">
        <f t="shared" si="0"/>
        <v>1</v>
      </c>
    </row>
    <row r="5" spans="1:11" s="2" customFormat="1">
      <c r="A5" s="3">
        <v>138</v>
      </c>
      <c r="B5" s="3" t="s">
        <v>10</v>
      </c>
      <c r="C5" s="3" t="s">
        <v>2</v>
      </c>
      <c r="D5" s="3">
        <v>17948.049277734</v>
      </c>
      <c r="E5" s="3">
        <v>1131399.8881471599</v>
      </c>
      <c r="F5" s="3">
        <v>14261</v>
      </c>
      <c r="G5" s="3">
        <v>6</v>
      </c>
      <c r="H5" s="3">
        <v>37.686571165064002</v>
      </c>
      <c r="I5" s="3">
        <f>+FINV($K$1,G5-1,F5-G5)</f>
        <v>3.0185338978577425</v>
      </c>
      <c r="J5" s="3">
        <f>+H5*G5</f>
        <v>226.119426990384</v>
      </c>
      <c r="K5" s="1">
        <f t="shared" si="0"/>
        <v>1</v>
      </c>
    </row>
    <row r="6" spans="1:11" s="2" customFormat="1">
      <c r="A6" s="3">
        <v>123</v>
      </c>
      <c r="B6" s="3" t="s">
        <v>7</v>
      </c>
      <c r="C6" s="3" t="s">
        <v>2</v>
      </c>
      <c r="D6" s="3">
        <v>1885518.45948776</v>
      </c>
      <c r="E6" s="3">
        <v>78258065.421202794</v>
      </c>
      <c r="F6" s="3">
        <v>12052</v>
      </c>
      <c r="G6" s="3">
        <v>6</v>
      </c>
      <c r="H6" s="3">
        <v>48.367900318631499</v>
      </c>
      <c r="I6" s="3">
        <f>+FINV($K$1,G6-1,F6-G6)</f>
        <v>3.0187685819180841</v>
      </c>
      <c r="J6" s="3">
        <f>+H6*G6</f>
        <v>290.20740191178902</v>
      </c>
      <c r="K6" s="3">
        <f t="shared" si="0"/>
        <v>1</v>
      </c>
    </row>
    <row r="7" spans="1:11" s="2" customFormat="1">
      <c r="A7" s="3">
        <v>118</v>
      </c>
      <c r="B7" s="3" t="s">
        <v>6</v>
      </c>
      <c r="C7" s="3" t="s">
        <v>2</v>
      </c>
      <c r="D7" s="3">
        <v>319805.07522296201</v>
      </c>
      <c r="E7" s="3">
        <v>38658527.695074499</v>
      </c>
      <c r="F7" s="3">
        <v>16409</v>
      </c>
      <c r="G7" s="3">
        <v>6</v>
      </c>
      <c r="H7" s="3">
        <v>22.614427555636698</v>
      </c>
      <c r="I7" s="3">
        <f>+FINV($K$1,G7-1,F7-G7)</f>
        <v>3.0183663227511719</v>
      </c>
      <c r="J7" s="3">
        <f>+H7*G7</f>
        <v>135.6865653338202</v>
      </c>
      <c r="K7" s="3">
        <f t="shared" si="0"/>
        <v>1</v>
      </c>
    </row>
    <row r="8" spans="1:11" s="2" customFormat="1">
      <c r="A8">
        <v>128</v>
      </c>
      <c r="B8" t="s">
        <v>8</v>
      </c>
      <c r="C8" t="s">
        <v>2</v>
      </c>
      <c r="D8">
        <v>357440.49427921203</v>
      </c>
      <c r="E8">
        <v>37025033.419167303</v>
      </c>
      <c r="F8">
        <v>5873</v>
      </c>
      <c r="G8">
        <v>6</v>
      </c>
      <c r="H8">
        <v>9.4384156961417993</v>
      </c>
      <c r="I8" s="2">
        <f>+FINV($K$1,G8-1,F8-G8)</f>
        <v>3.0203641069871994</v>
      </c>
      <c r="J8" s="2">
        <f>+H8*G8</f>
        <v>56.630494176850796</v>
      </c>
      <c r="K8" s="2">
        <f t="shared" si="0"/>
        <v>1</v>
      </c>
    </row>
    <row r="9" spans="1:11" s="2" customFormat="1">
      <c r="A9" s="1">
        <v>109</v>
      </c>
      <c r="B9" s="1" t="s">
        <v>0</v>
      </c>
      <c r="C9" s="1" t="s">
        <v>3</v>
      </c>
      <c r="D9" s="1">
        <v>6752.57267384438</v>
      </c>
      <c r="E9" s="1">
        <v>656711.29193268402</v>
      </c>
      <c r="F9" s="1">
        <v>12617</v>
      </c>
      <c r="G9" s="1">
        <v>24</v>
      </c>
      <c r="H9" s="1">
        <v>5.3948361170764096</v>
      </c>
      <c r="I9" s="1">
        <f>+FINV($K$1,G9-1,F9-G9)</f>
        <v>1.8118488541484346</v>
      </c>
      <c r="J9" s="1">
        <f>+H9*G9</f>
        <v>129.47606680983384</v>
      </c>
      <c r="K9" s="1">
        <f t="shared" si="0"/>
        <v>1</v>
      </c>
    </row>
    <row r="10" spans="1:11" s="2" customFormat="1">
      <c r="A10">
        <v>114</v>
      </c>
      <c r="B10" t="s">
        <v>5</v>
      </c>
      <c r="C10" t="s">
        <v>3</v>
      </c>
      <c r="D10">
        <v>10463.0467679019</v>
      </c>
      <c r="E10">
        <v>1232812.6747102099</v>
      </c>
      <c r="F10">
        <v>9844</v>
      </c>
      <c r="G10">
        <v>24</v>
      </c>
      <c r="H10">
        <v>3.4722988307401201</v>
      </c>
      <c r="I10" s="2">
        <f>+FINV($K$1,G10-1,F10-G10)</f>
        <v>1.8122679144238565</v>
      </c>
      <c r="J10" s="2">
        <f>+H10*G10</f>
        <v>83.33517193776288</v>
      </c>
      <c r="K10" s="3">
        <f t="shared" si="0"/>
        <v>1</v>
      </c>
    </row>
    <row r="11" spans="1:11" s="2" customFormat="1">
      <c r="A11">
        <v>134</v>
      </c>
      <c r="B11" t="s">
        <v>9</v>
      </c>
      <c r="C11" t="s">
        <v>3</v>
      </c>
      <c r="D11">
        <v>51815.827743439797</v>
      </c>
      <c r="E11">
        <v>2854467.6171458098</v>
      </c>
      <c r="F11">
        <v>4038</v>
      </c>
      <c r="G11">
        <v>24</v>
      </c>
      <c r="H11">
        <v>3.0352553818532502</v>
      </c>
      <c r="I11" s="2">
        <f>+FINV($K$1,G11-1,F11-G11)</f>
        <v>1.8150215166799626</v>
      </c>
      <c r="J11" s="2">
        <f>+H11*G11</f>
        <v>72.846129164478</v>
      </c>
      <c r="K11" s="1">
        <f t="shared" si="0"/>
        <v>1</v>
      </c>
    </row>
    <row r="12" spans="1:11" s="2" customFormat="1">
      <c r="A12">
        <v>139</v>
      </c>
      <c r="B12" t="s">
        <v>10</v>
      </c>
      <c r="C12" t="s">
        <v>3</v>
      </c>
      <c r="D12">
        <v>4162.7809191862798</v>
      </c>
      <c r="E12">
        <v>1145093.93117494</v>
      </c>
      <c r="F12">
        <v>14261</v>
      </c>
      <c r="G12">
        <v>24</v>
      </c>
      <c r="H12">
        <v>2.15634963619424</v>
      </c>
      <c r="I12" s="2">
        <f>+FINV($K$1,G12-1,F12-G12)</f>
        <v>1.811677500104135</v>
      </c>
      <c r="J12" s="2">
        <f>+H12*G12</f>
        <v>51.752391268661761</v>
      </c>
      <c r="K12" s="2">
        <f t="shared" si="0"/>
        <v>1</v>
      </c>
    </row>
    <row r="13" spans="1:11" s="2" customFormat="1">
      <c r="A13" s="1">
        <v>124</v>
      </c>
      <c r="B13" s="1" t="s">
        <v>7</v>
      </c>
      <c r="C13" s="1" t="s">
        <v>3</v>
      </c>
      <c r="D13" s="1">
        <v>1653826.8611741001</v>
      </c>
      <c r="E13" s="1">
        <v>78489761.564853504</v>
      </c>
      <c r="F13" s="1">
        <v>12052</v>
      </c>
      <c r="G13" s="1">
        <v>24</v>
      </c>
      <c r="H13" s="1">
        <v>10.559007560764201</v>
      </c>
      <c r="I13" s="1">
        <f>+FINV($K$1,G13-1,F13-G13)</f>
        <v>1.8119185612648558</v>
      </c>
      <c r="J13" s="1">
        <f>+H13*G13</f>
        <v>253.41618145834082</v>
      </c>
      <c r="K13" s="2">
        <f t="shared" si="0"/>
        <v>1</v>
      </c>
    </row>
    <row r="14" spans="1:11" s="2" customFormat="1">
      <c r="A14">
        <v>119</v>
      </c>
      <c r="B14" t="s">
        <v>6</v>
      </c>
      <c r="C14" t="s">
        <v>3</v>
      </c>
      <c r="D14">
        <v>110525.325275567</v>
      </c>
      <c r="E14">
        <v>38867804.3274289</v>
      </c>
      <c r="F14">
        <v>16409</v>
      </c>
      <c r="G14">
        <v>24</v>
      </c>
      <c r="H14">
        <v>1.9412456323105001</v>
      </c>
      <c r="I14" s="2">
        <f>+FINV($K$1,G14-1,F14-G14)</f>
        <v>1.8115054345897712</v>
      </c>
      <c r="J14" s="2">
        <f>+H14*G14</f>
        <v>46.589895175452</v>
      </c>
      <c r="K14" s="3">
        <f t="shared" si="0"/>
        <v>1</v>
      </c>
    </row>
    <row r="15" spans="1:11" s="2" customFormat="1">
      <c r="A15" s="3">
        <v>129</v>
      </c>
      <c r="B15" s="3" t="s">
        <v>8</v>
      </c>
      <c r="C15" s="3" t="s">
        <v>3</v>
      </c>
      <c r="D15" s="3">
        <v>1729186.3333029901</v>
      </c>
      <c r="E15" s="3">
        <v>35242161.0669754</v>
      </c>
      <c r="F15" s="3">
        <v>5873</v>
      </c>
      <c r="G15" s="3">
        <v>24</v>
      </c>
      <c r="H15" s="3">
        <v>11.9557103516086</v>
      </c>
      <c r="I15" s="3">
        <f>+FINV($K$1,G15-1,F15-G15)</f>
        <v>1.8135601825823002</v>
      </c>
      <c r="J15" s="3">
        <f>+H15*G15</f>
        <v>286.93704843860638</v>
      </c>
      <c r="K15" s="3">
        <f t="shared" si="0"/>
        <v>1</v>
      </c>
    </row>
    <row r="16" spans="1:11" s="2" customFormat="1">
      <c r="A16">
        <v>110</v>
      </c>
      <c r="B16" t="s">
        <v>0</v>
      </c>
      <c r="C16" t="s">
        <v>4</v>
      </c>
      <c r="D16">
        <v>398.56226236413698</v>
      </c>
      <c r="E16">
        <v>663065.22494860506</v>
      </c>
      <c r="F16">
        <v>12617</v>
      </c>
      <c r="G16">
        <v>12</v>
      </c>
      <c r="H16">
        <v>0.63134547525433404</v>
      </c>
      <c r="I16" s="2">
        <f>+FINV($K$1,G16-1,F16-G16)</f>
        <v>2.2491269668896416</v>
      </c>
      <c r="J16" s="2">
        <f>+H16*G16</f>
        <v>7.5761457030520081</v>
      </c>
      <c r="K16" s="1">
        <f t="shared" si="0"/>
        <v>0</v>
      </c>
    </row>
    <row r="17" spans="1:11" s="2" customFormat="1">
      <c r="A17">
        <v>115</v>
      </c>
      <c r="B17" t="s">
        <v>5</v>
      </c>
      <c r="C17" t="s">
        <v>4</v>
      </c>
      <c r="D17">
        <v>2447.0992661320101</v>
      </c>
      <c r="E17">
        <v>1240828.6907657899</v>
      </c>
      <c r="F17">
        <v>9844</v>
      </c>
      <c r="G17">
        <v>12</v>
      </c>
      <c r="H17">
        <v>1.6156832032481301</v>
      </c>
      <c r="I17" s="2">
        <f>+FINV($K$1,G17-1,F17-G17)</f>
        <v>2.2495226234144532</v>
      </c>
      <c r="J17" s="2">
        <f>+H17*G17</f>
        <v>19.388198438977561</v>
      </c>
      <c r="K17" s="1">
        <f t="shared" si="0"/>
        <v>0</v>
      </c>
    </row>
    <row r="18" spans="1:11" s="2" customFormat="1">
      <c r="A18" s="1">
        <v>135</v>
      </c>
      <c r="B18" s="1" t="s">
        <v>9</v>
      </c>
      <c r="C18" s="1" t="s">
        <v>4</v>
      </c>
      <c r="D18" s="1">
        <v>53328.196065980097</v>
      </c>
      <c r="E18" s="1">
        <v>2853264.4783023801</v>
      </c>
      <c r="F18" s="1">
        <v>4038</v>
      </c>
      <c r="G18" s="1">
        <v>12</v>
      </c>
      <c r="H18" s="1">
        <v>6.2690177864057901</v>
      </c>
      <c r="I18" s="1">
        <f>+FINV($K$1,G18-1,F18-G18)</f>
        <v>2.2521176888627572</v>
      </c>
      <c r="J18" s="1">
        <f>+H18*G18</f>
        <v>75.228213436869481</v>
      </c>
      <c r="K18" s="3">
        <f t="shared" si="0"/>
        <v>1</v>
      </c>
    </row>
    <row r="19" spans="1:11" s="2" customFormat="1">
      <c r="A19">
        <v>140</v>
      </c>
      <c r="B19" t="s">
        <v>10</v>
      </c>
      <c r="C19" t="s">
        <v>4</v>
      </c>
      <c r="D19">
        <v>2359.3472651656102</v>
      </c>
      <c r="E19">
        <v>1146988.6564451</v>
      </c>
      <c r="F19">
        <v>14261</v>
      </c>
      <c r="G19">
        <v>12</v>
      </c>
      <c r="H19">
        <v>2.4423359700192999</v>
      </c>
      <c r="I19" s="2">
        <f>+FINV($K$1,G19-1,F19-G19)</f>
        <v>2.2489651275216769</v>
      </c>
      <c r="J19" s="2">
        <f>+H19*G19</f>
        <v>29.308031640231597</v>
      </c>
      <c r="K19" s="3">
        <f t="shared" si="0"/>
        <v>1</v>
      </c>
    </row>
    <row r="20" spans="1:11" s="2" customFormat="1">
      <c r="A20">
        <v>125</v>
      </c>
      <c r="B20" t="s">
        <v>7</v>
      </c>
      <c r="C20" t="s">
        <v>4</v>
      </c>
      <c r="D20">
        <v>61995.307913720499</v>
      </c>
      <c r="E20">
        <v>80081593.943789095</v>
      </c>
      <c r="F20">
        <v>12052</v>
      </c>
      <c r="G20">
        <v>12</v>
      </c>
      <c r="H20">
        <v>0.77666776597999898</v>
      </c>
      <c r="I20" s="2">
        <f>+FINV($K$1,G20-1,F20-G20)</f>
        <v>2.2491927942607868</v>
      </c>
      <c r="J20" s="2">
        <f>+H20*G20</f>
        <v>9.3200131917599869</v>
      </c>
      <c r="K20" s="2">
        <f t="shared" si="0"/>
        <v>0</v>
      </c>
    </row>
    <row r="21" spans="1:11" s="2" customFormat="1">
      <c r="A21">
        <v>120</v>
      </c>
      <c r="B21" t="s">
        <v>6</v>
      </c>
      <c r="C21" t="s">
        <v>4</v>
      </c>
      <c r="D21">
        <v>86211.484748772404</v>
      </c>
      <c r="E21">
        <v>38892119.634010397</v>
      </c>
      <c r="F21">
        <v>16409</v>
      </c>
      <c r="G21">
        <v>12</v>
      </c>
      <c r="H21">
        <v>3.0287273215471102</v>
      </c>
      <c r="I21" s="2">
        <f>+FINV($K$1,G21-1,F21-G21)</f>
        <v>2.2488025839803329</v>
      </c>
      <c r="J21" s="2">
        <f>+H21*G21</f>
        <v>36.344727858565321</v>
      </c>
      <c r="K21" s="2">
        <f t="shared" si="0"/>
        <v>1</v>
      </c>
    </row>
    <row r="22" spans="1:11" s="2" customFormat="1">
      <c r="A22" s="3">
        <v>130</v>
      </c>
      <c r="B22" s="3" t="s">
        <v>8</v>
      </c>
      <c r="C22" s="3" t="s">
        <v>4</v>
      </c>
      <c r="D22" s="3">
        <v>574801.76497533103</v>
      </c>
      <c r="E22" s="3">
        <v>36807673.316601403</v>
      </c>
      <c r="F22" s="3">
        <v>5873</v>
      </c>
      <c r="G22" s="3">
        <v>12</v>
      </c>
      <c r="H22" s="3">
        <v>7.6259876434429401</v>
      </c>
      <c r="I22" s="3">
        <f>+FINV($K$1,G22-1,F22-G22)</f>
        <v>2.2507415166904305</v>
      </c>
      <c r="J22" s="3">
        <f>+H22*G22</f>
        <v>91.511851721315281</v>
      </c>
      <c r="K22" s="3">
        <f t="shared" si="0"/>
        <v>1</v>
      </c>
    </row>
    <row r="23" spans="1:11" s="2" customFormat="1">
      <c r="A23" s="3">
        <v>106</v>
      </c>
      <c r="B23" s="3" t="s">
        <v>0</v>
      </c>
      <c r="C23" s="3" t="s">
        <v>1</v>
      </c>
      <c r="D23" s="3">
        <v>32118.573671383099</v>
      </c>
      <c r="E23" s="3">
        <v>620454.72107385797</v>
      </c>
      <c r="F23" s="3">
        <v>12617</v>
      </c>
      <c r="G23" s="3">
        <v>65</v>
      </c>
      <c r="H23" s="3">
        <v>9.9956520586366793</v>
      </c>
      <c r="I23" s="3">
        <f>+FINV($K$1,G23-1,F23-G23)</f>
        <v>1.4583239739191782</v>
      </c>
      <c r="J23" s="3">
        <f>+H23*G23</f>
        <v>649.71738381138414</v>
      </c>
      <c r="K23" s="3">
        <f t="shared" si="0"/>
        <v>1</v>
      </c>
    </row>
    <row r="24" spans="1:11" s="2" customFormat="1">
      <c r="A24" s="3">
        <v>111</v>
      </c>
      <c r="B24" s="3" t="s">
        <v>5</v>
      </c>
      <c r="C24" s="3" t="s">
        <v>1</v>
      </c>
      <c r="D24" s="3">
        <v>89289.729402168494</v>
      </c>
      <c r="E24" s="3">
        <v>1134653.76002838</v>
      </c>
      <c r="F24" s="3">
        <v>9844</v>
      </c>
      <c r="G24" s="3">
        <v>69</v>
      </c>
      <c r="H24" s="3">
        <v>11.147087088142399</v>
      </c>
      <c r="I24" s="3">
        <f>+FINV($K$1,G24-1,F24-G24)</f>
        <v>1.4439546711133544</v>
      </c>
      <c r="J24" s="3">
        <f>+H24*G24</f>
        <v>769.14900908182551</v>
      </c>
      <c r="K24" s="1">
        <f t="shared" si="0"/>
        <v>1</v>
      </c>
    </row>
    <row r="25" spans="1:11" s="2" customFormat="1">
      <c r="A25" s="3">
        <v>131</v>
      </c>
      <c r="B25" s="3" t="s">
        <v>9</v>
      </c>
      <c r="C25" s="3" t="s">
        <v>1</v>
      </c>
      <c r="D25" s="3">
        <v>182730.97585449001</v>
      </c>
      <c r="E25" s="3">
        <v>2713228.2400139198</v>
      </c>
      <c r="F25" s="3">
        <v>4038</v>
      </c>
      <c r="G25" s="3">
        <v>59</v>
      </c>
      <c r="H25" s="3">
        <v>4.5408652247357502</v>
      </c>
      <c r="I25" s="3">
        <f>+FINV($K$1,G25-1,F25-G25)</f>
        <v>1.4874720755928066</v>
      </c>
      <c r="J25" s="3">
        <f>+H25*G25</f>
        <v>267.91104825940926</v>
      </c>
      <c r="K25" s="1">
        <f t="shared" si="0"/>
        <v>1</v>
      </c>
    </row>
    <row r="26" spans="1:11" s="2" customFormat="1">
      <c r="A26" s="3">
        <v>136</v>
      </c>
      <c r="B26" s="3" t="s">
        <v>10</v>
      </c>
      <c r="C26" s="3" t="s">
        <v>1</v>
      </c>
      <c r="D26" s="3">
        <v>74429.119090932494</v>
      </c>
      <c r="E26" s="3">
        <v>934877.94775008596</v>
      </c>
      <c r="F26" s="3">
        <v>14261</v>
      </c>
      <c r="G26" s="3">
        <v>69</v>
      </c>
      <c r="H26" s="3">
        <v>16.3738901566865</v>
      </c>
      <c r="I26" s="3">
        <f>+FINV($K$1,G26-1,F26-G26)</f>
        <v>1.4432202715393698</v>
      </c>
      <c r="J26" s="3">
        <f>+H26*G26</f>
        <v>1129.7984208113685</v>
      </c>
      <c r="K26" s="3">
        <f t="shared" si="0"/>
        <v>1</v>
      </c>
    </row>
    <row r="27" spans="1:11" s="2" customFormat="1">
      <c r="A27" s="3">
        <v>121</v>
      </c>
      <c r="B27" s="3" t="s">
        <v>7</v>
      </c>
      <c r="C27" s="3" t="s">
        <v>1</v>
      </c>
      <c r="D27" s="3">
        <v>3505620.7696194001</v>
      </c>
      <c r="E27" s="3">
        <v>75660160.316134498</v>
      </c>
      <c r="F27" s="3">
        <v>12052</v>
      </c>
      <c r="G27" s="3">
        <v>69</v>
      </c>
      <c r="H27" s="3">
        <v>8.0459605823662095</v>
      </c>
      <c r="I27" s="3">
        <f>+FINV($K$1,G27-1,F27-G27)</f>
        <v>1.4435199071675897</v>
      </c>
      <c r="J27" s="3">
        <f>+H27*G27</f>
        <v>555.17128018326844</v>
      </c>
      <c r="K27" s="3">
        <f t="shared" si="0"/>
        <v>1</v>
      </c>
    </row>
    <row r="28" spans="1:11" s="2" customFormat="1">
      <c r="A28" s="3">
        <v>116</v>
      </c>
      <c r="B28" s="3" t="s">
        <v>6</v>
      </c>
      <c r="C28" s="3" t="s">
        <v>1</v>
      </c>
      <c r="D28" s="3">
        <v>1405949.4949197001</v>
      </c>
      <c r="E28" s="3">
        <v>36699283.421913102</v>
      </c>
      <c r="F28" s="3">
        <v>16409</v>
      </c>
      <c r="G28" s="3">
        <v>72</v>
      </c>
      <c r="H28" s="3">
        <v>8.6921130058292295</v>
      </c>
      <c r="I28" s="3">
        <f>+FINV($K$1,G28-1,F28-G28)</f>
        <v>1.4327163885993515</v>
      </c>
      <c r="J28" s="3">
        <f>+H28*G28</f>
        <v>625.83213641970451</v>
      </c>
      <c r="K28" s="3">
        <f t="shared" si="0"/>
        <v>1</v>
      </c>
    </row>
    <row r="29" spans="1:11" s="2" customFormat="1">
      <c r="A29" s="3">
        <v>126</v>
      </c>
      <c r="B29" s="3" t="s">
        <v>8</v>
      </c>
      <c r="C29" s="3" t="s">
        <v>1</v>
      </c>
      <c r="D29" s="3">
        <v>1628829.15751556</v>
      </c>
      <c r="E29" s="3">
        <v>34014212.547800697</v>
      </c>
      <c r="F29" s="3">
        <v>5873</v>
      </c>
      <c r="G29" s="3">
        <v>67</v>
      </c>
      <c r="H29" s="3">
        <v>4.1489914051303396</v>
      </c>
      <c r="I29" s="3">
        <f>+FINV($K$1,G29-1,F29-G29)</f>
        <v>1.4528173755447891</v>
      </c>
      <c r="J29" s="3">
        <f>+H29*G29</f>
        <v>277.98242414373277</v>
      </c>
      <c r="K29" s="1">
        <f t="shared" si="0"/>
        <v>1</v>
      </c>
    </row>
    <row r="30" spans="1:11" s="2" customFormat="1">
      <c r="A30"/>
      <c r="B30"/>
      <c r="C30"/>
      <c r="D30"/>
      <c r="E30"/>
      <c r="F30"/>
      <c r="G30"/>
      <c r="H30"/>
      <c r="I30"/>
      <c r="J30"/>
      <c r="K30"/>
    </row>
    <row r="31" spans="1:11" s="2" customFormat="1">
      <c r="A31"/>
      <c r="B31"/>
      <c r="C31"/>
      <c r="D31"/>
      <c r="E31"/>
      <c r="F31"/>
      <c r="G31"/>
      <c r="H31"/>
      <c r="I31"/>
      <c r="J31"/>
      <c r="K31"/>
    </row>
    <row r="32" spans="1:11" s="2" customFormat="1">
      <c r="A32"/>
      <c r="B32"/>
      <c r="C32"/>
      <c r="D32"/>
      <c r="E32"/>
      <c r="F32"/>
      <c r="G32"/>
      <c r="H32"/>
      <c r="I32"/>
      <c r="J32"/>
      <c r="K32"/>
    </row>
    <row r="33" spans="1:11" s="2" customFormat="1">
      <c r="A33"/>
      <c r="B33"/>
      <c r="C33"/>
      <c r="D33"/>
      <c r="E33"/>
      <c r="F33"/>
      <c r="G33"/>
      <c r="H33"/>
      <c r="I33"/>
      <c r="J33"/>
      <c r="K33"/>
    </row>
    <row r="34" spans="1:11" s="2" customFormat="1">
      <c r="A34"/>
      <c r="B34"/>
      <c r="C34"/>
      <c r="D34"/>
      <c r="E34"/>
      <c r="F34"/>
      <c r="G34"/>
      <c r="H34"/>
      <c r="I34"/>
      <c r="J34"/>
      <c r="K34"/>
    </row>
    <row r="35" spans="1:11" s="2" customFormat="1">
      <c r="A35"/>
      <c r="B35"/>
      <c r="C35"/>
      <c r="D35"/>
      <c r="E35"/>
      <c r="F35"/>
      <c r="G35"/>
      <c r="H35"/>
      <c r="I35"/>
      <c r="J35"/>
      <c r="K35"/>
    </row>
    <row r="36" spans="1:11" s="2" customFormat="1">
      <c r="A36"/>
      <c r="B36"/>
      <c r="C36"/>
      <c r="D36"/>
      <c r="E36"/>
      <c r="F36"/>
      <c r="G36"/>
      <c r="H36"/>
      <c r="I36"/>
      <c r="J36"/>
      <c r="K36"/>
    </row>
  </sheetData>
  <autoFilter ref="A1:J1">
    <sortState ref="A2:J29">
      <sortCondition ref="C1"/>
    </sortState>
  </autoFilter>
  <conditionalFormatting sqref="J2:J2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ExperimentoANOVAclas220052008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2010-07-14T04:56:54Z</dcterms:created>
  <dcterms:modified xsi:type="dcterms:W3CDTF">2010-07-14T04:56:54Z</dcterms:modified>
</cp:coreProperties>
</file>