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uark-my.sharepoint.com/personal/rossetti_uark_edu/Documents/MyDocuments/Teaching/Courses/Simulation Courses/Statistical Concepts in Simulation/"/>
    </mc:Choice>
  </mc:AlternateContent>
  <xr:revisionPtr revIDLastSave="15" documentId="13_ncr:1_{AFA87F77-477B-144F-BC45-277AD139BFB7}" xr6:coauthVersionLast="47" xr6:coauthVersionMax="47" xr10:uidLastSave="{4BFE4C03-31B8-B54B-94F7-FE4384AB6E83}"/>
  <bookViews>
    <workbookView xWindow="39380" yWindow="3480" windowWidth="29480" windowHeight="18120" firstSheet="3" activeTab="12" xr2:uid="{00000000-000D-0000-FFFF-FFFF00000000}"/>
  </bookViews>
  <sheets>
    <sheet name="RAND function" sheetId="1" r:id="rId1"/>
    <sheet name="Distributions" sheetId="2" r:id="rId2"/>
    <sheet name="DiscreteEmpirical" sheetId="3" r:id="rId3"/>
    <sheet name="Data Table" sheetId="9" r:id="rId4"/>
    <sheet name="Sampling Error" sheetId="25" r:id="rId5"/>
    <sheet name="Normal Sampling" sheetId="20" r:id="rId6"/>
    <sheet name="P-P Plot NS" sheetId="22" r:id="rId7"/>
    <sheet name="Uniform Sampling" sheetId="21" r:id="rId8"/>
    <sheet name="P-P Plot US" sheetId="24" r:id="rId9"/>
    <sheet name="Confidence Interval" sheetId="26" r:id="rId10"/>
    <sheet name="SampleSize" sheetId="11" r:id="rId11"/>
    <sheet name="Computing S from hw" sheetId="27" r:id="rId12"/>
    <sheet name="Z SampleSize" sheetId="13" r:id="rId13"/>
    <sheet name="TINV" sheetId="12" r:id="rId14"/>
  </sheets>
  <externalReferences>
    <externalReference r:id="rId15"/>
  </externalReferences>
  <definedNames>
    <definedName name="_xlchart.v1.0" hidden="1">'P-P Plot NS'!$N$6:$N$55</definedName>
    <definedName name="_xlchart.v1.1" hidden="1">'P-P Plot US'!$N$8:$N$57</definedName>
    <definedName name="alpha" localSheetId="11">#REF!</definedName>
    <definedName name="alpha">#REF!</definedName>
    <definedName name="Count" localSheetId="11">#REF!</definedName>
    <definedName name="Count">#REF!</definedName>
    <definedName name="data" localSheetId="11">#REF!</definedName>
    <definedName name="data">#REF!</definedName>
    <definedName name="df" localSheetId="11">#REF!</definedName>
    <definedName name="df">#REF!</definedName>
    <definedName name="diff" localSheetId="11">#REF!</definedName>
    <definedName name="diff">#REF!</definedName>
    <definedName name="halfwidth" localSheetId="11">#REF!</definedName>
    <definedName name="halfwidth">#REF!</definedName>
    <definedName name="lowerchisqvalue" localSheetId="11">#REF!</definedName>
    <definedName name="lowerchisqvalue">#REF!</definedName>
    <definedName name="one" localSheetId="11">#REF!</definedName>
    <definedName name="one">#REF!</definedName>
    <definedName name="prndata">'[1]Chi-square Test'!$B$1:$B$100</definedName>
    <definedName name="rep" localSheetId="11">#REF!</definedName>
    <definedName name="rep">#REF!</definedName>
    <definedName name="s_squared" localSheetId="11">#REF!</definedName>
    <definedName name="s_squared">#REF!</definedName>
    <definedName name="StdDev" localSheetId="11">#REF!</definedName>
    <definedName name="StdDev">#REF!</definedName>
    <definedName name="StdError" localSheetId="11">#REF!</definedName>
    <definedName name="StdError">#REF!</definedName>
    <definedName name="tvalue" localSheetId="11">#REF!</definedName>
    <definedName name="tvalue">#REF!</definedName>
    <definedName name="two" localSheetId="11">#REF!</definedName>
    <definedName name="two">#REF!</definedName>
    <definedName name="upperchisqvalue" localSheetId="11">#REF!</definedName>
    <definedName name="upperchisqvalue">#REF!</definedName>
    <definedName name="vAlpha" localSheetId="11">#REF!</definedName>
    <definedName name="vAlpha">#REF!</definedName>
    <definedName name="Variance" localSheetId="11">#REF!</definedName>
    <definedName name="Variance">#REF!</definedName>
    <definedName name="xbar" localSheetId="11">#REF!</definedName>
    <definedName name="xba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3" l="1"/>
  <c r="B7" i="13"/>
  <c r="B6" i="27"/>
  <c r="B7" i="27" s="1"/>
  <c r="E4" i="27"/>
  <c r="E7" i="26"/>
  <c r="E6" i="26"/>
  <c r="P60" i="26"/>
  <c r="O60" i="26"/>
  <c r="N60" i="26"/>
  <c r="M60" i="26"/>
  <c r="L60" i="26"/>
  <c r="K60" i="26"/>
  <c r="J60" i="26"/>
  <c r="I60" i="26"/>
  <c r="H60" i="26"/>
  <c r="G60" i="26"/>
  <c r="P59" i="26"/>
  <c r="O59" i="26"/>
  <c r="N59" i="26"/>
  <c r="M59" i="26"/>
  <c r="L59" i="26"/>
  <c r="K59" i="26"/>
  <c r="J59" i="26"/>
  <c r="I59" i="26"/>
  <c r="H59" i="26"/>
  <c r="G59" i="26"/>
  <c r="P58" i="26"/>
  <c r="O58" i="26"/>
  <c r="N58" i="26"/>
  <c r="M58" i="26"/>
  <c r="L58" i="26"/>
  <c r="K58" i="26"/>
  <c r="J58" i="26"/>
  <c r="I58" i="26"/>
  <c r="H58" i="26"/>
  <c r="G58" i="26"/>
  <c r="P57" i="26"/>
  <c r="O57" i="26"/>
  <c r="N57" i="26"/>
  <c r="M57" i="26"/>
  <c r="L57" i="26"/>
  <c r="K57" i="26"/>
  <c r="J57" i="26"/>
  <c r="I57" i="26"/>
  <c r="H57" i="26"/>
  <c r="G57" i="26"/>
  <c r="P56" i="26"/>
  <c r="O56" i="26"/>
  <c r="N56" i="26"/>
  <c r="M56" i="26"/>
  <c r="L56" i="26"/>
  <c r="K56" i="26"/>
  <c r="J56" i="26"/>
  <c r="I56" i="26"/>
  <c r="H56" i="26"/>
  <c r="G56" i="26"/>
  <c r="P55" i="26"/>
  <c r="O55" i="26"/>
  <c r="N55" i="26"/>
  <c r="M55" i="26"/>
  <c r="L55" i="26"/>
  <c r="K55" i="26"/>
  <c r="J55" i="26"/>
  <c r="I55" i="26"/>
  <c r="H55" i="26"/>
  <c r="G55" i="26"/>
  <c r="P54" i="26"/>
  <c r="O54" i="26"/>
  <c r="N54" i="26"/>
  <c r="M54" i="26"/>
  <c r="L54" i="26"/>
  <c r="K54" i="26"/>
  <c r="J54" i="26"/>
  <c r="I54" i="26"/>
  <c r="H54" i="26"/>
  <c r="G54" i="26"/>
  <c r="P53" i="26"/>
  <c r="O53" i="26"/>
  <c r="N53" i="26"/>
  <c r="M53" i="26"/>
  <c r="L53" i="26"/>
  <c r="K53" i="26"/>
  <c r="J53" i="26"/>
  <c r="I53" i="26"/>
  <c r="H53" i="26"/>
  <c r="G53" i="26"/>
  <c r="P52" i="26"/>
  <c r="O52" i="26"/>
  <c r="N52" i="26"/>
  <c r="M52" i="26"/>
  <c r="L52" i="26"/>
  <c r="K52" i="26"/>
  <c r="J52" i="26"/>
  <c r="I52" i="26"/>
  <c r="H52" i="26"/>
  <c r="G52" i="26"/>
  <c r="P51" i="26"/>
  <c r="O51" i="26"/>
  <c r="N51" i="26"/>
  <c r="M51" i="26"/>
  <c r="L51" i="26"/>
  <c r="K51" i="26"/>
  <c r="J51" i="26"/>
  <c r="I51" i="26"/>
  <c r="H51" i="26"/>
  <c r="G51" i="26"/>
  <c r="P50" i="26"/>
  <c r="O50" i="26"/>
  <c r="N50" i="26"/>
  <c r="M50" i="26"/>
  <c r="L50" i="26"/>
  <c r="K50" i="26"/>
  <c r="J50" i="26"/>
  <c r="I50" i="26"/>
  <c r="H50" i="26"/>
  <c r="G50" i="26"/>
  <c r="P49" i="26"/>
  <c r="O49" i="26"/>
  <c r="N49" i="26"/>
  <c r="M49" i="26"/>
  <c r="L49" i="26"/>
  <c r="K49" i="26"/>
  <c r="J49" i="26"/>
  <c r="I49" i="26"/>
  <c r="H49" i="26"/>
  <c r="G49" i="26"/>
  <c r="P48" i="26"/>
  <c r="O48" i="26"/>
  <c r="N48" i="26"/>
  <c r="M48" i="26"/>
  <c r="L48" i="26"/>
  <c r="K48" i="26"/>
  <c r="J48" i="26"/>
  <c r="I48" i="26"/>
  <c r="H48" i="26"/>
  <c r="G48" i="26"/>
  <c r="P47" i="26"/>
  <c r="O47" i="26"/>
  <c r="N47" i="26"/>
  <c r="M47" i="26"/>
  <c r="L47" i="26"/>
  <c r="K47" i="26"/>
  <c r="J47" i="26"/>
  <c r="I47" i="26"/>
  <c r="H47" i="26"/>
  <c r="G47" i="26"/>
  <c r="P46" i="26"/>
  <c r="O46" i="26"/>
  <c r="N46" i="26"/>
  <c r="M46" i="26"/>
  <c r="L46" i="26"/>
  <c r="K46" i="26"/>
  <c r="J46" i="26"/>
  <c r="I46" i="26"/>
  <c r="H46" i="26"/>
  <c r="G46" i="26"/>
  <c r="P45" i="26"/>
  <c r="O45" i="26"/>
  <c r="N45" i="26"/>
  <c r="M45" i="26"/>
  <c r="L45" i="26"/>
  <c r="K45" i="26"/>
  <c r="J45" i="26"/>
  <c r="I45" i="26"/>
  <c r="H45" i="26"/>
  <c r="G45" i="26"/>
  <c r="P44" i="26"/>
  <c r="O44" i="26"/>
  <c r="N44" i="26"/>
  <c r="M44" i="26"/>
  <c r="L44" i="26"/>
  <c r="K44" i="26"/>
  <c r="J44" i="26"/>
  <c r="I44" i="26"/>
  <c r="H44" i="26"/>
  <c r="G44" i="26"/>
  <c r="P43" i="26"/>
  <c r="O43" i="26"/>
  <c r="N43" i="26"/>
  <c r="M43" i="26"/>
  <c r="L43" i="26"/>
  <c r="K43" i="26"/>
  <c r="J43" i="26"/>
  <c r="I43" i="26"/>
  <c r="H43" i="26"/>
  <c r="G43" i="26"/>
  <c r="P42" i="26"/>
  <c r="O42" i="26"/>
  <c r="N42" i="26"/>
  <c r="M42" i="26"/>
  <c r="L42" i="26"/>
  <c r="K42" i="26"/>
  <c r="J42" i="26"/>
  <c r="I42" i="26"/>
  <c r="H42" i="26"/>
  <c r="G42" i="26"/>
  <c r="P41" i="26"/>
  <c r="O41" i="26"/>
  <c r="N41" i="26"/>
  <c r="M41" i="26"/>
  <c r="L41" i="26"/>
  <c r="K41" i="26"/>
  <c r="J41" i="26"/>
  <c r="I41" i="26"/>
  <c r="H41" i="26"/>
  <c r="G41" i="26"/>
  <c r="P40" i="26"/>
  <c r="O40" i="26"/>
  <c r="N40" i="26"/>
  <c r="M40" i="26"/>
  <c r="L40" i="26"/>
  <c r="K40" i="26"/>
  <c r="J40" i="26"/>
  <c r="I40" i="26"/>
  <c r="H40" i="26"/>
  <c r="G40" i="26"/>
  <c r="P39" i="26"/>
  <c r="O39" i="26"/>
  <c r="N39" i="26"/>
  <c r="M39" i="26"/>
  <c r="L39" i="26"/>
  <c r="K39" i="26"/>
  <c r="J39" i="26"/>
  <c r="I39" i="26"/>
  <c r="H39" i="26"/>
  <c r="G39" i="26"/>
  <c r="P38" i="26"/>
  <c r="O38" i="26"/>
  <c r="N38" i="26"/>
  <c r="M38" i="26"/>
  <c r="L38" i="26"/>
  <c r="K38" i="26"/>
  <c r="J38" i="26"/>
  <c r="I38" i="26"/>
  <c r="H38" i="26"/>
  <c r="G38" i="26"/>
  <c r="P37" i="26"/>
  <c r="O37" i="26"/>
  <c r="N37" i="26"/>
  <c r="M37" i="26"/>
  <c r="L37" i="26"/>
  <c r="K37" i="26"/>
  <c r="J37" i="26"/>
  <c r="I37" i="26"/>
  <c r="H37" i="26"/>
  <c r="G37" i="26"/>
  <c r="P36" i="26"/>
  <c r="O36" i="26"/>
  <c r="N36" i="26"/>
  <c r="M36" i="26"/>
  <c r="L36" i="26"/>
  <c r="K36" i="26"/>
  <c r="J36" i="26"/>
  <c r="I36" i="26"/>
  <c r="H36" i="26"/>
  <c r="G36" i="26"/>
  <c r="P35" i="26"/>
  <c r="O35" i="26"/>
  <c r="N35" i="26"/>
  <c r="M35" i="26"/>
  <c r="L35" i="26"/>
  <c r="K35" i="26"/>
  <c r="J35" i="26"/>
  <c r="I35" i="26"/>
  <c r="H35" i="26"/>
  <c r="G35" i="26"/>
  <c r="P34" i="26"/>
  <c r="O34" i="26"/>
  <c r="N34" i="26"/>
  <c r="M34" i="26"/>
  <c r="L34" i="26"/>
  <c r="K34" i="26"/>
  <c r="J34" i="26"/>
  <c r="I34" i="26"/>
  <c r="H34" i="26"/>
  <c r="G34" i="26"/>
  <c r="P33" i="26"/>
  <c r="O33" i="26"/>
  <c r="N33" i="26"/>
  <c r="M33" i="26"/>
  <c r="L33" i="26"/>
  <c r="K33" i="26"/>
  <c r="J33" i="26"/>
  <c r="I33" i="26"/>
  <c r="H33" i="26"/>
  <c r="G33" i="26"/>
  <c r="P32" i="26"/>
  <c r="O32" i="26"/>
  <c r="N32" i="26"/>
  <c r="M32" i="26"/>
  <c r="L32" i="26"/>
  <c r="K32" i="26"/>
  <c r="J32" i="26"/>
  <c r="I32" i="26"/>
  <c r="H32" i="26"/>
  <c r="G32" i="26"/>
  <c r="P31" i="26"/>
  <c r="O31" i="26"/>
  <c r="N31" i="26"/>
  <c r="M31" i="26"/>
  <c r="L31" i="26"/>
  <c r="K31" i="26"/>
  <c r="J31" i="26"/>
  <c r="I31" i="26"/>
  <c r="H31" i="26"/>
  <c r="G31" i="26"/>
  <c r="P30" i="26"/>
  <c r="O30" i="26"/>
  <c r="N30" i="26"/>
  <c r="M30" i="26"/>
  <c r="L30" i="26"/>
  <c r="K30" i="26"/>
  <c r="J30" i="26"/>
  <c r="I30" i="26"/>
  <c r="H30" i="26"/>
  <c r="G30" i="26"/>
  <c r="P29" i="26"/>
  <c r="O29" i="26"/>
  <c r="N29" i="26"/>
  <c r="M29" i="26"/>
  <c r="L29" i="26"/>
  <c r="K29" i="26"/>
  <c r="J29" i="26"/>
  <c r="I29" i="26"/>
  <c r="H29" i="26"/>
  <c r="G29" i="26"/>
  <c r="P28" i="26"/>
  <c r="O28" i="26"/>
  <c r="N28" i="26"/>
  <c r="M28" i="26"/>
  <c r="L28" i="26"/>
  <c r="K28" i="26"/>
  <c r="J28" i="26"/>
  <c r="I28" i="26"/>
  <c r="H28" i="26"/>
  <c r="G28" i="26"/>
  <c r="P27" i="26"/>
  <c r="O27" i="26"/>
  <c r="N27" i="26"/>
  <c r="M27" i="26"/>
  <c r="L27" i="26"/>
  <c r="K27" i="26"/>
  <c r="J27" i="26"/>
  <c r="I27" i="26"/>
  <c r="H27" i="26"/>
  <c r="G27" i="26"/>
  <c r="P26" i="26"/>
  <c r="O26" i="26"/>
  <c r="N26" i="26"/>
  <c r="M26" i="26"/>
  <c r="L26" i="26"/>
  <c r="K26" i="26"/>
  <c r="J26" i="26"/>
  <c r="I26" i="26"/>
  <c r="H26" i="26"/>
  <c r="G26" i="26"/>
  <c r="P25" i="26"/>
  <c r="O25" i="26"/>
  <c r="N25" i="26"/>
  <c r="M25" i="26"/>
  <c r="L25" i="26"/>
  <c r="K25" i="26"/>
  <c r="J25" i="26"/>
  <c r="I25" i="26"/>
  <c r="H25" i="26"/>
  <c r="G25" i="26"/>
  <c r="P24" i="26"/>
  <c r="O24" i="26"/>
  <c r="N24" i="26"/>
  <c r="M24" i="26"/>
  <c r="L24" i="26"/>
  <c r="K24" i="26"/>
  <c r="J24" i="26"/>
  <c r="I24" i="26"/>
  <c r="H24" i="26"/>
  <c r="G24" i="26"/>
  <c r="P23" i="26"/>
  <c r="O23" i="26"/>
  <c r="N23" i="26"/>
  <c r="M23" i="26"/>
  <c r="L23" i="26"/>
  <c r="K23" i="26"/>
  <c r="J23" i="26"/>
  <c r="I23" i="26"/>
  <c r="H23" i="26"/>
  <c r="G23" i="26"/>
  <c r="P22" i="26"/>
  <c r="O22" i="26"/>
  <c r="N22" i="26"/>
  <c r="M22" i="26"/>
  <c r="L22" i="26"/>
  <c r="K22" i="26"/>
  <c r="J22" i="26"/>
  <c r="I22" i="26"/>
  <c r="H22" i="26"/>
  <c r="G22" i="26"/>
  <c r="P21" i="26"/>
  <c r="O21" i="26"/>
  <c r="N21" i="26"/>
  <c r="M21" i="26"/>
  <c r="L21" i="26"/>
  <c r="K21" i="26"/>
  <c r="J21" i="26"/>
  <c r="I21" i="26"/>
  <c r="H21" i="26"/>
  <c r="G21" i="26"/>
  <c r="P20" i="26"/>
  <c r="O20" i="26"/>
  <c r="N20" i="26"/>
  <c r="M20" i="26"/>
  <c r="L20" i="26"/>
  <c r="K20" i="26"/>
  <c r="J20" i="26"/>
  <c r="I20" i="26"/>
  <c r="H20" i="26"/>
  <c r="G20" i="26"/>
  <c r="P19" i="26"/>
  <c r="O19" i="26"/>
  <c r="N19" i="26"/>
  <c r="M19" i="26"/>
  <c r="L19" i="26"/>
  <c r="K19" i="26"/>
  <c r="J19" i="26"/>
  <c r="I19" i="26"/>
  <c r="H19" i="26"/>
  <c r="G19" i="26"/>
  <c r="P18" i="26"/>
  <c r="O18" i="26"/>
  <c r="N18" i="26"/>
  <c r="M18" i="26"/>
  <c r="L18" i="26"/>
  <c r="K18" i="26"/>
  <c r="J18" i="26"/>
  <c r="I18" i="26"/>
  <c r="H18" i="26"/>
  <c r="G18" i="26"/>
  <c r="P17" i="26"/>
  <c r="O17" i="26"/>
  <c r="N17" i="26"/>
  <c r="M17" i="26"/>
  <c r="L17" i="26"/>
  <c r="K17" i="26"/>
  <c r="J17" i="26"/>
  <c r="I17" i="26"/>
  <c r="H17" i="26"/>
  <c r="G17" i="26"/>
  <c r="P16" i="26"/>
  <c r="O16" i="26"/>
  <c r="N16" i="26"/>
  <c r="M16" i="26"/>
  <c r="L16" i="26"/>
  <c r="K16" i="26"/>
  <c r="J16" i="26"/>
  <c r="I16" i="26"/>
  <c r="H16" i="26"/>
  <c r="G16" i="26"/>
  <c r="P15" i="26"/>
  <c r="O15" i="26"/>
  <c r="N15" i="26"/>
  <c r="M15" i="26"/>
  <c r="L15" i="26"/>
  <c r="K15" i="26"/>
  <c r="J15" i="26"/>
  <c r="I15" i="26"/>
  <c r="H15" i="26"/>
  <c r="G15" i="26"/>
  <c r="P14" i="26"/>
  <c r="O14" i="26"/>
  <c r="N14" i="26"/>
  <c r="M14" i="26"/>
  <c r="L14" i="26"/>
  <c r="K14" i="26"/>
  <c r="J14" i="26"/>
  <c r="I14" i="26"/>
  <c r="H14" i="26"/>
  <c r="G14" i="26"/>
  <c r="P13" i="26"/>
  <c r="O13" i="26"/>
  <c r="N13" i="26"/>
  <c r="M13" i="26"/>
  <c r="L13" i="26"/>
  <c r="K13" i="26"/>
  <c r="J13" i="26"/>
  <c r="I13" i="26"/>
  <c r="H13" i="26"/>
  <c r="G13" i="26"/>
  <c r="P12" i="26"/>
  <c r="O12" i="26"/>
  <c r="N12" i="26"/>
  <c r="M12" i="26"/>
  <c r="L12" i="26"/>
  <c r="K12" i="26"/>
  <c r="J12" i="26"/>
  <c r="I12" i="26"/>
  <c r="H12" i="26"/>
  <c r="G12" i="26"/>
  <c r="P11" i="26"/>
  <c r="O11" i="26"/>
  <c r="N11" i="26"/>
  <c r="M11" i="26"/>
  <c r="L11" i="26"/>
  <c r="K11" i="26"/>
  <c r="J11" i="26"/>
  <c r="I11" i="26"/>
  <c r="H11" i="26"/>
  <c r="G11" i="26"/>
  <c r="B4" i="26"/>
  <c r="M59" i="25"/>
  <c r="L59" i="25"/>
  <c r="K59" i="25"/>
  <c r="J59" i="25"/>
  <c r="I59" i="25"/>
  <c r="H59" i="25"/>
  <c r="G59" i="25"/>
  <c r="F59" i="25"/>
  <c r="E59" i="25"/>
  <c r="D59" i="25"/>
  <c r="M58" i="25"/>
  <c r="L58" i="25"/>
  <c r="K58" i="25"/>
  <c r="J58" i="25"/>
  <c r="I58" i="25"/>
  <c r="H58" i="25"/>
  <c r="G58" i="25"/>
  <c r="F58" i="25"/>
  <c r="E58" i="25"/>
  <c r="D58" i="25"/>
  <c r="M57" i="25"/>
  <c r="L57" i="25"/>
  <c r="K57" i="25"/>
  <c r="J57" i="25"/>
  <c r="I57" i="25"/>
  <c r="H57" i="25"/>
  <c r="G57" i="25"/>
  <c r="F57" i="25"/>
  <c r="E57" i="25"/>
  <c r="D57" i="25"/>
  <c r="M56" i="25"/>
  <c r="L56" i="25"/>
  <c r="K56" i="25"/>
  <c r="J56" i="25"/>
  <c r="I56" i="25"/>
  <c r="H56" i="25"/>
  <c r="G56" i="25"/>
  <c r="F56" i="25"/>
  <c r="E56" i="25"/>
  <c r="D56" i="25"/>
  <c r="M55" i="25"/>
  <c r="L55" i="25"/>
  <c r="K55" i="25"/>
  <c r="J55" i="25"/>
  <c r="I55" i="25"/>
  <c r="H55" i="25"/>
  <c r="G55" i="25"/>
  <c r="F55" i="25"/>
  <c r="E55" i="25"/>
  <c r="D55" i="25"/>
  <c r="M54" i="25"/>
  <c r="L54" i="25"/>
  <c r="K54" i="25"/>
  <c r="J54" i="25"/>
  <c r="I54" i="25"/>
  <c r="H54" i="25"/>
  <c r="G54" i="25"/>
  <c r="F54" i="25"/>
  <c r="E54" i="25"/>
  <c r="D54" i="25"/>
  <c r="M53" i="25"/>
  <c r="L53" i="25"/>
  <c r="K53" i="25"/>
  <c r="J53" i="25"/>
  <c r="I53" i="25"/>
  <c r="H53" i="25"/>
  <c r="G53" i="25"/>
  <c r="F53" i="25"/>
  <c r="E53" i="25"/>
  <c r="D53" i="25"/>
  <c r="M52" i="25"/>
  <c r="L52" i="25"/>
  <c r="K52" i="25"/>
  <c r="J52" i="25"/>
  <c r="I52" i="25"/>
  <c r="H52" i="25"/>
  <c r="G52" i="25"/>
  <c r="F52" i="25"/>
  <c r="E52" i="25"/>
  <c r="D52" i="25"/>
  <c r="M51" i="25"/>
  <c r="L51" i="25"/>
  <c r="K51" i="25"/>
  <c r="J51" i="25"/>
  <c r="I51" i="25"/>
  <c r="H51" i="25"/>
  <c r="G51" i="25"/>
  <c r="F51" i="25"/>
  <c r="E51" i="25"/>
  <c r="D51" i="25"/>
  <c r="M50" i="25"/>
  <c r="L50" i="25"/>
  <c r="K50" i="25"/>
  <c r="J50" i="25"/>
  <c r="I50" i="25"/>
  <c r="H50" i="25"/>
  <c r="G50" i="25"/>
  <c r="F50" i="25"/>
  <c r="E50" i="25"/>
  <c r="D50" i="25"/>
  <c r="M49" i="25"/>
  <c r="L49" i="25"/>
  <c r="K49" i="25"/>
  <c r="J49" i="25"/>
  <c r="I49" i="25"/>
  <c r="H49" i="25"/>
  <c r="G49" i="25"/>
  <c r="F49" i="25"/>
  <c r="E49" i="25"/>
  <c r="D49" i="25"/>
  <c r="M48" i="25"/>
  <c r="L48" i="25"/>
  <c r="K48" i="25"/>
  <c r="J48" i="25"/>
  <c r="I48" i="25"/>
  <c r="H48" i="25"/>
  <c r="G48" i="25"/>
  <c r="F48" i="25"/>
  <c r="E48" i="25"/>
  <c r="D48" i="25"/>
  <c r="M47" i="25"/>
  <c r="L47" i="25"/>
  <c r="K47" i="25"/>
  <c r="J47" i="25"/>
  <c r="I47" i="25"/>
  <c r="H47" i="25"/>
  <c r="G47" i="25"/>
  <c r="F47" i="25"/>
  <c r="E47" i="25"/>
  <c r="D47" i="25"/>
  <c r="M46" i="25"/>
  <c r="L46" i="25"/>
  <c r="K46" i="25"/>
  <c r="J46" i="25"/>
  <c r="I46" i="25"/>
  <c r="H46" i="25"/>
  <c r="G46" i="25"/>
  <c r="F46" i="25"/>
  <c r="E46" i="25"/>
  <c r="D46" i="25"/>
  <c r="M45" i="25"/>
  <c r="L45" i="25"/>
  <c r="K45" i="25"/>
  <c r="J45" i="25"/>
  <c r="I45" i="25"/>
  <c r="H45" i="25"/>
  <c r="G45" i="25"/>
  <c r="F45" i="25"/>
  <c r="E45" i="25"/>
  <c r="D45" i="25"/>
  <c r="M44" i="25"/>
  <c r="L44" i="25"/>
  <c r="K44" i="25"/>
  <c r="J44" i="25"/>
  <c r="I44" i="25"/>
  <c r="H44" i="25"/>
  <c r="G44" i="25"/>
  <c r="F44" i="25"/>
  <c r="E44" i="25"/>
  <c r="D44" i="25"/>
  <c r="M43" i="25"/>
  <c r="L43" i="25"/>
  <c r="K43" i="25"/>
  <c r="J43" i="25"/>
  <c r="I43" i="25"/>
  <c r="H43" i="25"/>
  <c r="G43" i="25"/>
  <c r="F43" i="25"/>
  <c r="E43" i="25"/>
  <c r="D43" i="25"/>
  <c r="M42" i="25"/>
  <c r="L42" i="25"/>
  <c r="K42" i="25"/>
  <c r="J42" i="25"/>
  <c r="I42" i="25"/>
  <c r="H42" i="25"/>
  <c r="G42" i="25"/>
  <c r="F42" i="25"/>
  <c r="E42" i="25"/>
  <c r="D42" i="25"/>
  <c r="M41" i="25"/>
  <c r="L41" i="25"/>
  <c r="K41" i="25"/>
  <c r="J41" i="25"/>
  <c r="I41" i="25"/>
  <c r="H41" i="25"/>
  <c r="G41" i="25"/>
  <c r="F41" i="25"/>
  <c r="E41" i="25"/>
  <c r="D41" i="25"/>
  <c r="M40" i="25"/>
  <c r="L40" i="25"/>
  <c r="K40" i="25"/>
  <c r="J40" i="25"/>
  <c r="I40" i="25"/>
  <c r="H40" i="25"/>
  <c r="G40" i="25"/>
  <c r="F40" i="25"/>
  <c r="E40" i="25"/>
  <c r="D40" i="25"/>
  <c r="M39" i="25"/>
  <c r="L39" i="25"/>
  <c r="K39" i="25"/>
  <c r="J39" i="25"/>
  <c r="I39" i="25"/>
  <c r="H39" i="25"/>
  <c r="G39" i="25"/>
  <c r="F39" i="25"/>
  <c r="E39" i="25"/>
  <c r="D39" i="25"/>
  <c r="M38" i="25"/>
  <c r="L38" i="25"/>
  <c r="K38" i="25"/>
  <c r="J38" i="25"/>
  <c r="I38" i="25"/>
  <c r="H38" i="25"/>
  <c r="G38" i="25"/>
  <c r="F38" i="25"/>
  <c r="E38" i="25"/>
  <c r="D38" i="25"/>
  <c r="M37" i="25"/>
  <c r="L37" i="25"/>
  <c r="K37" i="25"/>
  <c r="J37" i="25"/>
  <c r="I37" i="25"/>
  <c r="H37" i="25"/>
  <c r="G37" i="25"/>
  <c r="F37" i="25"/>
  <c r="E37" i="25"/>
  <c r="D37" i="25"/>
  <c r="M36" i="25"/>
  <c r="L36" i="25"/>
  <c r="K36" i="25"/>
  <c r="J36" i="25"/>
  <c r="I36" i="25"/>
  <c r="H36" i="25"/>
  <c r="G36" i="25"/>
  <c r="F36" i="25"/>
  <c r="E36" i="25"/>
  <c r="D36" i="25"/>
  <c r="M35" i="25"/>
  <c r="L35" i="25"/>
  <c r="K35" i="25"/>
  <c r="J35" i="25"/>
  <c r="I35" i="25"/>
  <c r="H35" i="25"/>
  <c r="G35" i="25"/>
  <c r="F35" i="25"/>
  <c r="E35" i="25"/>
  <c r="D35" i="25"/>
  <c r="M34" i="25"/>
  <c r="L34" i="25"/>
  <c r="K34" i="25"/>
  <c r="J34" i="25"/>
  <c r="I34" i="25"/>
  <c r="H34" i="25"/>
  <c r="G34" i="25"/>
  <c r="F34" i="25"/>
  <c r="E34" i="25"/>
  <c r="D34" i="25"/>
  <c r="M33" i="25"/>
  <c r="L33" i="25"/>
  <c r="K33" i="25"/>
  <c r="J33" i="25"/>
  <c r="I33" i="25"/>
  <c r="H33" i="25"/>
  <c r="G33" i="25"/>
  <c r="F33" i="25"/>
  <c r="E33" i="25"/>
  <c r="D33" i="25"/>
  <c r="M32" i="25"/>
  <c r="L32" i="25"/>
  <c r="K32" i="25"/>
  <c r="J32" i="25"/>
  <c r="I32" i="25"/>
  <c r="H32" i="25"/>
  <c r="G32" i="25"/>
  <c r="F32" i="25"/>
  <c r="E32" i="25"/>
  <c r="D32" i="25"/>
  <c r="M31" i="25"/>
  <c r="L31" i="25"/>
  <c r="K31" i="25"/>
  <c r="J31" i="25"/>
  <c r="I31" i="25"/>
  <c r="H31" i="25"/>
  <c r="G31" i="25"/>
  <c r="F31" i="25"/>
  <c r="E31" i="25"/>
  <c r="D31" i="25"/>
  <c r="M30" i="25"/>
  <c r="L30" i="25"/>
  <c r="K30" i="25"/>
  <c r="J30" i="25"/>
  <c r="I30" i="25"/>
  <c r="H30" i="25"/>
  <c r="G30" i="25"/>
  <c r="F30" i="25"/>
  <c r="E30" i="25"/>
  <c r="D30" i="25"/>
  <c r="M29" i="25"/>
  <c r="L29" i="25"/>
  <c r="K29" i="25"/>
  <c r="J29" i="25"/>
  <c r="I29" i="25"/>
  <c r="H29" i="25"/>
  <c r="G29" i="25"/>
  <c r="F29" i="25"/>
  <c r="E29" i="25"/>
  <c r="D29" i="25"/>
  <c r="M28" i="25"/>
  <c r="L28" i="25"/>
  <c r="K28" i="25"/>
  <c r="J28" i="25"/>
  <c r="I28" i="25"/>
  <c r="H28" i="25"/>
  <c r="G28" i="25"/>
  <c r="F28" i="25"/>
  <c r="E28" i="25"/>
  <c r="D28" i="25"/>
  <c r="M27" i="25"/>
  <c r="L27" i="25"/>
  <c r="K27" i="25"/>
  <c r="J27" i="25"/>
  <c r="I27" i="25"/>
  <c r="H27" i="25"/>
  <c r="G27" i="25"/>
  <c r="F27" i="25"/>
  <c r="E27" i="25"/>
  <c r="D27" i="25"/>
  <c r="M26" i="25"/>
  <c r="L26" i="25"/>
  <c r="K26" i="25"/>
  <c r="J26" i="25"/>
  <c r="I26" i="25"/>
  <c r="H26" i="25"/>
  <c r="G26" i="25"/>
  <c r="F26" i="25"/>
  <c r="E26" i="25"/>
  <c r="D26" i="25"/>
  <c r="M25" i="25"/>
  <c r="L25" i="25"/>
  <c r="K25" i="25"/>
  <c r="J25" i="25"/>
  <c r="I25" i="25"/>
  <c r="H25" i="25"/>
  <c r="G25" i="25"/>
  <c r="F25" i="25"/>
  <c r="E25" i="25"/>
  <c r="D25" i="25"/>
  <c r="M24" i="25"/>
  <c r="L24" i="25"/>
  <c r="K24" i="25"/>
  <c r="J24" i="25"/>
  <c r="I24" i="25"/>
  <c r="H24" i="25"/>
  <c r="G24" i="25"/>
  <c r="F24" i="25"/>
  <c r="E24" i="25"/>
  <c r="D24" i="25"/>
  <c r="M23" i="25"/>
  <c r="L23" i="25"/>
  <c r="K23" i="25"/>
  <c r="J23" i="25"/>
  <c r="I23" i="25"/>
  <c r="H23" i="25"/>
  <c r="G23" i="25"/>
  <c r="F23" i="25"/>
  <c r="E23" i="25"/>
  <c r="D23" i="25"/>
  <c r="M22" i="25"/>
  <c r="L22" i="25"/>
  <c r="K22" i="25"/>
  <c r="J22" i="25"/>
  <c r="I22" i="25"/>
  <c r="H22" i="25"/>
  <c r="G22" i="25"/>
  <c r="F22" i="25"/>
  <c r="E22" i="25"/>
  <c r="D22" i="25"/>
  <c r="M21" i="25"/>
  <c r="L21" i="25"/>
  <c r="K21" i="25"/>
  <c r="J21" i="25"/>
  <c r="I21" i="25"/>
  <c r="H21" i="25"/>
  <c r="G21" i="25"/>
  <c r="F21" i="25"/>
  <c r="E21" i="25"/>
  <c r="D21" i="25"/>
  <c r="M20" i="25"/>
  <c r="L20" i="25"/>
  <c r="K20" i="25"/>
  <c r="J20" i="25"/>
  <c r="I20" i="25"/>
  <c r="H20" i="25"/>
  <c r="G20" i="25"/>
  <c r="F20" i="25"/>
  <c r="E20" i="25"/>
  <c r="D20" i="25"/>
  <c r="M19" i="25"/>
  <c r="L19" i="25"/>
  <c r="K19" i="25"/>
  <c r="J19" i="25"/>
  <c r="I19" i="25"/>
  <c r="H19" i="25"/>
  <c r="G19" i="25"/>
  <c r="F19" i="25"/>
  <c r="E19" i="25"/>
  <c r="D19" i="25"/>
  <c r="M18" i="25"/>
  <c r="L18" i="25"/>
  <c r="K18" i="25"/>
  <c r="J18" i="25"/>
  <c r="I18" i="25"/>
  <c r="H18" i="25"/>
  <c r="G18" i="25"/>
  <c r="F18" i="25"/>
  <c r="E18" i="25"/>
  <c r="D18" i="25"/>
  <c r="M17" i="25"/>
  <c r="L17" i="25"/>
  <c r="K17" i="25"/>
  <c r="J17" i="25"/>
  <c r="I17" i="25"/>
  <c r="H17" i="25"/>
  <c r="G17" i="25"/>
  <c r="F17" i="25"/>
  <c r="E17" i="25"/>
  <c r="D17" i="25"/>
  <c r="M16" i="25"/>
  <c r="L16" i="25"/>
  <c r="K16" i="25"/>
  <c r="J16" i="25"/>
  <c r="I16" i="25"/>
  <c r="H16" i="25"/>
  <c r="G16" i="25"/>
  <c r="F16" i="25"/>
  <c r="E16" i="25"/>
  <c r="D16" i="25"/>
  <c r="M15" i="25"/>
  <c r="L15" i="25"/>
  <c r="K15" i="25"/>
  <c r="J15" i="25"/>
  <c r="I15" i="25"/>
  <c r="H15" i="25"/>
  <c r="G15" i="25"/>
  <c r="F15" i="25"/>
  <c r="E15" i="25"/>
  <c r="D15" i="25"/>
  <c r="M14" i="25"/>
  <c r="L14" i="25"/>
  <c r="K14" i="25"/>
  <c r="J14" i="25"/>
  <c r="I14" i="25"/>
  <c r="H14" i="25"/>
  <c r="G14" i="25"/>
  <c r="F14" i="25"/>
  <c r="E14" i="25"/>
  <c r="D14" i="25"/>
  <c r="M13" i="25"/>
  <c r="L13" i="25"/>
  <c r="K13" i="25"/>
  <c r="J13" i="25"/>
  <c r="I13" i="25"/>
  <c r="H13" i="25"/>
  <c r="G13" i="25"/>
  <c r="F13" i="25"/>
  <c r="E13" i="25"/>
  <c r="D13" i="25"/>
  <c r="M12" i="25"/>
  <c r="L12" i="25"/>
  <c r="K12" i="25"/>
  <c r="J12" i="25"/>
  <c r="I12" i="25"/>
  <c r="H12" i="25"/>
  <c r="G12" i="25"/>
  <c r="F12" i="25"/>
  <c r="E12" i="25"/>
  <c r="D12" i="25"/>
  <c r="M11" i="25"/>
  <c r="L11" i="25"/>
  <c r="K11" i="25"/>
  <c r="J11" i="25"/>
  <c r="I11" i="25"/>
  <c r="H11" i="25"/>
  <c r="G11" i="25"/>
  <c r="F11" i="25"/>
  <c r="E11" i="25"/>
  <c r="D11" i="25"/>
  <c r="M10" i="25"/>
  <c r="L10" i="25"/>
  <c r="K10" i="25"/>
  <c r="J10" i="25"/>
  <c r="I10" i="25"/>
  <c r="H10" i="25"/>
  <c r="G10" i="25"/>
  <c r="F10" i="25"/>
  <c r="E10" i="25"/>
  <c r="D10" i="25"/>
  <c r="B4" i="25"/>
  <c r="B4" i="20"/>
  <c r="C1" i="24"/>
  <c r="B5" i="21"/>
  <c r="B6" i="21" s="1"/>
  <c r="C2" i="24" s="1"/>
  <c r="C4" i="24" s="1"/>
  <c r="B4" i="21"/>
  <c r="C57" i="24"/>
  <c r="C56" i="24"/>
  <c r="C55" i="24"/>
  <c r="C54" i="24"/>
  <c r="C53" i="24"/>
  <c r="C52" i="24"/>
  <c r="C51" i="24"/>
  <c r="C50" i="24"/>
  <c r="C49" i="24"/>
  <c r="C48" i="24"/>
  <c r="C47" i="24"/>
  <c r="C46" i="24"/>
  <c r="C45" i="24"/>
  <c r="C44" i="24"/>
  <c r="C43" i="24"/>
  <c r="C42" i="24"/>
  <c r="C41" i="24"/>
  <c r="C40" i="24"/>
  <c r="C39" i="24"/>
  <c r="C38" i="24"/>
  <c r="C37" i="24"/>
  <c r="C36" i="24"/>
  <c r="C35" i="24"/>
  <c r="C34" i="24"/>
  <c r="C33" i="24"/>
  <c r="C32" i="24"/>
  <c r="C31" i="24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2" i="22"/>
  <c r="C4" i="22" s="1"/>
  <c r="C1" i="22"/>
  <c r="C43" i="21"/>
  <c r="D43" i="21"/>
  <c r="E43" i="21"/>
  <c r="F43" i="21"/>
  <c r="G43" i="21"/>
  <c r="H43" i="21"/>
  <c r="I43" i="21"/>
  <c r="J43" i="21"/>
  <c r="K43" i="21"/>
  <c r="L43" i="21"/>
  <c r="C44" i="21"/>
  <c r="D44" i="21"/>
  <c r="E44" i="21"/>
  <c r="F44" i="21"/>
  <c r="G44" i="21"/>
  <c r="H44" i="21"/>
  <c r="I44" i="21"/>
  <c r="J44" i="21"/>
  <c r="K44" i="21"/>
  <c r="L44" i="21"/>
  <c r="C45" i="21"/>
  <c r="D45" i="21"/>
  <c r="E45" i="21"/>
  <c r="F45" i="21"/>
  <c r="G45" i="21"/>
  <c r="H45" i="21"/>
  <c r="I45" i="21"/>
  <c r="J45" i="21"/>
  <c r="K45" i="21"/>
  <c r="L45" i="21"/>
  <c r="C46" i="21"/>
  <c r="D46" i="21"/>
  <c r="E46" i="21"/>
  <c r="F46" i="21"/>
  <c r="G46" i="21"/>
  <c r="H46" i="21"/>
  <c r="I46" i="21"/>
  <c r="J46" i="21"/>
  <c r="K46" i="21"/>
  <c r="L46" i="21"/>
  <c r="C47" i="21"/>
  <c r="D47" i="21"/>
  <c r="E47" i="21"/>
  <c r="F47" i="21"/>
  <c r="G47" i="21"/>
  <c r="H47" i="21"/>
  <c r="I47" i="21"/>
  <c r="J47" i="21"/>
  <c r="K47" i="21"/>
  <c r="L47" i="21"/>
  <c r="C48" i="21"/>
  <c r="D48" i="21"/>
  <c r="E48" i="21"/>
  <c r="F48" i="21"/>
  <c r="G48" i="21"/>
  <c r="H48" i="21"/>
  <c r="I48" i="21"/>
  <c r="J48" i="21"/>
  <c r="K48" i="21"/>
  <c r="L48" i="21"/>
  <c r="C49" i="21"/>
  <c r="D49" i="21"/>
  <c r="E49" i="21"/>
  <c r="F49" i="21"/>
  <c r="G49" i="21"/>
  <c r="H49" i="21"/>
  <c r="I49" i="21"/>
  <c r="J49" i="21"/>
  <c r="K49" i="21"/>
  <c r="L49" i="21"/>
  <c r="C50" i="21"/>
  <c r="D50" i="21"/>
  <c r="E50" i="21"/>
  <c r="F50" i="21"/>
  <c r="G50" i="21"/>
  <c r="H50" i="21"/>
  <c r="I50" i="21"/>
  <c r="J50" i="21"/>
  <c r="K50" i="21"/>
  <c r="L50" i="21"/>
  <c r="C51" i="21"/>
  <c r="D51" i="21"/>
  <c r="E51" i="21"/>
  <c r="F51" i="21"/>
  <c r="G51" i="21"/>
  <c r="H51" i="21"/>
  <c r="I51" i="21"/>
  <c r="J51" i="21"/>
  <c r="K51" i="21"/>
  <c r="L51" i="21"/>
  <c r="C52" i="21"/>
  <c r="D52" i="21"/>
  <c r="E52" i="21"/>
  <c r="F52" i="21"/>
  <c r="G52" i="21"/>
  <c r="H52" i="21"/>
  <c r="I52" i="21"/>
  <c r="J52" i="21"/>
  <c r="K52" i="21"/>
  <c r="L52" i="21"/>
  <c r="C53" i="21"/>
  <c r="D53" i="21"/>
  <c r="E53" i="21"/>
  <c r="F53" i="21"/>
  <c r="G53" i="21"/>
  <c r="H53" i="21"/>
  <c r="I53" i="21"/>
  <c r="J53" i="21"/>
  <c r="K53" i="21"/>
  <c r="L53" i="21"/>
  <c r="C54" i="21"/>
  <c r="D54" i="21"/>
  <c r="E54" i="21"/>
  <c r="F54" i="21"/>
  <c r="G54" i="21"/>
  <c r="H54" i="21"/>
  <c r="I54" i="21"/>
  <c r="J54" i="21"/>
  <c r="K54" i="21"/>
  <c r="L54" i="21"/>
  <c r="C55" i="21"/>
  <c r="D55" i="21"/>
  <c r="E55" i="21"/>
  <c r="F55" i="21"/>
  <c r="G55" i="21"/>
  <c r="H55" i="21"/>
  <c r="I55" i="21"/>
  <c r="J55" i="21"/>
  <c r="K55" i="21"/>
  <c r="L55" i="21"/>
  <c r="C56" i="21"/>
  <c r="D56" i="21"/>
  <c r="E56" i="21"/>
  <c r="F56" i="21"/>
  <c r="G56" i="21"/>
  <c r="H56" i="21"/>
  <c r="I56" i="21"/>
  <c r="J56" i="21"/>
  <c r="K56" i="21"/>
  <c r="L56" i="21"/>
  <c r="C57" i="21"/>
  <c r="D57" i="21"/>
  <c r="E57" i="21"/>
  <c r="F57" i="21"/>
  <c r="G57" i="21"/>
  <c r="H57" i="21"/>
  <c r="I57" i="21"/>
  <c r="J57" i="21"/>
  <c r="K57" i="21"/>
  <c r="L57" i="21"/>
  <c r="C58" i="21"/>
  <c r="D58" i="21"/>
  <c r="E58" i="21"/>
  <c r="F58" i="21"/>
  <c r="G58" i="21"/>
  <c r="H58" i="21"/>
  <c r="I58" i="21"/>
  <c r="J58" i="21"/>
  <c r="K58" i="21"/>
  <c r="L58" i="21"/>
  <c r="C59" i="21"/>
  <c r="D59" i="21"/>
  <c r="E59" i="21"/>
  <c r="F59" i="21"/>
  <c r="G59" i="21"/>
  <c r="H59" i="21"/>
  <c r="I59" i="21"/>
  <c r="J59" i="21"/>
  <c r="K59" i="21"/>
  <c r="L59" i="21"/>
  <c r="C60" i="21"/>
  <c r="D60" i="21"/>
  <c r="E60" i="21"/>
  <c r="F60" i="21"/>
  <c r="G60" i="21"/>
  <c r="H60" i="21"/>
  <c r="I60" i="21"/>
  <c r="J60" i="21"/>
  <c r="K60" i="21"/>
  <c r="L60" i="21"/>
  <c r="C61" i="21"/>
  <c r="D61" i="21"/>
  <c r="E61" i="21"/>
  <c r="F61" i="21"/>
  <c r="G61" i="21"/>
  <c r="H61" i="21"/>
  <c r="I61" i="21"/>
  <c r="J61" i="21"/>
  <c r="K61" i="21"/>
  <c r="L61" i="21"/>
  <c r="C62" i="21"/>
  <c r="D62" i="21"/>
  <c r="E62" i="21"/>
  <c r="F62" i="21"/>
  <c r="G62" i="21"/>
  <c r="H62" i="21"/>
  <c r="I62" i="21"/>
  <c r="J62" i="21"/>
  <c r="K62" i="21"/>
  <c r="L62" i="21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6" i="22"/>
  <c r="C58" i="20"/>
  <c r="D58" i="20"/>
  <c r="E58" i="20"/>
  <c r="F58" i="20"/>
  <c r="G58" i="20"/>
  <c r="H58" i="20"/>
  <c r="I58" i="20"/>
  <c r="J58" i="20"/>
  <c r="K58" i="20"/>
  <c r="L58" i="20"/>
  <c r="C59" i="20"/>
  <c r="D59" i="20"/>
  <c r="E59" i="20"/>
  <c r="F59" i="20"/>
  <c r="G59" i="20"/>
  <c r="H59" i="20"/>
  <c r="I59" i="20"/>
  <c r="J59" i="20"/>
  <c r="K59" i="20"/>
  <c r="L59" i="20"/>
  <c r="C60" i="20"/>
  <c r="D60" i="20"/>
  <c r="E60" i="20"/>
  <c r="F60" i="20"/>
  <c r="G60" i="20"/>
  <c r="H60" i="20"/>
  <c r="I60" i="20"/>
  <c r="J60" i="20"/>
  <c r="K60" i="20"/>
  <c r="L60" i="20"/>
  <c r="C41" i="20"/>
  <c r="D41" i="20"/>
  <c r="E41" i="20"/>
  <c r="F41" i="20"/>
  <c r="G41" i="20"/>
  <c r="H41" i="20"/>
  <c r="I41" i="20"/>
  <c r="J41" i="20"/>
  <c r="K41" i="20"/>
  <c r="L41" i="20"/>
  <c r="C42" i="20"/>
  <c r="D42" i="20"/>
  <c r="E42" i="20"/>
  <c r="F42" i="20"/>
  <c r="G42" i="20"/>
  <c r="H42" i="20"/>
  <c r="I42" i="20"/>
  <c r="J42" i="20"/>
  <c r="K42" i="20"/>
  <c r="L42" i="20"/>
  <c r="C43" i="20"/>
  <c r="D43" i="20"/>
  <c r="E43" i="20"/>
  <c r="F43" i="20"/>
  <c r="G43" i="20"/>
  <c r="H43" i="20"/>
  <c r="I43" i="20"/>
  <c r="J43" i="20"/>
  <c r="K43" i="20"/>
  <c r="L43" i="20"/>
  <c r="C44" i="20"/>
  <c r="D44" i="20"/>
  <c r="E44" i="20"/>
  <c r="F44" i="20"/>
  <c r="G44" i="20"/>
  <c r="H44" i="20"/>
  <c r="I44" i="20"/>
  <c r="J44" i="20"/>
  <c r="K44" i="20"/>
  <c r="L44" i="20"/>
  <c r="C45" i="20"/>
  <c r="D45" i="20"/>
  <c r="E45" i="20"/>
  <c r="F45" i="20"/>
  <c r="G45" i="20"/>
  <c r="H45" i="20"/>
  <c r="I45" i="20"/>
  <c r="J45" i="20"/>
  <c r="K45" i="20"/>
  <c r="L45" i="20"/>
  <c r="C46" i="20"/>
  <c r="D46" i="20"/>
  <c r="E46" i="20"/>
  <c r="F46" i="20"/>
  <c r="G46" i="20"/>
  <c r="H46" i="20"/>
  <c r="I46" i="20"/>
  <c r="J46" i="20"/>
  <c r="K46" i="20"/>
  <c r="L46" i="20"/>
  <c r="C47" i="20"/>
  <c r="D47" i="20"/>
  <c r="E47" i="20"/>
  <c r="F47" i="20"/>
  <c r="G47" i="20"/>
  <c r="H47" i="20"/>
  <c r="I47" i="20"/>
  <c r="J47" i="20"/>
  <c r="K47" i="20"/>
  <c r="L47" i="20"/>
  <c r="C48" i="20"/>
  <c r="D48" i="20"/>
  <c r="E48" i="20"/>
  <c r="F48" i="20"/>
  <c r="G48" i="20"/>
  <c r="H48" i="20"/>
  <c r="I48" i="20"/>
  <c r="J48" i="20"/>
  <c r="K48" i="20"/>
  <c r="L48" i="20"/>
  <c r="C49" i="20"/>
  <c r="D49" i="20"/>
  <c r="E49" i="20"/>
  <c r="F49" i="20"/>
  <c r="G49" i="20"/>
  <c r="H49" i="20"/>
  <c r="I49" i="20"/>
  <c r="J49" i="20"/>
  <c r="K49" i="20"/>
  <c r="L49" i="20"/>
  <c r="C50" i="20"/>
  <c r="D50" i="20"/>
  <c r="E50" i="20"/>
  <c r="F50" i="20"/>
  <c r="G50" i="20"/>
  <c r="H50" i="20"/>
  <c r="I50" i="20"/>
  <c r="J50" i="20"/>
  <c r="K50" i="20"/>
  <c r="L50" i="20"/>
  <c r="C51" i="20"/>
  <c r="D51" i="20"/>
  <c r="E51" i="20"/>
  <c r="F51" i="20"/>
  <c r="G51" i="20"/>
  <c r="H51" i="20"/>
  <c r="I51" i="20"/>
  <c r="J51" i="20"/>
  <c r="K51" i="20"/>
  <c r="L51" i="20"/>
  <c r="C52" i="20"/>
  <c r="D52" i="20"/>
  <c r="E52" i="20"/>
  <c r="F52" i="20"/>
  <c r="G52" i="20"/>
  <c r="H52" i="20"/>
  <c r="I52" i="20"/>
  <c r="J52" i="20"/>
  <c r="K52" i="20"/>
  <c r="L52" i="20"/>
  <c r="C53" i="20"/>
  <c r="D53" i="20"/>
  <c r="E53" i="20"/>
  <c r="F53" i="20"/>
  <c r="G53" i="20"/>
  <c r="H53" i="20"/>
  <c r="I53" i="20"/>
  <c r="J53" i="20"/>
  <c r="K53" i="20"/>
  <c r="L53" i="20"/>
  <c r="C54" i="20"/>
  <c r="D54" i="20"/>
  <c r="E54" i="20"/>
  <c r="F54" i="20"/>
  <c r="G54" i="20"/>
  <c r="H54" i="20"/>
  <c r="I54" i="20"/>
  <c r="J54" i="20"/>
  <c r="K54" i="20"/>
  <c r="L54" i="20"/>
  <c r="C55" i="20"/>
  <c r="D55" i="20"/>
  <c r="E55" i="20"/>
  <c r="F55" i="20"/>
  <c r="G55" i="20"/>
  <c r="H55" i="20"/>
  <c r="I55" i="20"/>
  <c r="J55" i="20"/>
  <c r="K55" i="20"/>
  <c r="L55" i="20"/>
  <c r="C56" i="20"/>
  <c r="D56" i="20"/>
  <c r="E56" i="20"/>
  <c r="F56" i="20"/>
  <c r="G56" i="20"/>
  <c r="H56" i="20"/>
  <c r="I56" i="20"/>
  <c r="J56" i="20"/>
  <c r="K56" i="20"/>
  <c r="L56" i="20"/>
  <c r="C57" i="20"/>
  <c r="D57" i="20"/>
  <c r="E57" i="20"/>
  <c r="F57" i="20"/>
  <c r="G57" i="20"/>
  <c r="H57" i="20"/>
  <c r="I57" i="20"/>
  <c r="J57" i="20"/>
  <c r="K57" i="20"/>
  <c r="L57" i="20"/>
  <c r="D40" i="20"/>
  <c r="C14" i="21"/>
  <c r="D14" i="21"/>
  <c r="E14" i="21"/>
  <c r="F14" i="21"/>
  <c r="G14" i="21"/>
  <c r="H14" i="21"/>
  <c r="I14" i="21"/>
  <c r="J14" i="21"/>
  <c r="K14" i="21"/>
  <c r="L14" i="21"/>
  <c r="C15" i="21"/>
  <c r="D15" i="21"/>
  <c r="E15" i="21"/>
  <c r="F15" i="21"/>
  <c r="G15" i="21"/>
  <c r="H15" i="21"/>
  <c r="I15" i="21"/>
  <c r="J15" i="21"/>
  <c r="K15" i="21"/>
  <c r="L15" i="21"/>
  <c r="C16" i="21"/>
  <c r="D16" i="21"/>
  <c r="E16" i="21"/>
  <c r="F16" i="21"/>
  <c r="G16" i="21"/>
  <c r="H16" i="21"/>
  <c r="I16" i="21"/>
  <c r="J16" i="21"/>
  <c r="K16" i="21"/>
  <c r="L16" i="21"/>
  <c r="C17" i="21"/>
  <c r="D17" i="21"/>
  <c r="E17" i="21"/>
  <c r="F17" i="21"/>
  <c r="G17" i="21"/>
  <c r="H17" i="21"/>
  <c r="I17" i="21"/>
  <c r="J17" i="21"/>
  <c r="K17" i="21"/>
  <c r="L17" i="21"/>
  <c r="C18" i="21"/>
  <c r="D18" i="21"/>
  <c r="E18" i="21"/>
  <c r="F18" i="21"/>
  <c r="G18" i="21"/>
  <c r="H18" i="21"/>
  <c r="I18" i="21"/>
  <c r="J18" i="21"/>
  <c r="K18" i="21"/>
  <c r="L18" i="21"/>
  <c r="C19" i="21"/>
  <c r="D19" i="21"/>
  <c r="E19" i="21"/>
  <c r="F19" i="21"/>
  <c r="G19" i="21"/>
  <c r="H19" i="21"/>
  <c r="I19" i="21"/>
  <c r="J19" i="21"/>
  <c r="K19" i="21"/>
  <c r="L19" i="21"/>
  <c r="C20" i="21"/>
  <c r="D20" i="21"/>
  <c r="E20" i="21"/>
  <c r="F20" i="21"/>
  <c r="G20" i="21"/>
  <c r="H20" i="21"/>
  <c r="I20" i="21"/>
  <c r="J20" i="21"/>
  <c r="K20" i="21"/>
  <c r="L20" i="21"/>
  <c r="C21" i="21"/>
  <c r="D21" i="21"/>
  <c r="E21" i="21"/>
  <c r="F21" i="21"/>
  <c r="G21" i="21"/>
  <c r="H21" i="21"/>
  <c r="I21" i="21"/>
  <c r="J21" i="21"/>
  <c r="K21" i="21"/>
  <c r="L21" i="21"/>
  <c r="C22" i="21"/>
  <c r="D22" i="21"/>
  <c r="E22" i="21"/>
  <c r="F22" i="21"/>
  <c r="G22" i="21"/>
  <c r="H22" i="21"/>
  <c r="I22" i="21"/>
  <c r="J22" i="21"/>
  <c r="K22" i="21"/>
  <c r="L22" i="21"/>
  <c r="C23" i="21"/>
  <c r="D23" i="21"/>
  <c r="E23" i="21"/>
  <c r="F23" i="21"/>
  <c r="G23" i="21"/>
  <c r="H23" i="21"/>
  <c r="I23" i="21"/>
  <c r="J23" i="21"/>
  <c r="K23" i="21"/>
  <c r="L23" i="21"/>
  <c r="C24" i="21"/>
  <c r="D24" i="21"/>
  <c r="E24" i="21"/>
  <c r="F24" i="21"/>
  <c r="G24" i="21"/>
  <c r="H24" i="21"/>
  <c r="I24" i="21"/>
  <c r="J24" i="21"/>
  <c r="K24" i="21"/>
  <c r="L24" i="21"/>
  <c r="C25" i="21"/>
  <c r="D25" i="21"/>
  <c r="E25" i="21"/>
  <c r="F25" i="21"/>
  <c r="G25" i="21"/>
  <c r="H25" i="21"/>
  <c r="I25" i="21"/>
  <c r="J25" i="21"/>
  <c r="K25" i="21"/>
  <c r="L25" i="21"/>
  <c r="C26" i="21"/>
  <c r="D26" i="21"/>
  <c r="E26" i="21"/>
  <c r="F26" i="21"/>
  <c r="G26" i="21"/>
  <c r="H26" i="21"/>
  <c r="I26" i="21"/>
  <c r="J26" i="21"/>
  <c r="K26" i="21"/>
  <c r="L26" i="21"/>
  <c r="C27" i="21"/>
  <c r="D27" i="21"/>
  <c r="E27" i="21"/>
  <c r="F27" i="21"/>
  <c r="G27" i="21"/>
  <c r="H27" i="21"/>
  <c r="I27" i="21"/>
  <c r="J27" i="21"/>
  <c r="K27" i="21"/>
  <c r="L27" i="21"/>
  <c r="C28" i="21"/>
  <c r="D28" i="21"/>
  <c r="E28" i="21"/>
  <c r="F28" i="21"/>
  <c r="G28" i="21"/>
  <c r="H28" i="21"/>
  <c r="I28" i="21"/>
  <c r="J28" i="21"/>
  <c r="K28" i="21"/>
  <c r="L28" i="21"/>
  <c r="C29" i="21"/>
  <c r="D29" i="21"/>
  <c r="E29" i="21"/>
  <c r="F29" i="21"/>
  <c r="G29" i="21"/>
  <c r="H29" i="21"/>
  <c r="I29" i="21"/>
  <c r="J29" i="21"/>
  <c r="K29" i="21"/>
  <c r="L29" i="21"/>
  <c r="C30" i="21"/>
  <c r="D30" i="21"/>
  <c r="E30" i="21"/>
  <c r="F30" i="21"/>
  <c r="G30" i="21"/>
  <c r="H30" i="21"/>
  <c r="I30" i="21"/>
  <c r="J30" i="21"/>
  <c r="K30" i="21"/>
  <c r="L30" i="21"/>
  <c r="C31" i="21"/>
  <c r="D31" i="21"/>
  <c r="E31" i="21"/>
  <c r="F31" i="21"/>
  <c r="G31" i="21"/>
  <c r="H31" i="21"/>
  <c r="I31" i="21"/>
  <c r="J31" i="21"/>
  <c r="K31" i="21"/>
  <c r="L31" i="21"/>
  <c r="C32" i="21"/>
  <c r="D32" i="21"/>
  <c r="E32" i="21"/>
  <c r="F32" i="21"/>
  <c r="G32" i="21"/>
  <c r="H32" i="21"/>
  <c r="I32" i="21"/>
  <c r="J32" i="21"/>
  <c r="K32" i="21"/>
  <c r="L32" i="21"/>
  <c r="C33" i="21"/>
  <c r="D33" i="21"/>
  <c r="E33" i="21"/>
  <c r="F33" i="21"/>
  <c r="G33" i="21"/>
  <c r="H33" i="21"/>
  <c r="I33" i="21"/>
  <c r="J33" i="21"/>
  <c r="K33" i="21"/>
  <c r="L33" i="21"/>
  <c r="C34" i="21"/>
  <c r="D34" i="21"/>
  <c r="E34" i="21"/>
  <c r="F34" i="21"/>
  <c r="G34" i="21"/>
  <c r="H34" i="21"/>
  <c r="I34" i="21"/>
  <c r="J34" i="21"/>
  <c r="K34" i="21"/>
  <c r="L34" i="21"/>
  <c r="C35" i="21"/>
  <c r="D35" i="21"/>
  <c r="E35" i="21"/>
  <c r="F35" i="21"/>
  <c r="G35" i="21"/>
  <c r="H35" i="21"/>
  <c r="I35" i="21"/>
  <c r="J35" i="21"/>
  <c r="K35" i="21"/>
  <c r="L35" i="21"/>
  <c r="C36" i="21"/>
  <c r="D36" i="21"/>
  <c r="E36" i="21"/>
  <c r="F36" i="21"/>
  <c r="G36" i="21"/>
  <c r="H36" i="21"/>
  <c r="I36" i="21"/>
  <c r="J36" i="21"/>
  <c r="K36" i="21"/>
  <c r="L36" i="21"/>
  <c r="C37" i="21"/>
  <c r="D37" i="21"/>
  <c r="E37" i="21"/>
  <c r="F37" i="21"/>
  <c r="G37" i="21"/>
  <c r="H37" i="21"/>
  <c r="I37" i="21"/>
  <c r="J37" i="21"/>
  <c r="K37" i="21"/>
  <c r="L37" i="21"/>
  <c r="C38" i="21"/>
  <c r="D38" i="21"/>
  <c r="E38" i="21"/>
  <c r="F38" i="21"/>
  <c r="G38" i="21"/>
  <c r="H38" i="21"/>
  <c r="I38" i="21"/>
  <c r="J38" i="21"/>
  <c r="K38" i="21"/>
  <c r="L38" i="21"/>
  <c r="C39" i="21"/>
  <c r="D39" i="21"/>
  <c r="E39" i="21"/>
  <c r="F39" i="21"/>
  <c r="G39" i="21"/>
  <c r="H39" i="21"/>
  <c r="I39" i="21"/>
  <c r="J39" i="21"/>
  <c r="K39" i="21"/>
  <c r="L39" i="21"/>
  <c r="C40" i="21"/>
  <c r="D40" i="21"/>
  <c r="E40" i="21"/>
  <c r="F40" i="21"/>
  <c r="G40" i="21"/>
  <c r="H40" i="21"/>
  <c r="I40" i="21"/>
  <c r="J40" i="21"/>
  <c r="K40" i="21"/>
  <c r="L40" i="21"/>
  <c r="C41" i="21"/>
  <c r="D41" i="21"/>
  <c r="E41" i="21"/>
  <c r="F41" i="21"/>
  <c r="G41" i="21"/>
  <c r="H41" i="21"/>
  <c r="I41" i="21"/>
  <c r="J41" i="21"/>
  <c r="K41" i="21"/>
  <c r="L41" i="21"/>
  <c r="C42" i="21"/>
  <c r="D42" i="21"/>
  <c r="E42" i="21"/>
  <c r="F42" i="21"/>
  <c r="G42" i="21"/>
  <c r="H42" i="21"/>
  <c r="I42" i="21"/>
  <c r="J42" i="21"/>
  <c r="K42" i="21"/>
  <c r="L42" i="21"/>
  <c r="D13" i="21"/>
  <c r="E13" i="21"/>
  <c r="F13" i="21"/>
  <c r="G13" i="21"/>
  <c r="H13" i="21"/>
  <c r="I13" i="21"/>
  <c r="J13" i="21"/>
  <c r="K13" i="21"/>
  <c r="L13" i="21"/>
  <c r="C13" i="21"/>
  <c r="C30" i="20"/>
  <c r="D30" i="20"/>
  <c r="E30" i="20"/>
  <c r="F30" i="20"/>
  <c r="G30" i="20"/>
  <c r="H30" i="20"/>
  <c r="I30" i="20"/>
  <c r="J30" i="20"/>
  <c r="K30" i="20"/>
  <c r="L30" i="20"/>
  <c r="C31" i="20"/>
  <c r="D31" i="20"/>
  <c r="E31" i="20"/>
  <c r="F31" i="20"/>
  <c r="G31" i="20"/>
  <c r="H31" i="20"/>
  <c r="I31" i="20"/>
  <c r="J31" i="20"/>
  <c r="K31" i="20"/>
  <c r="L31" i="20"/>
  <c r="C32" i="20"/>
  <c r="D32" i="20"/>
  <c r="E32" i="20"/>
  <c r="F32" i="20"/>
  <c r="G32" i="20"/>
  <c r="H32" i="20"/>
  <c r="I32" i="20"/>
  <c r="J32" i="20"/>
  <c r="K32" i="20"/>
  <c r="L32" i="20"/>
  <c r="C33" i="20"/>
  <c r="D33" i="20"/>
  <c r="E33" i="20"/>
  <c r="F33" i="20"/>
  <c r="G33" i="20"/>
  <c r="H33" i="20"/>
  <c r="I33" i="20"/>
  <c r="J33" i="20"/>
  <c r="K33" i="20"/>
  <c r="L33" i="20"/>
  <c r="C34" i="20"/>
  <c r="D34" i="20"/>
  <c r="E34" i="20"/>
  <c r="F34" i="20"/>
  <c r="G34" i="20"/>
  <c r="H34" i="20"/>
  <c r="I34" i="20"/>
  <c r="J34" i="20"/>
  <c r="K34" i="20"/>
  <c r="L34" i="20"/>
  <c r="C35" i="20"/>
  <c r="D35" i="20"/>
  <c r="E35" i="20"/>
  <c r="F35" i="20"/>
  <c r="G35" i="20"/>
  <c r="H35" i="20"/>
  <c r="I35" i="20"/>
  <c r="J35" i="20"/>
  <c r="K35" i="20"/>
  <c r="L35" i="20"/>
  <c r="C36" i="20"/>
  <c r="D36" i="20"/>
  <c r="E36" i="20"/>
  <c r="F36" i="20"/>
  <c r="G36" i="20"/>
  <c r="H36" i="20"/>
  <c r="I36" i="20"/>
  <c r="J36" i="20"/>
  <c r="K36" i="20"/>
  <c r="L36" i="20"/>
  <c r="C37" i="20"/>
  <c r="D37" i="20"/>
  <c r="E37" i="20"/>
  <c r="F37" i="20"/>
  <c r="G37" i="20"/>
  <c r="H37" i="20"/>
  <c r="I37" i="20"/>
  <c r="J37" i="20"/>
  <c r="K37" i="20"/>
  <c r="L37" i="20"/>
  <c r="C38" i="20"/>
  <c r="D38" i="20"/>
  <c r="E38" i="20"/>
  <c r="F38" i="20"/>
  <c r="G38" i="20"/>
  <c r="H38" i="20"/>
  <c r="I38" i="20"/>
  <c r="J38" i="20"/>
  <c r="K38" i="20"/>
  <c r="L38" i="20"/>
  <c r="C39" i="20"/>
  <c r="D39" i="20"/>
  <c r="E39" i="20"/>
  <c r="F39" i="20"/>
  <c r="G39" i="20"/>
  <c r="H39" i="20"/>
  <c r="I39" i="20"/>
  <c r="J39" i="20"/>
  <c r="K39" i="20"/>
  <c r="L39" i="20"/>
  <c r="C40" i="20"/>
  <c r="E40" i="20"/>
  <c r="F40" i="20"/>
  <c r="G40" i="20"/>
  <c r="H40" i="20"/>
  <c r="I40" i="20"/>
  <c r="J40" i="20"/>
  <c r="K40" i="20"/>
  <c r="L40" i="20"/>
  <c r="C21" i="20"/>
  <c r="D21" i="20"/>
  <c r="E21" i="20"/>
  <c r="F21" i="20"/>
  <c r="G21" i="20"/>
  <c r="H21" i="20"/>
  <c r="I21" i="20"/>
  <c r="J21" i="20"/>
  <c r="K21" i="20"/>
  <c r="L21" i="20"/>
  <c r="C22" i="20"/>
  <c r="D22" i="20"/>
  <c r="E22" i="20"/>
  <c r="F22" i="20"/>
  <c r="G22" i="20"/>
  <c r="H22" i="20"/>
  <c r="I22" i="20"/>
  <c r="J22" i="20"/>
  <c r="K22" i="20"/>
  <c r="L22" i="20"/>
  <c r="C23" i="20"/>
  <c r="D23" i="20"/>
  <c r="E23" i="20"/>
  <c r="F23" i="20"/>
  <c r="G23" i="20"/>
  <c r="H23" i="20"/>
  <c r="I23" i="20"/>
  <c r="J23" i="20"/>
  <c r="K23" i="20"/>
  <c r="L23" i="20"/>
  <c r="C24" i="20"/>
  <c r="D24" i="20"/>
  <c r="E24" i="20"/>
  <c r="F24" i="20"/>
  <c r="G24" i="20"/>
  <c r="H24" i="20"/>
  <c r="I24" i="20"/>
  <c r="J24" i="20"/>
  <c r="K24" i="20"/>
  <c r="L24" i="20"/>
  <c r="C25" i="20"/>
  <c r="D25" i="20"/>
  <c r="E25" i="20"/>
  <c r="F25" i="20"/>
  <c r="G25" i="20"/>
  <c r="H25" i="20"/>
  <c r="I25" i="20"/>
  <c r="J25" i="20"/>
  <c r="K25" i="20"/>
  <c r="L25" i="20"/>
  <c r="C26" i="20"/>
  <c r="D26" i="20"/>
  <c r="E26" i="20"/>
  <c r="F26" i="20"/>
  <c r="G26" i="20"/>
  <c r="H26" i="20"/>
  <c r="I26" i="20"/>
  <c r="J26" i="20"/>
  <c r="K26" i="20"/>
  <c r="L26" i="20"/>
  <c r="C27" i="20"/>
  <c r="D27" i="20"/>
  <c r="E27" i="20"/>
  <c r="F27" i="20"/>
  <c r="G27" i="20"/>
  <c r="H27" i="20"/>
  <c r="I27" i="20"/>
  <c r="J27" i="20"/>
  <c r="K27" i="20"/>
  <c r="L27" i="20"/>
  <c r="C28" i="20"/>
  <c r="D28" i="20"/>
  <c r="E28" i="20"/>
  <c r="F28" i="20"/>
  <c r="G28" i="20"/>
  <c r="H28" i="20"/>
  <c r="I28" i="20"/>
  <c r="J28" i="20"/>
  <c r="K28" i="20"/>
  <c r="L28" i="20"/>
  <c r="C29" i="20"/>
  <c r="D29" i="20"/>
  <c r="E29" i="20"/>
  <c r="F29" i="20"/>
  <c r="G29" i="20"/>
  <c r="H29" i="20"/>
  <c r="I29" i="20"/>
  <c r="J29" i="20"/>
  <c r="K29" i="20"/>
  <c r="L29" i="20"/>
  <c r="C20" i="20"/>
  <c r="D20" i="20"/>
  <c r="E20" i="20"/>
  <c r="F20" i="20"/>
  <c r="G20" i="20"/>
  <c r="H20" i="20"/>
  <c r="I20" i="20"/>
  <c r="I11" i="20"/>
  <c r="J11" i="20"/>
  <c r="K11" i="20"/>
  <c r="L11" i="20"/>
  <c r="I12" i="20"/>
  <c r="J12" i="20"/>
  <c r="K12" i="20"/>
  <c r="L12" i="20"/>
  <c r="I13" i="20"/>
  <c r="J13" i="20"/>
  <c r="K13" i="20"/>
  <c r="L13" i="20"/>
  <c r="I14" i="20"/>
  <c r="J14" i="20"/>
  <c r="K14" i="20"/>
  <c r="L14" i="20"/>
  <c r="I15" i="20"/>
  <c r="J15" i="20"/>
  <c r="K15" i="20"/>
  <c r="L15" i="20"/>
  <c r="I16" i="20"/>
  <c r="J16" i="20"/>
  <c r="K16" i="20"/>
  <c r="L16" i="20"/>
  <c r="I17" i="20"/>
  <c r="J17" i="20"/>
  <c r="K17" i="20"/>
  <c r="L17" i="20"/>
  <c r="I18" i="20"/>
  <c r="J18" i="20"/>
  <c r="K18" i="20"/>
  <c r="L18" i="20"/>
  <c r="I19" i="20"/>
  <c r="J19" i="20"/>
  <c r="K19" i="20"/>
  <c r="L19" i="20"/>
  <c r="J20" i="20"/>
  <c r="K20" i="20"/>
  <c r="L20" i="20"/>
  <c r="D11" i="20"/>
  <c r="E11" i="20"/>
  <c r="F11" i="20"/>
  <c r="G11" i="20"/>
  <c r="H11" i="20"/>
  <c r="D12" i="20"/>
  <c r="E12" i="20"/>
  <c r="F12" i="20"/>
  <c r="G12" i="20"/>
  <c r="H12" i="20"/>
  <c r="D13" i="20"/>
  <c r="E13" i="20"/>
  <c r="F13" i="20"/>
  <c r="G13" i="20"/>
  <c r="H13" i="20"/>
  <c r="D14" i="20"/>
  <c r="E14" i="20"/>
  <c r="F14" i="20"/>
  <c r="G14" i="20"/>
  <c r="H14" i="20"/>
  <c r="D15" i="20"/>
  <c r="E15" i="20"/>
  <c r="F15" i="20"/>
  <c r="G15" i="20"/>
  <c r="H15" i="20"/>
  <c r="D16" i="20"/>
  <c r="E16" i="20"/>
  <c r="F16" i="20"/>
  <c r="G16" i="20"/>
  <c r="H16" i="20"/>
  <c r="D17" i="20"/>
  <c r="E17" i="20"/>
  <c r="F17" i="20"/>
  <c r="G17" i="20"/>
  <c r="H17" i="20"/>
  <c r="D18" i="20"/>
  <c r="E18" i="20"/>
  <c r="F18" i="20"/>
  <c r="G18" i="20"/>
  <c r="H18" i="20"/>
  <c r="D19" i="20"/>
  <c r="E19" i="20"/>
  <c r="F19" i="20"/>
  <c r="G19" i="20"/>
  <c r="H19" i="20"/>
  <c r="C12" i="20"/>
  <c r="C13" i="20"/>
  <c r="C14" i="20"/>
  <c r="C15" i="20"/>
  <c r="C16" i="20"/>
  <c r="C17" i="20"/>
  <c r="C18" i="20"/>
  <c r="C19" i="20"/>
  <c r="C11" i="20"/>
  <c r="E5" i="27" l="1"/>
  <c r="B13" i="26"/>
  <c r="C39" i="26"/>
  <c r="C43" i="26"/>
  <c r="C24" i="26"/>
  <c r="C28" i="26"/>
  <c r="B21" i="26"/>
  <c r="B37" i="26"/>
  <c r="B45" i="26"/>
  <c r="B29" i="26"/>
  <c r="B53" i="26"/>
  <c r="B54" i="26"/>
  <c r="B58" i="26"/>
  <c r="C46" i="26"/>
  <c r="B11" i="26"/>
  <c r="C22" i="26"/>
  <c r="B26" i="26"/>
  <c r="B40" i="26"/>
  <c r="C41" i="26"/>
  <c r="C45" i="26"/>
  <c r="C60" i="26"/>
  <c r="C30" i="26"/>
  <c r="B34" i="26"/>
  <c r="B48" i="26"/>
  <c r="C49" i="26"/>
  <c r="C53" i="26"/>
  <c r="C15" i="26"/>
  <c r="C12" i="26"/>
  <c r="B15" i="26"/>
  <c r="C23" i="26"/>
  <c r="C27" i="26"/>
  <c r="C38" i="26"/>
  <c r="B42" i="26"/>
  <c r="B56" i="26"/>
  <c r="C57" i="26"/>
  <c r="C19" i="26"/>
  <c r="C11" i="26"/>
  <c r="C16" i="26"/>
  <c r="C20" i="26"/>
  <c r="B23" i="26"/>
  <c r="C31" i="26"/>
  <c r="C35" i="26"/>
  <c r="B46" i="26"/>
  <c r="B50" i="26"/>
  <c r="C56" i="26"/>
  <c r="C13" i="26"/>
  <c r="C17" i="26"/>
  <c r="C21" i="26"/>
  <c r="C36" i="26"/>
  <c r="C47" i="26"/>
  <c r="C51" i="26"/>
  <c r="B16" i="26"/>
  <c r="B24" i="26"/>
  <c r="C25" i="26"/>
  <c r="C29" i="26"/>
  <c r="C32" i="26"/>
  <c r="C44" i="26"/>
  <c r="C54" i="26"/>
  <c r="C55" i="26"/>
  <c r="C59" i="26"/>
  <c r="C14" i="26"/>
  <c r="B18" i="26"/>
  <c r="B32" i="26"/>
  <c r="C33" i="26"/>
  <c r="C37" i="26"/>
  <c r="C52" i="26"/>
  <c r="B59" i="26"/>
  <c r="B19" i="26"/>
  <c r="B27" i="26"/>
  <c r="B35" i="26"/>
  <c r="B43" i="26"/>
  <c r="B51" i="26"/>
  <c r="B14" i="26"/>
  <c r="B22" i="26"/>
  <c r="B30" i="26"/>
  <c r="B38" i="26"/>
  <c r="C58" i="26"/>
  <c r="C50" i="26"/>
  <c r="C42" i="26"/>
  <c r="C34" i="26"/>
  <c r="C26" i="26"/>
  <c r="C18" i="26"/>
  <c r="B17" i="26"/>
  <c r="B25" i="26"/>
  <c r="B33" i="26"/>
  <c r="B41" i="26"/>
  <c r="B49" i="26"/>
  <c r="B57" i="26"/>
  <c r="B12" i="26"/>
  <c r="B20" i="26"/>
  <c r="B28" i="26"/>
  <c r="B36" i="26"/>
  <c r="B44" i="26"/>
  <c r="B52" i="26"/>
  <c r="B60" i="26"/>
  <c r="C48" i="26"/>
  <c r="C40" i="26"/>
  <c r="B31" i="26"/>
  <c r="B39" i="26"/>
  <c r="B47" i="26"/>
  <c r="B55" i="26"/>
  <c r="B52" i="25"/>
  <c r="C52" i="25" s="1"/>
  <c r="B26" i="25"/>
  <c r="C26" i="25" s="1"/>
  <c r="B50" i="25"/>
  <c r="C50" i="25" s="1"/>
  <c r="B42" i="25"/>
  <c r="C42" i="25" s="1"/>
  <c r="B49" i="25"/>
  <c r="C49" i="25" s="1"/>
  <c r="B10" i="25"/>
  <c r="C10" i="25" s="1"/>
  <c r="B34" i="25"/>
  <c r="C34" i="25" s="1"/>
  <c r="B15" i="25"/>
  <c r="C15" i="25" s="1"/>
  <c r="B23" i="25"/>
  <c r="C23" i="25" s="1"/>
  <c r="B14" i="25"/>
  <c r="C14" i="25" s="1"/>
  <c r="B13" i="25"/>
  <c r="C13" i="25" s="1"/>
  <c r="B21" i="25"/>
  <c r="C21" i="25" s="1"/>
  <c r="B27" i="25"/>
  <c r="C27" i="25" s="1"/>
  <c r="B30" i="25"/>
  <c r="C30" i="25" s="1"/>
  <c r="B31" i="25"/>
  <c r="C31" i="25" s="1"/>
  <c r="B35" i="25"/>
  <c r="C35" i="25" s="1"/>
  <c r="B38" i="25"/>
  <c r="C38" i="25" s="1"/>
  <c r="B39" i="25"/>
  <c r="C39" i="25" s="1"/>
  <c r="B58" i="25"/>
  <c r="C58" i="25" s="1"/>
  <c r="B12" i="25"/>
  <c r="C12" i="25" s="1"/>
  <c r="B16" i="25"/>
  <c r="C16" i="25" s="1"/>
  <c r="B20" i="25"/>
  <c r="C20" i="25" s="1"/>
  <c r="B29" i="25"/>
  <c r="C29" i="25" s="1"/>
  <c r="B37" i="25"/>
  <c r="C37" i="25" s="1"/>
  <c r="B43" i="25"/>
  <c r="C43" i="25" s="1"/>
  <c r="B46" i="25"/>
  <c r="C46" i="25" s="1"/>
  <c r="B47" i="25"/>
  <c r="C47" i="25" s="1"/>
  <c r="B59" i="25"/>
  <c r="C59" i="25" s="1"/>
  <c r="B19" i="25"/>
  <c r="C19" i="25" s="1"/>
  <c r="B24" i="25"/>
  <c r="C24" i="25" s="1"/>
  <c r="B28" i="25"/>
  <c r="C28" i="25" s="1"/>
  <c r="B32" i="25"/>
  <c r="C32" i="25" s="1"/>
  <c r="B36" i="25"/>
  <c r="C36" i="25" s="1"/>
  <c r="B40" i="25"/>
  <c r="C40" i="25" s="1"/>
  <c r="B45" i="25"/>
  <c r="C45" i="25" s="1"/>
  <c r="B51" i="25"/>
  <c r="C51" i="25" s="1"/>
  <c r="B55" i="25"/>
  <c r="C55" i="25" s="1"/>
  <c r="B57" i="25"/>
  <c r="C57" i="25" s="1"/>
  <c r="B11" i="25"/>
  <c r="C11" i="25" s="1"/>
  <c r="B22" i="25"/>
  <c r="C22" i="25" s="1"/>
  <c r="B17" i="25"/>
  <c r="C17" i="25" s="1"/>
  <c r="B25" i="25"/>
  <c r="C25" i="25" s="1"/>
  <c r="B44" i="25"/>
  <c r="C44" i="25" s="1"/>
  <c r="B48" i="25"/>
  <c r="C48" i="25" s="1"/>
  <c r="B54" i="25"/>
  <c r="C54" i="25" s="1"/>
  <c r="B18" i="25"/>
  <c r="C18" i="25" s="1"/>
  <c r="B33" i="25"/>
  <c r="C33" i="25" s="1"/>
  <c r="B41" i="25"/>
  <c r="C41" i="25" s="1"/>
  <c r="B53" i="25"/>
  <c r="C53" i="25" s="1"/>
  <c r="B56" i="25"/>
  <c r="C56" i="25" s="1"/>
  <c r="D38" i="22"/>
  <c r="D13" i="22"/>
  <c r="D45" i="22"/>
  <c r="D7" i="22"/>
  <c r="D37" i="22"/>
  <c r="D30" i="22"/>
  <c r="D29" i="22"/>
  <c r="D54" i="22"/>
  <c r="D22" i="22"/>
  <c r="D53" i="22"/>
  <c r="D21" i="22"/>
  <c r="D46" i="22"/>
  <c r="D14" i="22"/>
  <c r="D54" i="24"/>
  <c r="D43" i="24"/>
  <c r="D39" i="24"/>
  <c r="D35" i="24"/>
  <c r="D31" i="24"/>
  <c r="D27" i="24"/>
  <c r="D23" i="24"/>
  <c r="D19" i="24"/>
  <c r="D15" i="24"/>
  <c r="D11" i="24"/>
  <c r="D47" i="24"/>
  <c r="D51" i="24"/>
  <c r="D55" i="24"/>
  <c r="D8" i="24"/>
  <c r="D12" i="24"/>
  <c r="D16" i="24"/>
  <c r="D20" i="24"/>
  <c r="D24" i="24"/>
  <c r="D28" i="24"/>
  <c r="D32" i="24"/>
  <c r="D36" i="24"/>
  <c r="D40" i="24"/>
  <c r="D44" i="24"/>
  <c r="D48" i="24"/>
  <c r="D52" i="24"/>
  <c r="D56" i="24"/>
  <c r="D9" i="24"/>
  <c r="D13" i="24"/>
  <c r="D17" i="24"/>
  <c r="D21" i="24"/>
  <c r="D25" i="24"/>
  <c r="D29" i="24"/>
  <c r="D33" i="24"/>
  <c r="D37" i="24"/>
  <c r="D41" i="24"/>
  <c r="D45" i="24"/>
  <c r="D49" i="24"/>
  <c r="D53" i="24"/>
  <c r="D57" i="24"/>
  <c r="D10" i="24"/>
  <c r="D14" i="24"/>
  <c r="D18" i="24"/>
  <c r="D22" i="24"/>
  <c r="D26" i="24"/>
  <c r="D30" i="24"/>
  <c r="D34" i="24"/>
  <c r="D38" i="24"/>
  <c r="D42" i="24"/>
  <c r="D46" i="24"/>
  <c r="D50" i="24"/>
  <c r="D52" i="22"/>
  <c r="D44" i="22"/>
  <c r="D36" i="22"/>
  <c r="D28" i="22"/>
  <c r="D20" i="22"/>
  <c r="D12" i="22"/>
  <c r="D51" i="22"/>
  <c r="D43" i="22"/>
  <c r="D35" i="22"/>
  <c r="D27" i="22"/>
  <c r="D19" i="22"/>
  <c r="D11" i="22"/>
  <c r="D50" i="22"/>
  <c r="D42" i="22"/>
  <c r="D34" i="22"/>
  <c r="D26" i="22"/>
  <c r="D18" i="22"/>
  <c r="D10" i="22"/>
  <c r="D49" i="22"/>
  <c r="D41" i="22"/>
  <c r="D33" i="22"/>
  <c r="D25" i="22"/>
  <c r="D17" i="22"/>
  <c r="D9" i="22"/>
  <c r="D6" i="22"/>
  <c r="D48" i="22"/>
  <c r="D40" i="22"/>
  <c r="D32" i="22"/>
  <c r="D24" i="22"/>
  <c r="D16" i="22"/>
  <c r="D8" i="22"/>
  <c r="D55" i="22"/>
  <c r="D47" i="22"/>
  <c r="D39" i="22"/>
  <c r="D31" i="22"/>
  <c r="D23" i="22"/>
  <c r="D15" i="22"/>
  <c r="B56" i="21"/>
  <c r="B48" i="21"/>
  <c r="B55" i="21"/>
  <c r="B47" i="21"/>
  <c r="B43" i="21"/>
  <c r="B62" i="21"/>
  <c r="B50" i="21"/>
  <c r="B57" i="21"/>
  <c r="B49" i="21"/>
  <c r="B51" i="21"/>
  <c r="B54" i="21"/>
  <c r="B61" i="21"/>
  <c r="B53" i="21"/>
  <c r="B45" i="21"/>
  <c r="B59" i="21"/>
  <c r="B46" i="21"/>
  <c r="B58" i="21"/>
  <c r="B60" i="21"/>
  <c r="B52" i="21"/>
  <c r="B44" i="21"/>
  <c r="B11" i="20"/>
  <c r="B55" i="20"/>
  <c r="B47" i="20"/>
  <c r="B51" i="20"/>
  <c r="B50" i="20"/>
  <c r="B43" i="20"/>
  <c r="B42" i="20"/>
  <c r="B54" i="20"/>
  <c r="B46" i="20"/>
  <c r="B58" i="20"/>
  <c r="B49" i="20"/>
  <c r="B41" i="20"/>
  <c r="B57" i="20"/>
  <c r="B53" i="20"/>
  <c r="B45" i="20"/>
  <c r="B56" i="20"/>
  <c r="B52" i="20"/>
  <c r="B48" i="20"/>
  <c r="B44" i="20"/>
  <c r="B60" i="20"/>
  <c r="B59" i="20"/>
  <c r="B31" i="21"/>
  <c r="B15" i="21"/>
  <c r="B23" i="21"/>
  <c r="B16" i="21"/>
  <c r="B13" i="21"/>
  <c r="B39" i="21"/>
  <c r="B40" i="21"/>
  <c r="B32" i="21"/>
  <c r="B24" i="21"/>
  <c r="B41" i="21"/>
  <c r="B37" i="21"/>
  <c r="B33" i="21"/>
  <c r="B29" i="21"/>
  <c r="B25" i="21"/>
  <c r="B21" i="21"/>
  <c r="B17" i="21"/>
  <c r="B42" i="21"/>
  <c r="B34" i="21"/>
  <c r="B26" i="21"/>
  <c r="B18" i="21"/>
  <c r="B38" i="21"/>
  <c r="B36" i="21"/>
  <c r="B35" i="21"/>
  <c r="B30" i="21"/>
  <c r="B28" i="21"/>
  <c r="B27" i="21"/>
  <c r="B22" i="21"/>
  <c r="B20" i="21"/>
  <c r="B19" i="21"/>
  <c r="B14" i="21"/>
  <c r="B15" i="20"/>
  <c r="B25" i="20"/>
  <c r="B37" i="20"/>
  <c r="B27" i="20"/>
  <c r="B24" i="20"/>
  <c r="B36" i="20"/>
  <c r="B28" i="20"/>
  <c r="B23" i="20"/>
  <c r="B40" i="20"/>
  <c r="B35" i="20"/>
  <c r="B32" i="20"/>
  <c r="B12" i="20"/>
  <c r="B19" i="20"/>
  <c r="B39" i="20"/>
  <c r="B31" i="20"/>
  <c r="B29" i="20"/>
  <c r="B20" i="20"/>
  <c r="B22" i="20"/>
  <c r="B34" i="20"/>
  <c r="B17" i="20"/>
  <c r="B26" i="20"/>
  <c r="B21" i="20"/>
  <c r="B38" i="20"/>
  <c r="B33" i="20"/>
  <c r="B30" i="20"/>
  <c r="B18" i="20"/>
  <c r="B14" i="20"/>
  <c r="B13" i="20"/>
  <c r="B16" i="20"/>
  <c r="D2" i="2"/>
  <c r="B5" i="13"/>
  <c r="B6" i="13" s="1"/>
  <c r="B5" i="12"/>
  <c r="B4" i="12"/>
  <c r="B3" i="12"/>
  <c r="B6" i="11"/>
  <c r="B7" i="11" s="1"/>
  <c r="B8" i="11" s="1"/>
  <c r="B9" i="11" s="1"/>
  <c r="A8" i="3"/>
  <c r="A8" i="9"/>
  <c r="G4" i="9" s="1"/>
  <c r="B4" i="9"/>
  <c r="B5" i="9"/>
  <c r="B6" i="9"/>
  <c r="D10" i="2"/>
  <c r="B4" i="3"/>
  <c r="B5" i="3"/>
  <c r="B6" i="3"/>
  <c r="D18" i="2"/>
  <c r="D20" i="2"/>
  <c r="D16" i="2"/>
  <c r="D14" i="2"/>
  <c r="C23" i="2"/>
  <c r="D23" i="2" s="1"/>
  <c r="B23" i="2"/>
  <c r="D12" i="2"/>
  <c r="D8" i="2"/>
  <c r="D25" i="2"/>
  <c r="D6" i="2"/>
  <c r="D4" i="2"/>
  <c r="E6" i="1"/>
  <c r="E7" i="1"/>
  <c r="E8" i="1"/>
  <c r="E9" i="1"/>
  <c r="E10" i="1"/>
  <c r="E11" i="1"/>
  <c r="E12" i="1"/>
  <c r="E13" i="1"/>
  <c r="E14" i="1"/>
  <c r="E5" i="1"/>
  <c r="D6" i="1"/>
  <c r="D7" i="1"/>
  <c r="D8" i="1"/>
  <c r="D9" i="1"/>
  <c r="D10" i="1"/>
  <c r="D11" i="1"/>
  <c r="D12" i="1"/>
  <c r="D13" i="1"/>
  <c r="D14" i="1"/>
  <c r="D5" i="1"/>
  <c r="C6" i="1"/>
  <c r="C7" i="1"/>
  <c r="C8" i="1"/>
  <c r="C9" i="1"/>
  <c r="C10" i="1"/>
  <c r="C11" i="1"/>
  <c r="C12" i="1"/>
  <c r="C13" i="1"/>
  <c r="C14" i="1"/>
  <c r="C5" i="1"/>
  <c r="B6" i="1"/>
  <c r="B7" i="1"/>
  <c r="B8" i="1"/>
  <c r="B9" i="1"/>
  <c r="B10" i="1"/>
  <c r="B11" i="1"/>
  <c r="B12" i="1"/>
  <c r="B13" i="1"/>
  <c r="B14" i="1"/>
  <c r="B5" i="1"/>
  <c r="E58" i="26" l="1"/>
  <c r="E13" i="26"/>
  <c r="E53" i="26"/>
  <c r="D37" i="26"/>
  <c r="D29" i="26"/>
  <c r="E21" i="26"/>
  <c r="D45" i="26"/>
  <c r="D58" i="26"/>
  <c r="E37" i="26"/>
  <c r="D13" i="26"/>
  <c r="E54" i="26"/>
  <c r="E45" i="26"/>
  <c r="D21" i="26"/>
  <c r="E29" i="26"/>
  <c r="E52" i="26"/>
  <c r="D52" i="26"/>
  <c r="E41" i="26"/>
  <c r="D41" i="26"/>
  <c r="D35" i="26"/>
  <c r="E35" i="26"/>
  <c r="E18" i="26"/>
  <c r="D18" i="26"/>
  <c r="E23" i="26"/>
  <c r="D23" i="26"/>
  <c r="E48" i="26"/>
  <c r="D48" i="26"/>
  <c r="E26" i="26"/>
  <c r="D26" i="26"/>
  <c r="E55" i="26"/>
  <c r="D55" i="26"/>
  <c r="E44" i="26"/>
  <c r="D44" i="26"/>
  <c r="E33" i="26"/>
  <c r="D33" i="26"/>
  <c r="D27" i="26"/>
  <c r="E27" i="26"/>
  <c r="E24" i="26"/>
  <c r="D24" i="26"/>
  <c r="E34" i="26"/>
  <c r="D34" i="26"/>
  <c r="E47" i="26"/>
  <c r="D47" i="26"/>
  <c r="E36" i="26"/>
  <c r="D36" i="26"/>
  <c r="E25" i="26"/>
  <c r="D25" i="26"/>
  <c r="E38" i="26"/>
  <c r="D38" i="26"/>
  <c r="D19" i="26"/>
  <c r="E19" i="26"/>
  <c r="E16" i="26"/>
  <c r="D16" i="26"/>
  <c r="D54" i="26"/>
  <c r="D11" i="26"/>
  <c r="E11" i="26"/>
  <c r="E15" i="26"/>
  <c r="D15" i="26"/>
  <c r="D59" i="26"/>
  <c r="E59" i="26"/>
  <c r="E31" i="26"/>
  <c r="D31" i="26"/>
  <c r="E20" i="26"/>
  <c r="D20" i="26"/>
  <c r="E22" i="26"/>
  <c r="D22" i="26"/>
  <c r="E50" i="26"/>
  <c r="D50" i="26"/>
  <c r="D53" i="26"/>
  <c r="E39" i="26"/>
  <c r="D39" i="26"/>
  <c r="E28" i="26"/>
  <c r="D28" i="26"/>
  <c r="E17" i="26"/>
  <c r="D17" i="26"/>
  <c r="E30" i="26"/>
  <c r="D30" i="26"/>
  <c r="B8" i="26"/>
  <c r="E12" i="26"/>
  <c r="D12" i="26"/>
  <c r="E14" i="26"/>
  <c r="D14" i="26"/>
  <c r="E46" i="26"/>
  <c r="D46" i="26"/>
  <c r="E57" i="26"/>
  <c r="D57" i="26"/>
  <c r="D51" i="26"/>
  <c r="E51" i="26"/>
  <c r="E56" i="26"/>
  <c r="D56" i="26"/>
  <c r="E60" i="26"/>
  <c r="D60" i="26"/>
  <c r="E49" i="26"/>
  <c r="D49" i="26"/>
  <c r="D43" i="26"/>
  <c r="E43" i="26"/>
  <c r="E32" i="26"/>
  <c r="D32" i="26"/>
  <c r="E42" i="26"/>
  <c r="D42" i="26"/>
  <c r="E40" i="26"/>
  <c r="D40" i="26"/>
  <c r="B7" i="26"/>
  <c r="B10" i="21"/>
  <c r="B9" i="21"/>
  <c r="B8" i="20"/>
  <c r="C7" i="25"/>
  <c r="C6" i="25"/>
  <c r="B6" i="25"/>
  <c r="B7" i="25"/>
  <c r="B7" i="20"/>
  <c r="F58" i="26" l="1"/>
  <c r="F13" i="26"/>
  <c r="F29" i="26"/>
  <c r="F53" i="26"/>
  <c r="F37" i="26"/>
  <c r="F21" i="26"/>
  <c r="F54" i="26"/>
  <c r="F45" i="26"/>
  <c r="F31" i="26"/>
  <c r="F32" i="26"/>
  <c r="F56" i="26"/>
  <c r="F14" i="26"/>
  <c r="F22" i="26"/>
  <c r="F15" i="26"/>
  <c r="F12" i="26"/>
  <c r="F20" i="26"/>
  <c r="F40" i="26"/>
  <c r="F49" i="26"/>
  <c r="F57" i="26"/>
  <c r="F59" i="26"/>
  <c r="F30" i="26"/>
  <c r="F16" i="26"/>
  <c r="F36" i="26"/>
  <c r="F26" i="26"/>
  <c r="F19" i="26"/>
  <c r="F28" i="26"/>
  <c r="F38" i="26"/>
  <c r="F34" i="26"/>
  <c r="F44" i="26"/>
  <c r="F23" i="26"/>
  <c r="F52" i="26"/>
  <c r="F43" i="26"/>
  <c r="F51" i="26"/>
  <c r="F39" i="26"/>
  <c r="F11" i="26"/>
  <c r="F25" i="26"/>
  <c r="F24" i="26"/>
  <c r="F55" i="26"/>
  <c r="F18" i="26"/>
  <c r="F42" i="26"/>
  <c r="F60" i="26"/>
  <c r="F46" i="26"/>
  <c r="F50" i="26"/>
  <c r="F27" i="26"/>
  <c r="F35" i="26"/>
  <c r="F17" i="26"/>
  <c r="F47" i="26"/>
  <c r="F33" i="26"/>
  <c r="F48" i="26"/>
  <c r="F41" i="26"/>
  <c r="F6" i="26" l="1"/>
</calcChain>
</file>

<file path=xl/sharedStrings.xml><?xml version="1.0" encoding="utf-8"?>
<sst xmlns="http://schemas.openxmlformats.org/spreadsheetml/2006/main" count="188" uniqueCount="111">
  <si>
    <t>U(0,1)</t>
  </si>
  <si>
    <t>p=</t>
  </si>
  <si>
    <t>Bernoulli(p)</t>
  </si>
  <si>
    <t>Uniform(0,1)</t>
  </si>
  <si>
    <t>Geometric(p)</t>
  </si>
  <si>
    <t>Exponential(mean)</t>
  </si>
  <si>
    <t>Weibull(scale, shape)</t>
  </si>
  <si>
    <t>Beta(alpha1, alpha2)</t>
  </si>
  <si>
    <t>ChiSquare</t>
  </si>
  <si>
    <t>Gamma(scale,shape)</t>
  </si>
  <si>
    <t>min</t>
  </si>
  <si>
    <t>max</t>
  </si>
  <si>
    <t>Discrete Uniform(min,max)</t>
  </si>
  <si>
    <t>Uniform(min,max)</t>
  </si>
  <si>
    <t>p</t>
  </si>
  <si>
    <t>Formula</t>
  </si>
  <si>
    <t>=B7+(C7-B7)*RAND()</t>
  </si>
  <si>
    <t>=RAND()</t>
  </si>
  <si>
    <t>=RANDBETWEEN(B5,C5)</t>
  </si>
  <si>
    <t>=IF(RAND()&lt;=C9,1,0)</t>
  </si>
  <si>
    <t>mean</t>
  </si>
  <si>
    <t>=-C13*LN(1-RAND())</t>
  </si>
  <si>
    <t>std dev</t>
  </si>
  <si>
    <t>=NORMINV(RAND(),B25,C25)</t>
  </si>
  <si>
    <t>Lognormal(mean, std dev)</t>
  </si>
  <si>
    <t>Normal(mean, std dev)</t>
  </si>
  <si>
    <t>scale</t>
  </si>
  <si>
    <t>shape</t>
  </si>
  <si>
    <t>=B15*POWER(-LN(1-RAND()),1/C15)</t>
  </si>
  <si>
    <t>=BETAINV(RAND(),B17,C17)</t>
  </si>
  <si>
    <t>alpha1</t>
  </si>
  <si>
    <t>alpha2</t>
  </si>
  <si>
    <t>=GAMMAINV(RAND(),C21,B21)</t>
  </si>
  <si>
    <t>DF</t>
  </si>
  <si>
    <t>=CHIINV(RAND(),C19)</t>
  </si>
  <si>
    <t>PMF</t>
  </si>
  <si>
    <t>CDF</t>
  </si>
  <si>
    <t>X</t>
  </si>
  <si>
    <t>LR</t>
  </si>
  <si>
    <t>=VLOOKUP(RAND(),B3:D6,3)</t>
  </si>
  <si>
    <t>min=</t>
  </si>
  <si>
    <t>max=</t>
  </si>
  <si>
    <t>DU(min,max)</t>
  </si>
  <si>
    <t>U(min,max)</t>
  </si>
  <si>
    <t>Minimum</t>
  </si>
  <si>
    <t>Maximum</t>
  </si>
  <si>
    <t>Alpha</t>
  </si>
  <si>
    <t>alpha</t>
  </si>
  <si>
    <t>=1+INT(LN(1-RAND())/LN(1-C11))</t>
  </si>
  <si>
    <t>n</t>
  </si>
  <si>
    <t>Data Table for Replications</t>
  </si>
  <si>
    <t>Replication</t>
  </si>
  <si>
    <t>Observation</t>
  </si>
  <si>
    <t>S</t>
  </si>
  <si>
    <t>bound</t>
  </si>
  <si>
    <t>alpha/2</t>
  </si>
  <si>
    <t>half-width</t>
  </si>
  <si>
    <t>difference</t>
  </si>
  <si>
    <t>df</t>
  </si>
  <si>
    <t>TINV</t>
  </si>
  <si>
    <t>T.INV</t>
  </si>
  <si>
    <t>T.INV.2T</t>
  </si>
  <si>
    <t>=TINV(B2,B1)</t>
  </si>
  <si>
    <t>=T.INV(1-B2,B1)</t>
  </si>
  <si>
    <t>=T.INV.2T(B2,B1)</t>
  </si>
  <si>
    <t>t-alpha/2</t>
  </si>
  <si>
    <t>Sample Size</t>
  </si>
  <si>
    <t>z-alpha/2</t>
  </si>
  <si>
    <t>Desired bound</t>
  </si>
  <si>
    <t>=LOGINV(RAND(),B23,C23)</t>
  </si>
  <si>
    <t>Mean</t>
  </si>
  <si>
    <t>Stdev</t>
  </si>
  <si>
    <t>Average</t>
  </si>
  <si>
    <t>Sample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</si>
  <si>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</si>
  <si>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</si>
  <si>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</si>
  <si>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</si>
  <si>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</si>
  <si>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</si>
  <si>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</si>
  <si>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</si>
  <si>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</si>
  <si>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</si>
  <si>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sample avg</t>
  </si>
  <si>
    <t>sample std</t>
  </si>
  <si>
    <t>std error</t>
  </si>
  <si>
    <t>sample size</t>
  </si>
  <si>
    <t>Variance</t>
  </si>
  <si>
    <t>Std Dev</t>
  </si>
  <si>
    <t>Std Error</t>
  </si>
  <si>
    <t>Error</t>
  </si>
  <si>
    <t>&lt;- average error, estimates bias</t>
  </si>
  <si>
    <t>Sampling from a Normal Distribution</t>
  </si>
  <si>
    <t>Sampling Distribution</t>
  </si>
  <si>
    <t>sample var</t>
  </si>
  <si>
    <t>Sampling From a Uniform(10,60) Distribution</t>
  </si>
  <si>
    <t>LL</t>
  </si>
  <si>
    <t>UL</t>
  </si>
  <si>
    <t>1-alpha</t>
  </si>
  <si>
    <t>1-(alpha/2)</t>
  </si>
  <si>
    <t>Proportion containing the true</t>
  </si>
  <si>
    <t>In [LL,UL]?</t>
  </si>
  <si>
    <t>h =</t>
  </si>
  <si>
    <t>desired E=</t>
  </si>
  <si>
    <t>alpha =</t>
  </si>
  <si>
    <t>z(alpha/2)</t>
  </si>
  <si>
    <t>n =</t>
  </si>
  <si>
    <t>n &gt;=</t>
  </si>
  <si>
    <t>t(alpha/2,n-1)</t>
  </si>
  <si>
    <t>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</si>
</sst>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Courier New"/>
      <family val="3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7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4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7" xfId="0" applyBorder="1"/>
    <xf numFmtId="0" fontId="3" fillId="0" borderId="8" xfId="0" applyFont="1" applyBorder="1" applyAlignment="1">
      <alignment horizontal="right"/>
    </xf>
    <xf numFmtId="0" fontId="0" fillId="0" borderId="9" xfId="0" applyBorder="1"/>
    <xf numFmtId="0" fontId="3" fillId="0" borderId="10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3" fillId="0" borderId="10" xfId="0" quotePrefix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3" xfId="0" quotePrefix="1" applyFont="1" applyBorder="1" applyAlignment="1">
      <alignment horizontal="left"/>
    </xf>
    <xf numFmtId="0" fontId="3" fillId="0" borderId="11" xfId="0" quotePrefix="1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0" fillId="0" borderId="0" xfId="0" quotePrefix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3" fillId="0" borderId="0" xfId="0" applyFont="1"/>
    <xf numFmtId="0" fontId="8" fillId="0" borderId="0" xfId="0" applyFont="1"/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26"/>
  </cellXfs>
  <cellStyles count="2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2" xfId="1" xr:uid="{00000000-0005-0000-0000-000017000000}"/>
    <cellStyle name="Normal 3" xfId="12" xr:uid="{00000000-0005-0000-0000-000018000000}"/>
    <cellStyle name="Normal 4" xfId="25" xr:uid="{020F5198-A923-5840-91D4-62A3385C9898}"/>
    <cellStyle name="Normal 5" xfId="26" xr:uid="{62C3F158-3A6A-5E42-978C-D90A6F80FC3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P-P Plot for Sampling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'P-P Plot NS'!$C$6:$C$55</c:f>
              <c:numCache>
                <c:formatCode>General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0.21</c:v>
                </c:pt>
                <c:pt idx="11">
                  <c:v>0.23</c:v>
                </c:pt>
                <c:pt idx="12">
                  <c:v>0.25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</c:v>
                </c:pt>
                <c:pt idx="18">
                  <c:v>0.37</c:v>
                </c:pt>
                <c:pt idx="19">
                  <c:v>0.39</c:v>
                </c:pt>
                <c:pt idx="20">
                  <c:v>0.41</c:v>
                </c:pt>
                <c:pt idx="21">
                  <c:v>0.43</c:v>
                </c:pt>
                <c:pt idx="22">
                  <c:v>0.45</c:v>
                </c:pt>
                <c:pt idx="23">
                  <c:v>0.47</c:v>
                </c:pt>
                <c:pt idx="24">
                  <c:v>0.49</c:v>
                </c:pt>
                <c:pt idx="25">
                  <c:v>0.51</c:v>
                </c:pt>
                <c:pt idx="26">
                  <c:v>0.53</c:v>
                </c:pt>
                <c:pt idx="27">
                  <c:v>0.55000000000000004</c:v>
                </c:pt>
                <c:pt idx="28">
                  <c:v>0.56999999999999995</c:v>
                </c:pt>
                <c:pt idx="29">
                  <c:v>0.59</c:v>
                </c:pt>
                <c:pt idx="30">
                  <c:v>0.61</c:v>
                </c:pt>
                <c:pt idx="31">
                  <c:v>0.63</c:v>
                </c:pt>
                <c:pt idx="32">
                  <c:v>0.65</c:v>
                </c:pt>
                <c:pt idx="33">
                  <c:v>0.67</c:v>
                </c:pt>
                <c:pt idx="34">
                  <c:v>0.69</c:v>
                </c:pt>
                <c:pt idx="35">
                  <c:v>0.71</c:v>
                </c:pt>
                <c:pt idx="36">
                  <c:v>0.73</c:v>
                </c:pt>
                <c:pt idx="37">
                  <c:v>0.75</c:v>
                </c:pt>
                <c:pt idx="38">
                  <c:v>0.77</c:v>
                </c:pt>
                <c:pt idx="39">
                  <c:v>0.79</c:v>
                </c:pt>
                <c:pt idx="40">
                  <c:v>0.81</c:v>
                </c:pt>
                <c:pt idx="41">
                  <c:v>0.83</c:v>
                </c:pt>
                <c:pt idx="42">
                  <c:v>0.85</c:v>
                </c:pt>
                <c:pt idx="43">
                  <c:v>0.87</c:v>
                </c:pt>
                <c:pt idx="44">
                  <c:v>0.89</c:v>
                </c:pt>
                <c:pt idx="45">
                  <c:v>0.91</c:v>
                </c:pt>
                <c:pt idx="46">
                  <c:v>0.93</c:v>
                </c:pt>
                <c:pt idx="47">
                  <c:v>0.95</c:v>
                </c:pt>
                <c:pt idx="48">
                  <c:v>0.97</c:v>
                </c:pt>
                <c:pt idx="49">
                  <c:v>0.99</c:v>
                </c:pt>
              </c:numCache>
            </c:numRef>
          </c:xVal>
          <c:yVal>
            <c:numRef>
              <c:f>'P-P Plot NS'!$D$6:$D$55</c:f>
              <c:numCache>
                <c:formatCode>General</c:formatCode>
                <c:ptCount val="50"/>
                <c:pt idx="0">
                  <c:v>1.2140660534575239E-2</c:v>
                </c:pt>
                <c:pt idx="1">
                  <c:v>4.4161636352643072E-2</c:v>
                </c:pt>
                <c:pt idx="2">
                  <c:v>4.8072964514276818E-2</c:v>
                </c:pt>
                <c:pt idx="3">
                  <c:v>5.4664178547569844E-2</c:v>
                </c:pt>
                <c:pt idx="4">
                  <c:v>7.1794808734874496E-2</c:v>
                </c:pt>
                <c:pt idx="5">
                  <c:v>8.4474181059290887E-2</c:v>
                </c:pt>
                <c:pt idx="6">
                  <c:v>8.6550160189902997E-2</c:v>
                </c:pt>
                <c:pt idx="7">
                  <c:v>9.1672130031051277E-2</c:v>
                </c:pt>
                <c:pt idx="8">
                  <c:v>0.11216298700960406</c:v>
                </c:pt>
                <c:pt idx="9">
                  <c:v>0.16855041152667896</c:v>
                </c:pt>
                <c:pt idx="10">
                  <c:v>0.18486477907258922</c:v>
                </c:pt>
                <c:pt idx="11">
                  <c:v>0.1925549847352544</c:v>
                </c:pt>
                <c:pt idx="12">
                  <c:v>0.1928146478890447</c:v>
                </c:pt>
                <c:pt idx="13">
                  <c:v>0.20190353376570611</c:v>
                </c:pt>
                <c:pt idx="14">
                  <c:v>0.243011000838663</c:v>
                </c:pt>
                <c:pt idx="15">
                  <c:v>0.24628900582359514</c:v>
                </c:pt>
                <c:pt idx="16">
                  <c:v>0.24788683329223699</c:v>
                </c:pt>
                <c:pt idx="17">
                  <c:v>0.24828715293087994</c:v>
                </c:pt>
                <c:pt idx="18">
                  <c:v>0.2506459751607869</c:v>
                </c:pt>
                <c:pt idx="19">
                  <c:v>0.2625127792515739</c:v>
                </c:pt>
                <c:pt idx="20">
                  <c:v>0.28043731977528163</c:v>
                </c:pt>
                <c:pt idx="21">
                  <c:v>0.3585867540771891</c:v>
                </c:pt>
                <c:pt idx="22">
                  <c:v>0.41949860267325967</c:v>
                </c:pt>
                <c:pt idx="23">
                  <c:v>0.42965771483154314</c:v>
                </c:pt>
                <c:pt idx="24">
                  <c:v>0.4303408671962633</c:v>
                </c:pt>
                <c:pt idx="25">
                  <c:v>0.43662294116437822</c:v>
                </c:pt>
                <c:pt idx="26">
                  <c:v>0.44404503671283779</c:v>
                </c:pt>
                <c:pt idx="27">
                  <c:v>0.45111116327612605</c:v>
                </c:pt>
                <c:pt idx="28">
                  <c:v>0.45142419883082552</c:v>
                </c:pt>
                <c:pt idx="29">
                  <c:v>0.54293618238603869</c:v>
                </c:pt>
                <c:pt idx="30">
                  <c:v>0.59251082828141954</c:v>
                </c:pt>
                <c:pt idx="31">
                  <c:v>0.61051139060431081</c:v>
                </c:pt>
                <c:pt idx="32">
                  <c:v>0.62899513268898044</c:v>
                </c:pt>
                <c:pt idx="33">
                  <c:v>0.66969903111400464</c:v>
                </c:pt>
                <c:pt idx="34">
                  <c:v>0.68045295083013602</c:v>
                </c:pt>
                <c:pt idx="35">
                  <c:v>0.69577561201162996</c:v>
                </c:pt>
                <c:pt idx="36">
                  <c:v>0.69941700590822287</c:v>
                </c:pt>
                <c:pt idx="37">
                  <c:v>0.72865109149349161</c:v>
                </c:pt>
                <c:pt idx="38">
                  <c:v>0.73261961668399</c:v>
                </c:pt>
                <c:pt idx="39">
                  <c:v>0.74708450352195288</c:v>
                </c:pt>
                <c:pt idx="40">
                  <c:v>0.79198779886333837</c:v>
                </c:pt>
                <c:pt idx="41">
                  <c:v>0.81361264651434262</c:v>
                </c:pt>
                <c:pt idx="42">
                  <c:v>0.85789400038465469</c:v>
                </c:pt>
                <c:pt idx="43">
                  <c:v>0.87766677086381595</c:v>
                </c:pt>
                <c:pt idx="44">
                  <c:v>0.89764234654360064</c:v>
                </c:pt>
                <c:pt idx="45">
                  <c:v>0.91103086177943382</c:v>
                </c:pt>
                <c:pt idx="46">
                  <c:v>0.91751611589147186</c:v>
                </c:pt>
                <c:pt idx="47">
                  <c:v>0.93297067009207257</c:v>
                </c:pt>
                <c:pt idx="48">
                  <c:v>0.96119366144752916</c:v>
                </c:pt>
                <c:pt idx="49">
                  <c:v>0.99294714229328873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6-E84A-A837-FA4A9CC6E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759359"/>
        <c:axId val="1270775903"/>
      </c:scatterChart>
      <c:valAx>
        <c:axId val="173775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75903"/>
        <c:crosses val="autoZero"/>
        <c:crossBetween val="midCat"/>
      </c:valAx>
      <c:valAx>
        <c:axId val="12707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75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P-P Plot for Sampling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'P-P Plot US'!$C$8:$C$57</c:f>
              <c:numCache>
                <c:formatCode>General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0.21</c:v>
                </c:pt>
                <c:pt idx="11">
                  <c:v>0.23</c:v>
                </c:pt>
                <c:pt idx="12">
                  <c:v>0.25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</c:v>
                </c:pt>
                <c:pt idx="18">
                  <c:v>0.37</c:v>
                </c:pt>
                <c:pt idx="19">
                  <c:v>0.39</c:v>
                </c:pt>
                <c:pt idx="20">
                  <c:v>0.41</c:v>
                </c:pt>
                <c:pt idx="21">
                  <c:v>0.43</c:v>
                </c:pt>
                <c:pt idx="22">
                  <c:v>0.45</c:v>
                </c:pt>
                <c:pt idx="23">
                  <c:v>0.47</c:v>
                </c:pt>
                <c:pt idx="24">
                  <c:v>0.49</c:v>
                </c:pt>
                <c:pt idx="25">
                  <c:v>0.51</c:v>
                </c:pt>
                <c:pt idx="26">
                  <c:v>0.53</c:v>
                </c:pt>
                <c:pt idx="27">
                  <c:v>0.55000000000000004</c:v>
                </c:pt>
                <c:pt idx="28">
                  <c:v>0.56999999999999995</c:v>
                </c:pt>
                <c:pt idx="29">
                  <c:v>0.59</c:v>
                </c:pt>
                <c:pt idx="30">
                  <c:v>0.61</c:v>
                </c:pt>
                <c:pt idx="31">
                  <c:v>0.63</c:v>
                </c:pt>
                <c:pt idx="32">
                  <c:v>0.65</c:v>
                </c:pt>
                <c:pt idx="33">
                  <c:v>0.67</c:v>
                </c:pt>
                <c:pt idx="34">
                  <c:v>0.69</c:v>
                </c:pt>
                <c:pt idx="35">
                  <c:v>0.71</c:v>
                </c:pt>
                <c:pt idx="36">
                  <c:v>0.73</c:v>
                </c:pt>
                <c:pt idx="37">
                  <c:v>0.75</c:v>
                </c:pt>
                <c:pt idx="38">
                  <c:v>0.77</c:v>
                </c:pt>
                <c:pt idx="39">
                  <c:v>0.79</c:v>
                </c:pt>
                <c:pt idx="40">
                  <c:v>0.81</c:v>
                </c:pt>
                <c:pt idx="41">
                  <c:v>0.83</c:v>
                </c:pt>
                <c:pt idx="42">
                  <c:v>0.85</c:v>
                </c:pt>
                <c:pt idx="43">
                  <c:v>0.87</c:v>
                </c:pt>
                <c:pt idx="44">
                  <c:v>0.89</c:v>
                </c:pt>
                <c:pt idx="45">
                  <c:v>0.91</c:v>
                </c:pt>
                <c:pt idx="46">
                  <c:v>0.93</c:v>
                </c:pt>
                <c:pt idx="47">
                  <c:v>0.95</c:v>
                </c:pt>
                <c:pt idx="48">
                  <c:v>0.97</c:v>
                </c:pt>
                <c:pt idx="49">
                  <c:v>0.99</c:v>
                </c:pt>
              </c:numCache>
            </c:numRef>
          </c:xVal>
          <c:yVal>
            <c:numRef>
              <c:f>'P-P Plot US'!$D$8:$D$57</c:f>
              <c:numCache>
                <c:formatCode>General</c:formatCode>
                <c:ptCount val="50"/>
                <c:pt idx="0">
                  <c:v>2.9626558726824171E-2</c:v>
                </c:pt>
                <c:pt idx="1">
                  <c:v>4.8664135201438252E-2</c:v>
                </c:pt>
                <c:pt idx="2">
                  <c:v>5.4926213075805738E-2</c:v>
                </c:pt>
                <c:pt idx="3">
                  <c:v>0.14443857226170823</c:v>
                </c:pt>
                <c:pt idx="4">
                  <c:v>0.15014711021224234</c:v>
                </c:pt>
                <c:pt idx="5">
                  <c:v>0.15244282471313117</c:v>
                </c:pt>
                <c:pt idx="6">
                  <c:v>0.16878744833986453</c:v>
                </c:pt>
                <c:pt idx="7">
                  <c:v>0.17467893242252769</c:v>
                </c:pt>
                <c:pt idx="8">
                  <c:v>0.18966329799572546</c:v>
                </c:pt>
                <c:pt idx="9">
                  <c:v>0.19524781475838079</c:v>
                </c:pt>
                <c:pt idx="10">
                  <c:v>0.27583724692928829</c:v>
                </c:pt>
                <c:pt idx="11">
                  <c:v>0.28982559983406386</c:v>
                </c:pt>
                <c:pt idx="12">
                  <c:v>0.29209279562240065</c:v>
                </c:pt>
                <c:pt idx="13">
                  <c:v>0.32774858393393325</c:v>
                </c:pt>
                <c:pt idx="14">
                  <c:v>0.35428331915454692</c:v>
                </c:pt>
                <c:pt idx="15">
                  <c:v>0.35438373181939908</c:v>
                </c:pt>
                <c:pt idx="16">
                  <c:v>0.39573661479716071</c:v>
                </c:pt>
                <c:pt idx="17">
                  <c:v>0.41500466318563034</c:v>
                </c:pt>
                <c:pt idx="18">
                  <c:v>0.43281219329004167</c:v>
                </c:pt>
                <c:pt idx="19">
                  <c:v>0.43309537843840579</c:v>
                </c:pt>
                <c:pt idx="20">
                  <c:v>0.49953478959499387</c:v>
                </c:pt>
                <c:pt idx="21">
                  <c:v>0.50117639635284794</c:v>
                </c:pt>
                <c:pt idx="22">
                  <c:v>0.50238283236681691</c:v>
                </c:pt>
                <c:pt idx="23">
                  <c:v>0.50588819636528592</c:v>
                </c:pt>
                <c:pt idx="24">
                  <c:v>0.5193324322516657</c:v>
                </c:pt>
                <c:pt idx="25">
                  <c:v>0.54974589936139651</c:v>
                </c:pt>
                <c:pt idx="26">
                  <c:v>0.56458931063149453</c:v>
                </c:pt>
                <c:pt idx="27">
                  <c:v>0.58969382259222292</c:v>
                </c:pt>
                <c:pt idx="28">
                  <c:v>0.60139750280371662</c:v>
                </c:pt>
                <c:pt idx="29">
                  <c:v>0.65178364942877487</c:v>
                </c:pt>
                <c:pt idx="30">
                  <c:v>0.65925884017011738</c:v>
                </c:pt>
                <c:pt idx="31">
                  <c:v>0.6665934252394542</c:v>
                </c:pt>
                <c:pt idx="32">
                  <c:v>0.66878065656549301</c:v>
                </c:pt>
                <c:pt idx="33">
                  <c:v>0.68333784191505509</c:v>
                </c:pt>
                <c:pt idx="34">
                  <c:v>0.68896017711575852</c:v>
                </c:pt>
                <c:pt idx="35">
                  <c:v>0.69326251622062207</c:v>
                </c:pt>
                <c:pt idx="36">
                  <c:v>0.70986373189219842</c:v>
                </c:pt>
                <c:pt idx="37">
                  <c:v>0.74702986752111022</c:v>
                </c:pt>
                <c:pt idx="38">
                  <c:v>0.77458730710778734</c:v>
                </c:pt>
                <c:pt idx="39">
                  <c:v>0.78741925167654703</c:v>
                </c:pt>
                <c:pt idx="40">
                  <c:v>0.78851118721115099</c:v>
                </c:pt>
                <c:pt idx="41">
                  <c:v>0.78992671282335081</c:v>
                </c:pt>
                <c:pt idx="42">
                  <c:v>0.8903366631265095</c:v>
                </c:pt>
                <c:pt idx="43">
                  <c:v>0.89276840727710893</c:v>
                </c:pt>
                <c:pt idx="44">
                  <c:v>0.93295867674527722</c:v>
                </c:pt>
                <c:pt idx="45">
                  <c:v>0.96582980820266917</c:v>
                </c:pt>
                <c:pt idx="46">
                  <c:v>0.96623363065014323</c:v>
                </c:pt>
                <c:pt idx="47">
                  <c:v>0.97569174558927596</c:v>
                </c:pt>
                <c:pt idx="48">
                  <c:v>0.97919659385461844</c:v>
                </c:pt>
                <c:pt idx="49">
                  <c:v>0.99586362127189165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41-FB4D-BE57-FBB041DC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759359"/>
        <c:axId val="1270775903"/>
      </c:scatterChart>
      <c:valAx>
        <c:axId val="173775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75903"/>
        <c:crosses val="autoZero"/>
        <c:crossBetween val="midCat"/>
      </c:valAx>
      <c:valAx>
        <c:axId val="12707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75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Sampling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Sampling Distribution</a:t>
          </a:r>
        </a:p>
      </cx:txPr>
    </cx:title>
    <cx:plotArea>
      <cx:plotAreaRegion>
        <cx:series layoutId="clusteredColumn" uniqueId="{DBCB4BAF-6771-0741-9ABA-37D934F8909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Sampling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Sampling Distribution</a:t>
          </a:r>
        </a:p>
      </cx:txPr>
    </cx:title>
    <cx:plotArea>
      <cx:plotAreaRegion>
        <cx:series layoutId="clusteredColumn" uniqueId="{0356B365-32B0-EC40-886A-4845BAD99A9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71120</xdr:rowOff>
    </xdr:from>
    <xdr:to>
      <xdr:col>4</xdr:col>
      <xdr:colOff>619760</xdr:colOff>
      <xdr:row>27</xdr:row>
      <xdr:rowOff>20320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2400" y="1351280"/>
          <a:ext cx="3149600" cy="284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Data Table Example</a:t>
          </a:r>
        </a:p>
        <a:p>
          <a:endParaRPr lang="en-US" sz="1100"/>
        </a:p>
        <a:p>
          <a:r>
            <a:rPr lang="en-US" sz="1100"/>
            <a:t>1) Make a column to count the replications</a:t>
          </a:r>
        </a:p>
        <a:p>
          <a:r>
            <a:rPr lang="en-US" sz="1100" baseline="0"/>
            <a:t>      a) Column F here</a:t>
          </a:r>
        </a:p>
        <a:p>
          <a:r>
            <a:rPr lang="en-US" sz="1100" baseline="0"/>
            <a:t>2) Make a cell that you want repeated</a:t>
          </a:r>
        </a:p>
        <a:p>
          <a:r>
            <a:rPr lang="en-US" sz="1100" baseline="0"/>
            <a:t>      a) Cell A8 will be repeated here</a:t>
          </a:r>
        </a:p>
        <a:p>
          <a:r>
            <a:rPr lang="en-US" sz="1100" baseline="0"/>
            <a:t>3) Tie the data table to the cell by setting the cell above and to the right of the 1st replication equal to the cell to be repeated</a:t>
          </a:r>
        </a:p>
        <a:p>
          <a:r>
            <a:rPr lang="en-US" sz="1100" baseline="0"/>
            <a:t>      a) Cell G4 here is set to cell A8</a:t>
          </a:r>
        </a:p>
        <a:p>
          <a:r>
            <a:rPr lang="en-US" sz="1100" baseline="0"/>
            <a:t>4) Select the cells to form the data table</a:t>
          </a:r>
        </a:p>
        <a:p>
          <a:r>
            <a:rPr lang="en-US" sz="1100" baseline="0"/>
            <a:t>      a) Select cells F4:G24</a:t>
          </a:r>
        </a:p>
        <a:p>
          <a:r>
            <a:rPr lang="en-US" sz="1100" baseline="0"/>
            <a:t>5) Select Data, What-If, Data Table</a:t>
          </a:r>
        </a:p>
        <a:p>
          <a:r>
            <a:rPr lang="en-US" sz="1100" baseline="0"/>
            <a:t>6) Enter any blank cell in for the Column input cell</a:t>
          </a:r>
        </a:p>
        <a:p>
          <a:r>
            <a:rPr lang="en-US" sz="1100" baseline="0"/>
            <a:t>      a) Here cell F4 is used</a:t>
          </a:r>
        </a:p>
        <a:p>
          <a:r>
            <a:rPr lang="en-US" sz="1100" baseline="0"/>
            <a:t>      b) Leave the Row input cell blank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7</xdr:col>
      <xdr:colOff>518160</xdr:colOff>
      <xdr:row>0</xdr:row>
      <xdr:rowOff>60960</xdr:rowOff>
    </xdr:from>
    <xdr:to>
      <xdr:col>12</xdr:col>
      <xdr:colOff>200660</xdr:colOff>
      <xdr:row>11</xdr:row>
      <xdr:rowOff>88900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2080" y="60960"/>
          <a:ext cx="3035300" cy="176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5</xdr:row>
      <xdr:rowOff>12700</xdr:rowOff>
    </xdr:from>
    <xdr:to>
      <xdr:col>11</xdr:col>
      <xdr:colOff>165100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0A38F-A297-8B6D-20FB-93FA8C09C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32</xdr:row>
      <xdr:rowOff>50800</xdr:rowOff>
    </xdr:from>
    <xdr:to>
      <xdr:col>11</xdr:col>
      <xdr:colOff>698500</xdr:colOff>
      <xdr:row>54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8BD2B67-0698-FAB2-A636-ACF6C4F24C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3500" y="5334000"/>
              <a:ext cx="601980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7</xdr:row>
      <xdr:rowOff>12700</xdr:rowOff>
    </xdr:from>
    <xdr:to>
      <xdr:col>11</xdr:col>
      <xdr:colOff>165100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6F383-33A8-CE4F-BCBF-815AB4E60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33</xdr:row>
      <xdr:rowOff>63500</xdr:rowOff>
    </xdr:from>
    <xdr:to>
      <xdr:col>11</xdr:col>
      <xdr:colOff>355600</xdr:colOff>
      <xdr:row>57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49E732-9F68-3D67-6B04-D272860116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49700" y="5511800"/>
              <a:ext cx="5600700" cy="389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0</xdr:row>
      <xdr:rowOff>25400</xdr:rowOff>
    </xdr:from>
    <xdr:to>
      <xdr:col>5</xdr:col>
      <xdr:colOff>368300</xdr:colOff>
      <xdr:row>15</xdr:row>
      <xdr:rowOff>101600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1672167" y="25400"/>
          <a:ext cx="2184400" cy="23791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Sample size determination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Run goal seek to find  the values of n such that the half-width is less than the specified desired bound.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1) Specify alpha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2) Specify S (standard deviation)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3) Specify bound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4) Specify initial 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5) Run Goal Seek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   a) Tools&gt; Goal Seek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   b) Set cell $b$9 to Value: 0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   by changing cell $b$5</a:t>
          </a:r>
        </a:p>
        <a:p>
          <a:pPr algn="l" rtl="0">
            <a:lnSpc>
              <a:spcPts val="11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0</xdr:row>
      <xdr:rowOff>25400</xdr:rowOff>
    </xdr:from>
    <xdr:to>
      <xdr:col>5</xdr:col>
      <xdr:colOff>313267</xdr:colOff>
      <xdr:row>7</xdr:row>
      <xdr:rowOff>93134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>
          <a:spLocks noChangeArrowheads="1"/>
        </xdr:cNvSpPr>
      </xdr:nvSpPr>
      <xdr:spPr bwMode="auto">
        <a:xfrm>
          <a:off x="1833033" y="25400"/>
          <a:ext cx="2129367" cy="11514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Sample size determination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1) Specify alpha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2) Specify S (standard deviation)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3) Specify deisred half-width bound</a:t>
          </a:r>
        </a:p>
        <a:p>
          <a:pPr algn="l" rtl="0">
            <a:lnSpc>
              <a:spcPts val="11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512234</xdr:colOff>
      <xdr:row>0</xdr:row>
      <xdr:rowOff>93132</xdr:rowOff>
    </xdr:from>
    <xdr:to>
      <xdr:col>8</xdr:col>
      <xdr:colOff>414868</xdr:colOff>
      <xdr:row>18</xdr:row>
      <xdr:rowOff>8465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>
          <a:spLocks noChangeArrowheads="1"/>
        </xdr:cNvSpPr>
      </xdr:nvSpPr>
      <xdr:spPr bwMode="auto">
        <a:xfrm>
          <a:off x="2730501" y="93132"/>
          <a:ext cx="3289300" cy="26585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This sheet illustrates the Stuent t-distribution functions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Comment: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If you look up the t-value in a statistical table for df=5 and alpha = 0.05 you get 2.015. But Excel says 2.57. So, what is the problem! If you look in the table at 0.025 you will see 2.571.  Excel is reporting the t-value for alpha/2, when using TINV().  In other words, Excel automatically calculates the (alpha/2) t-value.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Use the T.INV() function instead to match what you see in a statistical table in a book.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ossetti_uark_edu/Documents/MyDocuments/Teaching/Courses/Simulation%20Courses/INEG%203623/Course%20Offerings/Unit%20Sessions%20with%20Notes/Unit%201%20Random%20Variates/GoodnessOfFitIn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-square Test U(0,1)"/>
      <sheetName val="Chi-square Test"/>
      <sheetName val="K-S Test"/>
      <sheetName val="PRN data"/>
      <sheetName val="Sheet3"/>
    </sheetNames>
    <sheetDataSet>
      <sheetData sheetId="0"/>
      <sheetData sheetId="1">
        <row r="1">
          <cell r="B1">
            <v>25</v>
          </cell>
        </row>
        <row r="2">
          <cell r="B2">
            <v>23.090000000000003</v>
          </cell>
        </row>
        <row r="3">
          <cell r="B3">
            <v>338.89</v>
          </cell>
        </row>
        <row r="4">
          <cell r="B4">
            <v>159.44999999999999</v>
          </cell>
        </row>
        <row r="5">
          <cell r="B5">
            <v>149.76</v>
          </cell>
        </row>
        <row r="6">
          <cell r="B6">
            <v>232.61</v>
          </cell>
        </row>
        <row r="7">
          <cell r="B7">
            <v>221.5</v>
          </cell>
        </row>
        <row r="8">
          <cell r="B8">
            <v>439.51</v>
          </cell>
        </row>
        <row r="9">
          <cell r="B9">
            <v>41.3</v>
          </cell>
        </row>
        <row r="10">
          <cell r="B10">
            <v>52.709999999999994</v>
          </cell>
        </row>
        <row r="11">
          <cell r="B11">
            <v>72.17</v>
          </cell>
        </row>
        <row r="12">
          <cell r="B12">
            <v>58.680000000000007</v>
          </cell>
        </row>
        <row r="13">
          <cell r="B13">
            <v>208.09</v>
          </cell>
        </row>
        <row r="14">
          <cell r="B14">
            <v>194.68</v>
          </cell>
        </row>
        <row r="15">
          <cell r="B15">
            <v>335.02</v>
          </cell>
        </row>
        <row r="16">
          <cell r="B16">
            <v>124.38999999999999</v>
          </cell>
        </row>
        <row r="17">
          <cell r="B17">
            <v>68.98</v>
          </cell>
        </row>
        <row r="18">
          <cell r="B18">
            <v>66.98</v>
          </cell>
        </row>
        <row r="19">
          <cell r="B19">
            <v>104.19</v>
          </cell>
        </row>
        <row r="20">
          <cell r="B20">
            <v>157.65</v>
          </cell>
        </row>
        <row r="21">
          <cell r="B21">
            <v>242.73000000000002</v>
          </cell>
        </row>
        <row r="22">
          <cell r="B22">
            <v>34.549999999999997</v>
          </cell>
        </row>
        <row r="23">
          <cell r="B23">
            <v>746.22</v>
          </cell>
        </row>
        <row r="24">
          <cell r="B24">
            <v>10.229999999999997</v>
          </cell>
        </row>
        <row r="25">
          <cell r="B25">
            <v>90.49</v>
          </cell>
        </row>
        <row r="26">
          <cell r="B26">
            <v>74.05</v>
          </cell>
        </row>
        <row r="27">
          <cell r="B27">
            <v>258.19</v>
          </cell>
        </row>
        <row r="28">
          <cell r="B28">
            <v>397.89</v>
          </cell>
        </row>
        <row r="29">
          <cell r="B29">
            <v>175.38</v>
          </cell>
        </row>
        <row r="30">
          <cell r="B30">
            <v>230.5</v>
          </cell>
        </row>
        <row r="31">
          <cell r="B31">
            <v>35.769999999999996</v>
          </cell>
        </row>
        <row r="32">
          <cell r="B32">
            <v>29.519999999999996</v>
          </cell>
        </row>
        <row r="33">
          <cell r="B33">
            <v>35.61</v>
          </cell>
        </row>
        <row r="34">
          <cell r="B34">
            <v>119.5</v>
          </cell>
        </row>
        <row r="35">
          <cell r="B35">
            <v>47.510000000000005</v>
          </cell>
        </row>
        <row r="36">
          <cell r="B36">
            <v>112.43</v>
          </cell>
        </row>
        <row r="37">
          <cell r="B37">
            <v>10.229999999999997</v>
          </cell>
        </row>
        <row r="38">
          <cell r="B38">
            <v>41.650000000000006</v>
          </cell>
        </row>
        <row r="39">
          <cell r="B39">
            <v>68.150000000000006</v>
          </cell>
        </row>
        <row r="40">
          <cell r="B40">
            <v>315.77999999999997</v>
          </cell>
        </row>
        <row r="41">
          <cell r="B41">
            <v>158.68</v>
          </cell>
        </row>
        <row r="42">
          <cell r="B42">
            <v>115.65</v>
          </cell>
        </row>
        <row r="43">
          <cell r="B43">
            <v>149.44999999999999</v>
          </cell>
        </row>
        <row r="44">
          <cell r="B44">
            <v>84.42</v>
          </cell>
        </row>
        <row r="45">
          <cell r="B45">
            <v>331.76</v>
          </cell>
        </row>
        <row r="46">
          <cell r="B46">
            <v>110.81</v>
          </cell>
        </row>
        <row r="47">
          <cell r="B47">
            <v>37.790000000000006</v>
          </cell>
        </row>
        <row r="48">
          <cell r="B48">
            <v>404.7</v>
          </cell>
        </row>
        <row r="49">
          <cell r="B49">
            <v>294.08999999999997</v>
          </cell>
        </row>
        <row r="50">
          <cell r="B50">
            <v>61.989999999999995</v>
          </cell>
        </row>
        <row r="51">
          <cell r="B51">
            <v>17.46</v>
          </cell>
        </row>
        <row r="52">
          <cell r="B52">
            <v>243.89999999999998</v>
          </cell>
        </row>
        <row r="53">
          <cell r="B53">
            <v>86.81</v>
          </cell>
        </row>
        <row r="54">
          <cell r="B54">
            <v>6.93</v>
          </cell>
        </row>
        <row r="55">
          <cell r="B55">
            <v>479.65999999999997</v>
          </cell>
        </row>
        <row r="56">
          <cell r="B56">
            <v>20.11</v>
          </cell>
        </row>
        <row r="57">
          <cell r="B57">
            <v>38.790000000000006</v>
          </cell>
        </row>
        <row r="58">
          <cell r="B58">
            <v>152.15</v>
          </cell>
        </row>
        <row r="59">
          <cell r="B59">
            <v>242.06</v>
          </cell>
        </row>
        <row r="60">
          <cell r="B60">
            <v>59.53</v>
          </cell>
        </row>
        <row r="61">
          <cell r="B61">
            <v>19.329999999999998</v>
          </cell>
        </row>
        <row r="62">
          <cell r="B62">
            <v>22.450000000000003</v>
          </cell>
        </row>
        <row r="63">
          <cell r="B63">
            <v>604.59</v>
          </cell>
        </row>
        <row r="64">
          <cell r="B64">
            <v>373.49</v>
          </cell>
        </row>
        <row r="65">
          <cell r="B65">
            <v>51.19</v>
          </cell>
        </row>
        <row r="66">
          <cell r="B66">
            <v>23</v>
          </cell>
        </row>
        <row r="67">
          <cell r="B67">
            <v>35.64</v>
          </cell>
        </row>
        <row r="68">
          <cell r="B68">
            <v>85.69</v>
          </cell>
        </row>
        <row r="69">
          <cell r="B69">
            <v>60.959999999999994</v>
          </cell>
        </row>
        <row r="70">
          <cell r="B70">
            <v>265.43</v>
          </cell>
        </row>
        <row r="71">
          <cell r="B71">
            <v>32.980000000000004</v>
          </cell>
        </row>
        <row r="72">
          <cell r="B72">
            <v>240.55</v>
          </cell>
        </row>
        <row r="73">
          <cell r="B73">
            <v>461.87</v>
          </cell>
        </row>
        <row r="74">
          <cell r="B74">
            <v>196.75</v>
          </cell>
        </row>
        <row r="75">
          <cell r="B75">
            <v>16.200000000000003</v>
          </cell>
        </row>
        <row r="76">
          <cell r="B76">
            <v>108.24000000000001</v>
          </cell>
        </row>
        <row r="77">
          <cell r="B77">
            <v>50.430000000000007</v>
          </cell>
        </row>
        <row r="78">
          <cell r="B78">
            <v>70.599999999999994</v>
          </cell>
        </row>
        <row r="79">
          <cell r="B79">
            <v>147.82</v>
          </cell>
        </row>
        <row r="80">
          <cell r="B80">
            <v>183.18</v>
          </cell>
        </row>
        <row r="81">
          <cell r="B81">
            <v>0.84000000000000341</v>
          </cell>
        </row>
        <row r="82">
          <cell r="B82">
            <v>102.03</v>
          </cell>
        </row>
        <row r="83">
          <cell r="B83">
            <v>260.37</v>
          </cell>
        </row>
        <row r="84">
          <cell r="B84">
            <v>2.5</v>
          </cell>
        </row>
        <row r="85">
          <cell r="B85">
            <v>12.299999999999997</v>
          </cell>
        </row>
        <row r="86">
          <cell r="B86">
            <v>23.97</v>
          </cell>
        </row>
        <row r="87">
          <cell r="B87">
            <v>73.63</v>
          </cell>
        </row>
        <row r="88">
          <cell r="B88">
            <v>107.99000000000001</v>
          </cell>
        </row>
        <row r="89">
          <cell r="B89">
            <v>67.88</v>
          </cell>
        </row>
        <row r="90">
          <cell r="B90">
            <v>22.92</v>
          </cell>
        </row>
        <row r="91">
          <cell r="B91">
            <v>339.37</v>
          </cell>
        </row>
        <row r="92">
          <cell r="B92">
            <v>440.9</v>
          </cell>
        </row>
        <row r="93">
          <cell r="B93">
            <v>158.11000000000001</v>
          </cell>
        </row>
        <row r="94">
          <cell r="B94">
            <v>101.52000000000001</v>
          </cell>
        </row>
        <row r="95">
          <cell r="B95">
            <v>162.47999999999999</v>
          </cell>
        </row>
        <row r="96">
          <cell r="B96">
            <v>130.61000000000001</v>
          </cell>
        </row>
        <row r="97">
          <cell r="B97">
            <v>86.28</v>
          </cell>
        </row>
        <row r="98">
          <cell r="B98">
            <v>106.56</v>
          </cell>
        </row>
        <row r="99">
          <cell r="B99">
            <v>62.72</v>
          </cell>
        </row>
        <row r="100">
          <cell r="B100">
            <v>116.63999999999999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"/>
  <sheetViews>
    <sheetView zoomScale="200" zoomScaleNormal="200" zoomScalePageLayoutView="200" workbookViewId="0">
      <selection activeCell="E4" sqref="E4"/>
    </sheetView>
  </sheetViews>
  <sheetFormatPr baseColWidth="10" defaultColWidth="8.83203125" defaultRowHeight="13" x14ac:dyDescent="0.15"/>
  <cols>
    <col min="1" max="1" width="5.83203125" customWidth="1"/>
    <col min="2" max="2" width="12.83203125" customWidth="1"/>
    <col min="3" max="3" width="12.6640625" customWidth="1"/>
    <col min="4" max="4" width="12" bestFit="1" customWidth="1"/>
    <col min="5" max="5" width="11.5" bestFit="1" customWidth="1"/>
  </cols>
  <sheetData>
    <row r="1" spans="1:5" x14ac:dyDescent="0.15">
      <c r="B1" s="31" t="s">
        <v>40</v>
      </c>
      <c r="C1">
        <v>2</v>
      </c>
      <c r="D1" s="31" t="s">
        <v>1</v>
      </c>
      <c r="E1">
        <v>0.7</v>
      </c>
    </row>
    <row r="2" spans="1:5" x14ac:dyDescent="0.15">
      <c r="B2" s="31" t="s">
        <v>41</v>
      </c>
      <c r="C2">
        <v>10</v>
      </c>
    </row>
    <row r="4" spans="1:5" x14ac:dyDescent="0.15">
      <c r="B4" s="32" t="s">
        <v>0</v>
      </c>
      <c r="C4" s="32" t="s">
        <v>42</v>
      </c>
      <c r="D4" s="32" t="s">
        <v>43</v>
      </c>
      <c r="E4" s="32" t="s">
        <v>2</v>
      </c>
    </row>
    <row r="5" spans="1:5" x14ac:dyDescent="0.15">
      <c r="A5">
        <v>1</v>
      </c>
      <c r="B5">
        <f ca="1">RAND()</f>
        <v>0.33103101365804943</v>
      </c>
      <c r="C5">
        <f t="shared" ref="C5:C14" ca="1" si="0">RANDBETWEEN($C$1,$C$2)</f>
        <v>6</v>
      </c>
      <c r="D5">
        <f ca="1">$C$1+($C$2-$C$1)*RAND()</f>
        <v>4.5782115014097107</v>
      </c>
      <c r="E5">
        <f ca="1">IF(RAND()&lt;=$E$1,1,0)</f>
        <v>1</v>
      </c>
    </row>
    <row r="6" spans="1:5" x14ac:dyDescent="0.15">
      <c r="A6">
        <v>2</v>
      </c>
      <c r="B6">
        <f t="shared" ref="B6:B14" ca="1" si="1">RAND()</f>
        <v>0.54848689202227363</v>
      </c>
      <c r="C6">
        <f t="shared" ca="1" si="0"/>
        <v>2</v>
      </c>
      <c r="D6">
        <f t="shared" ref="D6:D14" ca="1" si="2">$C$1+($C$2-$C$1)*RAND()</f>
        <v>2.7321547999307798</v>
      </c>
      <c r="E6">
        <f t="shared" ref="E6:E14" ca="1" si="3">IF(RAND()&lt;=$E$1,1,0)</f>
        <v>0</v>
      </c>
    </row>
    <row r="7" spans="1:5" x14ac:dyDescent="0.15">
      <c r="A7">
        <v>3</v>
      </c>
      <c r="B7">
        <f t="shared" ca="1" si="1"/>
        <v>8.6410218946245454E-2</v>
      </c>
      <c r="C7">
        <f t="shared" ca="1" si="0"/>
        <v>10</v>
      </c>
      <c r="D7">
        <f t="shared" ca="1" si="2"/>
        <v>9.3385626966649795</v>
      </c>
      <c r="E7">
        <f t="shared" ca="1" si="3"/>
        <v>0</v>
      </c>
    </row>
    <row r="8" spans="1:5" x14ac:dyDescent="0.15">
      <c r="A8">
        <v>4</v>
      </c>
      <c r="B8">
        <f t="shared" ca="1" si="1"/>
        <v>0.44555073094714603</v>
      </c>
      <c r="C8">
        <f t="shared" ca="1" si="0"/>
        <v>5</v>
      </c>
      <c r="D8">
        <f t="shared" ca="1" si="2"/>
        <v>7.4259551387704272</v>
      </c>
      <c r="E8">
        <f t="shared" ca="1" si="3"/>
        <v>0</v>
      </c>
    </row>
    <row r="9" spans="1:5" x14ac:dyDescent="0.15">
      <c r="A9">
        <v>5</v>
      </c>
      <c r="B9">
        <f t="shared" ca="1" si="1"/>
        <v>0.91122630789288894</v>
      </c>
      <c r="C9">
        <f t="shared" ca="1" si="0"/>
        <v>6</v>
      </c>
      <c r="D9">
        <f t="shared" ca="1" si="2"/>
        <v>4.9428789406593809</v>
      </c>
      <c r="E9">
        <f t="shared" ca="1" si="3"/>
        <v>1</v>
      </c>
    </row>
    <row r="10" spans="1:5" x14ac:dyDescent="0.15">
      <c r="A10">
        <v>6</v>
      </c>
      <c r="B10">
        <f t="shared" ca="1" si="1"/>
        <v>0.47641207370726024</v>
      </c>
      <c r="C10">
        <f t="shared" ca="1" si="0"/>
        <v>9</v>
      </c>
      <c r="D10">
        <f t="shared" ca="1" si="2"/>
        <v>3.7707815957572945</v>
      </c>
      <c r="E10">
        <f t="shared" ca="1" si="3"/>
        <v>1</v>
      </c>
    </row>
    <row r="11" spans="1:5" x14ac:dyDescent="0.15">
      <c r="A11">
        <v>7</v>
      </c>
      <c r="B11">
        <f t="shared" ca="1" si="1"/>
        <v>0.76254679462802644</v>
      </c>
      <c r="C11">
        <f t="shared" ca="1" si="0"/>
        <v>8</v>
      </c>
      <c r="D11">
        <f t="shared" ca="1" si="2"/>
        <v>3.1656463815829321</v>
      </c>
      <c r="E11">
        <f t="shared" ca="1" si="3"/>
        <v>1</v>
      </c>
    </row>
    <row r="12" spans="1:5" x14ac:dyDescent="0.15">
      <c r="A12">
        <v>8</v>
      </c>
      <c r="B12">
        <f t="shared" ca="1" si="1"/>
        <v>0.89823282011590699</v>
      </c>
      <c r="C12">
        <f t="shared" ca="1" si="0"/>
        <v>8</v>
      </c>
      <c r="D12">
        <f t="shared" ca="1" si="2"/>
        <v>9.3662124716750128</v>
      </c>
      <c r="E12">
        <f t="shared" ca="1" si="3"/>
        <v>1</v>
      </c>
    </row>
    <row r="13" spans="1:5" x14ac:dyDescent="0.15">
      <c r="A13">
        <v>9</v>
      </c>
      <c r="B13">
        <f t="shared" ca="1" si="1"/>
        <v>0.68279931280294792</v>
      </c>
      <c r="C13">
        <f t="shared" ca="1" si="0"/>
        <v>10</v>
      </c>
      <c r="D13">
        <f t="shared" ca="1" si="2"/>
        <v>6.934094379888978</v>
      </c>
      <c r="E13">
        <f t="shared" ca="1" si="3"/>
        <v>1</v>
      </c>
    </row>
    <row r="14" spans="1:5" x14ac:dyDescent="0.15">
      <c r="A14">
        <v>10</v>
      </c>
      <c r="B14">
        <f t="shared" ca="1" si="1"/>
        <v>0.49762253274953028</v>
      </c>
      <c r="C14">
        <f t="shared" ca="1" si="0"/>
        <v>6</v>
      </c>
      <c r="D14">
        <f t="shared" ca="1" si="2"/>
        <v>5.4316896792729947</v>
      </c>
      <c r="E14">
        <f t="shared" ca="1" si="3"/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5"/>
  <sheetViews>
    <sheetView zoomScale="160" zoomScaleNormal="160" zoomScalePageLayoutView="200" workbookViewId="0">
      <selection activeCell="G35" sqref="G35"/>
    </sheetView>
  </sheetViews>
  <sheetFormatPr baseColWidth="10" defaultColWidth="8.83203125" defaultRowHeight="13" x14ac:dyDescent="0.15"/>
  <cols>
    <col min="1" max="1" width="25.6640625" bestFit="1" customWidth="1"/>
    <col min="2" max="2" width="12" bestFit="1" customWidth="1"/>
    <col min="4" max="4" width="12" bestFit="1" customWidth="1"/>
    <col min="5" max="5" width="32.5" bestFit="1" customWidth="1"/>
  </cols>
  <sheetData>
    <row r="1" spans="1:5" ht="14" thickBot="1" x14ac:dyDescent="0.2">
      <c r="A1" s="12"/>
      <c r="B1" s="8"/>
      <c r="C1" s="8"/>
      <c r="D1" s="8"/>
      <c r="E1" s="11" t="s">
        <v>15</v>
      </c>
    </row>
    <row r="2" spans="1:5" ht="14" thickBot="1" x14ac:dyDescent="0.2">
      <c r="A2" s="9" t="s">
        <v>3</v>
      </c>
      <c r="B2" s="10"/>
      <c r="C2" s="8"/>
      <c r="D2" s="13">
        <f ca="1">RAND()</f>
        <v>0.31132996445757366</v>
      </c>
      <c r="E2" s="20" t="s">
        <v>17</v>
      </c>
    </row>
    <row r="3" spans="1:5" x14ac:dyDescent="0.15">
      <c r="A3" s="5"/>
      <c r="B3" s="1" t="s">
        <v>10</v>
      </c>
      <c r="C3" s="2" t="s">
        <v>11</v>
      </c>
      <c r="D3" s="14"/>
      <c r="E3" s="21"/>
    </row>
    <row r="4" spans="1:5" ht="14" thickBot="1" x14ac:dyDescent="0.2">
      <c r="A4" s="6" t="s">
        <v>12</v>
      </c>
      <c r="B4" s="15">
        <v>3</v>
      </c>
      <c r="C4" s="3">
        <v>10</v>
      </c>
      <c r="D4" s="16">
        <f ca="1">RANDBETWEEN(B4,C4)</f>
        <v>5</v>
      </c>
      <c r="E4" s="22" t="s">
        <v>18</v>
      </c>
    </row>
    <row r="5" spans="1:5" x14ac:dyDescent="0.15">
      <c r="A5" s="5"/>
      <c r="B5" s="1" t="s">
        <v>10</v>
      </c>
      <c r="C5" s="2" t="s">
        <v>11</v>
      </c>
      <c r="D5" s="14"/>
      <c r="E5" s="21"/>
    </row>
    <row r="6" spans="1:5" ht="14" thickBot="1" x14ac:dyDescent="0.2">
      <c r="A6" s="6" t="s">
        <v>13</v>
      </c>
      <c r="B6" s="15">
        <v>4</v>
      </c>
      <c r="C6" s="3">
        <v>20</v>
      </c>
      <c r="D6" s="16">
        <f ca="1">B6+(C6-B6)*RAND()</f>
        <v>8.2847152159466759</v>
      </c>
      <c r="E6" s="22" t="s">
        <v>16</v>
      </c>
    </row>
    <row r="7" spans="1:5" x14ac:dyDescent="0.15">
      <c r="A7" s="5"/>
      <c r="B7" s="17"/>
      <c r="C7" s="2" t="s">
        <v>14</v>
      </c>
      <c r="D7" s="14"/>
      <c r="E7" s="21"/>
    </row>
    <row r="8" spans="1:5" ht="14" thickBot="1" x14ac:dyDescent="0.2">
      <c r="A8" s="6" t="s">
        <v>2</v>
      </c>
      <c r="B8" s="15"/>
      <c r="C8" s="3">
        <v>0.7</v>
      </c>
      <c r="D8" s="16">
        <f ca="1">IF(RAND()&lt;=C8,1,0)</f>
        <v>1</v>
      </c>
      <c r="E8" s="22" t="s">
        <v>19</v>
      </c>
    </row>
    <row r="9" spans="1:5" x14ac:dyDescent="0.15">
      <c r="A9" s="5"/>
      <c r="B9" s="17"/>
      <c r="C9" s="2" t="s">
        <v>14</v>
      </c>
      <c r="D9" s="14"/>
      <c r="E9" s="23"/>
    </row>
    <row r="10" spans="1:5" ht="14" thickBot="1" x14ac:dyDescent="0.2">
      <c r="A10" s="6" t="s">
        <v>4</v>
      </c>
      <c r="B10" s="15"/>
      <c r="C10" s="3">
        <v>0.3</v>
      </c>
      <c r="D10" s="16">
        <f ca="1">1+INT(LN(1-RAND())/LN(1-C10))</f>
        <v>2</v>
      </c>
      <c r="E10" s="22" t="s">
        <v>48</v>
      </c>
    </row>
    <row r="11" spans="1:5" x14ac:dyDescent="0.15">
      <c r="A11" s="5"/>
      <c r="B11" s="17"/>
      <c r="C11" s="2" t="s">
        <v>20</v>
      </c>
      <c r="D11" s="14"/>
      <c r="E11" s="21"/>
    </row>
    <row r="12" spans="1:5" ht="14" thickBot="1" x14ac:dyDescent="0.2">
      <c r="A12" s="6" t="s">
        <v>5</v>
      </c>
      <c r="B12" s="15"/>
      <c r="C12" s="3">
        <v>5</v>
      </c>
      <c r="D12" s="16">
        <f ca="1">-C12*LN(1-RAND())</f>
        <v>8.0742124771399499</v>
      </c>
      <c r="E12" s="22" t="s">
        <v>21</v>
      </c>
    </row>
    <row r="13" spans="1:5" x14ac:dyDescent="0.15">
      <c r="A13" s="5"/>
      <c r="B13" s="1" t="s">
        <v>26</v>
      </c>
      <c r="C13" s="2" t="s">
        <v>27</v>
      </c>
      <c r="D13" s="14"/>
      <c r="E13" s="21"/>
    </row>
    <row r="14" spans="1:5" ht="14" thickBot="1" x14ac:dyDescent="0.2">
      <c r="A14" s="6" t="s">
        <v>6</v>
      </c>
      <c r="B14" s="15">
        <v>5</v>
      </c>
      <c r="C14" s="3">
        <v>3</v>
      </c>
      <c r="D14" s="16">
        <f ca="1">B14*POWER(-LN(1-RAND()),1/C14)</f>
        <v>2.5251344399824212</v>
      </c>
      <c r="E14" s="22" t="s">
        <v>28</v>
      </c>
    </row>
    <row r="15" spans="1:5" x14ac:dyDescent="0.15">
      <c r="A15" s="5"/>
      <c r="B15" s="1" t="s">
        <v>30</v>
      </c>
      <c r="C15" s="2" t="s">
        <v>31</v>
      </c>
      <c r="D15" s="14"/>
      <c r="E15" s="21"/>
    </row>
    <row r="16" spans="1:5" ht="14" thickBot="1" x14ac:dyDescent="0.2">
      <c r="A16" s="6" t="s">
        <v>7</v>
      </c>
      <c r="B16" s="15">
        <v>5</v>
      </c>
      <c r="C16" s="3">
        <v>1.5</v>
      </c>
      <c r="D16" s="16">
        <f ca="1">BETAINV(RAND(),B16,C16)</f>
        <v>0.83406292362767032</v>
      </c>
      <c r="E16" s="22" t="s">
        <v>29</v>
      </c>
    </row>
    <row r="17" spans="1:7" x14ac:dyDescent="0.15">
      <c r="A17" s="5"/>
      <c r="B17" s="17"/>
      <c r="C17" s="2" t="s">
        <v>33</v>
      </c>
      <c r="D17" s="14"/>
      <c r="E17" s="21"/>
    </row>
    <row r="18" spans="1:7" ht="14" thickBot="1" x14ac:dyDescent="0.2">
      <c r="A18" s="6" t="s">
        <v>8</v>
      </c>
      <c r="B18" s="15"/>
      <c r="C18" s="3">
        <v>5</v>
      </c>
      <c r="D18" s="16">
        <f ca="1">CHIINV(RAND(),C18)</f>
        <v>4.0892968816784006</v>
      </c>
      <c r="E18" s="22" t="s">
        <v>34</v>
      </c>
    </row>
    <row r="19" spans="1:7" x14ac:dyDescent="0.15">
      <c r="A19" s="5"/>
      <c r="B19" s="1" t="s">
        <v>26</v>
      </c>
      <c r="C19" s="2" t="s">
        <v>27</v>
      </c>
      <c r="D19" s="14"/>
      <c r="E19" s="21"/>
    </row>
    <row r="20" spans="1:7" ht="14" thickBot="1" x14ac:dyDescent="0.2">
      <c r="A20" s="6" t="s">
        <v>9</v>
      </c>
      <c r="B20" s="15">
        <v>2</v>
      </c>
      <c r="C20" s="3">
        <v>10</v>
      </c>
      <c r="D20" s="16">
        <f ca="1">GAMMAINV(RAND(),C20,B20)</f>
        <v>19.619077396790722</v>
      </c>
      <c r="E20" s="22" t="s">
        <v>32</v>
      </c>
    </row>
    <row r="21" spans="1:7" x14ac:dyDescent="0.15">
      <c r="A21" s="5"/>
      <c r="B21" s="1" t="s">
        <v>20</v>
      </c>
      <c r="C21" s="2" t="s">
        <v>22</v>
      </c>
      <c r="D21" s="14"/>
      <c r="E21" s="21"/>
    </row>
    <row r="22" spans="1:7" ht="14" thickBot="1" x14ac:dyDescent="0.2">
      <c r="A22" s="7"/>
      <c r="B22" s="18">
        <v>5</v>
      </c>
      <c r="C22" s="4">
        <v>3</v>
      </c>
      <c r="D22" s="19"/>
      <c r="E22" s="24"/>
      <c r="G22" s="3"/>
    </row>
    <row r="23" spans="1:7" ht="14" thickBot="1" x14ac:dyDescent="0.2">
      <c r="A23" s="6" t="s">
        <v>24</v>
      </c>
      <c r="B23" s="15">
        <f>LN(B22^2/SQRT(B22^2+C22^2))</f>
        <v>1.45569556256012</v>
      </c>
      <c r="C23" s="3">
        <f>SQRT(LN(1+C22^2/B22^2))</f>
        <v>0.55451302937619107</v>
      </c>
      <c r="D23" s="16">
        <f ca="1">LOGINV(RAND(),B23,C23)</f>
        <v>2.5560820498193433</v>
      </c>
      <c r="E23" s="22" t="s">
        <v>69</v>
      </c>
    </row>
    <row r="24" spans="1:7" x14ac:dyDescent="0.15">
      <c r="A24" s="5"/>
      <c r="B24" s="1" t="s">
        <v>20</v>
      </c>
      <c r="C24" s="2" t="s">
        <v>22</v>
      </c>
      <c r="D24" s="14"/>
      <c r="E24" s="21"/>
    </row>
    <row r="25" spans="1:7" ht="14" thickBot="1" x14ac:dyDescent="0.2">
      <c r="A25" s="6" t="s">
        <v>25</v>
      </c>
      <c r="B25" s="15">
        <v>10</v>
      </c>
      <c r="C25" s="3">
        <v>2</v>
      </c>
      <c r="D25" s="16">
        <f ca="1">NORMINV(RAND(),B25,C25)</f>
        <v>7.5670269785440123</v>
      </c>
      <c r="E25" s="22" t="s">
        <v>23</v>
      </c>
    </row>
  </sheetData>
  <phoneticPr fontId="2" type="noConversion"/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8"/>
  <sheetViews>
    <sheetView zoomScale="200" zoomScaleNormal="200" zoomScalePageLayoutView="200" workbookViewId="0">
      <selection activeCell="E9" sqref="E9"/>
    </sheetView>
  </sheetViews>
  <sheetFormatPr baseColWidth="10" defaultColWidth="8.83203125" defaultRowHeight="13" x14ac:dyDescent="0.15"/>
  <sheetData>
    <row r="1" spans="1:4" ht="14" thickBot="1" x14ac:dyDescent="0.2"/>
    <row r="2" spans="1:4" ht="14" thickBot="1" x14ac:dyDescent="0.2">
      <c r="A2" s="25" t="s">
        <v>35</v>
      </c>
      <c r="B2" s="26" t="s">
        <v>38</v>
      </c>
      <c r="C2" s="26" t="s">
        <v>36</v>
      </c>
      <c r="D2" s="25" t="s">
        <v>37</v>
      </c>
    </row>
    <row r="3" spans="1:4" ht="14" thickBot="1" x14ac:dyDescent="0.2">
      <c r="A3" s="27">
        <v>0.4</v>
      </c>
      <c r="B3" s="28">
        <v>0</v>
      </c>
      <c r="C3" s="28">
        <v>0.4</v>
      </c>
      <c r="D3" s="27">
        <v>1</v>
      </c>
    </row>
    <row r="4" spans="1:4" ht="14" thickBot="1" x14ac:dyDescent="0.2">
      <c r="A4" s="27">
        <v>0.3</v>
      </c>
      <c r="B4" s="28">
        <f>C3</f>
        <v>0.4</v>
      </c>
      <c r="C4" s="28">
        <v>0.7</v>
      </c>
      <c r="D4" s="27">
        <v>2</v>
      </c>
    </row>
    <row r="5" spans="1:4" ht="14" thickBot="1" x14ac:dyDescent="0.2">
      <c r="A5" s="27">
        <v>0.2</v>
      </c>
      <c r="B5" s="28">
        <f>C4</f>
        <v>0.7</v>
      </c>
      <c r="C5" s="28">
        <v>0.9</v>
      </c>
      <c r="D5" s="27">
        <v>3</v>
      </c>
    </row>
    <row r="6" spans="1:4" ht="14" thickBot="1" x14ac:dyDescent="0.2">
      <c r="A6" s="27">
        <v>0.1</v>
      </c>
      <c r="B6" s="28">
        <f>C5</f>
        <v>0.9</v>
      </c>
      <c r="C6" s="28">
        <v>1</v>
      </c>
      <c r="D6" s="27">
        <v>4</v>
      </c>
    </row>
    <row r="8" spans="1:4" x14ac:dyDescent="0.15">
      <c r="A8">
        <f ca="1">VLOOKUP(RAND(),B3:D6,3)</f>
        <v>1</v>
      </c>
      <c r="B8" s="30" t="s">
        <v>39</v>
      </c>
    </row>
  </sheetData>
  <phoneticPr fontId="2" type="noConversion"/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4"/>
  <sheetViews>
    <sheetView zoomScale="150" zoomScaleNormal="150" zoomScalePageLayoutView="150" workbookViewId="0">
      <selection activeCell="I19" sqref="I19"/>
    </sheetView>
  </sheetViews>
  <sheetFormatPr baseColWidth="10" defaultColWidth="8.83203125" defaultRowHeight="13" x14ac:dyDescent="0.15"/>
  <cols>
    <col min="6" max="6" width="9.5" customWidth="1"/>
    <col min="7" max="7" width="10.33203125" customWidth="1"/>
  </cols>
  <sheetData>
    <row r="1" spans="1:7" ht="14" thickBot="1" x14ac:dyDescent="0.2"/>
    <row r="2" spans="1:7" ht="14" thickBot="1" x14ac:dyDescent="0.2">
      <c r="A2" s="25" t="s">
        <v>35</v>
      </c>
      <c r="B2" s="26" t="s">
        <v>38</v>
      </c>
      <c r="C2" s="26" t="s">
        <v>36</v>
      </c>
      <c r="D2" s="25" t="s">
        <v>37</v>
      </c>
      <c r="F2" s="32" t="s">
        <v>50</v>
      </c>
    </row>
    <row r="3" spans="1:7" ht="14" thickBot="1" x14ac:dyDescent="0.2">
      <c r="A3" s="27">
        <v>0.4</v>
      </c>
      <c r="B3" s="28">
        <v>0</v>
      </c>
      <c r="C3" s="28">
        <v>0.4</v>
      </c>
      <c r="D3" s="27">
        <v>1</v>
      </c>
      <c r="F3" s="32" t="s">
        <v>51</v>
      </c>
      <c r="G3" s="32" t="s">
        <v>52</v>
      </c>
    </row>
    <row r="4" spans="1:7" ht="14" thickBot="1" x14ac:dyDescent="0.2">
      <c r="A4" s="27">
        <v>0.3</v>
      </c>
      <c r="B4" s="28">
        <f>C3</f>
        <v>0.4</v>
      </c>
      <c r="C4" s="28">
        <v>0.7</v>
      </c>
      <c r="D4" s="27">
        <v>2</v>
      </c>
      <c r="G4">
        <f ca="1">A8</f>
        <v>2</v>
      </c>
    </row>
    <row r="5" spans="1:7" ht="14" thickBot="1" x14ac:dyDescent="0.2">
      <c r="A5" s="27">
        <v>0.2</v>
      </c>
      <c r="B5" s="28">
        <f>C4</f>
        <v>0.7</v>
      </c>
      <c r="C5" s="28">
        <v>0.9</v>
      </c>
      <c r="D5" s="27">
        <v>3</v>
      </c>
      <c r="F5">
        <v>1</v>
      </c>
      <c r="G5">
        <f t="dataTable" ref="G5:G24" dt2D="0" dtr="0" r1="F4" ca="1"/>
        <v>2</v>
      </c>
    </row>
    <row r="6" spans="1:7" ht="14" thickBot="1" x14ac:dyDescent="0.2">
      <c r="A6" s="27">
        <v>0.1</v>
      </c>
      <c r="B6" s="28">
        <f>C5</f>
        <v>0.9</v>
      </c>
      <c r="C6" s="28">
        <v>1</v>
      </c>
      <c r="D6" s="27">
        <v>4</v>
      </c>
      <c r="F6">
        <v>2</v>
      </c>
      <c r="G6">
        <v>1</v>
      </c>
    </row>
    <row r="7" spans="1:7" x14ac:dyDescent="0.15">
      <c r="F7">
        <v>3</v>
      </c>
      <c r="G7">
        <v>2</v>
      </c>
    </row>
    <row r="8" spans="1:7" x14ac:dyDescent="0.15">
      <c r="A8">
        <f ca="1">VLOOKUP(RAND(),B3:D6,3)</f>
        <v>2</v>
      </c>
      <c r="B8" s="30" t="s">
        <v>39</v>
      </c>
      <c r="F8">
        <v>4</v>
      </c>
      <c r="G8">
        <v>1</v>
      </c>
    </row>
    <row r="9" spans="1:7" x14ac:dyDescent="0.15">
      <c r="F9">
        <v>5</v>
      </c>
      <c r="G9">
        <v>2</v>
      </c>
    </row>
    <row r="10" spans="1:7" x14ac:dyDescent="0.15">
      <c r="F10">
        <v>6</v>
      </c>
      <c r="G10">
        <v>4</v>
      </c>
    </row>
    <row r="11" spans="1:7" x14ac:dyDescent="0.15">
      <c r="F11">
        <v>7</v>
      </c>
      <c r="G11">
        <v>2</v>
      </c>
    </row>
    <row r="12" spans="1:7" x14ac:dyDescent="0.15">
      <c r="F12">
        <v>8</v>
      </c>
      <c r="G12">
        <v>1</v>
      </c>
    </row>
    <row r="13" spans="1:7" x14ac:dyDescent="0.15">
      <c r="F13">
        <v>9</v>
      </c>
      <c r="G13">
        <v>1</v>
      </c>
    </row>
    <row r="14" spans="1:7" x14ac:dyDescent="0.15">
      <c r="F14">
        <v>10</v>
      </c>
      <c r="G14">
        <v>2</v>
      </c>
    </row>
    <row r="15" spans="1:7" x14ac:dyDescent="0.15">
      <c r="F15">
        <v>11</v>
      </c>
      <c r="G15">
        <v>1</v>
      </c>
    </row>
    <row r="16" spans="1:7" x14ac:dyDescent="0.15">
      <c r="F16">
        <v>12</v>
      </c>
      <c r="G16">
        <v>3</v>
      </c>
    </row>
    <row r="17" spans="6:7" x14ac:dyDescent="0.15">
      <c r="F17">
        <v>13</v>
      </c>
      <c r="G17">
        <v>4</v>
      </c>
    </row>
    <row r="18" spans="6:7" x14ac:dyDescent="0.15">
      <c r="F18">
        <v>14</v>
      </c>
      <c r="G18">
        <v>3</v>
      </c>
    </row>
    <row r="19" spans="6:7" x14ac:dyDescent="0.15">
      <c r="F19">
        <v>15</v>
      </c>
      <c r="G19">
        <v>1</v>
      </c>
    </row>
    <row r="20" spans="6:7" x14ac:dyDescent="0.15">
      <c r="F20">
        <v>16</v>
      </c>
      <c r="G20">
        <v>2</v>
      </c>
    </row>
    <row r="21" spans="6:7" x14ac:dyDescent="0.15">
      <c r="F21">
        <v>17</v>
      </c>
      <c r="G21">
        <v>3</v>
      </c>
    </row>
    <row r="22" spans="6:7" x14ac:dyDescent="0.15">
      <c r="F22">
        <v>18</v>
      </c>
      <c r="G22">
        <v>3</v>
      </c>
    </row>
    <row r="23" spans="6:7" x14ac:dyDescent="0.15">
      <c r="F23">
        <v>19</v>
      </c>
      <c r="G23">
        <v>1</v>
      </c>
    </row>
    <row r="24" spans="6:7" x14ac:dyDescent="0.15">
      <c r="F24">
        <v>20</v>
      </c>
      <c r="G24">
        <v>2</v>
      </c>
    </row>
  </sheetData>
  <pageMargins left="0.75" right="0.75" top="1" bottom="1" header="0.5" footer="0.5"/>
  <pageSetup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3F72-946F-024D-A15D-590D6663C4B6}">
  <dimension ref="A2:M59"/>
  <sheetViews>
    <sheetView topLeftCell="A2" zoomScale="170" zoomScaleNormal="170" workbookViewId="0">
      <selection activeCell="F27" sqref="F27"/>
    </sheetView>
  </sheetViews>
  <sheetFormatPr baseColWidth="10" defaultRowHeight="13" x14ac:dyDescent="0.15"/>
  <cols>
    <col min="2" max="2" width="7.6640625" bestFit="1" customWidth="1"/>
    <col min="3" max="3" width="8.1640625" customWidth="1"/>
    <col min="4" max="13" width="7.6640625" bestFit="1" customWidth="1"/>
  </cols>
  <sheetData>
    <row r="2" spans="1:13" x14ac:dyDescent="0.15">
      <c r="A2" s="34" t="s">
        <v>70</v>
      </c>
      <c r="B2">
        <v>5</v>
      </c>
    </row>
    <row r="3" spans="1:13" x14ac:dyDescent="0.15">
      <c r="A3" s="34" t="s">
        <v>71</v>
      </c>
      <c r="B3">
        <v>2</v>
      </c>
    </row>
    <row r="4" spans="1:13" x14ac:dyDescent="0.15">
      <c r="A4" s="34" t="s">
        <v>90</v>
      </c>
      <c r="B4" s="35">
        <f>B3/SQRT(10)</f>
        <v>0.63245553203367588</v>
      </c>
    </row>
    <row r="5" spans="1:13" x14ac:dyDescent="0.15">
      <c r="A5" s="34"/>
    </row>
    <row r="6" spans="1:13" x14ac:dyDescent="0.15">
      <c r="A6" s="34" t="s">
        <v>84</v>
      </c>
      <c r="B6" s="35">
        <f ca="1">AVERAGE(B10:B59)</f>
        <v>4.9920755638954804</v>
      </c>
      <c r="C6" s="35">
        <f ca="1">AVERAGE(C10:C59)</f>
        <v>-7.9244361045212579E-3</v>
      </c>
      <c r="D6" s="34" t="s">
        <v>92</v>
      </c>
    </row>
    <row r="7" spans="1:13" x14ac:dyDescent="0.15">
      <c r="A7" s="34" t="s">
        <v>85</v>
      </c>
      <c r="B7" s="35">
        <f ca="1">_xlfn.STDEV.S(B10:B59)</f>
        <v>0.59328835146154035</v>
      </c>
      <c r="C7" s="35">
        <f ca="1">_xlfn.STDEV.S(C10:C59)</f>
        <v>0.59328835146155068</v>
      </c>
    </row>
    <row r="8" spans="1:13" x14ac:dyDescent="0.15">
      <c r="A8" s="34"/>
    </row>
    <row r="9" spans="1:13" x14ac:dyDescent="0.15">
      <c r="A9" s="34" t="s">
        <v>73</v>
      </c>
      <c r="B9" s="34" t="s">
        <v>72</v>
      </c>
      <c r="C9" s="34" t="s">
        <v>91</v>
      </c>
      <c r="D9" s="34" t="s">
        <v>74</v>
      </c>
      <c r="E9" s="34" t="s">
        <v>75</v>
      </c>
      <c r="F9" s="34" t="s">
        <v>76</v>
      </c>
      <c r="G9" s="34" t="s">
        <v>77</v>
      </c>
      <c r="H9" s="34" t="s">
        <v>78</v>
      </c>
      <c r="I9" s="34" t="s">
        <v>79</v>
      </c>
      <c r="J9" s="34" t="s">
        <v>80</v>
      </c>
      <c r="K9" s="34" t="s">
        <v>81</v>
      </c>
      <c r="L9" s="34" t="s">
        <v>82</v>
      </c>
      <c r="M9" s="34" t="s">
        <v>83</v>
      </c>
    </row>
    <row r="10" spans="1:13" x14ac:dyDescent="0.15">
      <c r="A10" s="34">
        <v>1</v>
      </c>
      <c r="B10" s="35">
        <f ca="1">AVERAGE(D10:M10)</f>
        <v>4.8540459975450529</v>
      </c>
      <c r="C10" s="35">
        <f ca="1">B10-$B$2</f>
        <v>-0.14595400245494705</v>
      </c>
      <c r="D10" s="35">
        <f ca="1">_xlfn.NORM.INV(RAND(),$B$2,$B$3)</f>
        <v>3.4317705232604268</v>
      </c>
      <c r="E10" s="35">
        <f t="shared" ref="E10:M10" ca="1" si="0">_xlfn.NORM.INV(RAND(),$B$2,$B$3)</f>
        <v>4.3931213671176943</v>
      </c>
      <c r="F10" s="35">
        <f t="shared" ca="1" si="0"/>
        <v>4.7891710446921696</v>
      </c>
      <c r="G10" s="35">
        <f t="shared" ca="1" si="0"/>
        <v>6.7778054395148386</v>
      </c>
      <c r="H10" s="35">
        <f t="shared" ca="1" si="0"/>
        <v>6.8569702266084773</v>
      </c>
      <c r="I10" s="35">
        <f t="shared" ca="1" si="0"/>
        <v>3.3591702421608467</v>
      </c>
      <c r="J10" s="35">
        <f ca="1">_xlfn.NORM.INV(RAND(),$B$2,$B$3)</f>
        <v>3.785695239858665</v>
      </c>
      <c r="K10" s="35">
        <f t="shared" ca="1" si="0"/>
        <v>5.7000837910383808</v>
      </c>
      <c r="L10" s="35">
        <f t="shared" ca="1" si="0"/>
        <v>3.8029466995905512</v>
      </c>
      <c r="M10" s="35">
        <f t="shared" ca="1" si="0"/>
        <v>5.6437254016084788</v>
      </c>
    </row>
    <row r="11" spans="1:13" x14ac:dyDescent="0.15">
      <c r="A11" s="34">
        <v>2</v>
      </c>
      <c r="B11" s="35">
        <f t="shared" ref="B11:B59" ca="1" si="1">AVERAGE(D11:M11)</f>
        <v>4.3317922156057058</v>
      </c>
      <c r="C11" s="35">
        <f t="shared" ref="C11:C59" ca="1" si="2">B11-$B$2</f>
        <v>-0.66820778439429418</v>
      </c>
      <c r="D11" s="35">
        <f t="shared" ref="D11:M26" ca="1" si="3">_xlfn.NORM.INV(RAND(),$B$2,$B$3)</f>
        <v>2.1323783144077728</v>
      </c>
      <c r="E11" s="35">
        <f t="shared" ca="1" si="3"/>
        <v>2.7549990195634901</v>
      </c>
      <c r="F11" s="35">
        <f t="shared" ca="1" si="3"/>
        <v>0.98864705450413393</v>
      </c>
      <c r="G11" s="35">
        <f t="shared" ca="1" si="3"/>
        <v>3.7723133628765035</v>
      </c>
      <c r="H11" s="35">
        <f t="shared" ca="1" si="3"/>
        <v>5.3002783369486757</v>
      </c>
      <c r="I11" s="35">
        <f t="shared" ca="1" si="3"/>
        <v>5.4984495997580405</v>
      </c>
      <c r="J11" s="35">
        <f t="shared" ca="1" si="3"/>
        <v>3.8993698909340075</v>
      </c>
      <c r="K11" s="35">
        <f t="shared" ca="1" si="3"/>
        <v>4.4892973007847381</v>
      </c>
      <c r="L11" s="35">
        <f t="shared" ca="1" si="3"/>
        <v>9.0775213767330634</v>
      </c>
      <c r="M11" s="35">
        <f t="shared" ca="1" si="3"/>
        <v>5.40466789954663</v>
      </c>
    </row>
    <row r="12" spans="1:13" x14ac:dyDescent="0.15">
      <c r="A12" s="34">
        <v>3</v>
      </c>
      <c r="B12" s="35">
        <f t="shared" ca="1" si="1"/>
        <v>5.1877536904993793</v>
      </c>
      <c r="C12" s="35">
        <f t="shared" ca="1" si="2"/>
        <v>0.18775369049937929</v>
      </c>
      <c r="D12" s="35">
        <f t="shared" ca="1" si="3"/>
        <v>7.7216356977766658</v>
      </c>
      <c r="E12" s="35">
        <f t="shared" ca="1" si="3"/>
        <v>2.3337051271132547</v>
      </c>
      <c r="F12" s="35">
        <f t="shared" ca="1" si="3"/>
        <v>6.9054751814891056</v>
      </c>
      <c r="G12" s="35">
        <f t="shared" ca="1" si="3"/>
        <v>5.1339817079872159</v>
      </c>
      <c r="H12" s="35">
        <f t="shared" ca="1" si="3"/>
        <v>3.8509744217516242</v>
      </c>
      <c r="I12" s="35">
        <f t="shared" ca="1" si="3"/>
        <v>2.6473889968200224</v>
      </c>
      <c r="J12" s="35">
        <f t="shared" ca="1" si="3"/>
        <v>3.6045973671142311</v>
      </c>
      <c r="K12" s="35">
        <f t="shared" ca="1" si="3"/>
        <v>11.261917683148324</v>
      </c>
      <c r="L12" s="35">
        <f t="shared" ca="1" si="3"/>
        <v>6.0544229867197839</v>
      </c>
      <c r="M12" s="35">
        <f t="shared" ca="1" si="3"/>
        <v>2.3634377350735498</v>
      </c>
    </row>
    <row r="13" spans="1:13" x14ac:dyDescent="0.15">
      <c r="A13" s="34">
        <v>4</v>
      </c>
      <c r="B13" s="35">
        <f t="shared" ca="1" si="1"/>
        <v>4.4840497720065358</v>
      </c>
      <c r="C13" s="35">
        <f t="shared" ca="1" si="2"/>
        <v>-0.51595022799346424</v>
      </c>
      <c r="D13" s="35">
        <f t="shared" ca="1" si="3"/>
        <v>6.2339410612393262</v>
      </c>
      <c r="E13" s="35">
        <f t="shared" ca="1" si="3"/>
        <v>7.367199396538501</v>
      </c>
      <c r="F13" s="35">
        <f t="shared" ca="1" si="3"/>
        <v>1.8199532828616718</v>
      </c>
      <c r="G13" s="35">
        <f t="shared" ca="1" si="3"/>
        <v>6.6893562552370556</v>
      </c>
      <c r="H13" s="35">
        <f t="shared" ca="1" si="3"/>
        <v>1.5967609877282771</v>
      </c>
      <c r="I13" s="35">
        <f t="shared" ca="1" si="3"/>
        <v>0.40882446651771787</v>
      </c>
      <c r="J13" s="35">
        <f t="shared" ca="1" si="3"/>
        <v>6.1069824533591461</v>
      </c>
      <c r="K13" s="35">
        <f t="shared" ca="1" si="3"/>
        <v>2.4227232256517244</v>
      </c>
      <c r="L13" s="35">
        <f t="shared" ca="1" si="3"/>
        <v>2.7416401897726241</v>
      </c>
      <c r="M13" s="35">
        <f t="shared" ca="1" si="3"/>
        <v>9.4531164011593098</v>
      </c>
    </row>
    <row r="14" spans="1:13" x14ac:dyDescent="0.15">
      <c r="A14" s="34">
        <v>5</v>
      </c>
      <c r="B14" s="35">
        <f t="shared" ca="1" si="1"/>
        <v>5.5119572334938098</v>
      </c>
      <c r="C14" s="35">
        <f t="shared" ca="1" si="2"/>
        <v>0.51195723349380984</v>
      </c>
      <c r="D14" s="35">
        <f t="shared" ca="1" si="3"/>
        <v>6.0806547378272846</v>
      </c>
      <c r="E14" s="35">
        <f t="shared" ca="1" si="3"/>
        <v>7.2185439753750646</v>
      </c>
      <c r="F14" s="35">
        <f t="shared" ca="1" si="3"/>
        <v>6.2801545044127334</v>
      </c>
      <c r="G14" s="35">
        <f t="shared" ca="1" si="3"/>
        <v>4.3646361643012606</v>
      </c>
      <c r="H14" s="35">
        <f t="shared" ca="1" si="3"/>
        <v>4.7109746356088662</v>
      </c>
      <c r="I14" s="35">
        <f t="shared" ca="1" si="3"/>
        <v>4.0177591854335288</v>
      </c>
      <c r="J14" s="35">
        <f t="shared" ca="1" si="3"/>
        <v>8.1291413278103786</v>
      </c>
      <c r="K14" s="35">
        <f t="shared" ca="1" si="3"/>
        <v>0.99277870416002134</v>
      </c>
      <c r="L14" s="35">
        <f t="shared" ca="1" si="3"/>
        <v>5.5209311060847392</v>
      </c>
      <c r="M14" s="35">
        <f t="shared" ca="1" si="3"/>
        <v>7.8039979939242174</v>
      </c>
    </row>
    <row r="15" spans="1:13" x14ac:dyDescent="0.15">
      <c r="A15" s="34">
        <v>6</v>
      </c>
      <c r="B15" s="35">
        <f t="shared" ca="1" si="1"/>
        <v>4.8167627077577517</v>
      </c>
      <c r="C15" s="35">
        <f t="shared" ca="1" si="2"/>
        <v>-0.18323729224224827</v>
      </c>
      <c r="D15" s="35">
        <f t="shared" ca="1" si="3"/>
        <v>5.5423597435001719</v>
      </c>
      <c r="E15" s="35">
        <f t="shared" ca="1" si="3"/>
        <v>3.3628113447721031</v>
      </c>
      <c r="F15" s="35">
        <f t="shared" ca="1" si="3"/>
        <v>9.6982424736593629</v>
      </c>
      <c r="G15" s="35">
        <f t="shared" ca="1" si="3"/>
        <v>2.5053833481962173</v>
      </c>
      <c r="H15" s="35">
        <f t="shared" ca="1" si="3"/>
        <v>3.7620498572654828</v>
      </c>
      <c r="I15" s="35">
        <f t="shared" ca="1" si="3"/>
        <v>3.6751114535788991</v>
      </c>
      <c r="J15" s="35">
        <f t="shared" ca="1" si="3"/>
        <v>5.7585943068466117</v>
      </c>
      <c r="K15" s="35">
        <f t="shared" ca="1" si="3"/>
        <v>2.4327265556065694</v>
      </c>
      <c r="L15" s="35">
        <f t="shared" ca="1" si="3"/>
        <v>7.4751642678546446</v>
      </c>
      <c r="M15" s="35">
        <f t="shared" ca="1" si="3"/>
        <v>3.9551837262974536</v>
      </c>
    </row>
    <row r="16" spans="1:13" x14ac:dyDescent="0.15">
      <c r="A16" s="34">
        <v>7</v>
      </c>
      <c r="B16" s="35">
        <f t="shared" ca="1" si="1"/>
        <v>6.3005644365504541</v>
      </c>
      <c r="C16" s="35">
        <f t="shared" ca="1" si="2"/>
        <v>1.3005644365504541</v>
      </c>
      <c r="D16" s="35">
        <f t="shared" ca="1" si="3"/>
        <v>5.4877625068151383</v>
      </c>
      <c r="E16" s="35">
        <f t="shared" ca="1" si="3"/>
        <v>4.756614948351527</v>
      </c>
      <c r="F16" s="35">
        <f t="shared" ca="1" si="3"/>
        <v>8.0999766788848753</v>
      </c>
      <c r="G16" s="35">
        <f t="shared" ca="1" si="3"/>
        <v>5.6095848217810929</v>
      </c>
      <c r="H16" s="35">
        <f t="shared" ca="1" si="3"/>
        <v>7.2040211563563101</v>
      </c>
      <c r="I16" s="35">
        <f t="shared" ca="1" si="3"/>
        <v>3.8950538187791413</v>
      </c>
      <c r="J16" s="35">
        <f t="shared" ca="1" si="3"/>
        <v>6.2935624604751208</v>
      </c>
      <c r="K16" s="35">
        <f t="shared" ca="1" si="3"/>
        <v>4.2314912310610131</v>
      </c>
      <c r="L16" s="35">
        <f t="shared" ca="1" si="3"/>
        <v>8.4077720827256588</v>
      </c>
      <c r="M16" s="35">
        <f t="shared" ca="1" si="3"/>
        <v>9.0198046602746675</v>
      </c>
    </row>
    <row r="17" spans="1:13" x14ac:dyDescent="0.15">
      <c r="A17" s="34">
        <v>8</v>
      </c>
      <c r="B17" s="35">
        <f t="shared" ca="1" si="1"/>
        <v>4.5693776494003595</v>
      </c>
      <c r="C17" s="35">
        <f t="shared" ca="1" si="2"/>
        <v>-0.43062235059964049</v>
      </c>
      <c r="D17" s="35">
        <f t="shared" ca="1" si="3"/>
        <v>1.8668185962230286</v>
      </c>
      <c r="E17" s="35">
        <f t="shared" ca="1" si="3"/>
        <v>7.587998418155637</v>
      </c>
      <c r="F17" s="35">
        <f t="shared" ca="1" si="3"/>
        <v>2.5292088876634393</v>
      </c>
      <c r="G17" s="35">
        <f t="shared" ca="1" si="3"/>
        <v>2.6960384441895697</v>
      </c>
      <c r="H17" s="35">
        <f t="shared" ca="1" si="3"/>
        <v>3.8286047986897609</v>
      </c>
      <c r="I17" s="35">
        <f t="shared" ca="1" si="3"/>
        <v>3.3193530065566677</v>
      </c>
      <c r="J17" s="35">
        <f t="shared" ca="1" si="3"/>
        <v>4.6150774120022726</v>
      </c>
      <c r="K17" s="35">
        <f t="shared" ca="1" si="3"/>
        <v>7.6289535850438064</v>
      </c>
      <c r="L17" s="35">
        <f t="shared" ca="1" si="3"/>
        <v>6.9160620181486427</v>
      </c>
      <c r="M17" s="35">
        <f t="shared" ca="1" si="3"/>
        <v>4.7056613273307653</v>
      </c>
    </row>
    <row r="18" spans="1:13" x14ac:dyDescent="0.15">
      <c r="A18" s="34">
        <v>9</v>
      </c>
      <c r="B18" s="35">
        <f t="shared" ca="1" si="1"/>
        <v>5.7458030459493221</v>
      </c>
      <c r="C18" s="35">
        <f t="shared" ca="1" si="2"/>
        <v>0.74580304594932212</v>
      </c>
      <c r="D18" s="35">
        <f t="shared" ca="1" si="3"/>
        <v>5.6448652114612639</v>
      </c>
      <c r="E18" s="35">
        <f t="shared" ca="1" si="3"/>
        <v>9.0918526636504566</v>
      </c>
      <c r="F18" s="35">
        <f t="shared" ca="1" si="3"/>
        <v>6.8850831573510378</v>
      </c>
      <c r="G18" s="35">
        <f t="shared" ca="1" si="3"/>
        <v>7.0849052008460394</v>
      </c>
      <c r="H18" s="35">
        <f t="shared" ca="1" si="3"/>
        <v>0.953920419702456</v>
      </c>
      <c r="I18" s="35">
        <f t="shared" ca="1" si="3"/>
        <v>6.0782109161971398</v>
      </c>
      <c r="J18" s="35">
        <f t="shared" ca="1" si="3"/>
        <v>4.9687129375764014</v>
      </c>
      <c r="K18" s="35">
        <f t="shared" ca="1" si="3"/>
        <v>5.415800373823715</v>
      </c>
      <c r="L18" s="35">
        <f t="shared" ca="1" si="3"/>
        <v>9.0287329953036988</v>
      </c>
      <c r="M18" s="35">
        <f t="shared" ca="1" si="3"/>
        <v>2.3059465835810133</v>
      </c>
    </row>
    <row r="19" spans="1:13" x14ac:dyDescent="0.15">
      <c r="A19" s="34">
        <v>10</v>
      </c>
      <c r="B19" s="35">
        <f t="shared" ca="1" si="1"/>
        <v>5.2269272504857422</v>
      </c>
      <c r="C19" s="35">
        <f t="shared" ca="1" si="2"/>
        <v>0.22692725048574225</v>
      </c>
      <c r="D19" s="35">
        <f t="shared" ca="1" si="3"/>
        <v>3.2116838901430711</v>
      </c>
      <c r="E19" s="35">
        <f t="shared" ca="1" si="3"/>
        <v>4.2943695908450694</v>
      </c>
      <c r="F19" s="35">
        <f t="shared" ca="1" si="3"/>
        <v>5.9832501335401931</v>
      </c>
      <c r="G19" s="35">
        <f t="shared" ca="1" si="3"/>
        <v>1.8425995560385169</v>
      </c>
      <c r="H19" s="35">
        <f t="shared" ca="1" si="3"/>
        <v>3.5150633977261663</v>
      </c>
      <c r="I19" s="35">
        <f t="shared" ca="1" si="3"/>
        <v>8.6640666710406613</v>
      </c>
      <c r="J19" s="35">
        <f t="shared" ca="1" si="3"/>
        <v>6.3305709734107616</v>
      </c>
      <c r="K19" s="35">
        <f t="shared" ca="1" si="3"/>
        <v>6.5156878597672101</v>
      </c>
      <c r="L19" s="35">
        <f t="shared" ca="1" si="3"/>
        <v>4.0571566246732536</v>
      </c>
      <c r="M19" s="35">
        <f t="shared" ca="1" si="3"/>
        <v>7.8548238076725081</v>
      </c>
    </row>
    <row r="20" spans="1:13" x14ac:dyDescent="0.15">
      <c r="A20" s="34">
        <v>11</v>
      </c>
      <c r="B20" s="35">
        <f t="shared" ca="1" si="1"/>
        <v>5.438486375193273</v>
      </c>
      <c r="C20" s="35">
        <f t="shared" ca="1" si="2"/>
        <v>0.43848637519327305</v>
      </c>
      <c r="D20" s="35">
        <f t="shared" ca="1" si="3"/>
        <v>5.8851132273773441</v>
      </c>
      <c r="E20" s="35">
        <f t="shared" ca="1" si="3"/>
        <v>8.265655934463263</v>
      </c>
      <c r="F20" s="35">
        <f t="shared" ca="1" si="3"/>
        <v>6.65317858742198</v>
      </c>
      <c r="G20" s="35">
        <f t="shared" ca="1" si="3"/>
        <v>6.2835588134200204</v>
      </c>
      <c r="H20" s="35">
        <f t="shared" ca="1" si="3"/>
        <v>5.7125804449147175</v>
      </c>
      <c r="I20" s="35">
        <f t="shared" ca="1" si="3"/>
        <v>0.69322138624284957</v>
      </c>
      <c r="J20" s="35">
        <f t="shared" ca="1" si="3"/>
        <v>4.3620350479381873</v>
      </c>
      <c r="K20" s="35">
        <f t="shared" ca="1" si="3"/>
        <v>5.3559330370134131</v>
      </c>
      <c r="L20" s="35">
        <f t="shared" ca="1" si="3"/>
        <v>4.8784372587613563</v>
      </c>
      <c r="M20" s="35">
        <f t="shared" ca="1" si="3"/>
        <v>6.295150014379594</v>
      </c>
    </row>
    <row r="21" spans="1:13" x14ac:dyDescent="0.15">
      <c r="A21" s="34">
        <v>12</v>
      </c>
      <c r="B21" s="35">
        <f t="shared" ca="1" si="1"/>
        <v>4.7213165383635936</v>
      </c>
      <c r="C21" s="35">
        <f t="shared" ca="1" si="2"/>
        <v>-0.27868346163640645</v>
      </c>
      <c r="D21" s="35">
        <f t="shared" ca="1" si="3"/>
        <v>6.1491045248571634</v>
      </c>
      <c r="E21" s="35">
        <f t="shared" ca="1" si="3"/>
        <v>4.9286891384990268</v>
      </c>
      <c r="F21" s="35">
        <f t="shared" ca="1" si="3"/>
        <v>4.3052635818770888</v>
      </c>
      <c r="G21" s="35">
        <f t="shared" ca="1" si="3"/>
        <v>4.0958272243001073</v>
      </c>
      <c r="H21" s="35">
        <f t="shared" ca="1" si="3"/>
        <v>6.8630343276217598</v>
      </c>
      <c r="I21" s="35">
        <f t="shared" ca="1" si="3"/>
        <v>4.9190701247248816</v>
      </c>
      <c r="J21" s="35">
        <f t="shared" ca="1" si="3"/>
        <v>5.1569882500678119</v>
      </c>
      <c r="K21" s="35">
        <f t="shared" ca="1" si="3"/>
        <v>4.9759151509474178</v>
      </c>
      <c r="L21" s="35">
        <f t="shared" ca="1" si="3"/>
        <v>3.3813167194981126</v>
      </c>
      <c r="M21" s="35">
        <f t="shared" ca="1" si="3"/>
        <v>2.4379563412425695</v>
      </c>
    </row>
    <row r="22" spans="1:13" x14ac:dyDescent="0.15">
      <c r="A22" s="34">
        <v>13</v>
      </c>
      <c r="B22" s="35">
        <f t="shared" ca="1" si="1"/>
        <v>4.6561847539915497</v>
      </c>
      <c r="C22" s="35">
        <f t="shared" ca="1" si="2"/>
        <v>-0.34381524600845026</v>
      </c>
      <c r="D22" s="35">
        <f t="shared" ca="1" si="3"/>
        <v>3.3585854465792631</v>
      </c>
      <c r="E22" s="35">
        <f t="shared" ca="1" si="3"/>
        <v>8.0113559819860143</v>
      </c>
      <c r="F22" s="35">
        <f t="shared" ca="1" si="3"/>
        <v>5.7615441568200749</v>
      </c>
      <c r="G22" s="35">
        <f t="shared" ca="1" si="3"/>
        <v>2.2632176671467144</v>
      </c>
      <c r="H22" s="35">
        <f t="shared" ca="1" si="3"/>
        <v>5.5152690373932129</v>
      </c>
      <c r="I22" s="35">
        <f t="shared" ca="1" si="3"/>
        <v>1.9560207526167241</v>
      </c>
      <c r="J22" s="35">
        <f t="shared" ca="1" si="3"/>
        <v>2.7225988959869767</v>
      </c>
      <c r="K22" s="35">
        <f t="shared" ca="1" si="3"/>
        <v>6.5929956726059142</v>
      </c>
      <c r="L22" s="35">
        <f t="shared" ca="1" si="3"/>
        <v>5.7121149412701282</v>
      </c>
      <c r="M22" s="35">
        <f t="shared" ca="1" si="3"/>
        <v>4.6681449875104715</v>
      </c>
    </row>
    <row r="23" spans="1:13" x14ac:dyDescent="0.15">
      <c r="A23" s="34">
        <v>14</v>
      </c>
      <c r="B23" s="35">
        <f t="shared" ca="1" si="1"/>
        <v>5.7429479291692402</v>
      </c>
      <c r="C23" s="35">
        <f t="shared" ca="1" si="2"/>
        <v>0.74294792916924024</v>
      </c>
      <c r="D23" s="35">
        <f t="shared" ca="1" si="3"/>
        <v>5.9146818246579462</v>
      </c>
      <c r="E23" s="35">
        <f t="shared" ca="1" si="3"/>
        <v>2.9834231763492514</v>
      </c>
      <c r="F23" s="35">
        <f t="shared" ca="1" si="3"/>
        <v>8.5815830791036483</v>
      </c>
      <c r="G23" s="35">
        <f t="shared" ca="1" si="3"/>
        <v>5.7323339385959322</v>
      </c>
      <c r="H23" s="35">
        <f t="shared" ca="1" si="3"/>
        <v>9.2213554007771954</v>
      </c>
      <c r="I23" s="35">
        <f t="shared" ca="1" si="3"/>
        <v>6.2938719133410688</v>
      </c>
      <c r="J23" s="35">
        <f t="shared" ca="1" si="3"/>
        <v>4.4484960363495878</v>
      </c>
      <c r="K23" s="35">
        <f t="shared" ca="1" si="3"/>
        <v>4.0396656967436364</v>
      </c>
      <c r="L23" s="35">
        <f t="shared" ca="1" si="3"/>
        <v>6.7394654770582472</v>
      </c>
      <c r="M23" s="35">
        <f t="shared" ca="1" si="3"/>
        <v>3.4746027487158839</v>
      </c>
    </row>
    <row r="24" spans="1:13" x14ac:dyDescent="0.15">
      <c r="A24" s="34">
        <v>15</v>
      </c>
      <c r="B24" s="35">
        <f t="shared" ca="1" si="1"/>
        <v>5.7861704080552077</v>
      </c>
      <c r="C24" s="35">
        <f t="shared" ca="1" si="2"/>
        <v>0.78617040805520766</v>
      </c>
      <c r="D24" s="35">
        <f t="shared" ca="1" si="3"/>
        <v>4.7682524493219836</v>
      </c>
      <c r="E24" s="35">
        <f t="shared" ca="1" si="3"/>
        <v>3.7500964935737962</v>
      </c>
      <c r="F24" s="35">
        <f t="shared" ca="1" si="3"/>
        <v>5.243800662651326</v>
      </c>
      <c r="G24" s="35">
        <f t="shared" ca="1" si="3"/>
        <v>3.8096202524732323</v>
      </c>
      <c r="H24" s="35">
        <f t="shared" ca="1" si="3"/>
        <v>8.595110804044177</v>
      </c>
      <c r="I24" s="35">
        <f t="shared" ca="1" si="3"/>
        <v>4.3977977467125573</v>
      </c>
      <c r="J24" s="35">
        <f t="shared" ca="1" si="3"/>
        <v>5.6645639096236096</v>
      </c>
      <c r="K24" s="35">
        <f t="shared" ca="1" si="3"/>
        <v>7.0231828301971468</v>
      </c>
      <c r="L24" s="35">
        <f t="shared" ca="1" si="3"/>
        <v>7.5786110229517201</v>
      </c>
      <c r="M24" s="35">
        <f t="shared" ca="1" si="3"/>
        <v>7.0306679090025312</v>
      </c>
    </row>
    <row r="25" spans="1:13" x14ac:dyDescent="0.15">
      <c r="A25" s="34">
        <v>16</v>
      </c>
      <c r="B25" s="35">
        <f t="shared" ca="1" si="1"/>
        <v>4.8969574165998271</v>
      </c>
      <c r="C25" s="35">
        <f t="shared" ca="1" si="2"/>
        <v>-0.10304258340017292</v>
      </c>
      <c r="D25" s="35">
        <f t="shared" ca="1" si="3"/>
        <v>5.7885744849478371</v>
      </c>
      <c r="E25" s="35">
        <f t="shared" ca="1" si="3"/>
        <v>5.3747841552624234</v>
      </c>
      <c r="F25" s="35">
        <f t="shared" ca="1" si="3"/>
        <v>5.3683224293574563</v>
      </c>
      <c r="G25" s="35">
        <f t="shared" ca="1" si="3"/>
        <v>4.8779572210249817</v>
      </c>
      <c r="H25" s="35">
        <f t="shared" ca="1" si="3"/>
        <v>1.6721534710691768</v>
      </c>
      <c r="I25" s="35">
        <f t="shared" ca="1" si="3"/>
        <v>5.4621828536993782</v>
      </c>
      <c r="J25" s="35">
        <f t="shared" ca="1" si="3"/>
        <v>5.8140290495607765</v>
      </c>
      <c r="K25" s="35">
        <f t="shared" ca="1" si="3"/>
        <v>9.3428397288361822</v>
      </c>
      <c r="L25" s="35">
        <f t="shared" ca="1" si="3"/>
        <v>1.1958706906328045</v>
      </c>
      <c r="M25" s="35">
        <f t="shared" ca="1" si="3"/>
        <v>4.07286008160726</v>
      </c>
    </row>
    <row r="26" spans="1:13" x14ac:dyDescent="0.15">
      <c r="A26" s="34">
        <v>17</v>
      </c>
      <c r="B26" s="35">
        <f t="shared" ca="1" si="1"/>
        <v>4.2886189674627646</v>
      </c>
      <c r="C26" s="35">
        <f t="shared" ca="1" si="2"/>
        <v>-0.71138103253723539</v>
      </c>
      <c r="D26" s="35">
        <f t="shared" ca="1" si="3"/>
        <v>5.1326081740760268</v>
      </c>
      <c r="E26" s="35">
        <f t="shared" ca="1" si="3"/>
        <v>4.9005064777150311</v>
      </c>
      <c r="F26" s="35">
        <f t="shared" ca="1" si="3"/>
        <v>4.5081128238619845</v>
      </c>
      <c r="G26" s="35">
        <f t="shared" ca="1" si="3"/>
        <v>2.37800826046493</v>
      </c>
      <c r="H26" s="35">
        <f t="shared" ca="1" si="3"/>
        <v>3.5482796639199181</v>
      </c>
      <c r="I26" s="35">
        <f t="shared" ca="1" si="3"/>
        <v>3.0511026332218893</v>
      </c>
      <c r="J26" s="35">
        <f t="shared" ca="1" si="3"/>
        <v>4.693763527371229</v>
      </c>
      <c r="K26" s="35">
        <f t="shared" ca="1" si="3"/>
        <v>5.4754436216331461</v>
      </c>
      <c r="L26" s="35">
        <f t="shared" ca="1" si="3"/>
        <v>4.6234821253092031</v>
      </c>
      <c r="M26" s="35">
        <f t="shared" ca="1" si="3"/>
        <v>4.5748823670542951</v>
      </c>
    </row>
    <row r="27" spans="1:13" x14ac:dyDescent="0.15">
      <c r="A27" s="34">
        <v>18</v>
      </c>
      <c r="B27" s="35">
        <f t="shared" ca="1" si="1"/>
        <v>5.1114831179132763</v>
      </c>
      <c r="C27" s="35">
        <f t="shared" ca="1" si="2"/>
        <v>0.11148311791327625</v>
      </c>
      <c r="D27" s="35">
        <f t="shared" ref="D27:M42" ca="1" si="4">_xlfn.NORM.INV(RAND(),$B$2,$B$3)</f>
        <v>6.599120214684099</v>
      </c>
      <c r="E27" s="35">
        <f t="shared" ca="1" si="4"/>
        <v>5.9839599794583451</v>
      </c>
      <c r="F27" s="35">
        <f t="shared" ca="1" si="4"/>
        <v>4.9521735932790945</v>
      </c>
      <c r="G27" s="35">
        <f t="shared" ca="1" si="4"/>
        <v>4.2388260479084607</v>
      </c>
      <c r="H27" s="35">
        <f t="shared" ca="1" si="4"/>
        <v>3.7289817820017817</v>
      </c>
      <c r="I27" s="35">
        <f t="shared" ca="1" si="4"/>
        <v>5.0241153731622195</v>
      </c>
      <c r="J27" s="35">
        <f t="shared" ca="1" si="4"/>
        <v>3.8111209533447927</v>
      </c>
      <c r="K27" s="35">
        <f t="shared" ca="1" si="4"/>
        <v>4.9780434672909228</v>
      </c>
      <c r="L27" s="35">
        <f t="shared" ca="1" si="4"/>
        <v>5.0811585504341199</v>
      </c>
      <c r="M27" s="35">
        <f t="shared" ca="1" si="4"/>
        <v>6.717331217568935</v>
      </c>
    </row>
    <row r="28" spans="1:13" x14ac:dyDescent="0.15">
      <c r="A28" s="34">
        <v>19</v>
      </c>
      <c r="B28" s="35">
        <f t="shared" ca="1" si="1"/>
        <v>4.9070897377232034</v>
      </c>
      <c r="C28" s="35">
        <f t="shared" ca="1" si="2"/>
        <v>-9.2910262276796551E-2</v>
      </c>
      <c r="D28" s="35">
        <f t="shared" ca="1" si="4"/>
        <v>3.7510424940846239</v>
      </c>
      <c r="E28" s="35">
        <f t="shared" ca="1" si="4"/>
        <v>7.608973319142339</v>
      </c>
      <c r="F28" s="35">
        <f t="shared" ca="1" si="4"/>
        <v>4.5157147257636696</v>
      </c>
      <c r="G28" s="35">
        <f t="shared" ca="1" si="4"/>
        <v>4.6479129920517845</v>
      </c>
      <c r="H28" s="35">
        <f t="shared" ca="1" si="4"/>
        <v>6.5464774688771392</v>
      </c>
      <c r="I28" s="35">
        <f t="shared" ca="1" si="4"/>
        <v>6.8606158459495372</v>
      </c>
      <c r="J28" s="35">
        <f t="shared" ca="1" si="4"/>
        <v>3.7950916196025992</v>
      </c>
      <c r="K28" s="35">
        <f t="shared" ca="1" si="4"/>
        <v>6.0921971997203528</v>
      </c>
      <c r="L28" s="35">
        <f t="shared" ca="1" si="4"/>
        <v>1.9208482769077166</v>
      </c>
      <c r="M28" s="35">
        <f t="shared" ca="1" si="4"/>
        <v>3.3320234351322684</v>
      </c>
    </row>
    <row r="29" spans="1:13" x14ac:dyDescent="0.15">
      <c r="A29" s="34">
        <v>20</v>
      </c>
      <c r="B29" s="35">
        <f t="shared" ca="1" si="1"/>
        <v>5.2017266971040783</v>
      </c>
      <c r="C29" s="35">
        <f t="shared" ca="1" si="2"/>
        <v>0.20172669710407831</v>
      </c>
      <c r="D29" s="35">
        <f t="shared" ca="1" si="4"/>
        <v>3.6535614191702299</v>
      </c>
      <c r="E29" s="35">
        <f t="shared" ca="1" si="4"/>
        <v>8.4891714824037052</v>
      </c>
      <c r="F29" s="35">
        <f t="shared" ca="1" si="4"/>
        <v>5.5116662370923359</v>
      </c>
      <c r="G29" s="35">
        <f t="shared" ca="1" si="4"/>
        <v>4.3016929844638288</v>
      </c>
      <c r="H29" s="35">
        <f t="shared" ca="1" si="4"/>
        <v>2.6738350576511221</v>
      </c>
      <c r="I29" s="35">
        <f t="shared" ca="1" si="4"/>
        <v>9.2797003746708562</v>
      </c>
      <c r="J29" s="35">
        <f t="shared" ca="1" si="4"/>
        <v>2.722156160570302</v>
      </c>
      <c r="K29" s="35">
        <f t="shared" ca="1" si="4"/>
        <v>4.2851544117624254</v>
      </c>
      <c r="L29" s="35">
        <f t="shared" ca="1" si="4"/>
        <v>6.6444474792246337</v>
      </c>
      <c r="M29" s="35">
        <f t="shared" ca="1" si="4"/>
        <v>4.4558813640313462</v>
      </c>
    </row>
    <row r="30" spans="1:13" x14ac:dyDescent="0.15">
      <c r="A30" s="34">
        <v>21</v>
      </c>
      <c r="B30" s="35">
        <f t="shared" ca="1" si="1"/>
        <v>3.6657779303851328</v>
      </c>
      <c r="C30" s="35">
        <f t="shared" ca="1" si="2"/>
        <v>-1.3342220696148672</v>
      </c>
      <c r="D30" s="35">
        <f t="shared" ca="1" si="4"/>
        <v>3.2310802513584287</v>
      </c>
      <c r="E30" s="35">
        <f t="shared" ca="1" si="4"/>
        <v>2.2099048108021675</v>
      </c>
      <c r="F30" s="35">
        <f t="shared" ca="1" si="4"/>
        <v>2.1963082692661269</v>
      </c>
      <c r="G30" s="35">
        <f t="shared" ca="1" si="4"/>
        <v>4.2102282752205493</v>
      </c>
      <c r="H30" s="35">
        <f t="shared" ca="1" si="4"/>
        <v>1.800783578172009</v>
      </c>
      <c r="I30" s="35">
        <f t="shared" ca="1" si="4"/>
        <v>2.5797064140850332</v>
      </c>
      <c r="J30" s="35">
        <f t="shared" ca="1" si="4"/>
        <v>3.4819575754559358</v>
      </c>
      <c r="K30" s="35">
        <f t="shared" ca="1" si="4"/>
        <v>5.4885573525533689</v>
      </c>
      <c r="L30" s="35">
        <f t="shared" ca="1" si="4"/>
        <v>4.8120786010589107</v>
      </c>
      <c r="M30" s="35">
        <f t="shared" ca="1" si="4"/>
        <v>6.6471741758787939</v>
      </c>
    </row>
    <row r="31" spans="1:13" x14ac:dyDescent="0.15">
      <c r="A31" s="34">
        <v>22</v>
      </c>
      <c r="B31" s="35">
        <f t="shared" ca="1" si="1"/>
        <v>4.9292713057877657</v>
      </c>
      <c r="C31" s="35">
        <f t="shared" ca="1" si="2"/>
        <v>-7.0728694212234267E-2</v>
      </c>
      <c r="D31" s="35">
        <f t="shared" ca="1" si="4"/>
        <v>4.3670468454647935</v>
      </c>
      <c r="E31" s="35">
        <f t="shared" ca="1" si="4"/>
        <v>5.942543738537303</v>
      </c>
      <c r="F31" s="35">
        <f t="shared" ca="1" si="4"/>
        <v>5.1183413471500447</v>
      </c>
      <c r="G31" s="35">
        <f t="shared" ca="1" si="4"/>
        <v>4.3772891594648442</v>
      </c>
      <c r="H31" s="35">
        <f t="shared" ca="1" si="4"/>
        <v>5.0673765226550467</v>
      </c>
      <c r="I31" s="35">
        <f t="shared" ca="1" si="4"/>
        <v>5.8727319736751689</v>
      </c>
      <c r="J31" s="35">
        <f t="shared" ca="1" si="4"/>
        <v>7.4303066779850102</v>
      </c>
      <c r="K31" s="35">
        <f t="shared" ca="1" si="4"/>
        <v>3.2896184764935468</v>
      </c>
      <c r="L31" s="35">
        <f t="shared" ca="1" si="4"/>
        <v>4.7066280381787058</v>
      </c>
      <c r="M31" s="35">
        <f t="shared" ca="1" si="4"/>
        <v>3.1208302782731958</v>
      </c>
    </row>
    <row r="32" spans="1:13" x14ac:dyDescent="0.15">
      <c r="A32" s="34">
        <v>23</v>
      </c>
      <c r="B32" s="35">
        <f t="shared" ca="1" si="1"/>
        <v>5.3961162797670426</v>
      </c>
      <c r="C32" s="35">
        <f t="shared" ca="1" si="2"/>
        <v>0.39611627976704256</v>
      </c>
      <c r="D32" s="35">
        <f t="shared" ca="1" si="4"/>
        <v>6.3054101190924161</v>
      </c>
      <c r="E32" s="35">
        <f t="shared" ca="1" si="4"/>
        <v>4.2878280857309194</v>
      </c>
      <c r="F32" s="35">
        <f t="shared" ca="1" si="4"/>
        <v>9.2062936619622313</v>
      </c>
      <c r="G32" s="35">
        <f t="shared" ca="1" si="4"/>
        <v>6.7793021545734327</v>
      </c>
      <c r="H32" s="35">
        <f t="shared" ca="1" si="4"/>
        <v>3.1777617133417753</v>
      </c>
      <c r="I32" s="35">
        <f t="shared" ca="1" si="4"/>
        <v>3.8119020967808228</v>
      </c>
      <c r="J32" s="35">
        <f t="shared" ca="1" si="4"/>
        <v>3.2870248842068168</v>
      </c>
      <c r="K32" s="35">
        <f t="shared" ca="1" si="4"/>
        <v>3.8130946960491494</v>
      </c>
      <c r="L32" s="35">
        <f t="shared" ca="1" si="4"/>
        <v>5.1790527154623405</v>
      </c>
      <c r="M32" s="35">
        <f t="shared" ca="1" si="4"/>
        <v>8.1134926704705279</v>
      </c>
    </row>
    <row r="33" spans="1:13" x14ac:dyDescent="0.15">
      <c r="A33" s="34">
        <v>24</v>
      </c>
      <c r="B33" s="35">
        <f t="shared" ca="1" si="1"/>
        <v>4.5255609284101679</v>
      </c>
      <c r="C33" s="35">
        <f t="shared" ca="1" si="2"/>
        <v>-0.47443907158983212</v>
      </c>
      <c r="D33" s="35">
        <f t="shared" ca="1" si="4"/>
        <v>7.6909070185284563</v>
      </c>
      <c r="E33" s="35">
        <f t="shared" ca="1" si="4"/>
        <v>5.7361802653353697</v>
      </c>
      <c r="F33" s="35">
        <f t="shared" ca="1" si="4"/>
        <v>2.6014735597002248</v>
      </c>
      <c r="G33" s="35">
        <f t="shared" ca="1" si="4"/>
        <v>3.8619586954377407</v>
      </c>
      <c r="H33" s="35">
        <f t="shared" ca="1" si="4"/>
        <v>5.8026426031004865</v>
      </c>
      <c r="I33" s="35">
        <f t="shared" ca="1" si="4"/>
        <v>6.2784811749847558</v>
      </c>
      <c r="J33" s="35">
        <f t="shared" ca="1" si="4"/>
        <v>4.0908712035595034</v>
      </c>
      <c r="K33" s="35">
        <f t="shared" ca="1" si="4"/>
        <v>4.2255754734477433</v>
      </c>
      <c r="L33" s="35">
        <f t="shared" ca="1" si="4"/>
        <v>-1.7777242665755457</v>
      </c>
      <c r="M33" s="35">
        <f t="shared" ca="1" si="4"/>
        <v>6.7452435565829525</v>
      </c>
    </row>
    <row r="34" spans="1:13" x14ac:dyDescent="0.15">
      <c r="A34" s="34">
        <v>25</v>
      </c>
      <c r="B34" s="35">
        <f t="shared" ca="1" si="1"/>
        <v>4.7986707973028029</v>
      </c>
      <c r="C34" s="35">
        <f t="shared" ca="1" si="2"/>
        <v>-0.20132920269719712</v>
      </c>
      <c r="D34" s="35">
        <f t="shared" ca="1" si="4"/>
        <v>4.3500139489241914</v>
      </c>
      <c r="E34" s="35">
        <f t="shared" ca="1" si="4"/>
        <v>6.1120482612282068</v>
      </c>
      <c r="F34" s="35">
        <f t="shared" ca="1" si="4"/>
        <v>7.2004783936841985</v>
      </c>
      <c r="G34" s="35">
        <f t="shared" ca="1" si="4"/>
        <v>3.6763527313533455</v>
      </c>
      <c r="H34" s="35">
        <f t="shared" ca="1" si="4"/>
        <v>9.3757705240155644</v>
      </c>
      <c r="I34" s="35">
        <f t="shared" ca="1" si="4"/>
        <v>1.4920743281672051</v>
      </c>
      <c r="J34" s="35">
        <f t="shared" ca="1" si="4"/>
        <v>2.3559551231378686</v>
      </c>
      <c r="K34" s="35">
        <f t="shared" ca="1" si="4"/>
        <v>6.0693999288186049</v>
      </c>
      <c r="L34" s="35">
        <f t="shared" ca="1" si="4"/>
        <v>3.2848793003541377</v>
      </c>
      <c r="M34" s="35">
        <f t="shared" ca="1" si="4"/>
        <v>4.0697354333447109</v>
      </c>
    </row>
    <row r="35" spans="1:13" x14ac:dyDescent="0.15">
      <c r="A35" s="34">
        <v>26</v>
      </c>
      <c r="B35" s="35">
        <f t="shared" ca="1" si="1"/>
        <v>6.1728353910498415</v>
      </c>
      <c r="C35" s="35">
        <f t="shared" ca="1" si="2"/>
        <v>1.1728353910498415</v>
      </c>
      <c r="D35" s="35">
        <f t="shared" ca="1" si="4"/>
        <v>6.2988236150875601</v>
      </c>
      <c r="E35" s="35">
        <f t="shared" ca="1" si="4"/>
        <v>7.1405470598048444</v>
      </c>
      <c r="F35" s="35">
        <f t="shared" ca="1" si="4"/>
        <v>10.395756002679832</v>
      </c>
      <c r="G35" s="35">
        <f t="shared" ca="1" si="4"/>
        <v>4.9232517981862038</v>
      </c>
      <c r="H35" s="35">
        <f t="shared" ca="1" si="4"/>
        <v>8.2550469970830758</v>
      </c>
      <c r="I35" s="35">
        <f t="shared" ca="1" si="4"/>
        <v>4.5556831925716041</v>
      </c>
      <c r="J35" s="35">
        <f t="shared" ca="1" si="4"/>
        <v>6.7227799058323487</v>
      </c>
      <c r="K35" s="35">
        <f t="shared" ca="1" si="4"/>
        <v>5.9329488160145232</v>
      </c>
      <c r="L35" s="35">
        <f t="shared" ca="1" si="4"/>
        <v>5.3518462232287005</v>
      </c>
      <c r="M35" s="35">
        <f t="shared" ca="1" si="4"/>
        <v>2.151670300009723</v>
      </c>
    </row>
    <row r="36" spans="1:13" x14ac:dyDescent="0.15">
      <c r="A36" s="34">
        <v>27</v>
      </c>
      <c r="B36" s="35">
        <f t="shared" ca="1" si="1"/>
        <v>4.5942308278992519</v>
      </c>
      <c r="C36" s="35">
        <f t="shared" ca="1" si="2"/>
        <v>-0.40576917210074814</v>
      </c>
      <c r="D36" s="35">
        <f t="shared" ca="1" si="4"/>
        <v>4.8886900882418951</v>
      </c>
      <c r="E36" s="35">
        <f t="shared" ca="1" si="4"/>
        <v>1.9883969343880246</v>
      </c>
      <c r="F36" s="35">
        <f t="shared" ca="1" si="4"/>
        <v>2.1110864308172022</v>
      </c>
      <c r="G36" s="35">
        <f t="shared" ca="1" si="4"/>
        <v>5.2601237821226006</v>
      </c>
      <c r="H36" s="35">
        <f t="shared" ca="1" si="4"/>
        <v>4.5146358582516806</v>
      </c>
      <c r="I36" s="35">
        <f t="shared" ca="1" si="4"/>
        <v>5.1031479853891692</v>
      </c>
      <c r="J36" s="35">
        <f t="shared" ca="1" si="4"/>
        <v>3.8074271038022642</v>
      </c>
      <c r="K36" s="35">
        <f t="shared" ca="1" si="4"/>
        <v>6.5750891061173506</v>
      </c>
      <c r="L36" s="35">
        <f t="shared" ca="1" si="4"/>
        <v>5.0665070426313719</v>
      </c>
      <c r="M36" s="35">
        <f t="shared" ca="1" si="4"/>
        <v>6.6272039472309574</v>
      </c>
    </row>
    <row r="37" spans="1:13" x14ac:dyDescent="0.15">
      <c r="A37" s="34">
        <v>28</v>
      </c>
      <c r="B37" s="35">
        <f t="shared" ca="1" si="1"/>
        <v>3.735817093922023</v>
      </c>
      <c r="C37" s="35">
        <f t="shared" ca="1" si="2"/>
        <v>-1.264182906077977</v>
      </c>
      <c r="D37" s="35">
        <f t="shared" ca="1" si="4"/>
        <v>-0.57631639045324246</v>
      </c>
      <c r="E37" s="35">
        <f t="shared" ca="1" si="4"/>
        <v>2.1115172651886001</v>
      </c>
      <c r="F37" s="35">
        <f t="shared" ca="1" si="4"/>
        <v>4.6583892313134703</v>
      </c>
      <c r="G37" s="35">
        <f t="shared" ca="1" si="4"/>
        <v>5.7828983479812415</v>
      </c>
      <c r="H37" s="35">
        <f t="shared" ca="1" si="4"/>
        <v>3.4678991697316288</v>
      </c>
      <c r="I37" s="35">
        <f t="shared" ca="1" si="4"/>
        <v>6.3483817416186517</v>
      </c>
      <c r="J37" s="35">
        <f t="shared" ca="1" si="4"/>
        <v>4.691716469738231</v>
      </c>
      <c r="K37" s="35">
        <f t="shared" ca="1" si="4"/>
        <v>1.7864275654208717</v>
      </c>
      <c r="L37" s="35">
        <f t="shared" ca="1" si="4"/>
        <v>6.1985983736612713</v>
      </c>
      <c r="M37" s="35">
        <f t="shared" ca="1" si="4"/>
        <v>2.8886591650195057</v>
      </c>
    </row>
    <row r="38" spans="1:13" x14ac:dyDescent="0.15">
      <c r="A38" s="34">
        <v>29</v>
      </c>
      <c r="B38" s="35">
        <f t="shared" ca="1" si="1"/>
        <v>5.2795452656820903</v>
      </c>
      <c r="C38" s="35">
        <f t="shared" ca="1" si="2"/>
        <v>0.27954526568209026</v>
      </c>
      <c r="D38" s="35">
        <f t="shared" ca="1" si="4"/>
        <v>9.7263315835823754</v>
      </c>
      <c r="E38" s="35">
        <f t="shared" ca="1" si="4"/>
        <v>7.3751089716799303</v>
      </c>
      <c r="F38" s="35">
        <f t="shared" ca="1" si="4"/>
        <v>5.0432180501027206</v>
      </c>
      <c r="G38" s="35">
        <f t="shared" ca="1" si="4"/>
        <v>3.9240280187627974</v>
      </c>
      <c r="H38" s="35">
        <f t="shared" ca="1" si="4"/>
        <v>3.1107598139653256</v>
      </c>
      <c r="I38" s="35">
        <f t="shared" ca="1" si="4"/>
        <v>4.6951375439091114</v>
      </c>
      <c r="J38" s="35">
        <f t="shared" ca="1" si="4"/>
        <v>2.5767812678279505</v>
      </c>
      <c r="K38" s="35">
        <f t="shared" ca="1" si="4"/>
        <v>6.1869965823410151</v>
      </c>
      <c r="L38" s="35">
        <f t="shared" ca="1" si="4"/>
        <v>2.3203243715278661</v>
      </c>
      <c r="M38" s="35">
        <f t="shared" ca="1" si="4"/>
        <v>7.836766453121796</v>
      </c>
    </row>
    <row r="39" spans="1:13" x14ac:dyDescent="0.15">
      <c r="A39" s="34">
        <v>30</v>
      </c>
      <c r="B39" s="35">
        <f t="shared" ca="1" si="1"/>
        <v>3.8489276846618794</v>
      </c>
      <c r="C39" s="35">
        <f t="shared" ca="1" si="2"/>
        <v>-1.1510723153381206</v>
      </c>
      <c r="D39" s="35">
        <f t="shared" ca="1" si="4"/>
        <v>6.6476110616882798</v>
      </c>
      <c r="E39" s="35">
        <f ca="1">_xlfn.NORM.INV(RAND(),$B$2,$B$3)</f>
        <v>0.72329992099034435</v>
      </c>
      <c r="F39" s="35">
        <f t="shared" ca="1" si="4"/>
        <v>1.7203216293603387</v>
      </c>
      <c r="G39" s="35">
        <f t="shared" ca="1" si="4"/>
        <v>3.6694712888767995</v>
      </c>
      <c r="H39" s="35">
        <f t="shared" ca="1" si="4"/>
        <v>2.1065416372950407</v>
      </c>
      <c r="I39" s="35">
        <f t="shared" ca="1" si="4"/>
        <v>5.9782423356307799</v>
      </c>
      <c r="J39" s="35">
        <f t="shared" ca="1" si="4"/>
        <v>3.2351640713670791</v>
      </c>
      <c r="K39" s="35">
        <f t="shared" ca="1" si="4"/>
        <v>6.6251550513128148</v>
      </c>
      <c r="L39" s="35">
        <f t="shared" ca="1" si="4"/>
        <v>4.6917552632208448</v>
      </c>
      <c r="M39" s="35">
        <f t="shared" ca="1" si="4"/>
        <v>3.0917145868764626</v>
      </c>
    </row>
    <row r="40" spans="1:13" x14ac:dyDescent="0.15">
      <c r="A40" s="34">
        <v>31</v>
      </c>
      <c r="B40" s="35">
        <f t="shared" ca="1" si="1"/>
        <v>4.7551963149646657</v>
      </c>
      <c r="C40" s="35">
        <f t="shared" ca="1" si="2"/>
        <v>-0.24480368503533434</v>
      </c>
      <c r="D40" s="35">
        <f t="shared" ca="1" si="4"/>
        <v>4.7991432268043477</v>
      </c>
      <c r="E40" s="35">
        <f t="shared" ca="1" si="4"/>
        <v>5.6968142821040866</v>
      </c>
      <c r="F40" s="35">
        <f t="shared" ca="1" si="4"/>
        <v>3.1907649336309474</v>
      </c>
      <c r="G40" s="35">
        <f t="shared" ca="1" si="4"/>
        <v>8.3801086042131949</v>
      </c>
      <c r="H40" s="35">
        <f t="shared" ca="1" si="4"/>
        <v>3.6746483035351458</v>
      </c>
      <c r="I40" s="35">
        <f t="shared" ca="1" si="4"/>
        <v>5.5141317767701254</v>
      </c>
      <c r="J40" s="35">
        <f t="shared" ca="1" si="4"/>
        <v>2.9981534726847734</v>
      </c>
      <c r="K40" s="35">
        <f t="shared" ca="1" si="4"/>
        <v>1.8876672980720475</v>
      </c>
      <c r="L40" s="35">
        <f t="shared" ca="1" si="4"/>
        <v>4.1662901585910594</v>
      </c>
      <c r="M40" s="35">
        <f t="shared" ca="1" si="4"/>
        <v>7.2442410932409285</v>
      </c>
    </row>
    <row r="41" spans="1:13" x14ac:dyDescent="0.15">
      <c r="A41" s="34">
        <v>32</v>
      </c>
      <c r="B41" s="35">
        <f t="shared" ca="1" si="1"/>
        <v>4.6478029054001295</v>
      </c>
      <c r="C41" s="35">
        <f t="shared" ca="1" si="2"/>
        <v>-0.35219709459987047</v>
      </c>
      <c r="D41" s="35">
        <f t="shared" ca="1" si="4"/>
        <v>3.587195179645037</v>
      </c>
      <c r="E41" s="35">
        <f t="shared" ca="1" si="4"/>
        <v>10.567349406498128</v>
      </c>
      <c r="F41" s="35">
        <f t="shared" ca="1" si="4"/>
        <v>5.4005840825010205</v>
      </c>
      <c r="G41" s="35">
        <f t="shared" ca="1" si="4"/>
        <v>4.0857391200501487</v>
      </c>
      <c r="H41" s="35">
        <f t="shared" ca="1" si="4"/>
        <v>6.8428402480811767</v>
      </c>
      <c r="I41" s="35">
        <f t="shared" ca="1" si="4"/>
        <v>5.1725440491032968</v>
      </c>
      <c r="J41" s="35">
        <f t="shared" ca="1" si="4"/>
        <v>3.1121776406833463</v>
      </c>
      <c r="K41" s="35">
        <f t="shared" ca="1" si="4"/>
        <v>3.4873409156101545</v>
      </c>
      <c r="L41" s="35">
        <f t="shared" ca="1" si="4"/>
        <v>-1.4305647017935383</v>
      </c>
      <c r="M41" s="35">
        <f t="shared" ca="1" si="4"/>
        <v>5.6528231136225253</v>
      </c>
    </row>
    <row r="42" spans="1:13" x14ac:dyDescent="0.15">
      <c r="A42" s="34">
        <v>33</v>
      </c>
      <c r="B42" s="35">
        <f t="shared" ca="1" si="1"/>
        <v>5.0567883927500885</v>
      </c>
      <c r="C42" s="35">
        <f t="shared" ca="1" si="2"/>
        <v>5.6788392750088512E-2</v>
      </c>
      <c r="D42" s="35">
        <f t="shared" ca="1" si="4"/>
        <v>5.428845210788066</v>
      </c>
      <c r="E42" s="35">
        <f t="shared" ca="1" si="4"/>
        <v>4.4190641183783699</v>
      </c>
      <c r="F42" s="35">
        <f t="shared" ca="1" si="4"/>
        <v>4.7761008102643565</v>
      </c>
      <c r="G42" s="35">
        <f t="shared" ca="1" si="4"/>
        <v>5.8837016930710577</v>
      </c>
      <c r="H42" s="35">
        <f t="shared" ca="1" si="4"/>
        <v>1.2945024318704639</v>
      </c>
      <c r="I42" s="35">
        <f t="shared" ca="1" si="4"/>
        <v>5.5526070215473835</v>
      </c>
      <c r="J42" s="35">
        <f t="shared" ca="1" si="4"/>
        <v>7.061791488051484</v>
      </c>
      <c r="K42" s="35">
        <f t="shared" ca="1" si="4"/>
        <v>3.0674731945033855</v>
      </c>
      <c r="L42" s="35">
        <f t="shared" ca="1" si="4"/>
        <v>5.5258420951987892</v>
      </c>
      <c r="M42" s="35">
        <f t="shared" ca="1" si="4"/>
        <v>7.5579558638275337</v>
      </c>
    </row>
    <row r="43" spans="1:13" x14ac:dyDescent="0.15">
      <c r="A43" s="34">
        <v>34</v>
      </c>
      <c r="B43" s="35">
        <f t="shared" ca="1" si="1"/>
        <v>5.4145494307468889</v>
      </c>
      <c r="C43" s="35">
        <f t="shared" ca="1" si="2"/>
        <v>0.41454943074688888</v>
      </c>
      <c r="D43" s="35">
        <f t="shared" ref="D43:M58" ca="1" si="5">_xlfn.NORM.INV(RAND(),$B$2,$B$3)</f>
        <v>4.2702295719258956</v>
      </c>
      <c r="E43" s="35">
        <f t="shared" ca="1" si="5"/>
        <v>6.1752669767504447</v>
      </c>
      <c r="F43" s="35">
        <f t="shared" ca="1" si="5"/>
        <v>6.3139932590704237</v>
      </c>
      <c r="G43" s="35">
        <f t="shared" ca="1" si="5"/>
        <v>3.8105682914401315</v>
      </c>
      <c r="H43" s="35">
        <f t="shared" ca="1" si="5"/>
        <v>7.6392491425867624</v>
      </c>
      <c r="I43" s="35">
        <f t="shared" ca="1" si="5"/>
        <v>2.9934757538526782</v>
      </c>
      <c r="J43" s="35">
        <f t="shared" ca="1" si="5"/>
        <v>5.0341343614770544</v>
      </c>
      <c r="K43" s="35">
        <f t="shared" ca="1" si="5"/>
        <v>4.9857668194931462</v>
      </c>
      <c r="L43" s="35">
        <f t="shared" ca="1" si="5"/>
        <v>5.184843851836729</v>
      </c>
      <c r="M43" s="35">
        <f t="shared" ca="1" si="5"/>
        <v>7.7379662790356161</v>
      </c>
    </row>
    <row r="44" spans="1:13" x14ac:dyDescent="0.15">
      <c r="A44" s="34">
        <v>35</v>
      </c>
      <c r="B44" s="35">
        <f t="shared" ca="1" si="1"/>
        <v>5.6633416866801207</v>
      </c>
      <c r="C44" s="35">
        <f t="shared" ca="1" si="2"/>
        <v>0.66334168668012072</v>
      </c>
      <c r="D44" s="35">
        <f t="shared" ca="1" si="5"/>
        <v>6.7283116037873238</v>
      </c>
      <c r="E44" s="35">
        <f t="shared" ca="1" si="5"/>
        <v>4.7591360076111764</v>
      </c>
      <c r="F44" s="35">
        <f t="shared" ca="1" si="5"/>
        <v>5.3291523361470894</v>
      </c>
      <c r="G44" s="35">
        <f t="shared" ca="1" si="5"/>
        <v>5.5474250899720268</v>
      </c>
      <c r="H44" s="35">
        <f t="shared" ca="1" si="5"/>
        <v>8.2700860894469397</v>
      </c>
      <c r="I44" s="35">
        <f t="shared" ca="1" si="5"/>
        <v>3.7894402314082596</v>
      </c>
      <c r="J44" s="35">
        <f t="shared" ca="1" si="5"/>
        <v>2.7139767418232736</v>
      </c>
      <c r="K44" s="35">
        <f t="shared" ca="1" si="5"/>
        <v>4.1005425998330569</v>
      </c>
      <c r="L44" s="35">
        <f t="shared" ca="1" si="5"/>
        <v>7.8741120434494247</v>
      </c>
      <c r="M44" s="35">
        <f t="shared" ca="1" si="5"/>
        <v>7.5212341233226407</v>
      </c>
    </row>
    <row r="45" spans="1:13" x14ac:dyDescent="0.15">
      <c r="A45" s="34">
        <v>36</v>
      </c>
      <c r="B45" s="35">
        <f t="shared" ca="1" si="1"/>
        <v>4.4527910132222726</v>
      </c>
      <c r="C45" s="35">
        <f t="shared" ca="1" si="2"/>
        <v>-0.54720898677772745</v>
      </c>
      <c r="D45" s="35">
        <f t="shared" ca="1" si="5"/>
        <v>2.8466837655993587</v>
      </c>
      <c r="E45" s="35">
        <f t="shared" ca="1" si="5"/>
        <v>6.3946350424140288</v>
      </c>
      <c r="F45" s="35">
        <f t="shared" ca="1" si="5"/>
        <v>1.9904290546970373</v>
      </c>
      <c r="G45" s="35">
        <f t="shared" ca="1" si="5"/>
        <v>5.9685983016420252</v>
      </c>
      <c r="H45" s="35">
        <f t="shared" ca="1" si="5"/>
        <v>4.5660729648942597</v>
      </c>
      <c r="I45" s="35">
        <f t="shared" ca="1" si="5"/>
        <v>5.5877779283328373</v>
      </c>
      <c r="J45" s="35">
        <f t="shared" ca="1" si="5"/>
        <v>5.8013059105645306</v>
      </c>
      <c r="K45" s="35">
        <f t="shared" ca="1" si="5"/>
        <v>3.2208777955362562</v>
      </c>
      <c r="L45" s="35">
        <f t="shared" ca="1" si="5"/>
        <v>3.5749684152823917</v>
      </c>
      <c r="M45" s="35">
        <f t="shared" ca="1" si="5"/>
        <v>4.5765609532600005</v>
      </c>
    </row>
    <row r="46" spans="1:13" x14ac:dyDescent="0.15">
      <c r="A46" s="34">
        <v>37</v>
      </c>
      <c r="B46" s="35">
        <f t="shared" ca="1" si="1"/>
        <v>5.0617824765568944</v>
      </c>
      <c r="C46" s="35">
        <f t="shared" ca="1" si="2"/>
        <v>6.1782476556894395E-2</v>
      </c>
      <c r="D46" s="35">
        <f t="shared" ca="1" si="5"/>
        <v>2.9563933657910741</v>
      </c>
      <c r="E46" s="35">
        <f t="shared" ca="1" si="5"/>
        <v>6.0399222462628925</v>
      </c>
      <c r="F46" s="35">
        <f t="shared" ca="1" si="5"/>
        <v>5.3053832840081361</v>
      </c>
      <c r="G46" s="35">
        <f t="shared" ca="1" si="5"/>
        <v>8.8258365930720313</v>
      </c>
      <c r="H46" s="35">
        <f t="shared" ca="1" si="5"/>
        <v>3.6611204180904746</v>
      </c>
      <c r="I46" s="35">
        <f t="shared" ca="1" si="5"/>
        <v>5.5598798856129408</v>
      </c>
      <c r="J46" s="35">
        <f t="shared" ca="1" si="5"/>
        <v>3.9594207943398292</v>
      </c>
      <c r="K46" s="35">
        <f t="shared" ca="1" si="5"/>
        <v>7.6815683414151055</v>
      </c>
      <c r="L46" s="35">
        <f t="shared" ca="1" si="5"/>
        <v>2.8736542944125452</v>
      </c>
      <c r="M46" s="35">
        <f t="shared" ca="1" si="5"/>
        <v>3.7546455425639063</v>
      </c>
    </row>
    <row r="47" spans="1:13" x14ac:dyDescent="0.15">
      <c r="A47" s="34">
        <v>38</v>
      </c>
      <c r="B47" s="35">
        <f t="shared" ca="1" si="1"/>
        <v>4.2420659993867558</v>
      </c>
      <c r="C47" s="35">
        <f t="shared" ca="1" si="2"/>
        <v>-0.75793400061324423</v>
      </c>
      <c r="D47" s="35">
        <f t="shared" ca="1" si="5"/>
        <v>4.3442389636066343</v>
      </c>
      <c r="E47" s="35">
        <f t="shared" ca="1" si="5"/>
        <v>4.5105629120286101</v>
      </c>
      <c r="F47" s="35">
        <f t="shared" ca="1" si="5"/>
        <v>4.7595983715247732</v>
      </c>
      <c r="G47" s="35">
        <f t="shared" ca="1" si="5"/>
        <v>4.9303887376614677</v>
      </c>
      <c r="H47" s="35">
        <f t="shared" ca="1" si="5"/>
        <v>4.4420385819533861</v>
      </c>
      <c r="I47" s="35">
        <f t="shared" ca="1" si="5"/>
        <v>6.4263612791287814</v>
      </c>
      <c r="J47" s="35">
        <f t="shared" ca="1" si="5"/>
        <v>1.7658858320572373</v>
      </c>
      <c r="K47" s="35">
        <f t="shared" ca="1" si="5"/>
        <v>4.140787927729046</v>
      </c>
      <c r="L47" s="35">
        <f t="shared" ca="1" si="5"/>
        <v>2.2937358275039932</v>
      </c>
      <c r="M47" s="35">
        <f t="shared" ca="1" si="5"/>
        <v>4.8070615606736311</v>
      </c>
    </row>
    <row r="48" spans="1:13" x14ac:dyDescent="0.15">
      <c r="A48" s="34">
        <v>39</v>
      </c>
      <c r="B48" s="35">
        <f t="shared" ca="1" si="1"/>
        <v>5.7075600914666085</v>
      </c>
      <c r="C48" s="35">
        <f t="shared" ca="1" si="2"/>
        <v>0.70756009146660848</v>
      </c>
      <c r="D48" s="35">
        <f t="shared" ca="1" si="5"/>
        <v>4.046899830410454</v>
      </c>
      <c r="E48" s="35">
        <f t="shared" ca="1" si="5"/>
        <v>3.6585256686728651</v>
      </c>
      <c r="F48" s="35">
        <f t="shared" ca="1" si="5"/>
        <v>4.6861572236409064</v>
      </c>
      <c r="G48" s="35">
        <f t="shared" ca="1" si="5"/>
        <v>3.1942914794325596</v>
      </c>
      <c r="H48" s="35">
        <f t="shared" ca="1" si="5"/>
        <v>6.375659567322483</v>
      </c>
      <c r="I48" s="35">
        <f t="shared" ca="1" si="5"/>
        <v>10.329112237808975</v>
      </c>
      <c r="J48" s="35">
        <f t="shared" ca="1" si="5"/>
        <v>5.3340955474078742</v>
      </c>
      <c r="K48" s="35">
        <f t="shared" ca="1" si="5"/>
        <v>5.2120027128804374</v>
      </c>
      <c r="L48" s="35">
        <f t="shared" ca="1" si="5"/>
        <v>6.6768854803208058</v>
      </c>
      <c r="M48" s="35">
        <f t="shared" ca="1" si="5"/>
        <v>7.5619711667687142</v>
      </c>
    </row>
    <row r="49" spans="1:13" x14ac:dyDescent="0.15">
      <c r="A49" s="34">
        <v>40</v>
      </c>
      <c r="B49" s="35">
        <f t="shared" ca="1" si="1"/>
        <v>5.4625716943168658</v>
      </c>
      <c r="C49" s="35">
        <f t="shared" ca="1" si="2"/>
        <v>0.46257169431686584</v>
      </c>
      <c r="D49" s="35">
        <f t="shared" ca="1" si="5"/>
        <v>3.5213189689404403</v>
      </c>
      <c r="E49" s="35">
        <f t="shared" ca="1" si="5"/>
        <v>2.3651633122404689</v>
      </c>
      <c r="F49" s="35">
        <f t="shared" ca="1" si="5"/>
        <v>3.0844452435855843</v>
      </c>
      <c r="G49" s="35">
        <f t="shared" ca="1" si="5"/>
        <v>7.9464372638590053</v>
      </c>
      <c r="H49" s="35">
        <f t="shared" ca="1" si="5"/>
        <v>4.7186374656865064</v>
      </c>
      <c r="I49" s="35">
        <f t="shared" ca="1" si="5"/>
        <v>5.1614859304877676</v>
      </c>
      <c r="J49" s="35">
        <f t="shared" ca="1" si="5"/>
        <v>3.4617396690339111</v>
      </c>
      <c r="K49" s="35">
        <f t="shared" ca="1" si="5"/>
        <v>6.8775052781932793</v>
      </c>
      <c r="L49" s="35">
        <f t="shared" ca="1" si="5"/>
        <v>8.7713597271006982</v>
      </c>
      <c r="M49" s="35">
        <f t="shared" ca="1" si="5"/>
        <v>8.7176240840409989</v>
      </c>
    </row>
    <row r="50" spans="1:13" x14ac:dyDescent="0.15">
      <c r="A50" s="34">
        <v>41</v>
      </c>
      <c r="B50" s="35">
        <f t="shared" ca="1" si="1"/>
        <v>4.6453557929157201</v>
      </c>
      <c r="C50" s="35">
        <f t="shared" ca="1" si="2"/>
        <v>-0.35464420708427991</v>
      </c>
      <c r="D50" s="35">
        <f t="shared" ca="1" si="5"/>
        <v>3.1899107440551844</v>
      </c>
      <c r="E50" s="35">
        <f t="shared" ca="1" si="5"/>
        <v>2.9175992708313605</v>
      </c>
      <c r="F50" s="35">
        <f t="shared" ca="1" si="5"/>
        <v>4.6682707269833221</v>
      </c>
      <c r="G50" s="35">
        <f t="shared" ca="1" si="5"/>
        <v>5.3342945209548356</v>
      </c>
      <c r="H50" s="35">
        <f t="shared" ca="1" si="5"/>
        <v>5.2207316199766431</v>
      </c>
      <c r="I50" s="35">
        <f t="shared" ca="1" si="5"/>
        <v>3.7401095539606652</v>
      </c>
      <c r="J50" s="35">
        <f t="shared" ca="1" si="5"/>
        <v>6.0174672175210855</v>
      </c>
      <c r="K50" s="35">
        <f t="shared" ca="1" si="5"/>
        <v>4.136291057227087</v>
      </c>
      <c r="L50" s="35">
        <f t="shared" ca="1" si="5"/>
        <v>7.690371128929538</v>
      </c>
      <c r="M50" s="35">
        <f t="shared" ca="1" si="5"/>
        <v>3.5385120887174786</v>
      </c>
    </row>
    <row r="51" spans="1:13" x14ac:dyDescent="0.15">
      <c r="A51" s="34">
        <v>42</v>
      </c>
      <c r="B51" s="35">
        <f t="shared" ca="1" si="1"/>
        <v>5.0245850976932083</v>
      </c>
      <c r="C51" s="35">
        <f t="shared" ca="1" si="2"/>
        <v>2.4585097693208269E-2</v>
      </c>
      <c r="D51" s="35">
        <f t="shared" ca="1" si="5"/>
        <v>3.134585600478474</v>
      </c>
      <c r="E51" s="35">
        <f t="shared" ca="1" si="5"/>
        <v>3.4702414694438017</v>
      </c>
      <c r="F51" s="35">
        <f t="shared" ca="1" si="5"/>
        <v>4.6017738592731989</v>
      </c>
      <c r="G51" s="35">
        <f t="shared" ca="1" si="5"/>
        <v>3.5970159994750688</v>
      </c>
      <c r="H51" s="35">
        <f t="shared" ca="1" si="5"/>
        <v>5.6520560654470735</v>
      </c>
      <c r="I51" s="35">
        <f t="shared" ca="1" si="5"/>
        <v>5.9081687197404555</v>
      </c>
      <c r="J51" s="35">
        <f t="shared" ca="1" si="5"/>
        <v>5.9380497267040493</v>
      </c>
      <c r="K51" s="35">
        <f t="shared" ca="1" si="5"/>
        <v>5.6809012739027409</v>
      </c>
      <c r="L51" s="35">
        <f t="shared" ca="1" si="5"/>
        <v>4.760372561491784</v>
      </c>
      <c r="M51" s="35">
        <f t="shared" ca="1" si="5"/>
        <v>7.5026857009754337</v>
      </c>
    </row>
    <row r="52" spans="1:13" x14ac:dyDescent="0.15">
      <c r="A52" s="34">
        <v>43</v>
      </c>
      <c r="B52" s="35">
        <f t="shared" ca="1" si="1"/>
        <v>5.1375060444911185</v>
      </c>
      <c r="C52" s="35">
        <f t="shared" ca="1" si="2"/>
        <v>0.13750604449111847</v>
      </c>
      <c r="D52" s="35">
        <f t="shared" ca="1" si="5"/>
        <v>7.0873200244422225</v>
      </c>
      <c r="E52" s="35">
        <f t="shared" ca="1" si="5"/>
        <v>6.2638065413559367</v>
      </c>
      <c r="F52" s="35">
        <f t="shared" ca="1" si="5"/>
        <v>5.2552853455356736</v>
      </c>
      <c r="G52" s="35">
        <f t="shared" ca="1" si="5"/>
        <v>5.3573456495505312</v>
      </c>
      <c r="H52" s="35">
        <f t="shared" ca="1" si="5"/>
        <v>5.6843198148231648</v>
      </c>
      <c r="I52" s="35">
        <f t="shared" ca="1" si="5"/>
        <v>2.6790191028914783</v>
      </c>
      <c r="J52" s="35">
        <f t="shared" ca="1" si="5"/>
        <v>0.83194908520838684</v>
      </c>
      <c r="K52" s="35">
        <f t="shared" ca="1" si="5"/>
        <v>5.8179495388025249</v>
      </c>
      <c r="L52" s="35">
        <f t="shared" ca="1" si="5"/>
        <v>7.4498903985886251</v>
      </c>
      <c r="M52" s="35">
        <f t="shared" ca="1" si="5"/>
        <v>4.9481749437126457</v>
      </c>
    </row>
    <row r="53" spans="1:13" x14ac:dyDescent="0.15">
      <c r="A53" s="34">
        <v>44</v>
      </c>
      <c r="B53" s="35">
        <f t="shared" ca="1" si="1"/>
        <v>5.4544438604858989</v>
      </c>
      <c r="C53" s="35">
        <f t="shared" ca="1" si="2"/>
        <v>0.45444386048589891</v>
      </c>
      <c r="D53" s="35">
        <f t="shared" ca="1" si="5"/>
        <v>7.7168616549653617</v>
      </c>
      <c r="E53" s="35">
        <f t="shared" ca="1" si="5"/>
        <v>3.8137985914411492</v>
      </c>
      <c r="F53" s="35">
        <f t="shared" ca="1" si="5"/>
        <v>6.3589633789217999</v>
      </c>
      <c r="G53" s="35">
        <f t="shared" ca="1" si="5"/>
        <v>3.3780933805475293</v>
      </c>
      <c r="H53" s="35">
        <f t="shared" ca="1" si="5"/>
        <v>6.3252516340003995</v>
      </c>
      <c r="I53" s="35">
        <f t="shared" ca="1" si="5"/>
        <v>5.8321720178227565</v>
      </c>
      <c r="J53" s="35">
        <f t="shared" ca="1" si="5"/>
        <v>4.5533831914370477</v>
      </c>
      <c r="K53" s="35">
        <f t="shared" ca="1" si="5"/>
        <v>5.7359492480046281</v>
      </c>
      <c r="L53" s="35">
        <f t="shared" ca="1" si="5"/>
        <v>4.4768192963445665</v>
      </c>
      <c r="M53" s="35">
        <f t="shared" ca="1" si="5"/>
        <v>6.3531462113737476</v>
      </c>
    </row>
    <row r="54" spans="1:13" x14ac:dyDescent="0.15">
      <c r="A54" s="34">
        <v>45</v>
      </c>
      <c r="B54" s="35">
        <f t="shared" ca="1" si="1"/>
        <v>5.4322133042427074</v>
      </c>
      <c r="C54" s="35">
        <f t="shared" ca="1" si="2"/>
        <v>0.43221330424270743</v>
      </c>
      <c r="D54" s="35">
        <f t="shared" ca="1" si="5"/>
        <v>2.9112285439932202</v>
      </c>
      <c r="E54" s="35">
        <f t="shared" ca="1" si="5"/>
        <v>4.8537346823487013</v>
      </c>
      <c r="F54" s="35">
        <f t="shared" ca="1" si="5"/>
        <v>6.2056743584730878</v>
      </c>
      <c r="G54" s="35">
        <f t="shared" ca="1" si="5"/>
        <v>5.1023794519971437</v>
      </c>
      <c r="H54" s="35">
        <f t="shared" ca="1" si="5"/>
        <v>6.2689170863894681</v>
      </c>
      <c r="I54" s="35">
        <f t="shared" ca="1" si="5"/>
        <v>5.4962852825795734</v>
      </c>
      <c r="J54" s="35">
        <f t="shared" ca="1" si="5"/>
        <v>6.6141168419861316</v>
      </c>
      <c r="K54" s="35">
        <f t="shared" ca="1" si="5"/>
        <v>3.7035559566522163</v>
      </c>
      <c r="L54" s="35">
        <f t="shared" ca="1" si="5"/>
        <v>6.1139273923366337</v>
      </c>
      <c r="M54" s="35">
        <f t="shared" ca="1" si="5"/>
        <v>7.0523134456708956</v>
      </c>
    </row>
    <row r="55" spans="1:13" x14ac:dyDescent="0.15">
      <c r="A55" s="34">
        <v>46</v>
      </c>
      <c r="B55" s="35">
        <f t="shared" ca="1" si="1"/>
        <v>4.2530045027454992</v>
      </c>
      <c r="C55" s="35">
        <f t="shared" ca="1" si="2"/>
        <v>-0.74699549725450076</v>
      </c>
      <c r="D55" s="35">
        <f t="shared" ca="1" si="5"/>
        <v>4.2298070875266482</v>
      </c>
      <c r="E55" s="35">
        <f t="shared" ca="1" si="5"/>
        <v>8.6169341001903312</v>
      </c>
      <c r="F55" s="35">
        <f t="shared" ca="1" si="5"/>
        <v>2.5933221911379349</v>
      </c>
      <c r="G55" s="35">
        <f t="shared" ca="1" si="5"/>
        <v>5.6736166493168367</v>
      </c>
      <c r="H55" s="35">
        <f t="shared" ca="1" si="5"/>
        <v>5.8777344248494785</v>
      </c>
      <c r="I55" s="35">
        <f t="shared" ca="1" si="5"/>
        <v>4.2871218473325472</v>
      </c>
      <c r="J55" s="35">
        <f t="shared" ca="1" si="5"/>
        <v>3.5043282773393463</v>
      </c>
      <c r="K55" s="35">
        <f t="shared" ca="1" si="5"/>
        <v>4.6719405921819055</v>
      </c>
      <c r="L55" s="35">
        <f t="shared" ca="1" si="5"/>
        <v>3.4316084840619214</v>
      </c>
      <c r="M55" s="35">
        <f t="shared" ca="1" si="5"/>
        <v>-0.35636862648194345</v>
      </c>
    </row>
    <row r="56" spans="1:13" x14ac:dyDescent="0.15">
      <c r="A56" s="34">
        <v>47</v>
      </c>
      <c r="B56" s="35">
        <f t="shared" ca="1" si="1"/>
        <v>4.6264717656879029</v>
      </c>
      <c r="C56" s="35">
        <f t="shared" ca="1" si="2"/>
        <v>-0.37352823431209714</v>
      </c>
      <c r="D56" s="35">
        <f t="shared" ca="1" si="5"/>
        <v>3.1269466726773842</v>
      </c>
      <c r="E56" s="35">
        <f t="shared" ca="1" si="5"/>
        <v>4.8584565878556329</v>
      </c>
      <c r="F56" s="35">
        <f t="shared" ca="1" si="5"/>
        <v>7.7792171572324085</v>
      </c>
      <c r="G56" s="35">
        <f t="shared" ca="1" si="5"/>
        <v>8.0976013604442265</v>
      </c>
      <c r="H56" s="35">
        <f t="shared" ca="1" si="5"/>
        <v>3.4123283334327201</v>
      </c>
      <c r="I56" s="35">
        <f t="shared" ca="1" si="5"/>
        <v>1.6013533214641384</v>
      </c>
      <c r="J56" s="35">
        <f t="shared" ca="1" si="5"/>
        <v>3.8170924679493989</v>
      </c>
      <c r="K56" s="35">
        <f t="shared" ca="1" si="5"/>
        <v>3.607799011767769</v>
      </c>
      <c r="L56" s="35">
        <f t="shared" ca="1" si="5"/>
        <v>3.5245349002603885</v>
      </c>
      <c r="M56" s="35">
        <f t="shared" ca="1" si="5"/>
        <v>6.4393878437949583</v>
      </c>
    </row>
    <row r="57" spans="1:13" x14ac:dyDescent="0.15">
      <c r="A57" s="34">
        <v>48</v>
      </c>
      <c r="B57" s="35">
        <f t="shared" ca="1" si="1"/>
        <v>5.7761313595844594</v>
      </c>
      <c r="C57" s="35">
        <f t="shared" ca="1" si="2"/>
        <v>0.77613135958445945</v>
      </c>
      <c r="D57" s="35">
        <f t="shared" ca="1" si="5"/>
        <v>5.3382528552155213</v>
      </c>
      <c r="E57" s="35">
        <f ca="1">_xlfn.NORM.INV(RAND(),$B$2,$B$3)</f>
        <v>4.6982045132137564</v>
      </c>
      <c r="F57" s="35">
        <f t="shared" ca="1" si="5"/>
        <v>9.5188421387543443</v>
      </c>
      <c r="G57" s="35">
        <f t="shared" ca="1" si="5"/>
        <v>4.0182416015773574</v>
      </c>
      <c r="H57" s="35">
        <f t="shared" ca="1" si="5"/>
        <v>8.5646149695214628</v>
      </c>
      <c r="I57" s="35">
        <f t="shared" ca="1" si="5"/>
        <v>4.5826322691438719</v>
      </c>
      <c r="J57" s="35">
        <f t="shared" ca="1" si="5"/>
        <v>7.9406652941413682</v>
      </c>
      <c r="K57" s="35">
        <f t="shared" ca="1" si="5"/>
        <v>1.8843210041119836</v>
      </c>
      <c r="L57" s="35">
        <f t="shared" ca="1" si="5"/>
        <v>6.6232924329814367</v>
      </c>
      <c r="M57" s="35">
        <f t="shared" ca="1" si="5"/>
        <v>4.5922465171835007</v>
      </c>
    </row>
    <row r="58" spans="1:13" x14ac:dyDescent="0.15">
      <c r="A58" s="34">
        <v>49</v>
      </c>
      <c r="B58" s="35">
        <f t="shared" ca="1" si="1"/>
        <v>5.5715560675004818</v>
      </c>
      <c r="C58" s="35">
        <f t="shared" ca="1" si="2"/>
        <v>0.57155606750048182</v>
      </c>
      <c r="D58" s="35">
        <f t="shared" ca="1" si="5"/>
        <v>5.4560607110003509</v>
      </c>
      <c r="E58" s="35">
        <f t="shared" ca="1" si="5"/>
        <v>7.3891948403246985</v>
      </c>
      <c r="F58" s="35">
        <f t="shared" ca="1" si="5"/>
        <v>4.753738581477168</v>
      </c>
      <c r="G58" s="35">
        <f t="shared" ca="1" si="5"/>
        <v>6.0408652081061822</v>
      </c>
      <c r="H58" s="35">
        <f t="shared" ca="1" si="5"/>
        <v>4.2135077734953672</v>
      </c>
      <c r="I58" s="35">
        <f t="shared" ca="1" si="5"/>
        <v>3.7296095328365402</v>
      </c>
      <c r="J58" s="35">
        <f t="shared" ca="1" si="5"/>
        <v>3.4339446155117654</v>
      </c>
      <c r="K58" s="35">
        <f t="shared" ca="1" si="5"/>
        <v>4.6290218028117343</v>
      </c>
      <c r="L58" s="35">
        <f t="shared" ca="1" si="5"/>
        <v>8.5871044591073975</v>
      </c>
      <c r="M58" s="35">
        <f t="shared" ca="1" si="5"/>
        <v>7.4825131503336078</v>
      </c>
    </row>
    <row r="59" spans="1:13" x14ac:dyDescent="0.15">
      <c r="A59" s="34">
        <v>50</v>
      </c>
      <c r="B59" s="35">
        <f t="shared" ca="1" si="1"/>
        <v>4.4912909481975252</v>
      </c>
      <c r="C59" s="35">
        <f t="shared" ca="1" si="2"/>
        <v>-0.50870905180247483</v>
      </c>
      <c r="D59" s="35">
        <f t="shared" ref="D59:M59" ca="1" si="6">_xlfn.NORM.INV(RAND(),$B$2,$B$3)</f>
        <v>6.9325910810122187</v>
      </c>
      <c r="E59" s="35">
        <f t="shared" ca="1" si="6"/>
        <v>4.4113774339090392</v>
      </c>
      <c r="F59" s="35">
        <f t="shared" ca="1" si="6"/>
        <v>0.97968233486748257</v>
      </c>
      <c r="G59" s="35">
        <f t="shared" ca="1" si="6"/>
        <v>4.0330690407341159</v>
      </c>
      <c r="H59" s="35">
        <f t="shared" ca="1" si="6"/>
        <v>2.9046891132496322</v>
      </c>
      <c r="I59" s="35">
        <f t="shared" ca="1" si="6"/>
        <v>9.4263840284856251</v>
      </c>
      <c r="J59" s="35">
        <f t="shared" ca="1" si="6"/>
        <v>3.5007645144385302</v>
      </c>
      <c r="K59" s="35">
        <f t="shared" ca="1" si="6"/>
        <v>3.9969780781782189</v>
      </c>
      <c r="L59" s="35">
        <f t="shared" ca="1" si="6"/>
        <v>2.6991688136440182</v>
      </c>
      <c r="M59" s="35">
        <f t="shared" ca="1" si="6"/>
        <v>6.0282050434563699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A84C-28EB-D740-AE7C-6614C33DD63E}">
  <sheetPr codeName="Sheet17"/>
  <dimension ref="A1:L60"/>
  <sheetViews>
    <sheetView zoomScale="180" zoomScaleNormal="180" workbookViewId="0">
      <selection activeCell="K3" sqref="K3"/>
    </sheetView>
  </sheetViews>
  <sheetFormatPr baseColWidth="10" defaultRowHeight="13" x14ac:dyDescent="0.15"/>
  <cols>
    <col min="3" max="12" width="7.6640625" bestFit="1" customWidth="1"/>
  </cols>
  <sheetData>
    <row r="1" spans="1:12" x14ac:dyDescent="0.15">
      <c r="A1" s="32" t="s">
        <v>93</v>
      </c>
    </row>
    <row r="2" spans="1:12" x14ac:dyDescent="0.15">
      <c r="A2" s="34" t="s">
        <v>70</v>
      </c>
      <c r="B2">
        <v>5</v>
      </c>
    </row>
    <row r="3" spans="1:12" x14ac:dyDescent="0.15">
      <c r="A3" s="34" t="s">
        <v>71</v>
      </c>
      <c r="B3">
        <v>2</v>
      </c>
    </row>
    <row r="4" spans="1:12" x14ac:dyDescent="0.15">
      <c r="A4" s="34" t="s">
        <v>90</v>
      </c>
      <c r="B4">
        <f>B3/SQRT(10)</f>
        <v>0.63245553203367588</v>
      </c>
    </row>
    <row r="5" spans="1:12" x14ac:dyDescent="0.15">
      <c r="A5" s="34"/>
    </row>
    <row r="6" spans="1:12" x14ac:dyDescent="0.15">
      <c r="A6" s="32" t="s">
        <v>94</v>
      </c>
    </row>
    <row r="7" spans="1:12" x14ac:dyDescent="0.15">
      <c r="A7" s="34" t="s">
        <v>84</v>
      </c>
      <c r="B7" s="35">
        <f ca="1">AVERAGE(B11:B60)</f>
        <v>5.0365432038803979</v>
      </c>
    </row>
    <row r="8" spans="1:12" x14ac:dyDescent="0.15">
      <c r="A8" s="34" t="s">
        <v>95</v>
      </c>
      <c r="B8">
        <f ca="1">_xlfn.VAR.S(B11:B60)</f>
        <v>0.45189229683415871</v>
      </c>
    </row>
    <row r="9" spans="1:12" x14ac:dyDescent="0.15">
      <c r="A9" s="34"/>
    </row>
    <row r="10" spans="1:12" x14ac:dyDescent="0.15">
      <c r="A10" s="34" t="s">
        <v>73</v>
      </c>
      <c r="B10" s="34" t="s">
        <v>72</v>
      </c>
      <c r="C10" s="34" t="s">
        <v>74</v>
      </c>
      <c r="D10" s="34" t="s">
        <v>75</v>
      </c>
      <c r="E10" s="34" t="s">
        <v>76</v>
      </c>
      <c r="F10" s="34" t="s">
        <v>77</v>
      </c>
      <c r="G10" s="34" t="s">
        <v>78</v>
      </c>
      <c r="H10" s="34" t="s">
        <v>79</v>
      </c>
      <c r="I10" s="34" t="s">
        <v>80</v>
      </c>
      <c r="J10" s="34" t="s">
        <v>81</v>
      </c>
      <c r="K10" s="34" t="s">
        <v>82</v>
      </c>
      <c r="L10" s="34" t="s">
        <v>83</v>
      </c>
    </row>
    <row r="11" spans="1:12" x14ac:dyDescent="0.15">
      <c r="A11" s="34">
        <v>1</v>
      </c>
      <c r="B11" s="35">
        <f ca="1">AVERAGE(C11:L11)</f>
        <v>5.1482152317859002</v>
      </c>
      <c r="C11" s="35">
        <f ca="1">_xlfn.NORM.INV(RAND(),$B$2,$B$3)</f>
        <v>5.4077546896547437</v>
      </c>
      <c r="D11" s="35">
        <f t="shared" ref="D11:L11" ca="1" si="0">_xlfn.NORM.INV(RAND(),$B$2,$B$3)</f>
        <v>2.4029468000580598</v>
      </c>
      <c r="E11" s="35">
        <f t="shared" ca="1" si="0"/>
        <v>6.0124558546414208</v>
      </c>
      <c r="F11" s="35">
        <f t="shared" ca="1" si="0"/>
        <v>9.8315118505617711</v>
      </c>
      <c r="G11" s="35">
        <f t="shared" ca="1" si="0"/>
        <v>3.2074365131544376</v>
      </c>
      <c r="H11" s="35">
        <f t="shared" ca="1" si="0"/>
        <v>3.6965604336542306</v>
      </c>
      <c r="I11" s="35">
        <f ca="1">_xlfn.NORM.INV(RAND(),$B$2,$B$3)</f>
        <v>4.7854998291939941</v>
      </c>
      <c r="J11" s="35">
        <f t="shared" ca="1" si="0"/>
        <v>6.1339633776479721</v>
      </c>
      <c r="K11" s="35">
        <f t="shared" ca="1" si="0"/>
        <v>5.6171955075458522</v>
      </c>
      <c r="L11" s="35">
        <f t="shared" ca="1" si="0"/>
        <v>4.3868274617465222</v>
      </c>
    </row>
    <row r="12" spans="1:12" x14ac:dyDescent="0.15">
      <c r="A12" s="34">
        <v>2</v>
      </c>
      <c r="B12" s="35">
        <f t="shared" ref="B12:B20" ca="1" si="1">AVERAGE(C12:L12)</f>
        <v>5.6477717378507064</v>
      </c>
      <c r="C12" s="35">
        <f t="shared" ref="C12:L27" ca="1" si="2">_xlfn.NORM.INV(RAND(),$B$2,$B$3)</f>
        <v>4.9002887221880478</v>
      </c>
      <c r="D12" s="35">
        <f t="shared" ca="1" si="2"/>
        <v>6.6541065108031097</v>
      </c>
      <c r="E12" s="35">
        <f t="shared" ca="1" si="2"/>
        <v>7.1610493232371137</v>
      </c>
      <c r="F12" s="35">
        <f t="shared" ca="1" si="2"/>
        <v>3.872388980788108</v>
      </c>
      <c r="G12" s="35">
        <f t="shared" ca="1" si="2"/>
        <v>4.8140249688803829</v>
      </c>
      <c r="H12" s="35">
        <f t="shared" ca="1" si="2"/>
        <v>6.1624267891717395</v>
      </c>
      <c r="I12" s="35">
        <f t="shared" ca="1" si="2"/>
        <v>5.5881345160991174</v>
      </c>
      <c r="J12" s="35">
        <f t="shared" ca="1" si="2"/>
        <v>6.7695314623888221</v>
      </c>
      <c r="K12" s="35">
        <f t="shared" ca="1" si="2"/>
        <v>4.962749215106018</v>
      </c>
      <c r="L12" s="35">
        <f t="shared" ca="1" si="2"/>
        <v>5.5930168898446109</v>
      </c>
    </row>
    <row r="13" spans="1:12" x14ac:dyDescent="0.15">
      <c r="A13" s="34">
        <v>3</v>
      </c>
      <c r="B13" s="35">
        <f t="shared" ca="1" si="1"/>
        <v>4.2944873428710109</v>
      </c>
      <c r="C13" s="35">
        <f t="shared" ca="1" si="2"/>
        <v>6.1643390440501129</v>
      </c>
      <c r="D13" s="35">
        <f t="shared" ca="1" si="2"/>
        <v>2.5589467549181455</v>
      </c>
      <c r="E13" s="35">
        <f t="shared" ca="1" si="2"/>
        <v>4.2191397337778307</v>
      </c>
      <c r="F13" s="35">
        <f t="shared" ca="1" si="2"/>
        <v>7.6922337938755074</v>
      </c>
      <c r="G13" s="35">
        <f t="shared" ca="1" si="2"/>
        <v>2.6851788917992905</v>
      </c>
      <c r="H13" s="35">
        <f t="shared" ca="1" si="2"/>
        <v>5.2299494891123315</v>
      </c>
      <c r="I13" s="35">
        <f t="shared" ca="1" si="2"/>
        <v>3.2102211333969359</v>
      </c>
      <c r="J13" s="35">
        <f t="shared" ca="1" si="2"/>
        <v>2.7746292360781486</v>
      </c>
      <c r="K13" s="35">
        <f t="shared" ca="1" si="2"/>
        <v>4.672584728498788</v>
      </c>
      <c r="L13" s="35">
        <f t="shared" ca="1" si="2"/>
        <v>3.7376506232030167</v>
      </c>
    </row>
    <row r="14" spans="1:12" x14ac:dyDescent="0.15">
      <c r="A14" s="34">
        <v>4</v>
      </c>
      <c r="B14" s="35">
        <f t="shared" ca="1" si="1"/>
        <v>5.1351727824981115</v>
      </c>
      <c r="C14" s="35">
        <f t="shared" ca="1" si="2"/>
        <v>6.5035767517150402</v>
      </c>
      <c r="D14" s="35">
        <f t="shared" ca="1" si="2"/>
        <v>6.3234617331198146</v>
      </c>
      <c r="E14" s="35">
        <f t="shared" ca="1" si="2"/>
        <v>5.6539252704835787</v>
      </c>
      <c r="F14" s="35">
        <f t="shared" ca="1" si="2"/>
        <v>-0.49629849862946962</v>
      </c>
      <c r="G14" s="35">
        <f t="shared" ca="1" si="2"/>
        <v>5.7054896421652055</v>
      </c>
      <c r="H14" s="35">
        <f t="shared" ca="1" si="2"/>
        <v>7.0661154304370362</v>
      </c>
      <c r="I14" s="35">
        <f t="shared" ca="1" si="2"/>
        <v>6.0478526292634456</v>
      </c>
      <c r="J14" s="35">
        <f t="shared" ca="1" si="2"/>
        <v>4.4894968623426106</v>
      </c>
      <c r="K14" s="35">
        <f t="shared" ca="1" si="2"/>
        <v>5.6316737950327864</v>
      </c>
      <c r="L14" s="35">
        <f t="shared" ca="1" si="2"/>
        <v>4.4264342090510587</v>
      </c>
    </row>
    <row r="15" spans="1:12" x14ac:dyDescent="0.15">
      <c r="A15" s="34">
        <v>5</v>
      </c>
      <c r="B15" s="35">
        <f t="shared" ca="1" si="1"/>
        <v>5.0660030844862094</v>
      </c>
      <c r="C15" s="35">
        <f t="shared" ca="1" si="2"/>
        <v>5.7199519106952881</v>
      </c>
      <c r="D15" s="35">
        <f t="shared" ca="1" si="2"/>
        <v>4.5936383328766492</v>
      </c>
      <c r="E15" s="35">
        <f t="shared" ca="1" si="2"/>
        <v>6.4581481114421626</v>
      </c>
      <c r="F15" s="35">
        <f t="shared" ca="1" si="2"/>
        <v>5.7121510695181001</v>
      </c>
      <c r="G15" s="35">
        <f t="shared" ca="1" si="2"/>
        <v>5.7298406505677475</v>
      </c>
      <c r="H15" s="35">
        <f t="shared" ca="1" si="2"/>
        <v>5.3337626659862298</v>
      </c>
      <c r="I15" s="35">
        <f t="shared" ca="1" si="2"/>
        <v>6.6933537001238861</v>
      </c>
      <c r="J15" s="35">
        <f t="shared" ca="1" si="2"/>
        <v>2.7785852185704516</v>
      </c>
      <c r="K15" s="35">
        <f t="shared" ca="1" si="2"/>
        <v>2.8768204009855465</v>
      </c>
      <c r="L15" s="35">
        <f t="shared" ca="1" si="2"/>
        <v>4.7637787840960355</v>
      </c>
    </row>
    <row r="16" spans="1:12" x14ac:dyDescent="0.15">
      <c r="A16" s="34">
        <v>6</v>
      </c>
      <c r="B16" s="35">
        <f t="shared" ca="1" si="1"/>
        <v>6.042996610095388</v>
      </c>
      <c r="C16" s="35">
        <f t="shared" ca="1" si="2"/>
        <v>6.2213323576434654</v>
      </c>
      <c r="D16" s="35">
        <f t="shared" ca="1" si="2"/>
        <v>4.5326029192862496</v>
      </c>
      <c r="E16" s="35">
        <f t="shared" ca="1" si="2"/>
        <v>6.8133559319466013</v>
      </c>
      <c r="F16" s="35">
        <f t="shared" ca="1" si="2"/>
        <v>6.4619591952291575</v>
      </c>
      <c r="G16" s="35">
        <f t="shared" ca="1" si="2"/>
        <v>7.0797632764372915</v>
      </c>
      <c r="H16" s="35">
        <f t="shared" ca="1" si="2"/>
        <v>8.7108342120090416</v>
      </c>
      <c r="I16" s="35">
        <f t="shared" ca="1" si="2"/>
        <v>6.4353761625914725</v>
      </c>
      <c r="J16" s="35">
        <f t="shared" ca="1" si="2"/>
        <v>4.1919776867597571</v>
      </c>
      <c r="K16" s="35">
        <f t="shared" ca="1" si="2"/>
        <v>6.4646482238034269</v>
      </c>
      <c r="L16" s="35">
        <f t="shared" ca="1" si="2"/>
        <v>3.5181161352474168</v>
      </c>
    </row>
    <row r="17" spans="1:12" x14ac:dyDescent="0.15">
      <c r="A17" s="34">
        <v>7</v>
      </c>
      <c r="B17" s="35">
        <f t="shared" ca="1" si="1"/>
        <v>6.0922989384796056</v>
      </c>
      <c r="C17" s="35">
        <f t="shared" ca="1" si="2"/>
        <v>3.6208060619588323</v>
      </c>
      <c r="D17" s="35">
        <f t="shared" ca="1" si="2"/>
        <v>7.8478888611343907</v>
      </c>
      <c r="E17" s="35">
        <f t="shared" ca="1" si="2"/>
        <v>6.9691412286691481</v>
      </c>
      <c r="F17" s="35">
        <f t="shared" ca="1" si="2"/>
        <v>6.8715354787071714</v>
      </c>
      <c r="G17" s="35">
        <f t="shared" ca="1" si="2"/>
        <v>7.3715768693350441</v>
      </c>
      <c r="H17" s="35">
        <f t="shared" ca="1" si="2"/>
        <v>5.2540739597904524</v>
      </c>
      <c r="I17" s="35">
        <f t="shared" ca="1" si="2"/>
        <v>7.1884066297331408</v>
      </c>
      <c r="J17" s="35">
        <f t="shared" ca="1" si="2"/>
        <v>4.8916588921407769</v>
      </c>
      <c r="K17" s="35">
        <f t="shared" ca="1" si="2"/>
        <v>6.8643109243285627</v>
      </c>
      <c r="L17" s="35">
        <f t="shared" ca="1" si="2"/>
        <v>4.0435904789985289</v>
      </c>
    </row>
    <row r="18" spans="1:12" x14ac:dyDescent="0.15">
      <c r="A18" s="34">
        <v>8</v>
      </c>
      <c r="B18" s="35">
        <f t="shared" ca="1" si="1"/>
        <v>5.5827858551506946</v>
      </c>
      <c r="C18" s="35">
        <f t="shared" ca="1" si="2"/>
        <v>5.835121815505719</v>
      </c>
      <c r="D18" s="35">
        <f t="shared" ca="1" si="2"/>
        <v>3.4012204569680016</v>
      </c>
      <c r="E18" s="35">
        <f t="shared" ca="1" si="2"/>
        <v>5.3160345945793672</v>
      </c>
      <c r="F18" s="35">
        <f t="shared" ca="1" si="2"/>
        <v>6.3889882460512517</v>
      </c>
      <c r="G18" s="35">
        <f t="shared" ca="1" si="2"/>
        <v>7.4439240832740889</v>
      </c>
      <c r="H18" s="35">
        <f t="shared" ca="1" si="2"/>
        <v>7.5329544181976971</v>
      </c>
      <c r="I18" s="35">
        <f t="shared" ca="1" si="2"/>
        <v>0.13667731156272733</v>
      </c>
      <c r="J18" s="35">
        <f t="shared" ca="1" si="2"/>
        <v>9.3596284569294568</v>
      </c>
      <c r="K18" s="35">
        <f t="shared" ca="1" si="2"/>
        <v>6.7242200028920855</v>
      </c>
      <c r="L18" s="35">
        <f t="shared" ca="1" si="2"/>
        <v>3.6890891655465454</v>
      </c>
    </row>
    <row r="19" spans="1:12" x14ac:dyDescent="0.15">
      <c r="A19" s="34">
        <v>9</v>
      </c>
      <c r="B19" s="35">
        <f t="shared" ca="1" si="1"/>
        <v>4.5069003328375583</v>
      </c>
      <c r="C19" s="35">
        <f t="shared" ca="1" si="2"/>
        <v>3.9262475073846543</v>
      </c>
      <c r="D19" s="35">
        <f t="shared" ca="1" si="2"/>
        <v>3.9748045496538138</v>
      </c>
      <c r="E19" s="35">
        <f t="shared" ca="1" si="2"/>
        <v>2.6366045785794068</v>
      </c>
      <c r="F19" s="35">
        <f t="shared" ca="1" si="2"/>
        <v>6.5483765313865998</v>
      </c>
      <c r="G19" s="35">
        <f t="shared" ca="1" si="2"/>
        <v>3.2957596025927147</v>
      </c>
      <c r="H19" s="35">
        <f t="shared" ca="1" si="2"/>
        <v>5.4794110266637199</v>
      </c>
      <c r="I19" s="35">
        <f t="shared" ca="1" si="2"/>
        <v>5.7016141499978579</v>
      </c>
      <c r="J19" s="35">
        <f t="shared" ca="1" si="2"/>
        <v>2.930266306060874</v>
      </c>
      <c r="K19" s="35">
        <f t="shared" ca="1" si="2"/>
        <v>6.4286368041877004</v>
      </c>
      <c r="L19" s="35">
        <f t="shared" ca="1" si="2"/>
        <v>4.1472822718682529</v>
      </c>
    </row>
    <row r="20" spans="1:12" x14ac:dyDescent="0.15">
      <c r="A20" s="34">
        <v>10</v>
      </c>
      <c r="B20" s="35">
        <f t="shared" ca="1" si="1"/>
        <v>6.142153430307415</v>
      </c>
      <c r="C20" s="35">
        <f t="shared" ca="1" si="2"/>
        <v>7.9908750141363853</v>
      </c>
      <c r="D20" s="35">
        <f t="shared" ca="1" si="2"/>
        <v>7.4031065550578941</v>
      </c>
      <c r="E20" s="35">
        <f t="shared" ca="1" si="2"/>
        <v>3.0985539686790631</v>
      </c>
      <c r="F20" s="35">
        <f t="shared" ca="1" si="2"/>
        <v>8.0000283424439633</v>
      </c>
      <c r="G20" s="35">
        <f t="shared" ca="1" si="2"/>
        <v>5.2262353280407163</v>
      </c>
      <c r="H20" s="35">
        <f t="shared" ca="1" si="2"/>
        <v>7.0757766721803002</v>
      </c>
      <c r="I20" s="35">
        <f t="shared" ca="1" si="2"/>
        <v>4.2071596815546926</v>
      </c>
      <c r="J20" s="35">
        <f t="shared" ca="1" si="2"/>
        <v>5.2072370267840489</v>
      </c>
      <c r="K20" s="35">
        <f t="shared" ca="1" si="2"/>
        <v>5.8189160682448149</v>
      </c>
      <c r="L20" s="35">
        <f t="shared" ca="1" si="2"/>
        <v>7.3936456459522724</v>
      </c>
    </row>
    <row r="21" spans="1:12" x14ac:dyDescent="0.15">
      <c r="A21" s="34">
        <v>11</v>
      </c>
      <c r="B21" s="35">
        <f t="shared" ref="B21:B31" ca="1" si="3">AVERAGE(C21:L21)</f>
        <v>5.0569764284859771</v>
      </c>
      <c r="C21" s="35">
        <f t="shared" ca="1" si="2"/>
        <v>1.0243490040625849</v>
      </c>
      <c r="D21" s="35">
        <f t="shared" ca="1" si="2"/>
        <v>3.7234059338551893</v>
      </c>
      <c r="E21" s="35">
        <f t="shared" ca="1" si="2"/>
        <v>6.9757065852922473</v>
      </c>
      <c r="F21" s="35">
        <f t="shared" ca="1" si="2"/>
        <v>7.9735946320227278</v>
      </c>
      <c r="G21" s="35">
        <f t="shared" ca="1" si="2"/>
        <v>3.1342263416342231</v>
      </c>
      <c r="H21" s="35">
        <f t="shared" ca="1" si="2"/>
        <v>6.3295320714170087</v>
      </c>
      <c r="I21" s="35">
        <f t="shared" ca="1" si="2"/>
        <v>8.588994362320939</v>
      </c>
      <c r="J21" s="35">
        <f t="shared" ca="1" si="2"/>
        <v>7.0479256501350847</v>
      </c>
      <c r="K21" s="35">
        <f t="shared" ca="1" si="2"/>
        <v>5.7775121489562329</v>
      </c>
      <c r="L21" s="35">
        <f t="shared" ca="1" si="2"/>
        <v>-5.482444836476752E-3</v>
      </c>
    </row>
    <row r="22" spans="1:12" x14ac:dyDescent="0.15">
      <c r="A22" s="34">
        <v>12</v>
      </c>
      <c r="B22" s="35">
        <f t="shared" ca="1" si="3"/>
        <v>4.7697795807100665</v>
      </c>
      <c r="C22" s="35">
        <f t="shared" ca="1" si="2"/>
        <v>4.4853413970654046</v>
      </c>
      <c r="D22" s="35">
        <f t="shared" ca="1" si="2"/>
        <v>3.6431561157547114</v>
      </c>
      <c r="E22" s="35">
        <f t="shared" ca="1" si="2"/>
        <v>3.5972192866103718</v>
      </c>
      <c r="F22" s="35">
        <f t="shared" ca="1" si="2"/>
        <v>5.1458558313902882</v>
      </c>
      <c r="G22" s="35">
        <f t="shared" ca="1" si="2"/>
        <v>3.7522614481379764</v>
      </c>
      <c r="H22" s="35">
        <f t="shared" ca="1" si="2"/>
        <v>3.5091466041088237</v>
      </c>
      <c r="I22" s="35">
        <f t="shared" ca="1" si="2"/>
        <v>7.0206995120374138</v>
      </c>
      <c r="J22" s="35">
        <f t="shared" ca="1" si="2"/>
        <v>6.2771145284575782</v>
      </c>
      <c r="K22" s="35">
        <f t="shared" ca="1" si="2"/>
        <v>4.2668287716319124</v>
      </c>
      <c r="L22" s="35">
        <f t="shared" ca="1" si="2"/>
        <v>6.0001723119061783</v>
      </c>
    </row>
    <row r="23" spans="1:12" x14ac:dyDescent="0.15">
      <c r="A23" s="34">
        <v>13</v>
      </c>
      <c r="B23" s="35">
        <f t="shared" ca="1" si="3"/>
        <v>4.9451465300269337</v>
      </c>
      <c r="C23" s="35">
        <f t="shared" ca="1" si="2"/>
        <v>4.1482265620589756</v>
      </c>
      <c r="D23" s="35">
        <f t="shared" ca="1" si="2"/>
        <v>1.9190107538589838</v>
      </c>
      <c r="E23" s="35">
        <f t="shared" ca="1" si="2"/>
        <v>8.6731894978696893</v>
      </c>
      <c r="F23" s="35">
        <f t="shared" ca="1" si="2"/>
        <v>4.4199453681648357</v>
      </c>
      <c r="G23" s="35">
        <f t="shared" ca="1" si="2"/>
        <v>5.5697142763116894</v>
      </c>
      <c r="H23" s="35">
        <f t="shared" ca="1" si="2"/>
        <v>6.9263623670579078</v>
      </c>
      <c r="I23" s="35">
        <f t="shared" ca="1" si="2"/>
        <v>6.7604652667790086</v>
      </c>
      <c r="J23" s="35">
        <f t="shared" ca="1" si="2"/>
        <v>3.7104035504302528</v>
      </c>
      <c r="K23" s="35">
        <f t="shared" ca="1" si="2"/>
        <v>2.5950823410556776</v>
      </c>
      <c r="L23" s="35">
        <f t="shared" ca="1" si="2"/>
        <v>4.7290653166823216</v>
      </c>
    </row>
    <row r="24" spans="1:12" x14ac:dyDescent="0.15">
      <c r="A24" s="34">
        <v>14</v>
      </c>
      <c r="B24" s="35">
        <f t="shared" ca="1" si="3"/>
        <v>4.5329271642846258</v>
      </c>
      <c r="C24" s="35">
        <f t="shared" ca="1" si="2"/>
        <v>5.6500014076106755</v>
      </c>
      <c r="D24" s="35">
        <f t="shared" ca="1" si="2"/>
        <v>4.2722848877576931</v>
      </c>
      <c r="E24" s="35">
        <f t="shared" ca="1" si="2"/>
        <v>7.2594026710463346</v>
      </c>
      <c r="F24" s="35">
        <f t="shared" ca="1" si="2"/>
        <v>3.8401141376118879</v>
      </c>
      <c r="G24" s="35">
        <f t="shared" ca="1" si="2"/>
        <v>5.4188374630134941</v>
      </c>
      <c r="H24" s="35">
        <f t="shared" ca="1" si="2"/>
        <v>1.4248064091785522</v>
      </c>
      <c r="I24" s="35">
        <f t="shared" ca="1" si="2"/>
        <v>4.0999625430062139</v>
      </c>
      <c r="J24" s="35">
        <f t="shared" ca="1" si="2"/>
        <v>4.1736318611873759</v>
      </c>
      <c r="K24" s="35">
        <f t="shared" ca="1" si="2"/>
        <v>4.8428673812937166</v>
      </c>
      <c r="L24" s="35">
        <f t="shared" ca="1" si="2"/>
        <v>4.347362881140322</v>
      </c>
    </row>
    <row r="25" spans="1:12" x14ac:dyDescent="0.15">
      <c r="A25" s="34">
        <v>15</v>
      </c>
      <c r="B25" s="35">
        <f t="shared" ca="1" si="3"/>
        <v>5.7131159439019585</v>
      </c>
      <c r="C25" s="35">
        <f t="shared" ca="1" si="2"/>
        <v>8.4132142097405591</v>
      </c>
      <c r="D25" s="35">
        <f t="shared" ca="1" si="2"/>
        <v>7.3267394019140841</v>
      </c>
      <c r="E25" s="35">
        <f t="shared" ca="1" si="2"/>
        <v>7.8078639296968797</v>
      </c>
      <c r="F25" s="35">
        <f t="shared" ca="1" si="2"/>
        <v>8.7385482309761713</v>
      </c>
      <c r="G25" s="35">
        <f t="shared" ca="1" si="2"/>
        <v>6.0045542159742817</v>
      </c>
      <c r="H25" s="35">
        <f t="shared" ca="1" si="2"/>
        <v>2.7651947532512957</v>
      </c>
      <c r="I25" s="35">
        <f t="shared" ca="1" si="2"/>
        <v>1.5824725698971052</v>
      </c>
      <c r="J25" s="35">
        <f t="shared" ca="1" si="2"/>
        <v>4.655847965628964</v>
      </c>
      <c r="K25" s="35">
        <f t="shared" ca="1" si="2"/>
        <v>3.838451706918657</v>
      </c>
      <c r="L25" s="35">
        <f t="shared" ca="1" si="2"/>
        <v>5.998272455021584</v>
      </c>
    </row>
    <row r="26" spans="1:12" x14ac:dyDescent="0.15">
      <c r="A26" s="34">
        <v>16</v>
      </c>
      <c r="B26" s="35">
        <f t="shared" ca="1" si="3"/>
        <v>5.4702320458812297</v>
      </c>
      <c r="C26" s="35">
        <f t="shared" ca="1" si="2"/>
        <v>5.3906027757918551</v>
      </c>
      <c r="D26" s="35">
        <f t="shared" ca="1" si="2"/>
        <v>3.9806979639040545</v>
      </c>
      <c r="E26" s="35">
        <f t="shared" ca="1" si="2"/>
        <v>5.3880121388040072</v>
      </c>
      <c r="F26" s="35">
        <f t="shared" ca="1" si="2"/>
        <v>6.4966302489433891</v>
      </c>
      <c r="G26" s="35">
        <f t="shared" ca="1" si="2"/>
        <v>3.7052659252934195</v>
      </c>
      <c r="H26" s="35">
        <f t="shared" ca="1" si="2"/>
        <v>5.7677786681609096</v>
      </c>
      <c r="I26" s="35">
        <f t="shared" ca="1" si="2"/>
        <v>5.9587794635153113</v>
      </c>
      <c r="J26" s="35">
        <f t="shared" ca="1" si="2"/>
        <v>6.4014469103486054</v>
      </c>
      <c r="K26" s="35">
        <f t="shared" ca="1" si="2"/>
        <v>4.7394883901285798</v>
      </c>
      <c r="L26" s="35">
        <f t="shared" ca="1" si="2"/>
        <v>6.8736179739221637</v>
      </c>
    </row>
    <row r="27" spans="1:12" x14ac:dyDescent="0.15">
      <c r="A27" s="34">
        <v>17</v>
      </c>
      <c r="B27" s="35">
        <f t="shared" ca="1" si="3"/>
        <v>5.1859644718844136</v>
      </c>
      <c r="C27" s="35">
        <f t="shared" ca="1" si="2"/>
        <v>4.8341462681765854</v>
      </c>
      <c r="D27" s="35">
        <f t="shared" ca="1" si="2"/>
        <v>2.9463083225169404</v>
      </c>
      <c r="E27" s="35">
        <f t="shared" ca="1" si="2"/>
        <v>6.1994457566744083</v>
      </c>
      <c r="F27" s="35">
        <f t="shared" ca="1" si="2"/>
        <v>5.8325437864620842</v>
      </c>
      <c r="G27" s="35">
        <f t="shared" ca="1" si="2"/>
        <v>3.9257932845843935</v>
      </c>
      <c r="H27" s="35">
        <f t="shared" ca="1" si="2"/>
        <v>6.4764333532966392</v>
      </c>
      <c r="I27" s="35">
        <f t="shared" ca="1" si="2"/>
        <v>3.6989402552395392</v>
      </c>
      <c r="J27" s="35">
        <f t="shared" ca="1" si="2"/>
        <v>8.9410534211377399</v>
      </c>
      <c r="K27" s="35">
        <f t="shared" ca="1" si="2"/>
        <v>5.5266286853350968</v>
      </c>
      <c r="L27" s="35">
        <f t="shared" ca="1" si="2"/>
        <v>3.4783515854207092</v>
      </c>
    </row>
    <row r="28" spans="1:12" x14ac:dyDescent="0.15">
      <c r="A28" s="34">
        <v>18</v>
      </c>
      <c r="B28" s="35">
        <f t="shared" ca="1" si="3"/>
        <v>4.7118224939220328</v>
      </c>
      <c r="C28" s="35">
        <f t="shared" ref="C28:L43" ca="1" si="4">_xlfn.NORM.INV(RAND(),$B$2,$B$3)</f>
        <v>8.9524977010314259</v>
      </c>
      <c r="D28" s="35">
        <f t="shared" ca="1" si="4"/>
        <v>4.914913123739904</v>
      </c>
      <c r="E28" s="35">
        <f t="shared" ca="1" si="4"/>
        <v>4.4125480353798352</v>
      </c>
      <c r="F28" s="35">
        <f t="shared" ca="1" si="4"/>
        <v>1.776731105627495</v>
      </c>
      <c r="G28" s="35">
        <f t="shared" ca="1" si="4"/>
        <v>3.4619095297181062</v>
      </c>
      <c r="H28" s="35">
        <f t="shared" ca="1" si="4"/>
        <v>5.9503806925380038</v>
      </c>
      <c r="I28" s="35">
        <f t="shared" ca="1" si="4"/>
        <v>3.4945607657540934</v>
      </c>
      <c r="J28" s="35">
        <f t="shared" ca="1" si="4"/>
        <v>7.6887164798796555</v>
      </c>
      <c r="K28" s="35">
        <f t="shared" ca="1" si="4"/>
        <v>6.7710733716190781</v>
      </c>
      <c r="L28" s="35">
        <f t="shared" ca="1" si="4"/>
        <v>-0.30510586606728296</v>
      </c>
    </row>
    <row r="29" spans="1:12" x14ac:dyDescent="0.15">
      <c r="A29" s="34">
        <v>19</v>
      </c>
      <c r="B29" s="35">
        <f t="shared" ca="1" si="3"/>
        <v>5.5196823815811822</v>
      </c>
      <c r="C29" s="35">
        <f t="shared" ca="1" si="4"/>
        <v>5.621849865722087</v>
      </c>
      <c r="D29" s="35">
        <f t="shared" ca="1" si="4"/>
        <v>6.4047039010756883</v>
      </c>
      <c r="E29" s="35">
        <f t="shared" ca="1" si="4"/>
        <v>4.9809323405961896</v>
      </c>
      <c r="F29" s="35">
        <f t="shared" ca="1" si="4"/>
        <v>6.3299626492374443</v>
      </c>
      <c r="G29" s="35">
        <f t="shared" ca="1" si="4"/>
        <v>5.2663278758774315</v>
      </c>
      <c r="H29" s="35">
        <f t="shared" ca="1" si="4"/>
        <v>5.602131849383615</v>
      </c>
      <c r="I29" s="35">
        <f t="shared" ca="1" si="4"/>
        <v>5.4580297665682114</v>
      </c>
      <c r="J29" s="35">
        <f t="shared" ca="1" si="4"/>
        <v>5.9320097114061268</v>
      </c>
      <c r="K29" s="35">
        <f t="shared" ca="1" si="4"/>
        <v>4.4483770930158117</v>
      </c>
      <c r="L29" s="35">
        <f t="shared" ca="1" si="4"/>
        <v>5.1524987629292127</v>
      </c>
    </row>
    <row r="30" spans="1:12" x14ac:dyDescent="0.15">
      <c r="A30" s="34">
        <v>20</v>
      </c>
      <c r="B30" s="35">
        <f t="shared" ca="1" si="3"/>
        <v>5.3463553989150032</v>
      </c>
      <c r="C30" s="35">
        <f t="shared" ca="1" si="4"/>
        <v>6.2577555140010972</v>
      </c>
      <c r="D30" s="35">
        <f t="shared" ca="1" si="4"/>
        <v>5.9650716378188697</v>
      </c>
      <c r="E30" s="35">
        <f t="shared" ca="1" si="4"/>
        <v>5.776278695753196</v>
      </c>
      <c r="F30" s="35">
        <f t="shared" ca="1" si="4"/>
        <v>2.4944825774957837</v>
      </c>
      <c r="G30" s="35">
        <f t="shared" ca="1" si="4"/>
        <v>4.7508191196326663</v>
      </c>
      <c r="H30" s="35">
        <f t="shared" ca="1" si="4"/>
        <v>-0.12764914784177339</v>
      </c>
      <c r="I30" s="35">
        <f t="shared" ca="1" si="4"/>
        <v>4.3084900764490142</v>
      </c>
      <c r="J30" s="35">
        <f t="shared" ca="1" si="4"/>
        <v>11.357758377747622</v>
      </c>
      <c r="K30" s="35">
        <f t="shared" ca="1" si="4"/>
        <v>6.4940257770262235</v>
      </c>
      <c r="L30" s="35">
        <f t="shared" ca="1" si="4"/>
        <v>6.1865213610673324</v>
      </c>
    </row>
    <row r="31" spans="1:12" x14ac:dyDescent="0.15">
      <c r="A31" s="34">
        <v>21</v>
      </c>
      <c r="B31" s="35">
        <f t="shared" ca="1" si="3"/>
        <v>5.0169281734380959</v>
      </c>
      <c r="C31" s="35">
        <f t="shared" ca="1" si="4"/>
        <v>8.0098220282504808</v>
      </c>
      <c r="D31" s="35">
        <f t="shared" ca="1" si="4"/>
        <v>6.4719917889456822</v>
      </c>
      <c r="E31" s="35">
        <f t="shared" ca="1" si="4"/>
        <v>1.7773595364578174</v>
      </c>
      <c r="F31" s="35">
        <f t="shared" ca="1" si="4"/>
        <v>3.1228925673580052</v>
      </c>
      <c r="G31" s="35">
        <f t="shared" ca="1" si="4"/>
        <v>5.4383613395007178</v>
      </c>
      <c r="H31" s="35">
        <f t="shared" ca="1" si="4"/>
        <v>2.8960549294469149</v>
      </c>
      <c r="I31" s="35">
        <f t="shared" ca="1" si="4"/>
        <v>4.1090528836633062</v>
      </c>
      <c r="J31" s="35">
        <f t="shared" ca="1" si="4"/>
        <v>2.5536968023428752</v>
      </c>
      <c r="K31" s="35">
        <f t="shared" ca="1" si="4"/>
        <v>8.7843054089235402</v>
      </c>
      <c r="L31" s="35">
        <f t="shared" ca="1" si="4"/>
        <v>7.0057444494916155</v>
      </c>
    </row>
    <row r="32" spans="1:12" x14ac:dyDescent="0.15">
      <c r="A32" s="34">
        <v>22</v>
      </c>
      <c r="B32" s="35">
        <f t="shared" ref="B32:B40" ca="1" si="5">AVERAGE(C32:L32)</f>
        <v>4.6930484606987068</v>
      </c>
      <c r="C32" s="35">
        <f t="shared" ca="1" si="4"/>
        <v>6.9236008147624934</v>
      </c>
      <c r="D32" s="35">
        <f t="shared" ca="1" si="4"/>
        <v>4.4762349231125222</v>
      </c>
      <c r="E32" s="35">
        <f t="shared" ca="1" si="4"/>
        <v>5.082219705229619</v>
      </c>
      <c r="F32" s="35">
        <f t="shared" ca="1" si="4"/>
        <v>5.602946634041551</v>
      </c>
      <c r="G32" s="35">
        <f t="shared" ca="1" si="4"/>
        <v>5.9047049246680441</v>
      </c>
      <c r="H32" s="35">
        <f t="shared" ca="1" si="4"/>
        <v>4.1046120105275676</v>
      </c>
      <c r="I32" s="35">
        <f t="shared" ca="1" si="4"/>
        <v>2.8767292335941459</v>
      </c>
      <c r="J32" s="35">
        <f t="shared" ca="1" si="4"/>
        <v>3.2374067805309914</v>
      </c>
      <c r="K32" s="35">
        <f t="shared" ca="1" si="4"/>
        <v>6.8982932113898148</v>
      </c>
      <c r="L32" s="35">
        <f t="shared" ca="1" si="4"/>
        <v>1.823736369130319</v>
      </c>
    </row>
    <row r="33" spans="1:12" x14ac:dyDescent="0.15">
      <c r="A33" s="34">
        <v>23</v>
      </c>
      <c r="B33" s="35">
        <f t="shared" ca="1" si="5"/>
        <v>5.7910634806561561</v>
      </c>
      <c r="C33" s="35">
        <f t="shared" ca="1" si="4"/>
        <v>2.6739105269714223</v>
      </c>
      <c r="D33" s="35">
        <f t="shared" ca="1" si="4"/>
        <v>5.3354374750365912</v>
      </c>
      <c r="E33" s="35">
        <f t="shared" ca="1" si="4"/>
        <v>7.3089339149962544</v>
      </c>
      <c r="F33" s="35">
        <f t="shared" ca="1" si="4"/>
        <v>5.0487984183057986</v>
      </c>
      <c r="G33" s="35">
        <f t="shared" ca="1" si="4"/>
        <v>7.5321952253406641</v>
      </c>
      <c r="H33" s="35">
        <f t="shared" ca="1" si="4"/>
        <v>7.2894665185152094</v>
      </c>
      <c r="I33" s="35">
        <f t="shared" ca="1" si="4"/>
        <v>6.9880721196761364</v>
      </c>
      <c r="J33" s="35">
        <f t="shared" ca="1" si="4"/>
        <v>4.6345487198138082</v>
      </c>
      <c r="K33" s="35">
        <f t="shared" ca="1" si="4"/>
        <v>5.3820706500417828</v>
      </c>
      <c r="L33" s="35">
        <f t="shared" ca="1" si="4"/>
        <v>5.7172012378638923</v>
      </c>
    </row>
    <row r="34" spans="1:12" x14ac:dyDescent="0.15">
      <c r="A34" s="34">
        <v>24</v>
      </c>
      <c r="B34" s="35">
        <f t="shared" ca="1" si="5"/>
        <v>5.0133586899918967</v>
      </c>
      <c r="C34" s="35">
        <f t="shared" ca="1" si="4"/>
        <v>5.0244654637206709</v>
      </c>
      <c r="D34" s="35">
        <f t="shared" ca="1" si="4"/>
        <v>6.4425006736650214</v>
      </c>
      <c r="E34" s="35">
        <f t="shared" ca="1" si="4"/>
        <v>5.7914049934848748</v>
      </c>
      <c r="F34" s="35">
        <f t="shared" ca="1" si="4"/>
        <v>4.0982752228200283</v>
      </c>
      <c r="G34" s="35">
        <f t="shared" ca="1" si="4"/>
        <v>1.6018451193180212</v>
      </c>
      <c r="H34" s="35">
        <f t="shared" ca="1" si="4"/>
        <v>3.6104690032315663</v>
      </c>
      <c r="I34" s="35">
        <f t="shared" ca="1" si="4"/>
        <v>6.6540097309711426</v>
      </c>
      <c r="J34" s="35">
        <f t="shared" ca="1" si="4"/>
        <v>5.734853251640061</v>
      </c>
      <c r="K34" s="35">
        <f t="shared" ca="1" si="4"/>
        <v>6.0296500352660374</v>
      </c>
      <c r="L34" s="35">
        <f t="shared" ca="1" si="4"/>
        <v>5.1461134058015432</v>
      </c>
    </row>
    <row r="35" spans="1:12" x14ac:dyDescent="0.15">
      <c r="A35" s="34">
        <v>25</v>
      </c>
      <c r="B35" s="35">
        <f t="shared" ca="1" si="5"/>
        <v>4.012817842122625</v>
      </c>
      <c r="C35" s="35">
        <f t="shared" ca="1" si="4"/>
        <v>8.210047081238713</v>
      </c>
      <c r="D35" s="35">
        <f t="shared" ca="1" si="4"/>
        <v>3.979436562179071</v>
      </c>
      <c r="E35" s="35">
        <f t="shared" ca="1" si="4"/>
        <v>2.4359792095027455</v>
      </c>
      <c r="F35" s="35">
        <f t="shared" ca="1" si="4"/>
        <v>2.4583531291934886</v>
      </c>
      <c r="G35" s="35">
        <f t="shared" ca="1" si="4"/>
        <v>4.4181900869401689</v>
      </c>
      <c r="H35" s="35">
        <f t="shared" ca="1" si="4"/>
        <v>1.3007528547161642</v>
      </c>
      <c r="I35" s="35">
        <f t="shared" ca="1" si="4"/>
        <v>4.6845786241904079</v>
      </c>
      <c r="J35" s="35">
        <f t="shared" ca="1" si="4"/>
        <v>3.1363324357962998</v>
      </c>
      <c r="K35" s="35">
        <f t="shared" ca="1" si="4"/>
        <v>5.0873275245353078</v>
      </c>
      <c r="L35" s="35">
        <f t="shared" ca="1" si="4"/>
        <v>4.4171809129338895</v>
      </c>
    </row>
    <row r="36" spans="1:12" x14ac:dyDescent="0.15">
      <c r="A36" s="34">
        <v>26</v>
      </c>
      <c r="B36" s="35">
        <f t="shared" ca="1" si="5"/>
        <v>5.3984020305331049</v>
      </c>
      <c r="C36" s="35">
        <f t="shared" ca="1" si="4"/>
        <v>6.636628872813283</v>
      </c>
      <c r="D36" s="35">
        <f t="shared" ca="1" si="4"/>
        <v>2.8203363246142223</v>
      </c>
      <c r="E36" s="35">
        <f t="shared" ca="1" si="4"/>
        <v>2.8609275662624678</v>
      </c>
      <c r="F36" s="35">
        <f t="shared" ca="1" si="4"/>
        <v>8.7670501337552906</v>
      </c>
      <c r="G36" s="35">
        <f t="shared" ca="1" si="4"/>
        <v>5.5200985992515621</v>
      </c>
      <c r="H36" s="35">
        <f t="shared" ca="1" si="4"/>
        <v>6.0920212798098898</v>
      </c>
      <c r="I36" s="35">
        <f t="shared" ca="1" si="4"/>
        <v>5.6831861715142686</v>
      </c>
      <c r="J36" s="35">
        <f t="shared" ca="1" si="4"/>
        <v>6.2108972578431967</v>
      </c>
      <c r="K36" s="35">
        <f t="shared" ca="1" si="4"/>
        <v>4.4700952255073769</v>
      </c>
      <c r="L36" s="35">
        <f t="shared" ca="1" si="4"/>
        <v>4.9227788739594827</v>
      </c>
    </row>
    <row r="37" spans="1:12" x14ac:dyDescent="0.15">
      <c r="A37" s="34">
        <v>27</v>
      </c>
      <c r="B37" s="35">
        <f t="shared" ca="1" si="5"/>
        <v>4.4725483659835312</v>
      </c>
      <c r="C37" s="35">
        <f t="shared" ca="1" si="4"/>
        <v>6.3881095271323094</v>
      </c>
      <c r="D37" s="35">
        <f t="shared" ca="1" si="4"/>
        <v>4.3116612473626894</v>
      </c>
      <c r="E37" s="35">
        <f t="shared" ca="1" si="4"/>
        <v>3.4909007339415892</v>
      </c>
      <c r="F37" s="35">
        <f t="shared" ca="1" si="4"/>
        <v>5.4190514893563577</v>
      </c>
      <c r="G37" s="35">
        <f t="shared" ca="1" si="4"/>
        <v>4.1324230737007053</v>
      </c>
      <c r="H37" s="35">
        <f t="shared" ca="1" si="4"/>
        <v>4.4767862680331119</v>
      </c>
      <c r="I37" s="35">
        <f t="shared" ca="1" si="4"/>
        <v>10.382254430638564</v>
      </c>
      <c r="J37" s="35">
        <f t="shared" ca="1" si="4"/>
        <v>3.8877351342208994</v>
      </c>
      <c r="K37" s="35">
        <f t="shared" ca="1" si="4"/>
        <v>2.4064674250377065</v>
      </c>
      <c r="L37" s="35">
        <f t="shared" ca="1" si="4"/>
        <v>-0.16990566958861475</v>
      </c>
    </row>
    <row r="38" spans="1:12" x14ac:dyDescent="0.15">
      <c r="A38" s="34">
        <v>28</v>
      </c>
      <c r="B38" s="35">
        <f t="shared" ca="1" si="5"/>
        <v>5.4066109986837327</v>
      </c>
      <c r="C38" s="35">
        <f t="shared" ca="1" si="4"/>
        <v>6.8532106223368903</v>
      </c>
      <c r="D38" s="35">
        <f t="shared" ca="1" si="4"/>
        <v>4.954552001798163</v>
      </c>
      <c r="E38" s="35">
        <f t="shared" ca="1" si="4"/>
        <v>4.9393297435853301</v>
      </c>
      <c r="F38" s="35">
        <f t="shared" ca="1" si="4"/>
        <v>5.0753062235539153</v>
      </c>
      <c r="G38" s="35">
        <f t="shared" ca="1" si="4"/>
        <v>1.931365201078842</v>
      </c>
      <c r="H38" s="35">
        <f t="shared" ca="1" si="4"/>
        <v>6.6722777415497223</v>
      </c>
      <c r="I38" s="35">
        <f t="shared" ca="1" si="4"/>
        <v>4.5684333710967602</v>
      </c>
      <c r="J38" s="35">
        <f t="shared" ca="1" si="4"/>
        <v>4.9347256659741792</v>
      </c>
      <c r="K38" s="35">
        <f t="shared" ca="1" si="4"/>
        <v>6.870444994760402</v>
      </c>
      <c r="L38" s="35">
        <f t="shared" ca="1" si="4"/>
        <v>7.2664644211031213</v>
      </c>
    </row>
    <row r="39" spans="1:12" x14ac:dyDescent="0.15">
      <c r="A39" s="34">
        <v>29</v>
      </c>
      <c r="B39" s="35">
        <f t="shared" ca="1" si="5"/>
        <v>4.7353206970882455</v>
      </c>
      <c r="C39" s="35">
        <f t="shared" ca="1" si="4"/>
        <v>1.6168136388801377</v>
      </c>
      <c r="D39" s="35">
        <f t="shared" ca="1" si="4"/>
        <v>4.5675034064899549</v>
      </c>
      <c r="E39" s="35">
        <f t="shared" ca="1" si="4"/>
        <v>3.9308786571466729</v>
      </c>
      <c r="F39" s="35">
        <f t="shared" ca="1" si="4"/>
        <v>7.1765242744438265</v>
      </c>
      <c r="G39" s="35">
        <f t="shared" ca="1" si="4"/>
        <v>4.1049365559556161</v>
      </c>
      <c r="H39" s="35">
        <f t="shared" ca="1" si="4"/>
        <v>5.219572797126478</v>
      </c>
      <c r="I39" s="35">
        <f t="shared" ca="1" si="4"/>
        <v>5.6777865731691008</v>
      </c>
      <c r="J39" s="35">
        <f t="shared" ca="1" si="4"/>
        <v>5.9770738612703598</v>
      </c>
      <c r="K39" s="35">
        <f t="shared" ca="1" si="4"/>
        <v>5.3040521272960994</v>
      </c>
      <c r="L39" s="35">
        <f t="shared" ca="1" si="4"/>
        <v>3.7780650791042056</v>
      </c>
    </row>
    <row r="40" spans="1:12" x14ac:dyDescent="0.15">
      <c r="A40" s="34">
        <v>30</v>
      </c>
      <c r="B40" s="35">
        <f t="shared" ca="1" si="5"/>
        <v>5.7456824368187025</v>
      </c>
      <c r="C40" s="35">
        <f t="shared" ca="1" si="4"/>
        <v>6.4265127807241846</v>
      </c>
      <c r="D40" s="35">
        <f ca="1">_xlfn.NORM.INV(RAND(),$B$2,$B$3)</f>
        <v>6.7808743317150526</v>
      </c>
      <c r="E40" s="35">
        <f t="shared" ca="1" si="4"/>
        <v>3.7774325012364875</v>
      </c>
      <c r="F40" s="35">
        <f t="shared" ca="1" si="4"/>
        <v>5.6377758286446493</v>
      </c>
      <c r="G40" s="35">
        <f t="shared" ca="1" si="4"/>
        <v>3.6085549008262854</v>
      </c>
      <c r="H40" s="35">
        <f t="shared" ca="1" si="4"/>
        <v>3.4965513512048769</v>
      </c>
      <c r="I40" s="35">
        <f t="shared" ca="1" si="4"/>
        <v>6.9654654413864154</v>
      </c>
      <c r="J40" s="35">
        <f t="shared" ca="1" si="4"/>
        <v>8.0639231055389793</v>
      </c>
      <c r="K40" s="35">
        <f t="shared" ca="1" si="4"/>
        <v>6.4162694912742273</v>
      </c>
      <c r="L40" s="35">
        <f t="shared" ca="1" si="4"/>
        <v>6.2834646356358723</v>
      </c>
    </row>
    <row r="41" spans="1:12" x14ac:dyDescent="0.15">
      <c r="A41" s="34">
        <v>31</v>
      </c>
      <c r="B41" s="35">
        <f t="shared" ref="B41:B58" ca="1" si="6">AVERAGE(C41:L41)</f>
        <v>5.3487245472463467</v>
      </c>
      <c r="C41" s="35">
        <f t="shared" ca="1" si="4"/>
        <v>3.0285575604601309</v>
      </c>
      <c r="D41" s="35">
        <f t="shared" ca="1" si="4"/>
        <v>0.93647070607113481</v>
      </c>
      <c r="E41" s="35">
        <f t="shared" ca="1" si="4"/>
        <v>5.0753163496792846</v>
      </c>
      <c r="F41" s="35">
        <f t="shared" ca="1" si="4"/>
        <v>6.3754763450127534</v>
      </c>
      <c r="G41" s="35">
        <f t="shared" ca="1" si="4"/>
        <v>5.2559664263867401</v>
      </c>
      <c r="H41" s="35">
        <f t="shared" ca="1" si="4"/>
        <v>6.7716899383617335</v>
      </c>
      <c r="I41" s="35">
        <f t="shared" ca="1" si="4"/>
        <v>5.861933370500692</v>
      </c>
      <c r="J41" s="35">
        <f t="shared" ca="1" si="4"/>
        <v>7.4748642879922018</v>
      </c>
      <c r="K41" s="35">
        <f t="shared" ca="1" si="4"/>
        <v>7.5612771023675744</v>
      </c>
      <c r="L41" s="35">
        <f t="shared" ca="1" si="4"/>
        <v>5.1456933856312128</v>
      </c>
    </row>
    <row r="42" spans="1:12" x14ac:dyDescent="0.15">
      <c r="A42" s="34">
        <v>32</v>
      </c>
      <c r="B42" s="35">
        <f t="shared" ca="1" si="6"/>
        <v>5.1458755185475891</v>
      </c>
      <c r="C42" s="35">
        <f t="shared" ca="1" si="4"/>
        <v>3.6792310939275277</v>
      </c>
      <c r="D42" s="35">
        <f t="shared" ca="1" si="4"/>
        <v>3.9087002030732849</v>
      </c>
      <c r="E42" s="35">
        <f t="shared" ca="1" si="4"/>
        <v>5.6659808108657979</v>
      </c>
      <c r="F42" s="35">
        <f t="shared" ca="1" si="4"/>
        <v>2.7759093564568622</v>
      </c>
      <c r="G42" s="35">
        <f t="shared" ca="1" si="4"/>
        <v>6.7142681857062341</v>
      </c>
      <c r="H42" s="35">
        <f t="shared" ca="1" si="4"/>
        <v>5.8354465248691385</v>
      </c>
      <c r="I42" s="35">
        <f t="shared" ca="1" si="4"/>
        <v>8.1960409077312022</v>
      </c>
      <c r="J42" s="35">
        <f t="shared" ca="1" si="4"/>
        <v>5.9294202390094659</v>
      </c>
      <c r="K42" s="35">
        <f t="shared" ca="1" si="4"/>
        <v>4.6107512323789575</v>
      </c>
      <c r="L42" s="35">
        <f t="shared" ca="1" si="4"/>
        <v>4.1430066314574088</v>
      </c>
    </row>
    <row r="43" spans="1:12" x14ac:dyDescent="0.15">
      <c r="A43" s="34">
        <v>33</v>
      </c>
      <c r="B43" s="35">
        <f t="shared" ca="1" si="6"/>
        <v>4.6562390422278099</v>
      </c>
      <c r="C43" s="35">
        <f t="shared" ca="1" si="4"/>
        <v>4.8163888474324486</v>
      </c>
      <c r="D43" s="35">
        <f t="shared" ca="1" si="4"/>
        <v>1.7200711953991639</v>
      </c>
      <c r="E43" s="35">
        <f t="shared" ca="1" si="4"/>
        <v>4.4271322015089165</v>
      </c>
      <c r="F43" s="35">
        <f t="shared" ca="1" si="4"/>
        <v>1.7283051286503075</v>
      </c>
      <c r="G43" s="35">
        <f t="shared" ca="1" si="4"/>
        <v>4.5484652628106392</v>
      </c>
      <c r="H43" s="35">
        <f t="shared" ca="1" si="4"/>
        <v>8.291356918008951</v>
      </c>
      <c r="I43" s="35">
        <f t="shared" ca="1" si="4"/>
        <v>5.7043740542887642</v>
      </c>
      <c r="J43" s="35">
        <f t="shared" ca="1" si="4"/>
        <v>4.4401094225101057</v>
      </c>
      <c r="K43" s="35">
        <f t="shared" ca="1" si="4"/>
        <v>5.9081062200542753</v>
      </c>
      <c r="L43" s="35">
        <f t="shared" ca="1" si="4"/>
        <v>4.9780811716145372</v>
      </c>
    </row>
    <row r="44" spans="1:12" x14ac:dyDescent="0.15">
      <c r="A44" s="34">
        <v>34</v>
      </c>
      <c r="B44" s="35">
        <f t="shared" ca="1" si="6"/>
        <v>3.8903314492509624</v>
      </c>
      <c r="C44" s="35">
        <f t="shared" ref="C44:L59" ca="1" si="7">_xlfn.NORM.INV(RAND(),$B$2,$B$3)</f>
        <v>3.2644871863611638</v>
      </c>
      <c r="D44" s="35">
        <f t="shared" ca="1" si="7"/>
        <v>4.0704865748834509</v>
      </c>
      <c r="E44" s="35">
        <f t="shared" ca="1" si="7"/>
        <v>2.8538082200051256</v>
      </c>
      <c r="F44" s="35">
        <f t="shared" ca="1" si="7"/>
        <v>4.691867694208562</v>
      </c>
      <c r="G44" s="35">
        <f t="shared" ca="1" si="7"/>
        <v>1.2022397420586226</v>
      </c>
      <c r="H44" s="35">
        <f t="shared" ca="1" si="7"/>
        <v>4.519554628971937</v>
      </c>
      <c r="I44" s="35">
        <f t="shared" ca="1" si="7"/>
        <v>4.5301404951272328</v>
      </c>
      <c r="J44" s="35">
        <f t="shared" ca="1" si="7"/>
        <v>3.8524502947403496</v>
      </c>
      <c r="K44" s="35">
        <f t="shared" ca="1" si="7"/>
        <v>3.7745815629466852</v>
      </c>
      <c r="L44" s="35">
        <f t="shared" ca="1" si="7"/>
        <v>6.1436980932064849</v>
      </c>
    </row>
    <row r="45" spans="1:12" x14ac:dyDescent="0.15">
      <c r="A45" s="34">
        <v>35</v>
      </c>
      <c r="B45" s="35">
        <f t="shared" ca="1" si="6"/>
        <v>6.4206383713931485</v>
      </c>
      <c r="C45" s="35">
        <f t="shared" ca="1" si="7"/>
        <v>3.6316201552917895</v>
      </c>
      <c r="D45" s="35">
        <f t="shared" ca="1" si="7"/>
        <v>6.6056044858886285</v>
      </c>
      <c r="E45" s="35">
        <f t="shared" ca="1" si="7"/>
        <v>6.6691467040193899</v>
      </c>
      <c r="F45" s="35">
        <f t="shared" ca="1" si="7"/>
        <v>6.2438373100698392</v>
      </c>
      <c r="G45" s="35">
        <f t="shared" ca="1" si="7"/>
        <v>5.6047682829610057</v>
      </c>
      <c r="H45" s="35">
        <f t="shared" ca="1" si="7"/>
        <v>9.4317061167099041</v>
      </c>
      <c r="I45" s="35">
        <f t="shared" ca="1" si="7"/>
        <v>8.5292397059712854</v>
      </c>
      <c r="J45" s="35">
        <f t="shared" ca="1" si="7"/>
        <v>6.1586330279417476</v>
      </c>
      <c r="K45" s="35">
        <f t="shared" ca="1" si="7"/>
        <v>7.7904118555826418</v>
      </c>
      <c r="L45" s="35">
        <f t="shared" ca="1" si="7"/>
        <v>3.5414160694952592</v>
      </c>
    </row>
    <row r="46" spans="1:12" x14ac:dyDescent="0.15">
      <c r="A46" s="34">
        <v>36</v>
      </c>
      <c r="B46" s="35">
        <f t="shared" ca="1" si="6"/>
        <v>4.4668665986342742</v>
      </c>
      <c r="C46" s="35">
        <f t="shared" ca="1" si="7"/>
        <v>6.1299019400218597</v>
      </c>
      <c r="D46" s="35">
        <f t="shared" ca="1" si="7"/>
        <v>1.4829660175399195</v>
      </c>
      <c r="E46" s="35">
        <f t="shared" ca="1" si="7"/>
        <v>4.835353754272651</v>
      </c>
      <c r="F46" s="35">
        <f t="shared" ca="1" si="7"/>
        <v>4.6072147862404442</v>
      </c>
      <c r="G46" s="35">
        <f t="shared" ca="1" si="7"/>
        <v>5.3856971949629235</v>
      </c>
      <c r="H46" s="35">
        <f t="shared" ca="1" si="7"/>
        <v>7.6512938821699041</v>
      </c>
      <c r="I46" s="35">
        <f t="shared" ca="1" si="7"/>
        <v>1.2721132352370543</v>
      </c>
      <c r="J46" s="35">
        <f t="shared" ca="1" si="7"/>
        <v>2.8103518518803892</v>
      </c>
      <c r="K46" s="35">
        <f t="shared" ca="1" si="7"/>
        <v>5.7594368384865362</v>
      </c>
      <c r="L46" s="35">
        <f t="shared" ca="1" si="7"/>
        <v>4.7343364855310579</v>
      </c>
    </row>
    <row r="47" spans="1:12" x14ac:dyDescent="0.15">
      <c r="A47" s="34">
        <v>37</v>
      </c>
      <c r="B47" s="35">
        <f t="shared" ca="1" si="6"/>
        <v>5.104735620684548</v>
      </c>
      <c r="C47" s="35">
        <f t="shared" ca="1" si="7"/>
        <v>5.6756841570634275</v>
      </c>
      <c r="D47" s="35">
        <f t="shared" ca="1" si="7"/>
        <v>8.1232593997567886</v>
      </c>
      <c r="E47" s="35">
        <f t="shared" ca="1" si="7"/>
        <v>5.7834594719729751</v>
      </c>
      <c r="F47" s="35">
        <f t="shared" ca="1" si="7"/>
        <v>6.7668443648371328</v>
      </c>
      <c r="G47" s="35">
        <f t="shared" ca="1" si="7"/>
        <v>4.9954492747459591</v>
      </c>
      <c r="H47" s="35">
        <f t="shared" ca="1" si="7"/>
        <v>4.6612208914959687</v>
      </c>
      <c r="I47" s="35">
        <f t="shared" ca="1" si="7"/>
        <v>4.6623122000631572</v>
      </c>
      <c r="J47" s="35">
        <f t="shared" ca="1" si="7"/>
        <v>5.1497579662171038</v>
      </c>
      <c r="K47" s="35">
        <f t="shared" ca="1" si="7"/>
        <v>3.9646859135270711</v>
      </c>
      <c r="L47" s="35">
        <f t="shared" ca="1" si="7"/>
        <v>1.2646825671658961</v>
      </c>
    </row>
    <row r="48" spans="1:12" x14ac:dyDescent="0.15">
      <c r="A48" s="34">
        <v>38</v>
      </c>
      <c r="B48" s="35">
        <f t="shared" ca="1" si="6"/>
        <v>5.0421019440876673</v>
      </c>
      <c r="C48" s="35">
        <f t="shared" ca="1" si="7"/>
        <v>7.6992405979795961</v>
      </c>
      <c r="D48" s="35">
        <f t="shared" ca="1" si="7"/>
        <v>1.4641692725979119</v>
      </c>
      <c r="E48" s="35">
        <f t="shared" ca="1" si="7"/>
        <v>8.9434031462684871</v>
      </c>
      <c r="F48" s="35">
        <f t="shared" ca="1" si="7"/>
        <v>5.223910538176165</v>
      </c>
      <c r="G48" s="35">
        <f t="shared" ca="1" si="7"/>
        <v>1.4691045225509516</v>
      </c>
      <c r="H48" s="35">
        <f t="shared" ca="1" si="7"/>
        <v>4.1153153461412195</v>
      </c>
      <c r="I48" s="35">
        <f t="shared" ca="1" si="7"/>
        <v>6.4885106638807795</v>
      </c>
      <c r="J48" s="35">
        <f t="shared" ca="1" si="7"/>
        <v>7.120077327600562</v>
      </c>
      <c r="K48" s="35">
        <f t="shared" ca="1" si="7"/>
        <v>4.3679852423561245</v>
      </c>
      <c r="L48" s="35">
        <f t="shared" ca="1" si="7"/>
        <v>3.5293027833248729</v>
      </c>
    </row>
    <row r="49" spans="1:12" x14ac:dyDescent="0.15">
      <c r="A49" s="34">
        <v>39</v>
      </c>
      <c r="B49" s="35">
        <f t="shared" ca="1" si="6"/>
        <v>5.2783059657622768</v>
      </c>
      <c r="C49" s="35">
        <f t="shared" ca="1" si="7"/>
        <v>3.4911262006501613</v>
      </c>
      <c r="D49" s="35">
        <f t="shared" ca="1" si="7"/>
        <v>8.1482419495027951</v>
      </c>
      <c r="E49" s="35">
        <f t="shared" ca="1" si="7"/>
        <v>5.5290165746004707</v>
      </c>
      <c r="F49" s="35">
        <f t="shared" ca="1" si="7"/>
        <v>3.7589039757465086</v>
      </c>
      <c r="G49" s="35">
        <f t="shared" ca="1" si="7"/>
        <v>1.893781834630607</v>
      </c>
      <c r="H49" s="35">
        <f t="shared" ca="1" si="7"/>
        <v>4.2452375236269511</v>
      </c>
      <c r="I49" s="35">
        <f t="shared" ca="1" si="7"/>
        <v>6.5325389017484046</v>
      </c>
      <c r="J49" s="35">
        <f t="shared" ca="1" si="7"/>
        <v>8.3862589649302297</v>
      </c>
      <c r="K49" s="35">
        <f t="shared" ca="1" si="7"/>
        <v>4.1564346844842444</v>
      </c>
      <c r="L49" s="35">
        <f t="shared" ca="1" si="7"/>
        <v>6.6415190477023955</v>
      </c>
    </row>
    <row r="50" spans="1:12" x14ac:dyDescent="0.15">
      <c r="A50" s="34">
        <v>40</v>
      </c>
      <c r="B50" s="35">
        <f t="shared" ca="1" si="6"/>
        <v>4.2140106245855229</v>
      </c>
      <c r="C50" s="35">
        <f t="shared" ca="1" si="7"/>
        <v>6.8628965953738463</v>
      </c>
      <c r="D50" s="35">
        <f t="shared" ca="1" si="7"/>
        <v>2.3427125419615544</v>
      </c>
      <c r="E50" s="35">
        <f t="shared" ca="1" si="7"/>
        <v>5.4276880357985249</v>
      </c>
      <c r="F50" s="35">
        <f t="shared" ca="1" si="7"/>
        <v>6.3570762357295356</v>
      </c>
      <c r="G50" s="35">
        <f t="shared" ca="1" si="7"/>
        <v>3.4375670909620775</v>
      </c>
      <c r="H50" s="35">
        <f t="shared" ca="1" si="7"/>
        <v>2.5911407102752571</v>
      </c>
      <c r="I50" s="35">
        <f t="shared" ca="1" si="7"/>
        <v>1.469229690617754</v>
      </c>
      <c r="J50" s="35">
        <f t="shared" ca="1" si="7"/>
        <v>6.5539686745309389</v>
      </c>
      <c r="K50" s="35">
        <f t="shared" ca="1" si="7"/>
        <v>2.0231312305317215</v>
      </c>
      <c r="L50" s="35">
        <f t="shared" ca="1" si="7"/>
        <v>5.0746954400740103</v>
      </c>
    </row>
    <row r="51" spans="1:12" x14ac:dyDescent="0.15">
      <c r="A51" s="34">
        <v>41</v>
      </c>
      <c r="B51" s="35">
        <f t="shared" ca="1" si="6"/>
        <v>4.3448487492923071</v>
      </c>
      <c r="C51" s="35">
        <f t="shared" ca="1" si="7"/>
        <v>5.5983659602329761</v>
      </c>
      <c r="D51" s="35">
        <f t="shared" ca="1" si="7"/>
        <v>3.0221552320894984</v>
      </c>
      <c r="E51" s="35">
        <f t="shared" ca="1" si="7"/>
        <v>2.0949430417869652</v>
      </c>
      <c r="F51" s="35">
        <f t="shared" ca="1" si="7"/>
        <v>4.2830244555858048</v>
      </c>
      <c r="G51" s="35">
        <f t="shared" ca="1" si="7"/>
        <v>4.6280339331515421</v>
      </c>
      <c r="H51" s="35">
        <f t="shared" ca="1" si="7"/>
        <v>1.4457918756610617</v>
      </c>
      <c r="I51" s="35">
        <f t="shared" ca="1" si="7"/>
        <v>9.7220185209338368</v>
      </c>
      <c r="J51" s="35">
        <f t="shared" ca="1" si="7"/>
        <v>6.0828408398691174</v>
      </c>
      <c r="K51" s="35">
        <f t="shared" ca="1" si="7"/>
        <v>5.0100302162931616</v>
      </c>
      <c r="L51" s="35">
        <f t="shared" ca="1" si="7"/>
        <v>1.5612834173191135</v>
      </c>
    </row>
    <row r="52" spans="1:12" x14ac:dyDescent="0.15">
      <c r="A52" s="34">
        <v>42</v>
      </c>
      <c r="B52" s="35">
        <f t="shared" ca="1" si="6"/>
        <v>4.2235749044141064</v>
      </c>
      <c r="C52" s="35">
        <f t="shared" ca="1" si="7"/>
        <v>-0.86320634439258637</v>
      </c>
      <c r="D52" s="35">
        <f t="shared" ca="1" si="7"/>
        <v>4.3106616409599869</v>
      </c>
      <c r="E52" s="35">
        <f t="shared" ca="1" si="7"/>
        <v>3.194800218763171</v>
      </c>
      <c r="F52" s="35">
        <f t="shared" ca="1" si="7"/>
        <v>6.3461705885526971</v>
      </c>
      <c r="G52" s="35">
        <f t="shared" ca="1" si="7"/>
        <v>1.0820040347345494</v>
      </c>
      <c r="H52" s="35">
        <f t="shared" ca="1" si="7"/>
        <v>1.4382112263725912</v>
      </c>
      <c r="I52" s="35">
        <f t="shared" ca="1" si="7"/>
        <v>6.0734496675737395</v>
      </c>
      <c r="J52" s="35">
        <f t="shared" ca="1" si="7"/>
        <v>5.5429348977523691</v>
      </c>
      <c r="K52" s="35">
        <f t="shared" ca="1" si="7"/>
        <v>8.0724969272512865</v>
      </c>
      <c r="L52" s="35">
        <f t="shared" ca="1" si="7"/>
        <v>7.0382261865732616</v>
      </c>
    </row>
    <row r="53" spans="1:12" x14ac:dyDescent="0.15">
      <c r="A53" s="34">
        <v>43</v>
      </c>
      <c r="B53" s="35">
        <f t="shared" ca="1" si="6"/>
        <v>4.9760862549639819</v>
      </c>
      <c r="C53" s="35">
        <f t="shared" ca="1" si="7"/>
        <v>5.9755344426737658</v>
      </c>
      <c r="D53" s="35">
        <f t="shared" ca="1" si="7"/>
        <v>5.8421088072322744</v>
      </c>
      <c r="E53" s="35">
        <f t="shared" ca="1" si="7"/>
        <v>2.596417446889042</v>
      </c>
      <c r="F53" s="35">
        <f t="shared" ca="1" si="7"/>
        <v>3.732575064798604</v>
      </c>
      <c r="G53" s="35">
        <f t="shared" ca="1" si="7"/>
        <v>7.8574894981050853</v>
      </c>
      <c r="H53" s="35">
        <f t="shared" ca="1" si="7"/>
        <v>4.3152480718825101</v>
      </c>
      <c r="I53" s="35">
        <f t="shared" ca="1" si="7"/>
        <v>7.8918135351608987</v>
      </c>
      <c r="J53" s="35">
        <f t="shared" ca="1" si="7"/>
        <v>3.828005291311583</v>
      </c>
      <c r="K53" s="35">
        <f t="shared" ca="1" si="7"/>
        <v>5.4791753050056622</v>
      </c>
      <c r="L53" s="35">
        <f t="shared" ca="1" si="7"/>
        <v>2.2424950865803921</v>
      </c>
    </row>
    <row r="54" spans="1:12" x14ac:dyDescent="0.15">
      <c r="A54" s="34">
        <v>44</v>
      </c>
      <c r="B54" s="35">
        <f t="shared" ca="1" si="6"/>
        <v>4.3441117144366155</v>
      </c>
      <c r="C54" s="35">
        <f t="shared" ca="1" si="7"/>
        <v>6.6491519931438923</v>
      </c>
      <c r="D54" s="35">
        <f t="shared" ca="1" si="7"/>
        <v>3.8188778440507747</v>
      </c>
      <c r="E54" s="35">
        <f t="shared" ca="1" si="7"/>
        <v>4.6688403045345526</v>
      </c>
      <c r="F54" s="35">
        <f t="shared" ca="1" si="7"/>
        <v>5.4053878427348021</v>
      </c>
      <c r="G54" s="35">
        <f t="shared" ca="1" si="7"/>
        <v>1.0461145840839547</v>
      </c>
      <c r="H54" s="35">
        <f t="shared" ca="1" si="7"/>
        <v>0.59908372118527975</v>
      </c>
      <c r="I54" s="35">
        <f t="shared" ca="1" si="7"/>
        <v>3.9926150022782405</v>
      </c>
      <c r="J54" s="35">
        <f t="shared" ca="1" si="7"/>
        <v>6.1281442482493063</v>
      </c>
      <c r="K54" s="35">
        <f t="shared" ca="1" si="7"/>
        <v>4.1593986646881715</v>
      </c>
      <c r="L54" s="35">
        <f t="shared" ca="1" si="7"/>
        <v>6.9735029394171786</v>
      </c>
    </row>
    <row r="55" spans="1:12" x14ac:dyDescent="0.15">
      <c r="A55" s="34">
        <v>45</v>
      </c>
      <c r="B55" s="35">
        <f t="shared" ca="1" si="6"/>
        <v>3.4999107067236608</v>
      </c>
      <c r="C55" s="35">
        <f t="shared" ca="1" si="7"/>
        <v>5.3251698879396514E-2</v>
      </c>
      <c r="D55" s="35">
        <f t="shared" ca="1" si="7"/>
        <v>4.2696796455705437</v>
      </c>
      <c r="E55" s="35">
        <f t="shared" ca="1" si="7"/>
        <v>1.3136219556699302E-2</v>
      </c>
      <c r="F55" s="35">
        <f t="shared" ca="1" si="7"/>
        <v>5.2762634919705551</v>
      </c>
      <c r="G55" s="35">
        <f t="shared" ca="1" si="7"/>
        <v>4.8335499190354705</v>
      </c>
      <c r="H55" s="35">
        <f t="shared" ca="1" si="7"/>
        <v>6.670975332067985</v>
      </c>
      <c r="I55" s="35">
        <f t="shared" ca="1" si="7"/>
        <v>3.8652053429897499</v>
      </c>
      <c r="J55" s="35">
        <f t="shared" ca="1" si="7"/>
        <v>4.2851427655148324</v>
      </c>
      <c r="K55" s="35">
        <f t="shared" ca="1" si="7"/>
        <v>0.25653580551720534</v>
      </c>
      <c r="L55" s="35">
        <f t="shared" ca="1" si="7"/>
        <v>5.47536684613417</v>
      </c>
    </row>
    <row r="56" spans="1:12" x14ac:dyDescent="0.15">
      <c r="A56" s="34">
        <v>46</v>
      </c>
      <c r="B56" s="35">
        <f t="shared" ca="1" si="6"/>
        <v>4.9893994529061327</v>
      </c>
      <c r="C56" s="35">
        <f t="shared" ca="1" si="7"/>
        <v>5.3309600601652791</v>
      </c>
      <c r="D56" s="35">
        <f t="shared" ca="1" si="7"/>
        <v>5.0640706538712754</v>
      </c>
      <c r="E56" s="35">
        <f t="shared" ca="1" si="7"/>
        <v>8.0294333950395735</v>
      </c>
      <c r="F56" s="35">
        <f t="shared" ca="1" si="7"/>
        <v>5.4866216679840765</v>
      </c>
      <c r="G56" s="35">
        <f t="shared" ca="1" si="7"/>
        <v>3.2924531429244643</v>
      </c>
      <c r="H56" s="35">
        <f t="shared" ca="1" si="7"/>
        <v>4.1692614697599755</v>
      </c>
      <c r="I56" s="35">
        <f t="shared" ca="1" si="7"/>
        <v>3.451903629223827</v>
      </c>
      <c r="J56" s="35">
        <f t="shared" ca="1" si="7"/>
        <v>5.61986380548033</v>
      </c>
      <c r="K56" s="35">
        <f t="shared" ca="1" si="7"/>
        <v>3.4917176474505442</v>
      </c>
      <c r="L56" s="35">
        <f t="shared" ca="1" si="7"/>
        <v>5.9577090571619946</v>
      </c>
    </row>
    <row r="57" spans="1:12" x14ac:dyDescent="0.15">
      <c r="A57" s="34">
        <v>47</v>
      </c>
      <c r="B57" s="35">
        <f t="shared" ca="1" si="6"/>
        <v>4.9995796357158477</v>
      </c>
      <c r="C57" s="35">
        <f t="shared" ca="1" si="7"/>
        <v>7.1862419475086146</v>
      </c>
      <c r="D57" s="35">
        <f t="shared" ca="1" si="7"/>
        <v>6.5572395873072296</v>
      </c>
      <c r="E57" s="35">
        <f t="shared" ca="1" si="7"/>
        <v>5.8336541404164191</v>
      </c>
      <c r="F57" s="35">
        <f t="shared" ca="1" si="7"/>
        <v>4.2372220177637416</v>
      </c>
      <c r="G57" s="35">
        <f t="shared" ca="1" si="7"/>
        <v>6.2240585674034552</v>
      </c>
      <c r="H57" s="35">
        <f t="shared" ca="1" si="7"/>
        <v>6.1176240840836469</v>
      </c>
      <c r="I57" s="35">
        <f t="shared" ca="1" si="7"/>
        <v>0.70519018163233671</v>
      </c>
      <c r="J57" s="35">
        <f t="shared" ca="1" si="7"/>
        <v>6.5000760845919556</v>
      </c>
      <c r="K57" s="35">
        <f t="shared" ca="1" si="7"/>
        <v>3.1144155183587952</v>
      </c>
      <c r="L57" s="35">
        <f t="shared" ca="1" si="7"/>
        <v>3.5200742280922857</v>
      </c>
    </row>
    <row r="58" spans="1:12" x14ac:dyDescent="0.15">
      <c r="A58" s="34">
        <v>48</v>
      </c>
      <c r="B58" s="35">
        <f t="shared" ca="1" si="6"/>
        <v>5.3983207321439739</v>
      </c>
      <c r="C58" s="35">
        <f t="shared" ca="1" si="7"/>
        <v>9.630062109133771</v>
      </c>
      <c r="D58" s="35">
        <f ca="1">_xlfn.NORM.INV(RAND(),$B$2,$B$3)</f>
        <v>5.3814352716456799</v>
      </c>
      <c r="E58" s="35">
        <f t="shared" ca="1" si="7"/>
        <v>6.9813439909690018</v>
      </c>
      <c r="F58" s="35">
        <f t="shared" ca="1" si="7"/>
        <v>3.4763287099111273</v>
      </c>
      <c r="G58" s="35">
        <f t="shared" ca="1" si="7"/>
        <v>6.6875539380957969</v>
      </c>
      <c r="H58" s="35">
        <f t="shared" ca="1" si="7"/>
        <v>2.9216558179458394</v>
      </c>
      <c r="I58" s="35">
        <f t="shared" ca="1" si="7"/>
        <v>3.7844572587419303</v>
      </c>
      <c r="J58" s="35">
        <f t="shared" ca="1" si="7"/>
        <v>6.2969168777575977</v>
      </c>
      <c r="K58" s="35">
        <f t="shared" ca="1" si="7"/>
        <v>4.3721529750778885</v>
      </c>
      <c r="L58" s="35">
        <f t="shared" ca="1" si="7"/>
        <v>4.4513003721611009</v>
      </c>
    </row>
    <row r="59" spans="1:12" x14ac:dyDescent="0.15">
      <c r="A59" s="34">
        <v>49</v>
      </c>
      <c r="B59" s="35">
        <f t="shared" ref="B59:B60" ca="1" si="8">AVERAGE(C59:L59)</f>
        <v>6.5969657850196031</v>
      </c>
      <c r="C59" s="35">
        <f t="shared" ca="1" si="7"/>
        <v>6.3955224836137567</v>
      </c>
      <c r="D59" s="35">
        <f t="shared" ca="1" si="7"/>
        <v>5.4065364354353429</v>
      </c>
      <c r="E59" s="35">
        <f t="shared" ca="1" si="7"/>
        <v>6.3470318384307056</v>
      </c>
      <c r="F59" s="35">
        <f t="shared" ca="1" si="7"/>
        <v>4.6160611497173356</v>
      </c>
      <c r="G59" s="35">
        <f t="shared" ca="1" si="7"/>
        <v>8.3535720411250818</v>
      </c>
      <c r="H59" s="35">
        <f t="shared" ca="1" si="7"/>
        <v>7.7142275665426325</v>
      </c>
      <c r="I59" s="35">
        <f t="shared" ca="1" si="7"/>
        <v>8.88628138787114</v>
      </c>
      <c r="J59" s="35">
        <f t="shared" ca="1" si="7"/>
        <v>7.0286992698475448</v>
      </c>
      <c r="K59" s="35">
        <f t="shared" ca="1" si="7"/>
        <v>6.2244245236969782</v>
      </c>
      <c r="L59" s="35">
        <f t="shared" ca="1" si="7"/>
        <v>4.9973011539155197</v>
      </c>
    </row>
    <row r="60" spans="1:12" x14ac:dyDescent="0.15">
      <c r="A60" s="34">
        <v>50</v>
      </c>
      <c r="B60" s="35">
        <f t="shared" ca="1" si="8"/>
        <v>3.6899636140126617</v>
      </c>
      <c r="C60" s="35">
        <f t="shared" ref="C60:L60" ca="1" si="9">_xlfn.NORM.INV(RAND(),$B$2,$B$3)</f>
        <v>3.3257649204221162</v>
      </c>
      <c r="D60" s="35">
        <f t="shared" ca="1" si="9"/>
        <v>5.9290454132443138</v>
      </c>
      <c r="E60" s="35">
        <f t="shared" ca="1" si="9"/>
        <v>3.6007284838782612</v>
      </c>
      <c r="F60" s="35">
        <f t="shared" ca="1" si="9"/>
        <v>1.4454708402541714</v>
      </c>
      <c r="G60" s="35">
        <f t="shared" ca="1" si="9"/>
        <v>6.6805419499979406</v>
      </c>
      <c r="H60" s="35">
        <f t="shared" ca="1" si="9"/>
        <v>1.9329817442430595</v>
      </c>
      <c r="I60" s="35">
        <f t="shared" ca="1" si="9"/>
        <v>4.5297881160479569</v>
      </c>
      <c r="J60" s="35">
        <f t="shared" ca="1" si="9"/>
        <v>3.2301949879080567</v>
      </c>
      <c r="K60" s="35">
        <f t="shared" ca="1" si="9"/>
        <v>2.5832888811321664</v>
      </c>
      <c r="L60" s="35">
        <f t="shared" ca="1" si="9"/>
        <v>3.6418308029985789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0830-6F90-3349-ABC6-10E44A1A8683}">
  <dimension ref="A1:N55"/>
  <sheetViews>
    <sheetView topLeftCell="A4" zoomScale="120" zoomScaleNormal="120" workbookViewId="0">
      <selection activeCell="L28" sqref="L28"/>
    </sheetView>
  </sheetViews>
  <sheetFormatPr baseColWidth="10" defaultRowHeight="13" x14ac:dyDescent="0.15"/>
  <cols>
    <col min="4" max="4" width="12.33203125" bestFit="1" customWidth="1"/>
  </cols>
  <sheetData>
    <row r="1" spans="1:14" x14ac:dyDescent="0.15">
      <c r="B1" s="34" t="s">
        <v>20</v>
      </c>
      <c r="C1">
        <f>'Normal Sampling'!B2</f>
        <v>5</v>
      </c>
    </row>
    <row r="2" spans="1:14" x14ac:dyDescent="0.15">
      <c r="B2" s="34" t="s">
        <v>22</v>
      </c>
      <c r="C2">
        <f>'Normal Sampling'!B3</f>
        <v>2</v>
      </c>
    </row>
    <row r="3" spans="1:14" x14ac:dyDescent="0.15">
      <c r="B3" s="34" t="s">
        <v>87</v>
      </c>
      <c r="C3">
        <v>10</v>
      </c>
    </row>
    <row r="4" spans="1:14" x14ac:dyDescent="0.15">
      <c r="B4" s="34" t="s">
        <v>86</v>
      </c>
      <c r="C4">
        <f>C2/SQRT(C3)</f>
        <v>0.63245553203367588</v>
      </c>
    </row>
    <row r="6" spans="1:14" x14ac:dyDescent="0.15">
      <c r="A6">
        <v>1</v>
      </c>
      <c r="B6" s="36">
        <v>3.5752999999999999</v>
      </c>
      <c r="C6">
        <f>(A6-0.5)/COUNT($A$6:$A$55)</f>
        <v>0.01</v>
      </c>
      <c r="D6">
        <f>_xlfn.NORM.DIST(B6,$C$1,$C$4,TRUE)</f>
        <v>1.2140660534575239E-2</v>
      </c>
      <c r="N6" s="36">
        <v>3.5752999999999999</v>
      </c>
    </row>
    <row r="7" spans="1:14" x14ac:dyDescent="0.15">
      <c r="A7">
        <v>2</v>
      </c>
      <c r="B7" s="36">
        <v>3.9220999999999999</v>
      </c>
      <c r="C7">
        <f t="shared" ref="C7:C55" si="0">(A7-0.5)/COUNT($A$6:$A$55)</f>
        <v>0.03</v>
      </c>
      <c r="D7">
        <f t="shared" ref="D7:D55" si="1">_xlfn.NORM.DIST(B7,$C$1,$C$4,TRUE)</f>
        <v>4.4161636352643072E-2</v>
      </c>
      <c r="N7" s="36">
        <v>3.9220999999999999</v>
      </c>
    </row>
    <row r="8" spans="1:14" x14ac:dyDescent="0.15">
      <c r="A8">
        <v>3</v>
      </c>
      <c r="B8" s="36">
        <v>3.9477000000000002</v>
      </c>
      <c r="C8">
        <f t="shared" si="0"/>
        <v>0.05</v>
      </c>
      <c r="D8">
        <f t="shared" si="1"/>
        <v>4.8072964514276818E-2</v>
      </c>
      <c r="N8" s="36">
        <v>3.9477000000000002</v>
      </c>
    </row>
    <row r="9" spans="1:14" x14ac:dyDescent="0.15">
      <c r="A9">
        <v>4</v>
      </c>
      <c r="B9" s="36">
        <v>3.9872999999999998</v>
      </c>
      <c r="C9">
        <f t="shared" si="0"/>
        <v>7.0000000000000007E-2</v>
      </c>
      <c r="D9">
        <f t="shared" si="1"/>
        <v>5.4664178547569844E-2</v>
      </c>
      <c r="N9" s="36">
        <v>3.9872999999999998</v>
      </c>
    </row>
    <row r="10" spans="1:14" x14ac:dyDescent="0.15">
      <c r="A10">
        <v>5</v>
      </c>
      <c r="B10" s="36">
        <v>4.0750000000000002</v>
      </c>
      <c r="C10">
        <f t="shared" si="0"/>
        <v>0.09</v>
      </c>
      <c r="D10">
        <f t="shared" si="1"/>
        <v>7.1794808734874496E-2</v>
      </c>
      <c r="N10" s="36">
        <v>4.0750000000000002</v>
      </c>
    </row>
    <row r="11" spans="1:14" x14ac:dyDescent="0.15">
      <c r="A11">
        <v>6</v>
      </c>
      <c r="B11" s="36">
        <v>4.13</v>
      </c>
      <c r="C11">
        <f t="shared" si="0"/>
        <v>0.11</v>
      </c>
      <c r="D11">
        <f t="shared" si="1"/>
        <v>8.4474181059290887E-2</v>
      </c>
      <c r="N11" s="36">
        <v>4.13</v>
      </c>
    </row>
    <row r="12" spans="1:14" x14ac:dyDescent="0.15">
      <c r="A12">
        <v>7</v>
      </c>
      <c r="B12" s="36">
        <v>4.1383999999999999</v>
      </c>
      <c r="C12">
        <f t="shared" si="0"/>
        <v>0.13</v>
      </c>
      <c r="D12">
        <f t="shared" si="1"/>
        <v>8.6550160189902997E-2</v>
      </c>
      <c r="N12" s="36">
        <v>4.1383999999999999</v>
      </c>
    </row>
    <row r="13" spans="1:14" x14ac:dyDescent="0.15">
      <c r="A13">
        <v>8</v>
      </c>
      <c r="B13" s="36">
        <v>4.1585000000000001</v>
      </c>
      <c r="C13">
        <f t="shared" si="0"/>
        <v>0.15</v>
      </c>
      <c r="D13">
        <f t="shared" si="1"/>
        <v>9.1672130031051277E-2</v>
      </c>
      <c r="N13" s="36">
        <v>4.1585000000000001</v>
      </c>
    </row>
    <row r="14" spans="1:14" x14ac:dyDescent="0.15">
      <c r="A14">
        <v>9</v>
      </c>
      <c r="B14" s="36">
        <v>4.2314999999999996</v>
      </c>
      <c r="C14">
        <f t="shared" si="0"/>
        <v>0.17</v>
      </c>
      <c r="D14">
        <f t="shared" si="1"/>
        <v>0.11216298700960406</v>
      </c>
      <c r="N14" s="36">
        <v>4.2314999999999996</v>
      </c>
    </row>
    <row r="15" spans="1:14" x14ac:dyDescent="0.15">
      <c r="A15">
        <v>10</v>
      </c>
      <c r="B15" s="36">
        <v>4.3929</v>
      </c>
      <c r="C15">
        <f t="shared" si="0"/>
        <v>0.19</v>
      </c>
      <c r="D15">
        <f t="shared" si="1"/>
        <v>0.16855041152667896</v>
      </c>
      <c r="N15" s="36">
        <v>4.3929</v>
      </c>
    </row>
    <row r="16" spans="1:14" x14ac:dyDescent="0.15">
      <c r="A16">
        <v>11</v>
      </c>
      <c r="B16" s="36">
        <v>4.4326999999999996</v>
      </c>
      <c r="C16">
        <f t="shared" si="0"/>
        <v>0.21</v>
      </c>
      <c r="D16">
        <f t="shared" si="1"/>
        <v>0.18486477907258922</v>
      </c>
      <c r="N16" s="36">
        <v>4.4326999999999996</v>
      </c>
    </row>
    <row r="17" spans="1:14" x14ac:dyDescent="0.15">
      <c r="A17">
        <v>12</v>
      </c>
      <c r="B17" s="36">
        <v>4.4507000000000003</v>
      </c>
      <c r="C17">
        <f t="shared" si="0"/>
        <v>0.23</v>
      </c>
      <c r="D17">
        <f t="shared" si="1"/>
        <v>0.1925549847352544</v>
      </c>
      <c r="N17" s="36">
        <v>4.4507000000000003</v>
      </c>
    </row>
    <row r="18" spans="1:14" x14ac:dyDescent="0.15">
      <c r="A18">
        <v>13</v>
      </c>
      <c r="B18" s="36">
        <v>4.4512999999999998</v>
      </c>
      <c r="C18">
        <f t="shared" si="0"/>
        <v>0.25</v>
      </c>
      <c r="D18">
        <f t="shared" si="1"/>
        <v>0.1928146478890447</v>
      </c>
      <c r="N18" s="36">
        <v>4.4512999999999998</v>
      </c>
    </row>
    <row r="19" spans="1:14" x14ac:dyDescent="0.15">
      <c r="A19">
        <v>14</v>
      </c>
      <c r="B19" s="36">
        <v>4.4720000000000004</v>
      </c>
      <c r="C19">
        <f t="shared" si="0"/>
        <v>0.27</v>
      </c>
      <c r="D19">
        <f t="shared" si="1"/>
        <v>0.20190353376570611</v>
      </c>
      <c r="N19" s="36">
        <v>4.4720000000000004</v>
      </c>
    </row>
    <row r="20" spans="1:14" x14ac:dyDescent="0.15">
      <c r="A20">
        <v>15</v>
      </c>
      <c r="B20" s="36">
        <v>4.5594000000000001</v>
      </c>
      <c r="C20">
        <f t="shared" si="0"/>
        <v>0.28999999999999998</v>
      </c>
      <c r="D20">
        <f t="shared" si="1"/>
        <v>0.243011000838663</v>
      </c>
      <c r="N20" s="36">
        <v>4.5594000000000001</v>
      </c>
    </row>
    <row r="21" spans="1:14" x14ac:dyDescent="0.15">
      <c r="A21">
        <v>16</v>
      </c>
      <c r="B21" s="36">
        <v>4.5659999999999998</v>
      </c>
      <c r="C21">
        <f t="shared" si="0"/>
        <v>0.31</v>
      </c>
      <c r="D21">
        <f t="shared" si="1"/>
        <v>0.24628900582359514</v>
      </c>
      <c r="N21" s="36">
        <v>4.5659999999999998</v>
      </c>
    </row>
    <row r="22" spans="1:14" x14ac:dyDescent="0.15">
      <c r="A22">
        <v>17</v>
      </c>
      <c r="B22" s="36">
        <v>4.5692000000000004</v>
      </c>
      <c r="C22">
        <f t="shared" si="0"/>
        <v>0.33</v>
      </c>
      <c r="D22">
        <f t="shared" si="1"/>
        <v>0.24788683329223699</v>
      </c>
      <c r="N22" s="36">
        <v>4.5692000000000004</v>
      </c>
    </row>
    <row r="23" spans="1:14" x14ac:dyDescent="0.15">
      <c r="A23">
        <v>18</v>
      </c>
      <c r="B23" s="36">
        <v>4.57</v>
      </c>
      <c r="C23">
        <f t="shared" si="0"/>
        <v>0.35</v>
      </c>
      <c r="D23">
        <f t="shared" si="1"/>
        <v>0.24828715293087994</v>
      </c>
      <c r="N23" s="36">
        <v>4.57</v>
      </c>
    </row>
    <row r="24" spans="1:14" x14ac:dyDescent="0.15">
      <c r="A24">
        <v>19</v>
      </c>
      <c r="B24" s="36">
        <v>4.5747</v>
      </c>
      <c r="C24">
        <f t="shared" si="0"/>
        <v>0.37</v>
      </c>
      <c r="D24">
        <f t="shared" si="1"/>
        <v>0.2506459751607869</v>
      </c>
      <c r="N24" s="36">
        <v>4.5747</v>
      </c>
    </row>
    <row r="25" spans="1:14" x14ac:dyDescent="0.15">
      <c r="A25">
        <v>20</v>
      </c>
      <c r="B25" s="36">
        <v>4.5979999999999999</v>
      </c>
      <c r="C25">
        <f t="shared" si="0"/>
        <v>0.39</v>
      </c>
      <c r="D25">
        <f t="shared" si="1"/>
        <v>0.2625127792515739</v>
      </c>
      <c r="N25" s="36">
        <v>4.5979999999999999</v>
      </c>
    </row>
    <row r="26" spans="1:14" x14ac:dyDescent="0.15">
      <c r="A26">
        <v>21</v>
      </c>
      <c r="B26" s="36">
        <v>4.6322000000000001</v>
      </c>
      <c r="C26">
        <f t="shared" si="0"/>
        <v>0.41</v>
      </c>
      <c r="D26">
        <f t="shared" si="1"/>
        <v>0.28043731977528163</v>
      </c>
      <c r="N26" s="36">
        <v>4.6322000000000001</v>
      </c>
    </row>
    <row r="27" spans="1:14" x14ac:dyDescent="0.15">
      <c r="A27">
        <v>22</v>
      </c>
      <c r="B27" s="36">
        <v>4.7709000000000001</v>
      </c>
      <c r="C27">
        <f t="shared" si="0"/>
        <v>0.43</v>
      </c>
      <c r="D27">
        <f t="shared" si="1"/>
        <v>0.3585867540771891</v>
      </c>
      <c r="N27" s="36">
        <v>4.7709000000000001</v>
      </c>
    </row>
    <row r="28" spans="1:14" x14ac:dyDescent="0.15">
      <c r="A28">
        <v>23</v>
      </c>
      <c r="B28" s="36">
        <v>4.8715000000000002</v>
      </c>
      <c r="C28">
        <f t="shared" si="0"/>
        <v>0.45</v>
      </c>
      <c r="D28">
        <f t="shared" si="1"/>
        <v>0.41949860267325967</v>
      </c>
      <c r="N28" s="36">
        <v>4.8715000000000002</v>
      </c>
    </row>
    <row r="29" spans="1:14" x14ac:dyDescent="0.15">
      <c r="A29">
        <v>24</v>
      </c>
      <c r="B29" s="36">
        <v>4.8879000000000001</v>
      </c>
      <c r="C29">
        <f t="shared" si="0"/>
        <v>0.47</v>
      </c>
      <c r="D29">
        <f t="shared" si="1"/>
        <v>0.42965771483154314</v>
      </c>
      <c r="N29" s="36">
        <v>4.8879000000000001</v>
      </c>
    </row>
    <row r="30" spans="1:14" x14ac:dyDescent="0.15">
      <c r="A30">
        <v>25</v>
      </c>
      <c r="B30" s="36">
        <v>4.8890000000000002</v>
      </c>
      <c r="C30">
        <f t="shared" si="0"/>
        <v>0.49</v>
      </c>
      <c r="D30">
        <f t="shared" si="1"/>
        <v>0.4303408671962633</v>
      </c>
      <c r="N30" s="36">
        <v>4.8890000000000002</v>
      </c>
    </row>
    <row r="31" spans="1:14" x14ac:dyDescent="0.15">
      <c r="A31">
        <v>26</v>
      </c>
      <c r="B31" s="36">
        <v>4.8990999999999998</v>
      </c>
      <c r="C31">
        <f t="shared" si="0"/>
        <v>0.51</v>
      </c>
      <c r="D31">
        <f t="shared" si="1"/>
        <v>0.43662294116437822</v>
      </c>
      <c r="N31" s="36">
        <v>4.8990999999999998</v>
      </c>
    </row>
    <row r="32" spans="1:14" x14ac:dyDescent="0.15">
      <c r="A32">
        <v>27</v>
      </c>
      <c r="B32" s="36">
        <v>4.9109999999999996</v>
      </c>
      <c r="C32">
        <f t="shared" si="0"/>
        <v>0.53</v>
      </c>
      <c r="D32">
        <f t="shared" si="1"/>
        <v>0.44404503671283779</v>
      </c>
      <c r="N32" s="36">
        <v>4.9109999999999996</v>
      </c>
    </row>
    <row r="33" spans="1:14" x14ac:dyDescent="0.15">
      <c r="A33">
        <v>28</v>
      </c>
      <c r="B33" s="36">
        <v>4.9222999999999999</v>
      </c>
      <c r="C33">
        <f t="shared" si="0"/>
        <v>0.55000000000000004</v>
      </c>
      <c r="D33">
        <f t="shared" si="1"/>
        <v>0.45111116327612605</v>
      </c>
      <c r="N33" s="36">
        <v>4.9222999999999999</v>
      </c>
    </row>
    <row r="34" spans="1:14" x14ac:dyDescent="0.15">
      <c r="A34">
        <v>29</v>
      </c>
      <c r="B34" s="36">
        <v>4.9227999999999996</v>
      </c>
      <c r="C34">
        <f t="shared" si="0"/>
        <v>0.56999999999999995</v>
      </c>
      <c r="D34">
        <f t="shared" si="1"/>
        <v>0.45142419883082552</v>
      </c>
      <c r="N34" s="36">
        <v>4.9227999999999996</v>
      </c>
    </row>
    <row r="35" spans="1:14" x14ac:dyDescent="0.15">
      <c r="A35">
        <v>30</v>
      </c>
      <c r="B35" s="36">
        <v>5.0682</v>
      </c>
      <c r="C35">
        <f t="shared" si="0"/>
        <v>0.59</v>
      </c>
      <c r="D35">
        <f t="shared" si="1"/>
        <v>0.54293618238603869</v>
      </c>
      <c r="N35" s="36">
        <v>5.0682</v>
      </c>
    </row>
    <row r="36" spans="1:14" x14ac:dyDescent="0.15">
      <c r="A36">
        <v>31</v>
      </c>
      <c r="B36" s="36">
        <v>5.1479999999999997</v>
      </c>
      <c r="C36">
        <f t="shared" si="0"/>
        <v>0.61</v>
      </c>
      <c r="D36">
        <f t="shared" si="1"/>
        <v>0.59251082828141954</v>
      </c>
      <c r="N36" s="36">
        <v>5.1479999999999997</v>
      </c>
    </row>
    <row r="37" spans="1:14" x14ac:dyDescent="0.15">
      <c r="A37">
        <v>32</v>
      </c>
      <c r="B37" s="36">
        <v>5.1775000000000002</v>
      </c>
      <c r="C37">
        <f t="shared" si="0"/>
        <v>0.63</v>
      </c>
      <c r="D37">
        <f t="shared" si="1"/>
        <v>0.61051139060431081</v>
      </c>
      <c r="N37" s="36">
        <v>5.1775000000000002</v>
      </c>
    </row>
    <row r="38" spans="1:14" x14ac:dyDescent="0.15">
      <c r="A38">
        <v>33</v>
      </c>
      <c r="B38" s="36">
        <v>5.2081999999999997</v>
      </c>
      <c r="C38">
        <f t="shared" si="0"/>
        <v>0.65</v>
      </c>
      <c r="D38">
        <f t="shared" si="1"/>
        <v>0.62899513268898044</v>
      </c>
      <c r="N38" s="36">
        <v>5.2081999999999997</v>
      </c>
    </row>
    <row r="39" spans="1:14" x14ac:dyDescent="0.15">
      <c r="A39">
        <v>34</v>
      </c>
      <c r="B39" s="36">
        <v>5.2777000000000003</v>
      </c>
      <c r="C39">
        <f t="shared" si="0"/>
        <v>0.67</v>
      </c>
      <c r="D39">
        <f t="shared" si="1"/>
        <v>0.66969903111400464</v>
      </c>
      <c r="N39" s="36">
        <v>5.2777000000000003</v>
      </c>
    </row>
    <row r="40" spans="1:14" x14ac:dyDescent="0.15">
      <c r="A40">
        <v>35</v>
      </c>
      <c r="B40" s="36">
        <v>5.2965999999999998</v>
      </c>
      <c r="C40">
        <f t="shared" si="0"/>
        <v>0.69</v>
      </c>
      <c r="D40">
        <f t="shared" si="1"/>
        <v>0.68045295083013602</v>
      </c>
      <c r="N40" s="36">
        <v>5.2965999999999998</v>
      </c>
    </row>
    <row r="41" spans="1:14" x14ac:dyDescent="0.15">
      <c r="A41">
        <v>36</v>
      </c>
      <c r="B41" s="36">
        <v>5.3239999999999998</v>
      </c>
      <c r="C41">
        <f t="shared" si="0"/>
        <v>0.71</v>
      </c>
      <c r="D41">
        <f t="shared" si="1"/>
        <v>0.69577561201162996</v>
      </c>
      <c r="N41" s="36">
        <v>5.3239999999999998</v>
      </c>
    </row>
    <row r="42" spans="1:14" x14ac:dyDescent="0.15">
      <c r="A42">
        <v>37</v>
      </c>
      <c r="B42" s="36">
        <v>5.3305999999999996</v>
      </c>
      <c r="C42">
        <f t="shared" si="0"/>
        <v>0.73</v>
      </c>
      <c r="D42">
        <f t="shared" si="1"/>
        <v>0.69941700590822287</v>
      </c>
      <c r="N42" s="36">
        <v>5.3305999999999996</v>
      </c>
    </row>
    <row r="43" spans="1:14" x14ac:dyDescent="0.15">
      <c r="A43">
        <v>38</v>
      </c>
      <c r="B43" s="36">
        <v>5.3849999999999998</v>
      </c>
      <c r="C43">
        <f t="shared" si="0"/>
        <v>0.75</v>
      </c>
      <c r="D43">
        <f t="shared" si="1"/>
        <v>0.72865109149349161</v>
      </c>
      <c r="N43" s="36">
        <v>5.3849999999999998</v>
      </c>
    </row>
    <row r="44" spans="1:14" x14ac:dyDescent="0.15">
      <c r="A44">
        <v>39</v>
      </c>
      <c r="B44" s="36">
        <v>5.3925999999999998</v>
      </c>
      <c r="C44">
        <f t="shared" si="0"/>
        <v>0.77</v>
      </c>
      <c r="D44">
        <f t="shared" si="1"/>
        <v>0.73261961668399</v>
      </c>
      <c r="N44" s="36">
        <v>5.3925999999999998</v>
      </c>
    </row>
    <row r="45" spans="1:14" x14ac:dyDescent="0.15">
      <c r="A45">
        <v>40</v>
      </c>
      <c r="B45" s="36">
        <v>5.4207999999999998</v>
      </c>
      <c r="C45">
        <f t="shared" si="0"/>
        <v>0.79</v>
      </c>
      <c r="D45">
        <f t="shared" si="1"/>
        <v>0.74708450352195288</v>
      </c>
      <c r="N45" s="36">
        <v>5.4207999999999998</v>
      </c>
    </row>
    <row r="46" spans="1:14" x14ac:dyDescent="0.15">
      <c r="A46">
        <v>41</v>
      </c>
      <c r="B46" s="36">
        <v>5.5144000000000002</v>
      </c>
      <c r="C46">
        <f t="shared" si="0"/>
        <v>0.81</v>
      </c>
      <c r="D46">
        <f t="shared" si="1"/>
        <v>0.79198779886333837</v>
      </c>
      <c r="N46" s="36">
        <v>5.5144000000000002</v>
      </c>
    </row>
    <row r="47" spans="1:14" x14ac:dyDescent="0.15">
      <c r="A47">
        <v>42</v>
      </c>
      <c r="B47" s="36">
        <v>5.5636999999999999</v>
      </c>
      <c r="C47">
        <f t="shared" si="0"/>
        <v>0.83</v>
      </c>
      <c r="D47">
        <f t="shared" si="1"/>
        <v>0.81361264651434262</v>
      </c>
      <c r="N47" s="36">
        <v>5.5636999999999999</v>
      </c>
    </row>
    <row r="48" spans="1:14" x14ac:dyDescent="0.15">
      <c r="A48">
        <v>43</v>
      </c>
      <c r="B48" s="36">
        <v>5.6772999999999998</v>
      </c>
      <c r="C48">
        <f t="shared" si="0"/>
        <v>0.85</v>
      </c>
      <c r="D48">
        <f t="shared" si="1"/>
        <v>0.85789400038465469</v>
      </c>
      <c r="N48" s="36">
        <v>5.6772999999999998</v>
      </c>
    </row>
    <row r="49" spans="1:14" x14ac:dyDescent="0.15">
      <c r="A49">
        <v>44</v>
      </c>
      <c r="B49" s="36">
        <v>5.7358000000000002</v>
      </c>
      <c r="C49">
        <f t="shared" si="0"/>
        <v>0.87</v>
      </c>
      <c r="D49">
        <f t="shared" si="1"/>
        <v>0.87766677086381595</v>
      </c>
      <c r="N49" s="36">
        <v>5.7358000000000002</v>
      </c>
    </row>
    <row r="50" spans="1:14" x14ac:dyDescent="0.15">
      <c r="A50">
        <v>45</v>
      </c>
      <c r="B50" s="36">
        <v>5.8021000000000003</v>
      </c>
      <c r="C50">
        <f t="shared" si="0"/>
        <v>0.89</v>
      </c>
      <c r="D50">
        <f t="shared" si="1"/>
        <v>0.89764234654360064</v>
      </c>
      <c r="N50" s="36">
        <v>5.8021000000000003</v>
      </c>
    </row>
    <row r="51" spans="1:14" x14ac:dyDescent="0.15">
      <c r="A51">
        <v>46</v>
      </c>
      <c r="B51" s="36">
        <v>5.8520000000000003</v>
      </c>
      <c r="C51">
        <f t="shared" si="0"/>
        <v>0.91</v>
      </c>
      <c r="D51">
        <f t="shared" si="1"/>
        <v>0.91103086177943382</v>
      </c>
      <c r="N51" s="36">
        <v>5.8520000000000003</v>
      </c>
    </row>
    <row r="52" spans="1:14" x14ac:dyDescent="0.15">
      <c r="A52">
        <v>47</v>
      </c>
      <c r="B52" s="36">
        <v>5.8781999999999996</v>
      </c>
      <c r="C52">
        <f t="shared" si="0"/>
        <v>0.93</v>
      </c>
      <c r="D52">
        <f t="shared" si="1"/>
        <v>0.91751611589147186</v>
      </c>
      <c r="N52" s="36">
        <v>5.8781999999999996</v>
      </c>
    </row>
    <row r="53" spans="1:14" x14ac:dyDescent="0.15">
      <c r="A53">
        <v>48</v>
      </c>
      <c r="B53" s="36">
        <v>5.9476000000000004</v>
      </c>
      <c r="C53">
        <f t="shared" si="0"/>
        <v>0.95</v>
      </c>
      <c r="D53">
        <f t="shared" si="1"/>
        <v>0.93297067009207257</v>
      </c>
      <c r="N53" s="36">
        <v>5.9476000000000004</v>
      </c>
    </row>
    <row r="54" spans="1:14" x14ac:dyDescent="0.15">
      <c r="A54">
        <v>49</v>
      </c>
      <c r="B54" s="36">
        <v>6.1161000000000003</v>
      </c>
      <c r="C54">
        <f t="shared" si="0"/>
        <v>0.97</v>
      </c>
      <c r="D54">
        <f t="shared" si="1"/>
        <v>0.96119366144752916</v>
      </c>
      <c r="N54" s="36">
        <v>6.1161000000000003</v>
      </c>
    </row>
    <row r="55" spans="1:14" x14ac:dyDescent="0.15">
      <c r="A55">
        <v>50</v>
      </c>
      <c r="B55" s="36">
        <v>6.5523999999999996</v>
      </c>
      <c r="C55">
        <f t="shared" si="0"/>
        <v>0.99</v>
      </c>
      <c r="D55">
        <f t="shared" si="1"/>
        <v>0.99294714229328873</v>
      </c>
      <c r="N55" s="36">
        <v>6.5523999999999996</v>
      </c>
    </row>
  </sheetData>
  <sortState xmlns:xlrd2="http://schemas.microsoft.com/office/spreadsheetml/2017/richdata2" ref="N6:N55">
    <sortCondition ref="N6:N5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AF45-BFC7-4341-BE8B-9C994A2C63B5}">
  <dimension ref="A1:L62"/>
  <sheetViews>
    <sheetView zoomScale="140" zoomScaleNormal="140" workbookViewId="0">
      <selection activeCell="F7" sqref="F7"/>
    </sheetView>
  </sheetViews>
  <sheetFormatPr baseColWidth="10" defaultRowHeight="13" x14ac:dyDescent="0.15"/>
  <cols>
    <col min="3" max="12" width="7.6640625" bestFit="1" customWidth="1"/>
  </cols>
  <sheetData>
    <row r="1" spans="1:12" x14ac:dyDescent="0.15">
      <c r="A1" s="32" t="s">
        <v>96</v>
      </c>
    </row>
    <row r="2" spans="1:12" x14ac:dyDescent="0.15">
      <c r="A2" s="34" t="s">
        <v>44</v>
      </c>
      <c r="B2">
        <v>10</v>
      </c>
    </row>
    <row r="3" spans="1:12" x14ac:dyDescent="0.15">
      <c r="A3" s="34" t="s">
        <v>45</v>
      </c>
      <c r="B3">
        <v>60</v>
      </c>
    </row>
    <row r="4" spans="1:12" x14ac:dyDescent="0.15">
      <c r="A4" s="34" t="s">
        <v>70</v>
      </c>
      <c r="B4">
        <f>(B2+B3)/2</f>
        <v>35</v>
      </c>
    </row>
    <row r="5" spans="1:12" x14ac:dyDescent="0.15">
      <c r="A5" s="34" t="s">
        <v>88</v>
      </c>
      <c r="B5">
        <f>(B3-B2)*(B3-B2)/12</f>
        <v>208.33333333333334</v>
      </c>
    </row>
    <row r="6" spans="1:12" x14ac:dyDescent="0.15">
      <c r="A6" s="34" t="s">
        <v>89</v>
      </c>
      <c r="B6">
        <f>SQRT(B5)</f>
        <v>14.433756729740644</v>
      </c>
    </row>
    <row r="7" spans="1:12" x14ac:dyDescent="0.15">
      <c r="A7" s="34"/>
    </row>
    <row r="8" spans="1:12" x14ac:dyDescent="0.15">
      <c r="A8" s="32" t="s">
        <v>94</v>
      </c>
    </row>
    <row r="9" spans="1:12" x14ac:dyDescent="0.15">
      <c r="A9" s="34" t="s">
        <v>84</v>
      </c>
      <c r="B9" s="35">
        <f ca="1">AVERAGE(B13:B62)</f>
        <v>35.087916194739563</v>
      </c>
    </row>
    <row r="10" spans="1:12" x14ac:dyDescent="0.15">
      <c r="A10" s="34" t="s">
        <v>95</v>
      </c>
      <c r="B10">
        <f ca="1">_xlfn.VAR.S(B13:B62)</f>
        <v>21.146992960680759</v>
      </c>
    </row>
    <row r="12" spans="1:12" x14ac:dyDescent="0.15">
      <c r="A12" s="34" t="s">
        <v>73</v>
      </c>
      <c r="B12" s="34" t="s">
        <v>72</v>
      </c>
      <c r="C12" s="34" t="s">
        <v>74</v>
      </c>
      <c r="D12" s="34" t="s">
        <v>75</v>
      </c>
      <c r="E12" s="34" t="s">
        <v>76</v>
      </c>
      <c r="F12" s="34" t="s">
        <v>77</v>
      </c>
      <c r="G12" s="34" t="s">
        <v>78</v>
      </c>
      <c r="H12" s="34" t="s">
        <v>79</v>
      </c>
      <c r="I12" s="34" t="s">
        <v>80</v>
      </c>
      <c r="J12" s="34" t="s">
        <v>81</v>
      </c>
      <c r="K12" s="34" t="s">
        <v>82</v>
      </c>
      <c r="L12" s="34" t="s">
        <v>83</v>
      </c>
    </row>
    <row r="13" spans="1:12" x14ac:dyDescent="0.15">
      <c r="A13" s="34">
        <v>1</v>
      </c>
      <c r="B13" s="35">
        <f ca="1">AVERAGE(C13:L13)</f>
        <v>29.536518325234606</v>
      </c>
      <c r="C13" s="35">
        <f ca="1">$B$2 + ($B$3-$B$2)*RAND()</f>
        <v>33.434111670677311</v>
      </c>
      <c r="D13" s="35">
        <f t="shared" ref="D13:L28" ca="1" si="0">$B$2 + ($B$3-$B$2)*RAND()</f>
        <v>20.507605747339831</v>
      </c>
      <c r="E13" s="35">
        <f t="shared" ca="1" si="0"/>
        <v>29.471722291035125</v>
      </c>
      <c r="F13" s="35">
        <f t="shared" ca="1" si="0"/>
        <v>13.870289732952969</v>
      </c>
      <c r="G13" s="35">
        <f t="shared" ca="1" si="0"/>
        <v>13.548711184659865</v>
      </c>
      <c r="H13" s="35">
        <f t="shared" ca="1" si="0"/>
        <v>45.109581522484078</v>
      </c>
      <c r="I13" s="35">
        <f t="shared" ca="1" si="0"/>
        <v>35.627179321243801</v>
      </c>
      <c r="J13" s="35">
        <f t="shared" ca="1" si="0"/>
        <v>48.168043273826854</v>
      </c>
      <c r="K13" s="35">
        <f t="shared" ca="1" si="0"/>
        <v>34.091961732362805</v>
      </c>
      <c r="L13" s="35">
        <f t="shared" ca="1" si="0"/>
        <v>21.535976775763441</v>
      </c>
    </row>
    <row r="14" spans="1:12" x14ac:dyDescent="0.15">
      <c r="A14" s="34">
        <v>2</v>
      </c>
      <c r="B14" s="35">
        <f t="shared" ref="B14:B42" ca="1" si="1">AVERAGE(C14:L14)</f>
        <v>34.767906923144594</v>
      </c>
      <c r="C14" s="35">
        <f t="shared" ref="C14:L43" ca="1" si="2">$B$2 + ($B$3-$B$2)*RAND()</f>
        <v>36.798756330276625</v>
      </c>
      <c r="D14" s="35">
        <f t="shared" ca="1" si="0"/>
        <v>51.402305291292294</v>
      </c>
      <c r="E14" s="35">
        <f t="shared" ca="1" si="0"/>
        <v>59.02938542419016</v>
      </c>
      <c r="F14" s="35">
        <f t="shared" ca="1" si="0"/>
        <v>14.321575089839003</v>
      </c>
      <c r="G14" s="35">
        <f t="shared" ca="1" si="0"/>
        <v>31.820514447280065</v>
      </c>
      <c r="H14" s="35">
        <f t="shared" ca="1" si="0"/>
        <v>23.530449019883299</v>
      </c>
      <c r="I14" s="35">
        <f t="shared" ca="1" si="0"/>
        <v>17.461907293288622</v>
      </c>
      <c r="J14" s="35">
        <f t="shared" ca="1" si="0"/>
        <v>17.007386650503662</v>
      </c>
      <c r="K14" s="35">
        <f t="shared" ca="1" si="0"/>
        <v>39.901053163006139</v>
      </c>
      <c r="L14" s="35">
        <f t="shared" ca="1" si="0"/>
        <v>56.405736521886055</v>
      </c>
    </row>
    <row r="15" spans="1:12" x14ac:dyDescent="0.15">
      <c r="A15" s="34">
        <v>3</v>
      </c>
      <c r="B15" s="35">
        <f t="shared" ca="1" si="1"/>
        <v>37.812201923515445</v>
      </c>
      <c r="C15" s="35">
        <f t="shared" ca="1" si="2"/>
        <v>38.268566957701992</v>
      </c>
      <c r="D15" s="35">
        <f t="shared" ca="1" si="0"/>
        <v>51.119528849530887</v>
      </c>
      <c r="E15" s="35">
        <f t="shared" ca="1" si="0"/>
        <v>58.955022280425361</v>
      </c>
      <c r="F15" s="35">
        <f t="shared" ca="1" si="0"/>
        <v>56.425595161100262</v>
      </c>
      <c r="G15" s="35">
        <f t="shared" ca="1" si="0"/>
        <v>28.67098937550865</v>
      </c>
      <c r="H15" s="35">
        <f t="shared" ca="1" si="0"/>
        <v>22.864771779691395</v>
      </c>
      <c r="I15" s="35">
        <f t="shared" ca="1" si="0"/>
        <v>33.174905452756207</v>
      </c>
      <c r="J15" s="35">
        <f t="shared" ca="1" si="0"/>
        <v>24.161719326155225</v>
      </c>
      <c r="K15" s="35">
        <f t="shared" ca="1" si="0"/>
        <v>17.678019683977599</v>
      </c>
      <c r="L15" s="35">
        <f t="shared" ca="1" si="0"/>
        <v>46.802900368306915</v>
      </c>
    </row>
    <row r="16" spans="1:12" x14ac:dyDescent="0.15">
      <c r="A16" s="34">
        <v>4</v>
      </c>
      <c r="B16" s="35">
        <f t="shared" ca="1" si="1"/>
        <v>36.014827826295303</v>
      </c>
      <c r="C16" s="35">
        <f t="shared" ca="1" si="2"/>
        <v>51.209873775353017</v>
      </c>
      <c r="D16" s="35">
        <f t="shared" ca="1" si="0"/>
        <v>49.42894340776396</v>
      </c>
      <c r="E16" s="35">
        <f t="shared" ca="1" si="0"/>
        <v>49.261464881498313</v>
      </c>
      <c r="F16" s="35">
        <f t="shared" ca="1" si="0"/>
        <v>28.386372029274789</v>
      </c>
      <c r="G16" s="35">
        <f t="shared" ca="1" si="0"/>
        <v>32.556896235666798</v>
      </c>
      <c r="H16" s="35">
        <f t="shared" ca="1" si="0"/>
        <v>21.761378934109239</v>
      </c>
      <c r="I16" s="35">
        <f t="shared" ca="1" si="0"/>
        <v>55.620328986520455</v>
      </c>
      <c r="J16" s="35">
        <f t="shared" ca="1" si="0"/>
        <v>20.076134140619324</v>
      </c>
      <c r="K16" s="35">
        <f t="shared" ca="1" si="0"/>
        <v>17.325586042526883</v>
      </c>
      <c r="L16" s="35">
        <f t="shared" ca="1" si="0"/>
        <v>34.521299829620268</v>
      </c>
    </row>
    <row r="17" spans="1:12" x14ac:dyDescent="0.15">
      <c r="A17" s="34">
        <v>5</v>
      </c>
      <c r="B17" s="35">
        <f t="shared" ca="1" si="1"/>
        <v>32.200922944915469</v>
      </c>
      <c r="C17" s="35">
        <f t="shared" ca="1" si="2"/>
        <v>57.0907997240393</v>
      </c>
      <c r="D17" s="35">
        <f t="shared" ca="1" si="0"/>
        <v>35.2057247018463</v>
      </c>
      <c r="E17" s="35">
        <f t="shared" ca="1" si="0"/>
        <v>28.3291559358419</v>
      </c>
      <c r="F17" s="35">
        <f t="shared" ca="1" si="0"/>
        <v>42.154404002251944</v>
      </c>
      <c r="G17" s="35">
        <f t="shared" ca="1" si="0"/>
        <v>10.791475618398273</v>
      </c>
      <c r="H17" s="35">
        <f t="shared" ca="1" si="0"/>
        <v>10.1211009048034</v>
      </c>
      <c r="I17" s="35">
        <f t="shared" ca="1" si="0"/>
        <v>37.380798563880639</v>
      </c>
      <c r="J17" s="35">
        <f t="shared" ca="1" si="0"/>
        <v>48.439074409104364</v>
      </c>
      <c r="K17" s="35">
        <f t="shared" ca="1" si="0"/>
        <v>24.802003343721676</v>
      </c>
      <c r="L17" s="35">
        <f t="shared" ca="1" si="0"/>
        <v>27.694692245266992</v>
      </c>
    </row>
    <row r="18" spans="1:12" x14ac:dyDescent="0.15">
      <c r="A18" s="34">
        <v>6</v>
      </c>
      <c r="B18" s="35">
        <f t="shared" ca="1" si="1"/>
        <v>27.14508648756216</v>
      </c>
      <c r="C18" s="35">
        <f t="shared" ca="1" si="2"/>
        <v>31.517953754114632</v>
      </c>
      <c r="D18" s="35">
        <f t="shared" ca="1" si="0"/>
        <v>48.745332846070468</v>
      </c>
      <c r="E18" s="35">
        <f t="shared" ca="1" si="0"/>
        <v>10.640699093652175</v>
      </c>
      <c r="F18" s="35">
        <f t="shared" ca="1" si="0"/>
        <v>26.00909564578517</v>
      </c>
      <c r="G18" s="35">
        <f t="shared" ca="1" si="0"/>
        <v>22.329207210227757</v>
      </c>
      <c r="H18" s="35">
        <f t="shared" ca="1" si="0"/>
        <v>20.063713991554597</v>
      </c>
      <c r="I18" s="35">
        <f t="shared" ca="1" si="0"/>
        <v>15.707729676407265</v>
      </c>
      <c r="J18" s="35">
        <f t="shared" ca="1" si="0"/>
        <v>31.341756892578307</v>
      </c>
      <c r="K18" s="35">
        <f t="shared" ca="1" si="0"/>
        <v>26.52400289349394</v>
      </c>
      <c r="L18" s="35">
        <f t="shared" ca="1" si="0"/>
        <v>38.57137287173731</v>
      </c>
    </row>
    <row r="19" spans="1:12" x14ac:dyDescent="0.15">
      <c r="A19" s="34">
        <v>7</v>
      </c>
      <c r="B19" s="35">
        <f t="shared" ca="1" si="1"/>
        <v>42.923304930839905</v>
      </c>
      <c r="C19" s="35">
        <f t="shared" ca="1" si="2"/>
        <v>57.487630896846646</v>
      </c>
      <c r="D19" s="35">
        <f t="shared" ca="1" si="0"/>
        <v>49.280722749411268</v>
      </c>
      <c r="E19" s="35">
        <f t="shared" ca="1" si="0"/>
        <v>44.085962308585529</v>
      </c>
      <c r="F19" s="35">
        <f t="shared" ca="1" si="0"/>
        <v>52.916982909251161</v>
      </c>
      <c r="G19" s="35">
        <f t="shared" ca="1" si="0"/>
        <v>30.431997367980792</v>
      </c>
      <c r="H19" s="35">
        <f t="shared" ca="1" si="0"/>
        <v>30.83399984211723</v>
      </c>
      <c r="I19" s="35">
        <f t="shared" ca="1" si="0"/>
        <v>58.275446214954741</v>
      </c>
      <c r="J19" s="35">
        <f t="shared" ca="1" si="0"/>
        <v>36.451938000540586</v>
      </c>
      <c r="K19" s="35">
        <f t="shared" ca="1" si="0"/>
        <v>41.023491266119848</v>
      </c>
      <c r="L19" s="35">
        <f t="shared" ca="1" si="0"/>
        <v>28.444877752591331</v>
      </c>
    </row>
    <row r="20" spans="1:12" x14ac:dyDescent="0.15">
      <c r="A20" s="34">
        <v>8</v>
      </c>
      <c r="B20" s="35">
        <f t="shared" ca="1" si="1"/>
        <v>33.641408010245691</v>
      </c>
      <c r="C20" s="35">
        <f t="shared" ca="1" si="2"/>
        <v>26.285149430361219</v>
      </c>
      <c r="D20" s="35">
        <f t="shared" ca="1" si="0"/>
        <v>19.758942315824104</v>
      </c>
      <c r="E20" s="35">
        <f t="shared" ca="1" si="0"/>
        <v>57.033540034067215</v>
      </c>
      <c r="F20" s="35">
        <f t="shared" ca="1" si="0"/>
        <v>48.340328777893255</v>
      </c>
      <c r="G20" s="35">
        <f t="shared" ca="1" si="0"/>
        <v>23.267990585389526</v>
      </c>
      <c r="H20" s="35">
        <f t="shared" ca="1" si="0"/>
        <v>10.565691729285151</v>
      </c>
      <c r="I20" s="35">
        <f t="shared" ca="1" si="0"/>
        <v>59.090278019614466</v>
      </c>
      <c r="J20" s="35">
        <f t="shared" ca="1" si="0"/>
        <v>24.137677695073659</v>
      </c>
      <c r="K20" s="35">
        <f t="shared" ca="1" si="0"/>
        <v>20.36379982505737</v>
      </c>
      <c r="L20" s="35">
        <f t="shared" ca="1" si="0"/>
        <v>47.570681689890925</v>
      </c>
    </row>
    <row r="21" spans="1:12" x14ac:dyDescent="0.15">
      <c r="A21" s="34">
        <v>9</v>
      </c>
      <c r="B21" s="35">
        <f t="shared" ca="1" si="1"/>
        <v>35.88414770980274</v>
      </c>
      <c r="C21" s="35">
        <f t="shared" ca="1" si="2"/>
        <v>47.518858557974667</v>
      </c>
      <c r="D21" s="35">
        <f t="shared" ca="1" si="0"/>
        <v>50.354206029799904</v>
      </c>
      <c r="E21" s="35">
        <f t="shared" ca="1" si="0"/>
        <v>58.943404410132942</v>
      </c>
      <c r="F21" s="35">
        <f t="shared" ca="1" si="0"/>
        <v>29.790159486054353</v>
      </c>
      <c r="G21" s="35">
        <f t="shared" ca="1" si="0"/>
        <v>10.983829147168224</v>
      </c>
      <c r="H21" s="35">
        <f t="shared" ca="1" si="0"/>
        <v>46.565609507549382</v>
      </c>
      <c r="I21" s="35">
        <f t="shared" ca="1" si="0"/>
        <v>30.791576270779672</v>
      </c>
      <c r="J21" s="35">
        <f t="shared" ca="1" si="0"/>
        <v>31.464977540842554</v>
      </c>
      <c r="K21" s="35">
        <f t="shared" ca="1" si="0"/>
        <v>11.127457062762183</v>
      </c>
      <c r="L21" s="35">
        <f t="shared" ca="1" si="0"/>
        <v>41.301399084963535</v>
      </c>
    </row>
    <row r="22" spans="1:12" x14ac:dyDescent="0.15">
      <c r="A22" s="34">
        <v>10</v>
      </c>
      <c r="B22" s="35">
        <f t="shared" ca="1" si="1"/>
        <v>36.236730342851011</v>
      </c>
      <c r="C22" s="35">
        <f t="shared" ca="1" si="2"/>
        <v>32.941410091356161</v>
      </c>
      <c r="D22" s="35">
        <f t="shared" ca="1" si="0"/>
        <v>31.95771975724497</v>
      </c>
      <c r="E22" s="35">
        <f t="shared" ca="1" si="0"/>
        <v>27.264121773872549</v>
      </c>
      <c r="F22" s="35">
        <f t="shared" ca="1" si="0"/>
        <v>37.862393965782928</v>
      </c>
      <c r="G22" s="35">
        <f t="shared" ca="1" si="0"/>
        <v>28.484236642037484</v>
      </c>
      <c r="H22" s="35">
        <f t="shared" ca="1" si="0"/>
        <v>34.777405927596568</v>
      </c>
      <c r="I22" s="35">
        <f t="shared" ca="1" si="0"/>
        <v>52.667433570317463</v>
      </c>
      <c r="J22" s="35">
        <f t="shared" ca="1" si="0"/>
        <v>19.624762272502164</v>
      </c>
      <c r="K22" s="35">
        <f t="shared" ca="1" si="0"/>
        <v>38.065475806856938</v>
      </c>
      <c r="L22" s="35">
        <f t="shared" ca="1" si="0"/>
        <v>58.722343620942844</v>
      </c>
    </row>
    <row r="23" spans="1:12" x14ac:dyDescent="0.15">
      <c r="A23" s="34">
        <v>11</v>
      </c>
      <c r="B23" s="35">
        <f t="shared" ca="1" si="1"/>
        <v>31.998654705240551</v>
      </c>
      <c r="C23" s="35">
        <f t="shared" ca="1" si="2"/>
        <v>25.320002812181905</v>
      </c>
      <c r="D23" s="35">
        <f t="shared" ca="1" si="0"/>
        <v>51.01361423522679</v>
      </c>
      <c r="E23" s="35">
        <f t="shared" ca="1" si="0"/>
        <v>11.549998727050195</v>
      </c>
      <c r="F23" s="35">
        <f t="shared" ca="1" si="0"/>
        <v>20.128977941142395</v>
      </c>
      <c r="G23" s="35">
        <f t="shared" ca="1" si="0"/>
        <v>32.242937787549806</v>
      </c>
      <c r="H23" s="35">
        <f t="shared" ca="1" si="0"/>
        <v>49.718556888593724</v>
      </c>
      <c r="I23" s="35">
        <f t="shared" ca="1" si="0"/>
        <v>43.128184751371741</v>
      </c>
      <c r="J23" s="35">
        <f t="shared" ca="1" si="0"/>
        <v>48.336779430571497</v>
      </c>
      <c r="K23" s="35">
        <f t="shared" ca="1" si="0"/>
        <v>12.357460257804611</v>
      </c>
      <c r="L23" s="35">
        <f t="shared" ca="1" si="0"/>
        <v>26.190034220912846</v>
      </c>
    </row>
    <row r="24" spans="1:12" x14ac:dyDescent="0.15">
      <c r="A24" s="34">
        <v>12</v>
      </c>
      <c r="B24" s="35">
        <f t="shared" ca="1" si="1"/>
        <v>40.042982310933681</v>
      </c>
      <c r="C24" s="35">
        <f t="shared" ca="1" si="2"/>
        <v>30.4880444531805</v>
      </c>
      <c r="D24" s="35">
        <f t="shared" ca="1" si="0"/>
        <v>16.800649532542263</v>
      </c>
      <c r="E24" s="35">
        <f t="shared" ca="1" si="0"/>
        <v>22.617955145148109</v>
      </c>
      <c r="F24" s="35">
        <f t="shared" ca="1" si="0"/>
        <v>33.435376582852896</v>
      </c>
      <c r="G24" s="35">
        <f t="shared" ca="1" si="0"/>
        <v>38.399060270528004</v>
      </c>
      <c r="H24" s="35">
        <f t="shared" ca="1" si="0"/>
        <v>46.267557047813412</v>
      </c>
      <c r="I24" s="35">
        <f t="shared" ca="1" si="0"/>
        <v>57.776045497897321</v>
      </c>
      <c r="J24" s="35">
        <f t="shared" ca="1" si="0"/>
        <v>42.772999392430215</v>
      </c>
      <c r="K24" s="35">
        <f t="shared" ca="1" si="0"/>
        <v>58.013669062232744</v>
      </c>
      <c r="L24" s="35">
        <f t="shared" ca="1" si="0"/>
        <v>53.858466124711363</v>
      </c>
    </row>
    <row r="25" spans="1:12" x14ac:dyDescent="0.15">
      <c r="A25" s="34">
        <v>13</v>
      </c>
      <c r="B25" s="35">
        <f t="shared" ca="1" si="1"/>
        <v>32.07810365782688</v>
      </c>
      <c r="C25" s="35">
        <f t="shared" ca="1" si="2"/>
        <v>29.716237434388891</v>
      </c>
      <c r="D25" s="35">
        <f t="shared" ca="1" si="0"/>
        <v>13.839196262517959</v>
      </c>
      <c r="E25" s="35">
        <f t="shared" ca="1" si="0"/>
        <v>31.302754598575273</v>
      </c>
      <c r="F25" s="35">
        <f t="shared" ca="1" si="0"/>
        <v>59.648205952055946</v>
      </c>
      <c r="G25" s="35">
        <f t="shared" ca="1" si="0"/>
        <v>12.736397450074307</v>
      </c>
      <c r="H25" s="35">
        <f t="shared" ca="1" si="0"/>
        <v>24.736728989986975</v>
      </c>
      <c r="I25" s="35">
        <f t="shared" ca="1" si="0"/>
        <v>14.956842637905702</v>
      </c>
      <c r="J25" s="35">
        <f t="shared" ca="1" si="0"/>
        <v>42.835981891975692</v>
      </c>
      <c r="K25" s="35">
        <f t="shared" ca="1" si="0"/>
        <v>33.346462324513084</v>
      </c>
      <c r="L25" s="35">
        <f t="shared" ca="1" si="0"/>
        <v>57.662229036274937</v>
      </c>
    </row>
    <row r="26" spans="1:12" x14ac:dyDescent="0.15">
      <c r="A26" s="34">
        <v>14</v>
      </c>
      <c r="B26" s="35">
        <f t="shared" ca="1" si="1"/>
        <v>30.31694226668079</v>
      </c>
      <c r="C26" s="35">
        <f t="shared" ca="1" si="2"/>
        <v>13.167479468211248</v>
      </c>
      <c r="D26" s="35">
        <f t="shared" ca="1" si="0"/>
        <v>41.24740880879196</v>
      </c>
      <c r="E26" s="35">
        <f t="shared" ca="1" si="0"/>
        <v>30.558141621229424</v>
      </c>
      <c r="F26" s="35">
        <f t="shared" ca="1" si="0"/>
        <v>12.67714124579928</v>
      </c>
      <c r="G26" s="35">
        <f t="shared" ca="1" si="0"/>
        <v>14.005313443157576</v>
      </c>
      <c r="H26" s="35">
        <f t="shared" ca="1" si="0"/>
        <v>44.590640343307413</v>
      </c>
      <c r="I26" s="35">
        <f t="shared" ca="1" si="0"/>
        <v>19.268180457381277</v>
      </c>
      <c r="J26" s="35">
        <f t="shared" ca="1" si="0"/>
        <v>48.15280264159383</v>
      </c>
      <c r="K26" s="35">
        <f t="shared" ca="1" si="0"/>
        <v>35.581725156626582</v>
      </c>
      <c r="L26" s="35">
        <f t="shared" ca="1" si="0"/>
        <v>43.920589480709332</v>
      </c>
    </row>
    <row r="27" spans="1:12" x14ac:dyDescent="0.15">
      <c r="A27" s="34">
        <v>15</v>
      </c>
      <c r="B27" s="35">
        <f t="shared" ca="1" si="1"/>
        <v>26.621418075634733</v>
      </c>
      <c r="C27" s="35">
        <f t="shared" ca="1" si="2"/>
        <v>50.319238595783737</v>
      </c>
      <c r="D27" s="35">
        <f t="shared" ca="1" si="0"/>
        <v>11.627191576922616</v>
      </c>
      <c r="E27" s="35">
        <f t="shared" ca="1" si="0"/>
        <v>17.135389730036252</v>
      </c>
      <c r="F27" s="35">
        <f t="shared" ca="1" si="0"/>
        <v>20.18269701667241</v>
      </c>
      <c r="G27" s="35">
        <f t="shared" ca="1" si="0"/>
        <v>23.863557878841249</v>
      </c>
      <c r="H27" s="35">
        <f t="shared" ca="1" si="0"/>
        <v>11.200385464167454</v>
      </c>
      <c r="I27" s="35">
        <f t="shared" ca="1" si="0"/>
        <v>41.735884850541225</v>
      </c>
      <c r="J27" s="35">
        <f t="shared" ca="1" si="0"/>
        <v>39.179066268845659</v>
      </c>
      <c r="K27" s="35">
        <f t="shared" ca="1" si="0"/>
        <v>28.897697118125183</v>
      </c>
      <c r="L27" s="35">
        <f t="shared" ca="1" si="0"/>
        <v>22.073072256411514</v>
      </c>
    </row>
    <row r="28" spans="1:12" x14ac:dyDescent="0.15">
      <c r="A28" s="34">
        <v>16</v>
      </c>
      <c r="B28" s="35">
        <f t="shared" ca="1" si="1"/>
        <v>36.538427178244014</v>
      </c>
      <c r="C28" s="35">
        <f t="shared" ca="1" si="2"/>
        <v>41.51834539479897</v>
      </c>
      <c r="D28" s="35">
        <f t="shared" ca="1" si="0"/>
        <v>54.823581079077272</v>
      </c>
      <c r="E28" s="35">
        <f t="shared" ca="1" si="0"/>
        <v>48.052430633843706</v>
      </c>
      <c r="F28" s="35">
        <f t="shared" ca="1" si="0"/>
        <v>24.751549178243692</v>
      </c>
      <c r="G28" s="35">
        <f t="shared" ca="1" si="0"/>
        <v>52.960641161647274</v>
      </c>
      <c r="H28" s="35">
        <f t="shared" ca="1" si="0"/>
        <v>34.313371769062257</v>
      </c>
      <c r="I28" s="35">
        <f t="shared" ca="1" si="0"/>
        <v>18.216418210308817</v>
      </c>
      <c r="J28" s="35">
        <f t="shared" ca="1" si="0"/>
        <v>24.689491468129965</v>
      </c>
      <c r="K28" s="35">
        <f t="shared" ca="1" si="0"/>
        <v>50.315387127932929</v>
      </c>
      <c r="L28" s="35">
        <f t="shared" ca="1" si="0"/>
        <v>15.743055759395249</v>
      </c>
    </row>
    <row r="29" spans="1:12" x14ac:dyDescent="0.15">
      <c r="A29" s="34">
        <v>17</v>
      </c>
      <c r="B29" s="35">
        <f t="shared" ca="1" si="1"/>
        <v>31.129242693339449</v>
      </c>
      <c r="C29" s="35">
        <f t="shared" ca="1" si="2"/>
        <v>17.952583338497114</v>
      </c>
      <c r="D29" s="35">
        <f t="shared" ca="1" si="2"/>
        <v>45.640303917969113</v>
      </c>
      <c r="E29" s="35">
        <f t="shared" ca="1" si="2"/>
        <v>39.562397044881664</v>
      </c>
      <c r="F29" s="35">
        <f t="shared" ca="1" si="2"/>
        <v>31.082135474223897</v>
      </c>
      <c r="G29" s="35">
        <f t="shared" ca="1" si="2"/>
        <v>37.834392313803235</v>
      </c>
      <c r="H29" s="35">
        <f t="shared" ca="1" si="2"/>
        <v>10.292024746895708</v>
      </c>
      <c r="I29" s="35">
        <f t="shared" ca="1" si="2"/>
        <v>15.260451954387024</v>
      </c>
      <c r="J29" s="35">
        <f t="shared" ca="1" si="2"/>
        <v>22.185250292977514</v>
      </c>
      <c r="K29" s="35">
        <f t="shared" ca="1" si="2"/>
        <v>36.059190538868165</v>
      </c>
      <c r="L29" s="35">
        <f t="shared" ca="1" si="2"/>
        <v>55.423697310891022</v>
      </c>
    </row>
    <row r="30" spans="1:12" x14ac:dyDescent="0.15">
      <c r="A30" s="34">
        <v>18</v>
      </c>
      <c r="B30" s="35">
        <f t="shared" ca="1" si="1"/>
        <v>40.3929348491666</v>
      </c>
      <c r="C30" s="35">
        <f t="shared" ca="1" si="2"/>
        <v>42.831046676988812</v>
      </c>
      <c r="D30" s="35">
        <f t="shared" ca="1" si="2"/>
        <v>57.774291055159651</v>
      </c>
      <c r="E30" s="35">
        <f t="shared" ca="1" si="2"/>
        <v>55.101366105904788</v>
      </c>
      <c r="F30" s="35">
        <f t="shared" ca="1" si="2"/>
        <v>24.18192283911592</v>
      </c>
      <c r="G30" s="35">
        <f t="shared" ca="1" si="2"/>
        <v>25.857218267840416</v>
      </c>
      <c r="H30" s="35">
        <f t="shared" ca="1" si="2"/>
        <v>58.138613451934411</v>
      </c>
      <c r="I30" s="35">
        <f t="shared" ca="1" si="2"/>
        <v>50.959483213668094</v>
      </c>
      <c r="J30" s="35">
        <f t="shared" ca="1" si="2"/>
        <v>34.276845953409321</v>
      </c>
      <c r="K30" s="35">
        <f t="shared" ca="1" si="2"/>
        <v>39.189929459000808</v>
      </c>
      <c r="L30" s="35">
        <f t="shared" ca="1" si="2"/>
        <v>15.618631468643787</v>
      </c>
    </row>
    <row r="31" spans="1:12" x14ac:dyDescent="0.15">
      <c r="A31" s="34">
        <v>19</v>
      </c>
      <c r="B31" s="35">
        <f t="shared" ca="1" si="1"/>
        <v>34.386042140943786</v>
      </c>
      <c r="C31" s="35">
        <f t="shared" ca="1" si="2"/>
        <v>33.123441048539533</v>
      </c>
      <c r="D31" s="35">
        <f t="shared" ca="1" si="2"/>
        <v>15.144455096182016</v>
      </c>
      <c r="E31" s="35">
        <f t="shared" ca="1" si="2"/>
        <v>46.500919545853741</v>
      </c>
      <c r="F31" s="35">
        <f t="shared" ca="1" si="2"/>
        <v>47.804283874685041</v>
      </c>
      <c r="G31" s="35">
        <f t="shared" ca="1" si="2"/>
        <v>28.975300690454873</v>
      </c>
      <c r="H31" s="35">
        <f t="shared" ca="1" si="2"/>
        <v>14.760573452615919</v>
      </c>
      <c r="I31" s="35">
        <f t="shared" ca="1" si="2"/>
        <v>44.963891234816614</v>
      </c>
      <c r="J31" s="35">
        <f t="shared" ca="1" si="2"/>
        <v>40.946005937629963</v>
      </c>
      <c r="K31" s="35">
        <f t="shared" ca="1" si="2"/>
        <v>52.939231505152456</v>
      </c>
      <c r="L31" s="35">
        <f t="shared" ca="1" si="2"/>
        <v>18.702319023507737</v>
      </c>
    </row>
    <row r="32" spans="1:12" x14ac:dyDescent="0.15">
      <c r="A32" s="34">
        <v>20</v>
      </c>
      <c r="B32" s="35">
        <f t="shared" ca="1" si="1"/>
        <v>30.933149938128814</v>
      </c>
      <c r="C32" s="35">
        <f t="shared" ca="1" si="2"/>
        <v>35.155594807313058</v>
      </c>
      <c r="D32" s="35">
        <f t="shared" ca="1" si="2"/>
        <v>41.634077486881992</v>
      </c>
      <c r="E32" s="35">
        <f t="shared" ca="1" si="2"/>
        <v>41.436473659439585</v>
      </c>
      <c r="F32" s="35">
        <f t="shared" ca="1" si="2"/>
        <v>43.580194594714136</v>
      </c>
      <c r="G32" s="35">
        <f t="shared" ca="1" si="2"/>
        <v>41.40658668059244</v>
      </c>
      <c r="H32" s="35">
        <f t="shared" ca="1" si="2"/>
        <v>27.212417975381001</v>
      </c>
      <c r="I32" s="35">
        <f t="shared" ca="1" si="2"/>
        <v>13.59264452982509</v>
      </c>
      <c r="J32" s="35">
        <f t="shared" ca="1" si="2"/>
        <v>28.428468415080314</v>
      </c>
      <c r="K32" s="35">
        <f t="shared" ca="1" si="2"/>
        <v>15.288243181719992</v>
      </c>
      <c r="L32" s="35">
        <f t="shared" ca="1" si="2"/>
        <v>21.59679805034056</v>
      </c>
    </row>
    <row r="33" spans="1:12" x14ac:dyDescent="0.15">
      <c r="A33" s="34">
        <v>21</v>
      </c>
      <c r="B33" s="35">
        <f t="shared" ca="1" si="1"/>
        <v>37.893171466659012</v>
      </c>
      <c r="C33" s="35">
        <f t="shared" ca="1" si="2"/>
        <v>12.630197355185937</v>
      </c>
      <c r="D33" s="35">
        <f t="shared" ca="1" si="2"/>
        <v>35.823413570263853</v>
      </c>
      <c r="E33" s="35">
        <f t="shared" ca="1" si="2"/>
        <v>39.396311502870091</v>
      </c>
      <c r="F33" s="35">
        <f t="shared" ca="1" si="2"/>
        <v>45.949442121348604</v>
      </c>
      <c r="G33" s="35">
        <f t="shared" ca="1" si="2"/>
        <v>17.089666254357894</v>
      </c>
      <c r="H33" s="35">
        <f t="shared" ca="1" si="2"/>
        <v>56.885322764671081</v>
      </c>
      <c r="I33" s="35">
        <f t="shared" ca="1" si="2"/>
        <v>45.557279397946004</v>
      </c>
      <c r="J33" s="35">
        <f t="shared" ca="1" si="2"/>
        <v>39.838729402660789</v>
      </c>
      <c r="K33" s="35">
        <f t="shared" ca="1" si="2"/>
        <v>38.738407765487537</v>
      </c>
      <c r="L33" s="35">
        <f t="shared" ca="1" si="2"/>
        <v>47.022944531798366</v>
      </c>
    </row>
    <row r="34" spans="1:12" x14ac:dyDescent="0.15">
      <c r="A34" s="34">
        <v>22</v>
      </c>
      <c r="B34" s="35">
        <f t="shared" ca="1" si="1"/>
        <v>38.590929697589146</v>
      </c>
      <c r="C34" s="35">
        <f t="shared" ca="1" si="2"/>
        <v>51.063701982593059</v>
      </c>
      <c r="D34" s="35">
        <f t="shared" ca="1" si="2"/>
        <v>58.653610935011862</v>
      </c>
      <c r="E34" s="35">
        <f t="shared" ca="1" si="2"/>
        <v>57.908076779686823</v>
      </c>
      <c r="F34" s="35">
        <f t="shared" ca="1" si="2"/>
        <v>35.603340005206832</v>
      </c>
      <c r="G34" s="35">
        <f t="shared" ca="1" si="2"/>
        <v>29.081040102980069</v>
      </c>
      <c r="H34" s="35">
        <f t="shared" ca="1" si="2"/>
        <v>58.365779177140567</v>
      </c>
      <c r="I34" s="35">
        <f t="shared" ca="1" si="2"/>
        <v>38.780093910304458</v>
      </c>
      <c r="J34" s="35">
        <f t="shared" ca="1" si="2"/>
        <v>19.88414776740165</v>
      </c>
      <c r="K34" s="35">
        <f t="shared" ca="1" si="2"/>
        <v>25.889022025559164</v>
      </c>
      <c r="L34" s="35">
        <f t="shared" ca="1" si="2"/>
        <v>10.680484290007055</v>
      </c>
    </row>
    <row r="35" spans="1:12" x14ac:dyDescent="0.15">
      <c r="A35" s="34">
        <v>23</v>
      </c>
      <c r="B35" s="35">
        <f t="shared" ca="1" si="1"/>
        <v>37.97338137389908</v>
      </c>
      <c r="C35" s="35">
        <f t="shared" ca="1" si="2"/>
        <v>10.891715314321907</v>
      </c>
      <c r="D35" s="35">
        <f t="shared" ca="1" si="2"/>
        <v>35.437630208816941</v>
      </c>
      <c r="E35" s="35">
        <f t="shared" ca="1" si="2"/>
        <v>20.311568913256892</v>
      </c>
      <c r="F35" s="35">
        <f t="shared" ca="1" si="2"/>
        <v>56.043803237823198</v>
      </c>
      <c r="G35" s="35">
        <f t="shared" ca="1" si="2"/>
        <v>37.289827940305884</v>
      </c>
      <c r="H35" s="35">
        <f t="shared" ca="1" si="2"/>
        <v>27.397333052419008</v>
      </c>
      <c r="I35" s="35">
        <f t="shared" ca="1" si="2"/>
        <v>54.574153807354236</v>
      </c>
      <c r="J35" s="35">
        <f t="shared" ca="1" si="2"/>
        <v>46.536017542254861</v>
      </c>
      <c r="K35" s="35">
        <f t="shared" ca="1" si="2"/>
        <v>49.361403208632382</v>
      </c>
      <c r="L35" s="35">
        <f t="shared" ca="1" si="2"/>
        <v>41.890360513805476</v>
      </c>
    </row>
    <row r="36" spans="1:12" x14ac:dyDescent="0.15">
      <c r="A36" s="34">
        <v>24</v>
      </c>
      <c r="B36" s="35">
        <f t="shared" ca="1" si="1"/>
        <v>37.202408355357306</v>
      </c>
      <c r="C36" s="35">
        <f t="shared" ca="1" si="2"/>
        <v>29.182455767286967</v>
      </c>
      <c r="D36" s="35">
        <f t="shared" ca="1" si="2"/>
        <v>32.814968876983301</v>
      </c>
      <c r="E36" s="35">
        <f t="shared" ca="1" si="2"/>
        <v>49.695439538052483</v>
      </c>
      <c r="F36" s="35">
        <f t="shared" ca="1" si="2"/>
        <v>22.114482004315835</v>
      </c>
      <c r="G36" s="35">
        <f t="shared" ca="1" si="2"/>
        <v>19.731156149030401</v>
      </c>
      <c r="H36" s="35">
        <f t="shared" ca="1" si="2"/>
        <v>49.962192824061539</v>
      </c>
      <c r="I36" s="35">
        <f t="shared" ca="1" si="2"/>
        <v>31.730279626505734</v>
      </c>
      <c r="J36" s="35">
        <f t="shared" ca="1" si="2"/>
        <v>50.395705194145428</v>
      </c>
      <c r="K36" s="35">
        <f t="shared" ca="1" si="2"/>
        <v>49.536426829495923</v>
      </c>
      <c r="L36" s="35">
        <f t="shared" ca="1" si="2"/>
        <v>36.860976743695431</v>
      </c>
    </row>
    <row r="37" spans="1:12" x14ac:dyDescent="0.15">
      <c r="A37" s="34">
        <v>25</v>
      </c>
      <c r="B37" s="35">
        <f t="shared" ca="1" si="1"/>
        <v>43.167034651042599</v>
      </c>
      <c r="C37" s="35">
        <f t="shared" ca="1" si="2"/>
        <v>55.492553376032483</v>
      </c>
      <c r="D37" s="35">
        <f t="shared" ca="1" si="2"/>
        <v>27.581374891977607</v>
      </c>
      <c r="E37" s="35">
        <f t="shared" ca="1" si="2"/>
        <v>53.592975400107967</v>
      </c>
      <c r="F37" s="35">
        <f t="shared" ca="1" si="2"/>
        <v>46.669449905099093</v>
      </c>
      <c r="G37" s="35">
        <f t="shared" ca="1" si="2"/>
        <v>55.010442025555967</v>
      </c>
      <c r="H37" s="35">
        <f t="shared" ca="1" si="2"/>
        <v>48.192837798401918</v>
      </c>
      <c r="I37" s="35">
        <f t="shared" ca="1" si="2"/>
        <v>26.669775088494575</v>
      </c>
      <c r="J37" s="35">
        <f t="shared" ca="1" si="2"/>
        <v>56.936708309889482</v>
      </c>
      <c r="K37" s="35">
        <f t="shared" ca="1" si="2"/>
        <v>22.521273557364676</v>
      </c>
      <c r="L37" s="35">
        <f t="shared" ca="1" si="2"/>
        <v>39.002956157502183</v>
      </c>
    </row>
    <row r="38" spans="1:12" x14ac:dyDescent="0.15">
      <c r="A38" s="34">
        <v>26</v>
      </c>
      <c r="B38" s="35">
        <f t="shared" ca="1" si="1"/>
        <v>30.526278656259997</v>
      </c>
      <c r="C38" s="35">
        <f t="shared" ca="1" si="2"/>
        <v>26.547885445627781</v>
      </c>
      <c r="D38" s="35">
        <f t="shared" ca="1" si="2"/>
        <v>53.734358451563772</v>
      </c>
      <c r="E38" s="35">
        <f t="shared" ca="1" si="2"/>
        <v>32.316881751893348</v>
      </c>
      <c r="F38" s="35">
        <f t="shared" ca="1" si="2"/>
        <v>25.755988521543649</v>
      </c>
      <c r="G38" s="35">
        <f t="shared" ca="1" si="2"/>
        <v>19.235360635771968</v>
      </c>
      <c r="H38" s="35">
        <f t="shared" ca="1" si="2"/>
        <v>32.931914432048274</v>
      </c>
      <c r="I38" s="35">
        <f t="shared" ca="1" si="2"/>
        <v>32.560320015200823</v>
      </c>
      <c r="J38" s="35">
        <f t="shared" ca="1" si="2"/>
        <v>46.111175997372861</v>
      </c>
      <c r="K38" s="35">
        <f t="shared" ca="1" si="2"/>
        <v>15.774521300520579</v>
      </c>
      <c r="L38" s="35">
        <f t="shared" ca="1" si="2"/>
        <v>20.294380011056898</v>
      </c>
    </row>
    <row r="39" spans="1:12" x14ac:dyDescent="0.15">
      <c r="A39" s="34">
        <v>27</v>
      </c>
      <c r="B39" s="35">
        <f t="shared" ca="1" si="1"/>
        <v>37.452037806328676</v>
      </c>
      <c r="C39" s="35">
        <f t="shared" ca="1" si="2"/>
        <v>30.099091352793018</v>
      </c>
      <c r="D39" s="35">
        <f t="shared" ca="1" si="2"/>
        <v>41.271621615923493</v>
      </c>
      <c r="E39" s="35">
        <f t="shared" ca="1" si="2"/>
        <v>33.470721244745064</v>
      </c>
      <c r="F39" s="35">
        <f t="shared" ca="1" si="2"/>
        <v>46.992203229593024</v>
      </c>
      <c r="G39" s="35">
        <f t="shared" ca="1" si="2"/>
        <v>12.352070569598357</v>
      </c>
      <c r="H39" s="35">
        <f t="shared" ca="1" si="2"/>
        <v>40.608985049339509</v>
      </c>
      <c r="I39" s="35">
        <f t="shared" ca="1" si="2"/>
        <v>39.14474427918357</v>
      </c>
      <c r="J39" s="35">
        <f t="shared" ca="1" si="2"/>
        <v>14.811119013906652</v>
      </c>
      <c r="K39" s="35">
        <f t="shared" ca="1" si="2"/>
        <v>56.560425137895031</v>
      </c>
      <c r="L39" s="35">
        <f t="shared" ca="1" si="2"/>
        <v>59.20939657030906</v>
      </c>
    </row>
    <row r="40" spans="1:12" x14ac:dyDescent="0.15">
      <c r="A40" s="34">
        <v>28</v>
      </c>
      <c r="B40" s="35">
        <f t="shared" ca="1" si="1"/>
        <v>40.667387367998387</v>
      </c>
      <c r="C40" s="35">
        <f t="shared" ca="1" si="2"/>
        <v>17.593974203222654</v>
      </c>
      <c r="D40" s="35">
        <f t="shared" ca="1" si="2"/>
        <v>32.126183410838934</v>
      </c>
      <c r="E40" s="35">
        <f t="shared" ca="1" si="2"/>
        <v>44.123134948769355</v>
      </c>
      <c r="F40" s="35">
        <f t="shared" ca="1" si="2"/>
        <v>57.88234636224351</v>
      </c>
      <c r="G40" s="35">
        <f t="shared" ca="1" si="2"/>
        <v>55.221967726459773</v>
      </c>
      <c r="H40" s="35">
        <f t="shared" ca="1" si="2"/>
        <v>23.795423758053403</v>
      </c>
      <c r="I40" s="35">
        <f t="shared" ca="1" si="2"/>
        <v>56.963985419929408</v>
      </c>
      <c r="J40" s="35">
        <f t="shared" ca="1" si="2"/>
        <v>56.654848767095757</v>
      </c>
      <c r="K40" s="35">
        <f t="shared" ca="1" si="2"/>
        <v>32.842853296157003</v>
      </c>
      <c r="L40" s="35">
        <f t="shared" ca="1" si="2"/>
        <v>29.469155787214053</v>
      </c>
    </row>
    <row r="41" spans="1:12" x14ac:dyDescent="0.15">
      <c r="A41" s="34">
        <v>29</v>
      </c>
      <c r="B41" s="35">
        <f t="shared" ca="1" si="1"/>
        <v>41.176261298545441</v>
      </c>
      <c r="C41" s="35">
        <f t="shared" ca="1" si="2"/>
        <v>35.626325445575503</v>
      </c>
      <c r="D41" s="35">
        <f t="shared" ca="1" si="2"/>
        <v>55.388912354814359</v>
      </c>
      <c r="E41" s="35">
        <f t="shared" ca="1" si="2"/>
        <v>32.391603973005893</v>
      </c>
      <c r="F41" s="35">
        <f t="shared" ca="1" si="2"/>
        <v>55.846718281084975</v>
      </c>
      <c r="G41" s="35">
        <f t="shared" ca="1" si="2"/>
        <v>32.041073447260452</v>
      </c>
      <c r="H41" s="35">
        <f t="shared" ca="1" si="2"/>
        <v>22.123597018866157</v>
      </c>
      <c r="I41" s="35">
        <f t="shared" ca="1" si="2"/>
        <v>55.884599814735083</v>
      </c>
      <c r="J41" s="35">
        <f t="shared" ca="1" si="2"/>
        <v>41.250188142079153</v>
      </c>
      <c r="K41" s="35">
        <f t="shared" ca="1" si="2"/>
        <v>45.756743240420796</v>
      </c>
      <c r="L41" s="35">
        <f t="shared" ca="1" si="2"/>
        <v>35.45285126761209</v>
      </c>
    </row>
    <row r="42" spans="1:12" x14ac:dyDescent="0.15">
      <c r="A42" s="34">
        <v>30</v>
      </c>
      <c r="B42" s="35">
        <f t="shared" ca="1" si="1"/>
        <v>32.051696756543947</v>
      </c>
      <c r="C42" s="35">
        <f t="shared" ca="1" si="2"/>
        <v>36.214073031044236</v>
      </c>
      <c r="D42" s="35">
        <f t="shared" ca="1" si="2"/>
        <v>19.103315696151867</v>
      </c>
      <c r="E42" s="35">
        <f t="shared" ca="1" si="2"/>
        <v>23.517417991544473</v>
      </c>
      <c r="F42" s="35">
        <f t="shared" ca="1" si="2"/>
        <v>38.120011979210339</v>
      </c>
      <c r="G42" s="35">
        <f t="shared" ca="1" si="2"/>
        <v>20.164687843392741</v>
      </c>
      <c r="H42" s="35">
        <f t="shared" ca="1" si="2"/>
        <v>12.73656224965697</v>
      </c>
      <c r="I42" s="35">
        <f t="shared" ca="1" si="2"/>
        <v>40.65680187840303</v>
      </c>
      <c r="J42" s="35">
        <f t="shared" ca="1" si="2"/>
        <v>40.329173755475715</v>
      </c>
      <c r="K42" s="35">
        <f t="shared" ca="1" si="2"/>
        <v>45.828272578510187</v>
      </c>
      <c r="L42" s="35">
        <f t="shared" ca="1" si="2"/>
        <v>43.846650562049973</v>
      </c>
    </row>
    <row r="43" spans="1:12" x14ac:dyDescent="0.15">
      <c r="A43" s="34">
        <v>31</v>
      </c>
      <c r="B43" s="35">
        <f t="shared" ref="B43:B62" ca="1" si="3">AVERAGE(C43:L43)</f>
        <v>27.18168282668389</v>
      </c>
      <c r="C43" s="35">
        <f t="shared" ca="1" si="2"/>
        <v>34.247160418791964</v>
      </c>
      <c r="D43" s="35">
        <f t="shared" ca="1" si="2"/>
        <v>32.233535465088778</v>
      </c>
      <c r="E43" s="35">
        <f t="shared" ca="1" si="2"/>
        <v>31.406007705811259</v>
      </c>
      <c r="F43" s="35">
        <f t="shared" ca="1" si="2"/>
        <v>15.199197882472333</v>
      </c>
      <c r="G43" s="35">
        <f t="shared" ca="1" si="2"/>
        <v>12.465608841919288</v>
      </c>
      <c r="H43" s="35">
        <f t="shared" ca="1" si="2"/>
        <v>12.730589125902721</v>
      </c>
      <c r="I43" s="35">
        <f t="shared" ca="1" si="2"/>
        <v>42.071016973970771</v>
      </c>
      <c r="J43" s="35">
        <f t="shared" ca="1" si="2"/>
        <v>32.602923489148793</v>
      </c>
      <c r="K43" s="35">
        <f t="shared" ca="1" si="2"/>
        <v>36.859234407782516</v>
      </c>
      <c r="L43" s="35">
        <f t="shared" ca="1" si="2"/>
        <v>22.001553955950445</v>
      </c>
    </row>
    <row r="44" spans="1:12" x14ac:dyDescent="0.15">
      <c r="A44" s="34">
        <v>32</v>
      </c>
      <c r="B44" s="35">
        <f t="shared" ca="1" si="3"/>
        <v>25.858501560118572</v>
      </c>
      <c r="C44" s="35">
        <f t="shared" ref="C44:L62" ca="1" si="4">$B$2 + ($B$3-$B$2)*RAND()</f>
        <v>54.38492133843279</v>
      </c>
      <c r="D44" s="35">
        <f t="shared" ca="1" si="4"/>
        <v>38.863144061520522</v>
      </c>
      <c r="E44" s="35">
        <f t="shared" ca="1" si="4"/>
        <v>27.675834269877498</v>
      </c>
      <c r="F44" s="35">
        <f t="shared" ca="1" si="4"/>
        <v>14.385409518037648</v>
      </c>
      <c r="G44" s="35">
        <f t="shared" ca="1" si="4"/>
        <v>14.161860017326124</v>
      </c>
      <c r="H44" s="35">
        <f t="shared" ca="1" si="4"/>
        <v>14.210029915720581</v>
      </c>
      <c r="I44" s="35">
        <f t="shared" ca="1" si="4"/>
        <v>15.979717480312107</v>
      </c>
      <c r="J44" s="35">
        <f t="shared" ca="1" si="4"/>
        <v>27.996878313442771</v>
      </c>
      <c r="K44" s="35">
        <f t="shared" ca="1" si="4"/>
        <v>28.665793799815862</v>
      </c>
      <c r="L44" s="35">
        <f t="shared" ca="1" si="4"/>
        <v>22.261426886699823</v>
      </c>
    </row>
    <row r="45" spans="1:12" x14ac:dyDescent="0.15">
      <c r="A45" s="34">
        <v>33</v>
      </c>
      <c r="B45" s="35">
        <f t="shared" ca="1" si="3"/>
        <v>42.08098409856138</v>
      </c>
      <c r="C45" s="35">
        <f t="shared" ca="1" si="4"/>
        <v>33.085915738756263</v>
      </c>
      <c r="D45" s="35">
        <f t="shared" ca="1" si="4"/>
        <v>55.533674003813232</v>
      </c>
      <c r="E45" s="35">
        <f t="shared" ca="1" si="4"/>
        <v>29.779849464747159</v>
      </c>
      <c r="F45" s="35">
        <f t="shared" ca="1" si="4"/>
        <v>52.708405420542391</v>
      </c>
      <c r="G45" s="35">
        <f t="shared" ca="1" si="4"/>
        <v>49.386946082807853</v>
      </c>
      <c r="H45" s="35">
        <f t="shared" ca="1" si="4"/>
        <v>33.306609760607373</v>
      </c>
      <c r="I45" s="35">
        <f t="shared" ca="1" si="4"/>
        <v>57.067994986829753</v>
      </c>
      <c r="J45" s="35">
        <f t="shared" ca="1" si="4"/>
        <v>58.500465775513014</v>
      </c>
      <c r="K45" s="35">
        <f t="shared" ca="1" si="4"/>
        <v>13.400021845846169</v>
      </c>
      <c r="L45" s="35">
        <f t="shared" ca="1" si="4"/>
        <v>38.039957906150505</v>
      </c>
    </row>
    <row r="46" spans="1:12" x14ac:dyDescent="0.15">
      <c r="A46" s="34">
        <v>34</v>
      </c>
      <c r="B46" s="35">
        <f t="shared" ca="1" si="3"/>
        <v>42.213202948847176</v>
      </c>
      <c r="C46" s="35">
        <f t="shared" ca="1" si="4"/>
        <v>54.46922630197367</v>
      </c>
      <c r="D46" s="35">
        <f t="shared" ca="1" si="4"/>
        <v>39.022485504385244</v>
      </c>
      <c r="E46" s="35">
        <f t="shared" ca="1" si="4"/>
        <v>27.8062310384814</v>
      </c>
      <c r="F46" s="35">
        <f t="shared" ca="1" si="4"/>
        <v>51.380693775354473</v>
      </c>
      <c r="G46" s="35">
        <f t="shared" ca="1" si="4"/>
        <v>39.027694024792183</v>
      </c>
      <c r="H46" s="35">
        <f t="shared" ca="1" si="4"/>
        <v>30.628983387973999</v>
      </c>
      <c r="I46" s="35">
        <f t="shared" ca="1" si="4"/>
        <v>36.689784618564175</v>
      </c>
      <c r="J46" s="35">
        <f t="shared" ca="1" si="4"/>
        <v>54.63053144409718</v>
      </c>
      <c r="K46" s="35">
        <f t="shared" ca="1" si="4"/>
        <v>47.172103464082809</v>
      </c>
      <c r="L46" s="35">
        <f t="shared" ca="1" si="4"/>
        <v>41.304295928766614</v>
      </c>
    </row>
    <row r="47" spans="1:12" x14ac:dyDescent="0.15">
      <c r="A47" s="34">
        <v>35</v>
      </c>
      <c r="B47" s="35">
        <f t="shared" ca="1" si="3"/>
        <v>35.082403779810868</v>
      </c>
      <c r="C47" s="35">
        <f t="shared" ca="1" si="4"/>
        <v>29.510288139198838</v>
      </c>
      <c r="D47" s="35">
        <f t="shared" ca="1" si="4"/>
        <v>54.606009669220697</v>
      </c>
      <c r="E47" s="35">
        <f t="shared" ca="1" si="4"/>
        <v>47.868000248372375</v>
      </c>
      <c r="F47" s="35">
        <f t="shared" ca="1" si="4"/>
        <v>17.001026734491823</v>
      </c>
      <c r="G47" s="35">
        <f t="shared" ca="1" si="4"/>
        <v>23.184188770590833</v>
      </c>
      <c r="H47" s="35">
        <f t="shared" ca="1" si="4"/>
        <v>44.040303408635637</v>
      </c>
      <c r="I47" s="35">
        <f t="shared" ca="1" si="4"/>
        <v>42.81054652201523</v>
      </c>
      <c r="J47" s="35">
        <f t="shared" ca="1" si="4"/>
        <v>16.626610420419162</v>
      </c>
      <c r="K47" s="35">
        <f t="shared" ca="1" si="4"/>
        <v>46.326628323560179</v>
      </c>
      <c r="L47" s="35">
        <f t="shared" ca="1" si="4"/>
        <v>28.850435561603931</v>
      </c>
    </row>
    <row r="48" spans="1:12" x14ac:dyDescent="0.15">
      <c r="A48" s="34">
        <v>36</v>
      </c>
      <c r="B48" s="35">
        <f t="shared" ca="1" si="3"/>
        <v>34.745681530972064</v>
      </c>
      <c r="C48" s="35">
        <f t="shared" ca="1" si="4"/>
        <v>40.555006810387482</v>
      </c>
      <c r="D48" s="35">
        <f t="shared" ca="1" si="4"/>
        <v>23.711276139761168</v>
      </c>
      <c r="E48" s="35">
        <f t="shared" ca="1" si="4"/>
        <v>36.762164305193735</v>
      </c>
      <c r="F48" s="35">
        <f t="shared" ca="1" si="4"/>
        <v>56.813518098815443</v>
      </c>
      <c r="G48" s="35">
        <f t="shared" ca="1" si="4"/>
        <v>50.394617812239176</v>
      </c>
      <c r="H48" s="35">
        <f t="shared" ca="1" si="4"/>
        <v>40.998367020680639</v>
      </c>
      <c r="I48" s="35">
        <f t="shared" ca="1" si="4"/>
        <v>20.030481930342532</v>
      </c>
      <c r="J48" s="35">
        <f t="shared" ca="1" si="4"/>
        <v>34.369100732495681</v>
      </c>
      <c r="K48" s="35">
        <f t="shared" ca="1" si="4"/>
        <v>23.753682640320381</v>
      </c>
      <c r="L48" s="35">
        <f t="shared" ca="1" si="4"/>
        <v>20.068599819484412</v>
      </c>
    </row>
    <row r="49" spans="1:12" x14ac:dyDescent="0.15">
      <c r="A49" s="34">
        <v>37</v>
      </c>
      <c r="B49" s="35">
        <f t="shared" ca="1" si="3"/>
        <v>36.388785842093242</v>
      </c>
      <c r="C49" s="35">
        <f t="shared" ca="1" si="4"/>
        <v>47.600916075605099</v>
      </c>
      <c r="D49" s="35">
        <f t="shared" ca="1" si="4"/>
        <v>43.679883914078673</v>
      </c>
      <c r="E49" s="35">
        <f t="shared" ca="1" si="4"/>
        <v>10.088926905021552</v>
      </c>
      <c r="F49" s="35">
        <f t="shared" ca="1" si="4"/>
        <v>35.387155070192001</v>
      </c>
      <c r="G49" s="35">
        <f t="shared" ca="1" si="4"/>
        <v>20.027733220918922</v>
      </c>
      <c r="H49" s="35">
        <f t="shared" ca="1" si="4"/>
        <v>20.627741918173413</v>
      </c>
      <c r="I49" s="35">
        <f t="shared" ca="1" si="4"/>
        <v>49.255675771613838</v>
      </c>
      <c r="J49" s="35">
        <f t="shared" ca="1" si="4"/>
        <v>25.425184979701623</v>
      </c>
      <c r="K49" s="35">
        <f t="shared" ca="1" si="4"/>
        <v>56.600389324657186</v>
      </c>
      <c r="L49" s="35">
        <f t="shared" ca="1" si="4"/>
        <v>55.194251240970104</v>
      </c>
    </row>
    <row r="50" spans="1:12" x14ac:dyDescent="0.15">
      <c r="A50" s="34">
        <v>38</v>
      </c>
      <c r="B50" s="35">
        <f t="shared" ca="1" si="3"/>
        <v>38.781522955820478</v>
      </c>
      <c r="C50" s="35">
        <f t="shared" ca="1" si="4"/>
        <v>44.795656282151235</v>
      </c>
      <c r="D50" s="35">
        <f t="shared" ca="1" si="4"/>
        <v>21.460244533992775</v>
      </c>
      <c r="E50" s="35">
        <f t="shared" ca="1" si="4"/>
        <v>54.940461608164298</v>
      </c>
      <c r="F50" s="35">
        <f t="shared" ca="1" si="4"/>
        <v>37.920969814364071</v>
      </c>
      <c r="G50" s="35">
        <f t="shared" ca="1" si="4"/>
        <v>38.152964592820567</v>
      </c>
      <c r="H50" s="35">
        <f t="shared" ca="1" si="4"/>
        <v>51.539555115982573</v>
      </c>
      <c r="I50" s="35">
        <f t="shared" ca="1" si="4"/>
        <v>29.145144228389217</v>
      </c>
      <c r="J50" s="35">
        <f t="shared" ca="1" si="4"/>
        <v>53.904762651031461</v>
      </c>
      <c r="K50" s="35">
        <f t="shared" ca="1" si="4"/>
        <v>10.178216861501406</v>
      </c>
      <c r="L50" s="35">
        <f t="shared" ca="1" si="4"/>
        <v>45.777253869807183</v>
      </c>
    </row>
    <row r="51" spans="1:12" x14ac:dyDescent="0.15">
      <c r="A51" s="34">
        <v>39</v>
      </c>
      <c r="B51" s="35">
        <f t="shared" ca="1" si="3"/>
        <v>32.923753914467127</v>
      </c>
      <c r="C51" s="35">
        <f t="shared" ca="1" si="4"/>
        <v>35.183118721741963</v>
      </c>
      <c r="D51" s="35">
        <f t="shared" ca="1" si="4"/>
        <v>17.58644559366882</v>
      </c>
      <c r="E51" s="35">
        <f t="shared" ca="1" si="4"/>
        <v>31.206322131083354</v>
      </c>
      <c r="F51" s="35">
        <f t="shared" ca="1" si="4"/>
        <v>28.086624834150101</v>
      </c>
      <c r="G51" s="35">
        <f t="shared" ca="1" si="4"/>
        <v>36.762000700178518</v>
      </c>
      <c r="H51" s="35">
        <f t="shared" ca="1" si="4"/>
        <v>47.865902563432336</v>
      </c>
      <c r="I51" s="35">
        <f t="shared" ca="1" si="4"/>
        <v>19.945838109380496</v>
      </c>
      <c r="J51" s="35">
        <f t="shared" ca="1" si="4"/>
        <v>50.395487060697597</v>
      </c>
      <c r="K51" s="35">
        <f t="shared" ca="1" si="4"/>
        <v>44.130312380797477</v>
      </c>
      <c r="L51" s="35">
        <f t="shared" ca="1" si="4"/>
        <v>18.075487049540559</v>
      </c>
    </row>
    <row r="52" spans="1:12" x14ac:dyDescent="0.15">
      <c r="A52" s="34">
        <v>40</v>
      </c>
      <c r="B52" s="35">
        <f t="shared" ca="1" si="3"/>
        <v>39.779907325844349</v>
      </c>
      <c r="C52" s="35">
        <f t="shared" ca="1" si="4"/>
        <v>33.194716769778665</v>
      </c>
      <c r="D52" s="35">
        <f t="shared" ca="1" si="4"/>
        <v>43.556762978668793</v>
      </c>
      <c r="E52" s="35">
        <f t="shared" ca="1" si="4"/>
        <v>32.673796676350236</v>
      </c>
      <c r="F52" s="35">
        <f t="shared" ca="1" si="4"/>
        <v>15.901401883372987</v>
      </c>
      <c r="G52" s="35">
        <f t="shared" ca="1" si="4"/>
        <v>53.400217022079573</v>
      </c>
      <c r="H52" s="35">
        <f t="shared" ca="1" si="4"/>
        <v>38.954750866661513</v>
      </c>
      <c r="I52" s="35">
        <f t="shared" ca="1" si="4"/>
        <v>48.455880103400766</v>
      </c>
      <c r="J52" s="35">
        <f t="shared" ca="1" si="4"/>
        <v>53.193839270639536</v>
      </c>
      <c r="K52" s="35">
        <f t="shared" ca="1" si="4"/>
        <v>48.77409452547068</v>
      </c>
      <c r="L52" s="35">
        <f t="shared" ca="1" si="4"/>
        <v>29.693613162020778</v>
      </c>
    </row>
    <row r="53" spans="1:12" x14ac:dyDescent="0.15">
      <c r="A53" s="34">
        <v>41</v>
      </c>
      <c r="B53" s="35">
        <f t="shared" ca="1" si="3"/>
        <v>35.634814232476444</v>
      </c>
      <c r="C53" s="35">
        <f t="shared" ca="1" si="4"/>
        <v>58.960967712183013</v>
      </c>
      <c r="D53" s="35">
        <f t="shared" ca="1" si="4"/>
        <v>55.589743258315913</v>
      </c>
      <c r="E53" s="35">
        <f t="shared" ca="1" si="4"/>
        <v>13.669427230966043</v>
      </c>
      <c r="F53" s="35">
        <f t="shared" ca="1" si="4"/>
        <v>19.223855788174312</v>
      </c>
      <c r="G53" s="35">
        <f t="shared" ca="1" si="4"/>
        <v>41.361942572452335</v>
      </c>
      <c r="H53" s="35">
        <f t="shared" ca="1" si="4"/>
        <v>45.679126009308774</v>
      </c>
      <c r="I53" s="35">
        <f t="shared" ca="1" si="4"/>
        <v>40.698070435749472</v>
      </c>
      <c r="J53" s="35">
        <f t="shared" ca="1" si="4"/>
        <v>36.759483137795442</v>
      </c>
      <c r="K53" s="35">
        <f t="shared" ca="1" si="4"/>
        <v>21.494023875077136</v>
      </c>
      <c r="L53" s="35">
        <f t="shared" ca="1" si="4"/>
        <v>22.911502304741983</v>
      </c>
    </row>
    <row r="54" spans="1:12" x14ac:dyDescent="0.15">
      <c r="A54" s="34">
        <v>42</v>
      </c>
      <c r="B54" s="35">
        <f t="shared" ca="1" si="3"/>
        <v>34.951810429882528</v>
      </c>
      <c r="C54" s="35">
        <f t="shared" ca="1" si="4"/>
        <v>27.540778039491066</v>
      </c>
      <c r="D54" s="35">
        <f t="shared" ca="1" si="4"/>
        <v>58.809170552355248</v>
      </c>
      <c r="E54" s="35">
        <f t="shared" ca="1" si="4"/>
        <v>20.820791663723718</v>
      </c>
      <c r="F54" s="35">
        <f t="shared" ca="1" si="4"/>
        <v>12.430490453722385</v>
      </c>
      <c r="G54" s="35">
        <f t="shared" ca="1" si="4"/>
        <v>41.956755312944594</v>
      </c>
      <c r="H54" s="35">
        <f t="shared" ca="1" si="4"/>
        <v>47.680046394801018</v>
      </c>
      <c r="I54" s="35">
        <f t="shared" ca="1" si="4"/>
        <v>29.305521517740981</v>
      </c>
      <c r="J54" s="35">
        <f t="shared" ca="1" si="4"/>
        <v>39.636824367451723</v>
      </c>
      <c r="K54" s="35">
        <f t="shared" ca="1" si="4"/>
        <v>50.633761762073824</v>
      </c>
      <c r="L54" s="35">
        <f t="shared" ca="1" si="4"/>
        <v>20.703964234520669</v>
      </c>
    </row>
    <row r="55" spans="1:12" x14ac:dyDescent="0.15">
      <c r="A55" s="34">
        <v>43</v>
      </c>
      <c r="B55" s="35">
        <f t="shared" ca="1" si="3"/>
        <v>35.187371394246895</v>
      </c>
      <c r="C55" s="35">
        <f t="shared" ca="1" si="4"/>
        <v>41.389343859380844</v>
      </c>
      <c r="D55" s="35">
        <f t="shared" ca="1" si="4"/>
        <v>16.128011646386582</v>
      </c>
      <c r="E55" s="35">
        <f t="shared" ca="1" si="4"/>
        <v>48.294773079038272</v>
      </c>
      <c r="F55" s="35">
        <f t="shared" ca="1" si="4"/>
        <v>59.850386172472213</v>
      </c>
      <c r="G55" s="35">
        <f t="shared" ca="1" si="4"/>
        <v>10.199938528913151</v>
      </c>
      <c r="H55" s="35">
        <f t="shared" ca="1" si="4"/>
        <v>10.326763348205173</v>
      </c>
      <c r="I55" s="35">
        <f t="shared" ca="1" si="4"/>
        <v>24.614133851082073</v>
      </c>
      <c r="J55" s="35">
        <f t="shared" ca="1" si="4"/>
        <v>49.925226592527224</v>
      </c>
      <c r="K55" s="35">
        <f t="shared" ca="1" si="4"/>
        <v>34.166808546967538</v>
      </c>
      <c r="L55" s="35">
        <f t="shared" ca="1" si="4"/>
        <v>56.978328317495901</v>
      </c>
    </row>
    <row r="56" spans="1:12" x14ac:dyDescent="0.15">
      <c r="A56" s="34">
        <v>44</v>
      </c>
      <c r="B56" s="35">
        <f t="shared" ca="1" si="3"/>
        <v>26.770651136825574</v>
      </c>
      <c r="C56" s="35">
        <f t="shared" ca="1" si="4"/>
        <v>43.718014624820697</v>
      </c>
      <c r="D56" s="35">
        <f t="shared" ca="1" si="4"/>
        <v>12.881961049792153</v>
      </c>
      <c r="E56" s="35">
        <f t="shared" ca="1" si="4"/>
        <v>30.879747838325756</v>
      </c>
      <c r="F56" s="35">
        <f t="shared" ca="1" si="4"/>
        <v>14.5641731771153</v>
      </c>
      <c r="G56" s="35">
        <f t="shared" ca="1" si="4"/>
        <v>46.573739915038701</v>
      </c>
      <c r="H56" s="35">
        <f t="shared" ca="1" si="4"/>
        <v>18.527580724681656</v>
      </c>
      <c r="I56" s="35">
        <f t="shared" ca="1" si="4"/>
        <v>25.255608296478776</v>
      </c>
      <c r="J56" s="35">
        <f t="shared" ca="1" si="4"/>
        <v>23.156508067517912</v>
      </c>
      <c r="K56" s="35">
        <f t="shared" ca="1" si="4"/>
        <v>35.052025361754858</v>
      </c>
      <c r="L56" s="35">
        <f t="shared" ca="1" si="4"/>
        <v>17.097152312729946</v>
      </c>
    </row>
    <row r="57" spans="1:12" x14ac:dyDescent="0.15">
      <c r="A57" s="34">
        <v>45</v>
      </c>
      <c r="B57" s="35">
        <f t="shared" ca="1" si="3"/>
        <v>31.442003795884045</v>
      </c>
      <c r="C57" s="35">
        <f t="shared" ca="1" si="4"/>
        <v>50.253501003970761</v>
      </c>
      <c r="D57" s="35">
        <f t="shared" ca="1" si="4"/>
        <v>57.875289786782467</v>
      </c>
      <c r="E57" s="35">
        <f t="shared" ca="1" si="4"/>
        <v>19.62849156423048</v>
      </c>
      <c r="F57" s="35">
        <f t="shared" ca="1" si="4"/>
        <v>53.576447189350951</v>
      </c>
      <c r="G57" s="35">
        <f t="shared" ca="1" si="4"/>
        <v>10.672648736045506</v>
      </c>
      <c r="H57" s="35">
        <f t="shared" ca="1" si="4"/>
        <v>20.988771299667206</v>
      </c>
      <c r="I57" s="35">
        <f t="shared" ca="1" si="4"/>
        <v>23.604165383370955</v>
      </c>
      <c r="J57" s="35">
        <f t="shared" ca="1" si="4"/>
        <v>19.293375661077228</v>
      </c>
      <c r="K57" s="35">
        <f t="shared" ca="1" si="4"/>
        <v>22.118199253906063</v>
      </c>
      <c r="L57" s="35">
        <f t="shared" ca="1" si="4"/>
        <v>36.409148080438811</v>
      </c>
    </row>
    <row r="58" spans="1:12" x14ac:dyDescent="0.15">
      <c r="A58" s="34">
        <v>46</v>
      </c>
      <c r="B58" s="35">
        <f t="shared" ca="1" si="3"/>
        <v>37.372871737627804</v>
      </c>
      <c r="C58" s="35">
        <f t="shared" ca="1" si="4"/>
        <v>52.599000952751567</v>
      </c>
      <c r="D58" s="35">
        <f t="shared" ca="1" si="4"/>
        <v>48.994211231963547</v>
      </c>
      <c r="E58" s="35">
        <f t="shared" ca="1" si="4"/>
        <v>27.466141568555411</v>
      </c>
      <c r="F58" s="35">
        <f t="shared" ca="1" si="4"/>
        <v>39.668623925206546</v>
      </c>
      <c r="G58" s="35">
        <f t="shared" ca="1" si="4"/>
        <v>11.754562164705648</v>
      </c>
      <c r="H58" s="35">
        <f t="shared" ca="1" si="4"/>
        <v>14.667441641651788</v>
      </c>
      <c r="I58" s="35">
        <f t="shared" ca="1" si="4"/>
        <v>59.864863929266562</v>
      </c>
      <c r="J58" s="35">
        <f t="shared" ca="1" si="4"/>
        <v>32.446467685021425</v>
      </c>
      <c r="K58" s="35">
        <f t="shared" ca="1" si="4"/>
        <v>27.640864044805056</v>
      </c>
      <c r="L58" s="35">
        <f t="shared" ca="1" si="4"/>
        <v>58.626540232350507</v>
      </c>
    </row>
    <row r="59" spans="1:12" x14ac:dyDescent="0.15">
      <c r="A59" s="34">
        <v>47</v>
      </c>
      <c r="B59" s="35">
        <f t="shared" ca="1" si="3"/>
        <v>29.900638813838349</v>
      </c>
      <c r="C59" s="35">
        <f t="shared" ca="1" si="4"/>
        <v>30.408172447082613</v>
      </c>
      <c r="D59" s="35">
        <f t="shared" ca="1" si="4"/>
        <v>35.552431256791849</v>
      </c>
      <c r="E59" s="35">
        <f t="shared" ca="1" si="4"/>
        <v>47.720155485114653</v>
      </c>
      <c r="F59" s="35">
        <f t="shared" ca="1" si="4"/>
        <v>20.499673414560529</v>
      </c>
      <c r="G59" s="35">
        <f t="shared" ca="1" si="4"/>
        <v>30.927754437657491</v>
      </c>
      <c r="H59" s="35">
        <f t="shared" ca="1" si="4"/>
        <v>11.491786118848037</v>
      </c>
      <c r="I59" s="35">
        <f t="shared" ca="1" si="4"/>
        <v>31.627150069153632</v>
      </c>
      <c r="J59" s="35">
        <f t="shared" ca="1" si="4"/>
        <v>20.776864815810328</v>
      </c>
      <c r="K59" s="35">
        <f t="shared" ca="1" si="4"/>
        <v>18.037790275886241</v>
      </c>
      <c r="L59" s="35">
        <f t="shared" ca="1" si="4"/>
        <v>51.96460981747812</v>
      </c>
    </row>
    <row r="60" spans="1:12" x14ac:dyDescent="0.15">
      <c r="A60" s="34">
        <v>48</v>
      </c>
      <c r="B60" s="35">
        <f t="shared" ca="1" si="3"/>
        <v>34.424772179699417</v>
      </c>
      <c r="C60" s="35">
        <f t="shared" ca="1" si="4"/>
        <v>57.511952583404401</v>
      </c>
      <c r="D60" s="35">
        <f t="shared" ca="1" si="4"/>
        <v>44.084993662682869</v>
      </c>
      <c r="E60" s="35">
        <f t="shared" ca="1" si="4"/>
        <v>11.562429813320021</v>
      </c>
      <c r="F60" s="35">
        <f t="shared" ca="1" si="4"/>
        <v>32.423975441585142</v>
      </c>
      <c r="G60" s="35">
        <f t="shared" ca="1" si="4"/>
        <v>34.545568348434436</v>
      </c>
      <c r="H60" s="35">
        <f t="shared" ca="1" si="4"/>
        <v>24.865264764946829</v>
      </c>
      <c r="I60" s="35">
        <f t="shared" ca="1" si="4"/>
        <v>49.50066074320619</v>
      </c>
      <c r="J60" s="35">
        <f t="shared" ca="1" si="4"/>
        <v>18.57568550104968</v>
      </c>
      <c r="K60" s="35">
        <f t="shared" ca="1" si="4"/>
        <v>12.044769946599729</v>
      </c>
      <c r="L60" s="35">
        <f t="shared" ca="1" si="4"/>
        <v>59.13242099176486</v>
      </c>
    </row>
    <row r="61" spans="1:12" x14ac:dyDescent="0.15">
      <c r="A61" s="34">
        <v>49</v>
      </c>
      <c r="B61" s="35">
        <f t="shared" ca="1" si="3"/>
        <v>42.233723836616193</v>
      </c>
      <c r="C61" s="35">
        <f t="shared" ca="1" si="4"/>
        <v>58.588515104055276</v>
      </c>
      <c r="D61" s="35">
        <f t="shared" ca="1" si="4"/>
        <v>43.43939990599543</v>
      </c>
      <c r="E61" s="35">
        <f t="shared" ca="1" si="4"/>
        <v>14.321706843409723</v>
      </c>
      <c r="F61" s="35">
        <f t="shared" ca="1" si="4"/>
        <v>46.68147009567155</v>
      </c>
      <c r="G61" s="35">
        <f t="shared" ca="1" si="4"/>
        <v>57.266355098805995</v>
      </c>
      <c r="H61" s="35">
        <f t="shared" ca="1" si="4"/>
        <v>54.516852872605803</v>
      </c>
      <c r="I61" s="35">
        <f t="shared" ca="1" si="4"/>
        <v>24.450406850388305</v>
      </c>
      <c r="J61" s="35">
        <f t="shared" ca="1" si="4"/>
        <v>33.510068441555589</v>
      </c>
      <c r="K61" s="35">
        <f t="shared" ca="1" si="4"/>
        <v>59.780018752096041</v>
      </c>
      <c r="L61" s="35">
        <f t="shared" ca="1" si="4"/>
        <v>29.78244440157826</v>
      </c>
    </row>
    <row r="62" spans="1:12" x14ac:dyDescent="0.15">
      <c r="A62" s="34">
        <v>50</v>
      </c>
      <c r="B62" s="35">
        <f t="shared" ca="1" si="3"/>
        <v>34.139184725891468</v>
      </c>
      <c r="C62" s="35">
        <f t="shared" ca="1" si="4"/>
        <v>34.89950255118648</v>
      </c>
      <c r="D62" s="35">
        <f t="shared" ca="1" si="4"/>
        <v>27.153505762864498</v>
      </c>
      <c r="E62" s="35">
        <f t="shared" ca="1" si="4"/>
        <v>58.021477837695571</v>
      </c>
      <c r="F62" s="35">
        <f t="shared" ca="1" si="4"/>
        <v>19.72928454900951</v>
      </c>
      <c r="G62" s="35">
        <f t="shared" ca="1" si="4"/>
        <v>22.169406072719134</v>
      </c>
      <c r="H62" s="35">
        <f t="shared" ca="1" si="4"/>
        <v>17.025918414274884</v>
      </c>
      <c r="I62" s="35">
        <f t="shared" ca="1" si="4"/>
        <v>23.435085444423795</v>
      </c>
      <c r="J62" s="35">
        <f t="shared" ca="1" si="4"/>
        <v>38.372023356465746</v>
      </c>
      <c r="K62" s="35">
        <f t="shared" ca="1" si="4"/>
        <v>52.37233388727887</v>
      </c>
      <c r="L62" s="35">
        <f t="shared" ca="1" si="4"/>
        <v>48.213309382996165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D3-F02E-F842-B731-8CF43E322825}">
  <dimension ref="A1:N57"/>
  <sheetViews>
    <sheetView topLeftCell="A6" zoomScale="120" zoomScaleNormal="120" workbookViewId="0">
      <selection activeCell="N8" sqref="N8:N57"/>
    </sheetView>
  </sheetViews>
  <sheetFormatPr baseColWidth="10" defaultRowHeight="13" x14ac:dyDescent="0.15"/>
  <cols>
    <col min="4" max="4" width="12.33203125" bestFit="1" customWidth="1"/>
  </cols>
  <sheetData>
    <row r="1" spans="1:14" x14ac:dyDescent="0.15">
      <c r="B1" s="34" t="s">
        <v>20</v>
      </c>
      <c r="C1">
        <f>'Uniform Sampling'!B4</f>
        <v>35</v>
      </c>
    </row>
    <row r="2" spans="1:14" x14ac:dyDescent="0.15">
      <c r="B2" s="34" t="s">
        <v>22</v>
      </c>
      <c r="C2">
        <f>'Uniform Sampling'!B6</f>
        <v>14.433756729740644</v>
      </c>
    </row>
    <row r="3" spans="1:14" x14ac:dyDescent="0.15">
      <c r="B3" s="34" t="s">
        <v>87</v>
      </c>
      <c r="C3">
        <v>10</v>
      </c>
    </row>
    <row r="4" spans="1:14" x14ac:dyDescent="0.15">
      <c r="B4" s="34" t="s">
        <v>86</v>
      </c>
      <c r="C4">
        <f>C2/SQRT(C3)</f>
        <v>4.5643546458763842</v>
      </c>
    </row>
    <row r="5" spans="1:14" x14ac:dyDescent="0.15">
      <c r="B5" s="34"/>
    </row>
    <row r="6" spans="1:14" x14ac:dyDescent="0.15">
      <c r="B6" s="34"/>
    </row>
    <row r="8" spans="1:14" x14ac:dyDescent="0.15">
      <c r="A8">
        <v>1</v>
      </c>
      <c r="B8" s="36">
        <v>26.390209644508523</v>
      </c>
      <c r="C8">
        <f>(A8-0.5)/COUNT($A$8:$A$57)</f>
        <v>0.01</v>
      </c>
      <c r="D8">
        <f>_xlfn.NORM.DIST(B8,$C$1,$C$4,TRUE)</f>
        <v>2.9626558726824171E-2</v>
      </c>
      <c r="N8" s="36">
        <v>26.390209644508523</v>
      </c>
    </row>
    <row r="9" spans="1:14" x14ac:dyDescent="0.15">
      <c r="A9">
        <v>2</v>
      </c>
      <c r="B9" s="36">
        <v>27.432544304094005</v>
      </c>
      <c r="C9">
        <f t="shared" ref="C9:C57" si="0">(A9-0.5)/COUNT($A$8:$A$57)</f>
        <v>0.03</v>
      </c>
      <c r="D9">
        <f t="shared" ref="D9:D57" si="1">_xlfn.NORM.DIST(B9,$C$1,$C$4,TRUE)</f>
        <v>4.8664135201438252E-2</v>
      </c>
      <c r="N9" s="36">
        <v>27.432544304094005</v>
      </c>
    </row>
    <row r="10" spans="1:14" x14ac:dyDescent="0.15">
      <c r="A10">
        <v>3</v>
      </c>
      <c r="B10" s="36">
        <v>27.702250564121112</v>
      </c>
      <c r="C10">
        <f t="shared" si="0"/>
        <v>0.05</v>
      </c>
      <c r="D10">
        <f t="shared" si="1"/>
        <v>5.4926213075805738E-2</v>
      </c>
      <c r="N10" s="36">
        <v>27.702250564121112</v>
      </c>
    </row>
    <row r="11" spans="1:14" x14ac:dyDescent="0.15">
      <c r="A11">
        <v>4</v>
      </c>
      <c r="B11" s="36">
        <v>30.159099894715432</v>
      </c>
      <c r="C11">
        <f t="shared" si="0"/>
        <v>7.0000000000000007E-2</v>
      </c>
      <c r="D11">
        <f t="shared" si="1"/>
        <v>0.14443857226170823</v>
      </c>
      <c r="N11" s="36">
        <v>30.159099894715432</v>
      </c>
    </row>
    <row r="12" spans="1:14" x14ac:dyDescent="0.15">
      <c r="A12">
        <v>5</v>
      </c>
      <c r="B12" s="36">
        <v>30.272229356291724</v>
      </c>
      <c r="C12">
        <f t="shared" si="0"/>
        <v>0.09</v>
      </c>
      <c r="D12">
        <f t="shared" si="1"/>
        <v>0.15014711021224234</v>
      </c>
      <c r="N12" s="36">
        <v>30.272229356291724</v>
      </c>
    </row>
    <row r="13" spans="1:14" x14ac:dyDescent="0.15">
      <c r="A13">
        <v>6</v>
      </c>
      <c r="B13" s="36">
        <v>30.316914665851726</v>
      </c>
      <c r="C13">
        <f t="shared" si="0"/>
        <v>0.11</v>
      </c>
      <c r="D13">
        <f t="shared" si="1"/>
        <v>0.15244282471313117</v>
      </c>
      <c r="N13" s="36">
        <v>30.316914665851726</v>
      </c>
    </row>
    <row r="14" spans="1:14" x14ac:dyDescent="0.15">
      <c r="A14">
        <v>7</v>
      </c>
      <c r="B14" s="36">
        <v>30.622930230705499</v>
      </c>
      <c r="C14">
        <f t="shared" si="0"/>
        <v>0.13</v>
      </c>
      <c r="D14">
        <f t="shared" si="1"/>
        <v>0.16878744833986453</v>
      </c>
      <c r="N14" s="36">
        <v>30.622930230705499</v>
      </c>
    </row>
    <row r="15" spans="1:14" x14ac:dyDescent="0.15">
      <c r="A15">
        <v>8</v>
      </c>
      <c r="B15" s="36">
        <v>30.728514660629507</v>
      </c>
      <c r="C15">
        <f t="shared" si="0"/>
        <v>0.15</v>
      </c>
      <c r="D15">
        <f t="shared" si="1"/>
        <v>0.17467893242252769</v>
      </c>
      <c r="N15" s="36">
        <v>30.728514660629507</v>
      </c>
    </row>
    <row r="16" spans="1:14" x14ac:dyDescent="0.15">
      <c r="A16">
        <v>9</v>
      </c>
      <c r="B16" s="36">
        <v>30.98730356276608</v>
      </c>
      <c r="C16">
        <f t="shared" si="0"/>
        <v>0.17</v>
      </c>
      <c r="D16">
        <f t="shared" si="1"/>
        <v>0.18966329799572546</v>
      </c>
      <c r="N16" s="36">
        <v>30.98730356276608</v>
      </c>
    </row>
    <row r="17" spans="1:14" x14ac:dyDescent="0.15">
      <c r="A17">
        <v>10</v>
      </c>
      <c r="B17" s="36">
        <v>31.080502473476702</v>
      </c>
      <c r="C17">
        <f t="shared" si="0"/>
        <v>0.19</v>
      </c>
      <c r="D17">
        <f t="shared" si="1"/>
        <v>0.19524781475838079</v>
      </c>
      <c r="N17" s="36">
        <v>31.080502473476702</v>
      </c>
    </row>
    <row r="18" spans="1:14" x14ac:dyDescent="0.15">
      <c r="A18">
        <v>11</v>
      </c>
      <c r="B18" s="36">
        <v>32.283055066344943</v>
      </c>
      <c r="C18">
        <f t="shared" si="0"/>
        <v>0.21</v>
      </c>
      <c r="D18">
        <f t="shared" si="1"/>
        <v>0.27583724692928829</v>
      </c>
      <c r="N18" s="36">
        <v>32.283055066344943</v>
      </c>
    </row>
    <row r="19" spans="1:14" x14ac:dyDescent="0.15">
      <c r="A19">
        <v>12</v>
      </c>
      <c r="B19" s="36">
        <v>32.471830067730913</v>
      </c>
      <c r="C19">
        <f t="shared" si="0"/>
        <v>0.23</v>
      </c>
      <c r="D19">
        <f t="shared" si="1"/>
        <v>0.28982559983406386</v>
      </c>
      <c r="N19" s="36">
        <v>32.471830067730913</v>
      </c>
    </row>
    <row r="20" spans="1:14" x14ac:dyDescent="0.15">
      <c r="A20">
        <v>13</v>
      </c>
      <c r="B20" s="36">
        <v>32.502014734898744</v>
      </c>
      <c r="C20">
        <f t="shared" si="0"/>
        <v>0.25</v>
      </c>
      <c r="D20">
        <f t="shared" si="1"/>
        <v>0.29209279562240065</v>
      </c>
      <c r="N20" s="36">
        <v>32.502014734898744</v>
      </c>
    </row>
    <row r="21" spans="1:14" x14ac:dyDescent="0.15">
      <c r="A21">
        <v>14</v>
      </c>
      <c r="B21" s="36">
        <v>32.963665436953228</v>
      </c>
      <c r="C21">
        <f t="shared" si="0"/>
        <v>0.27</v>
      </c>
      <c r="D21">
        <f t="shared" si="1"/>
        <v>0.32774858393393325</v>
      </c>
      <c r="N21" s="36">
        <v>32.963665436953228</v>
      </c>
    </row>
    <row r="22" spans="1:14" x14ac:dyDescent="0.15">
      <c r="A22">
        <v>15</v>
      </c>
      <c r="B22" s="36">
        <v>33.293927164499493</v>
      </c>
      <c r="C22">
        <f t="shared" si="0"/>
        <v>0.28999999999999998</v>
      </c>
      <c r="D22">
        <f t="shared" si="1"/>
        <v>0.35428331915454692</v>
      </c>
      <c r="N22" s="36">
        <v>33.293927164499493</v>
      </c>
    </row>
    <row r="23" spans="1:14" x14ac:dyDescent="0.15">
      <c r="A23">
        <v>16</v>
      </c>
      <c r="B23" s="36">
        <v>33.295159060850366</v>
      </c>
      <c r="C23">
        <f t="shared" si="0"/>
        <v>0.31</v>
      </c>
      <c r="D23">
        <f t="shared" si="1"/>
        <v>0.35438373181939908</v>
      </c>
      <c r="N23" s="36">
        <v>33.295159060850366</v>
      </c>
    </row>
    <row r="24" spans="1:14" x14ac:dyDescent="0.15">
      <c r="A24">
        <v>17</v>
      </c>
      <c r="B24" s="36">
        <v>33.793193624761628</v>
      </c>
      <c r="C24">
        <f t="shared" si="0"/>
        <v>0.33</v>
      </c>
      <c r="D24">
        <f t="shared" si="1"/>
        <v>0.39573661479716071</v>
      </c>
      <c r="N24" s="36">
        <v>33.793193624761628</v>
      </c>
    </row>
    <row r="25" spans="1:14" x14ac:dyDescent="0.15">
      <c r="A25">
        <v>18</v>
      </c>
      <c r="B25" s="36">
        <v>34.020080496667312</v>
      </c>
      <c r="C25">
        <f t="shared" si="0"/>
        <v>0.35</v>
      </c>
      <c r="D25">
        <f t="shared" si="1"/>
        <v>0.41500466318563034</v>
      </c>
      <c r="N25" s="36">
        <v>34.020080496667312</v>
      </c>
    </row>
    <row r="26" spans="1:14" x14ac:dyDescent="0.15">
      <c r="A26">
        <v>19</v>
      </c>
      <c r="B26" s="36">
        <v>34.227624477654182</v>
      </c>
      <c r="C26">
        <f t="shared" si="0"/>
        <v>0.37</v>
      </c>
      <c r="D26">
        <f t="shared" si="1"/>
        <v>0.43281219329004167</v>
      </c>
      <c r="N26" s="36">
        <v>34.227624477654182</v>
      </c>
    </row>
    <row r="27" spans="1:14" x14ac:dyDescent="0.15">
      <c r="A27">
        <v>20</v>
      </c>
      <c r="B27" s="36">
        <v>34.230910960685108</v>
      </c>
      <c r="C27">
        <f t="shared" si="0"/>
        <v>0.39</v>
      </c>
      <c r="D27">
        <f t="shared" si="1"/>
        <v>0.43309537843840579</v>
      </c>
      <c r="N27" s="36">
        <v>34.230910960685108</v>
      </c>
    </row>
    <row r="28" spans="1:14" x14ac:dyDescent="0.15">
      <c r="A28">
        <v>21</v>
      </c>
      <c r="B28" s="36">
        <v>34.994677461229486</v>
      </c>
      <c r="C28">
        <f t="shared" si="0"/>
        <v>0.41</v>
      </c>
      <c r="D28">
        <f t="shared" si="1"/>
        <v>0.49953478959499387</v>
      </c>
      <c r="N28" s="36">
        <v>34.994677461229486</v>
      </c>
    </row>
    <row r="29" spans="1:14" x14ac:dyDescent="0.15">
      <c r="A29">
        <v>22</v>
      </c>
      <c r="B29" s="36">
        <v>35.013459335357325</v>
      </c>
      <c r="C29">
        <f t="shared" si="0"/>
        <v>0.43</v>
      </c>
      <c r="D29">
        <f t="shared" si="1"/>
        <v>0.50117639635284794</v>
      </c>
      <c r="N29" s="36">
        <v>35.013459335357325</v>
      </c>
    </row>
    <row r="30" spans="1:14" x14ac:dyDescent="0.15">
      <c r="A30">
        <v>23</v>
      </c>
      <c r="B30" s="36">
        <v>35.027262481784447</v>
      </c>
      <c r="C30">
        <f t="shared" si="0"/>
        <v>0.45</v>
      </c>
      <c r="D30">
        <f t="shared" si="1"/>
        <v>0.50238283236681691</v>
      </c>
      <c r="N30" s="36">
        <v>35.027262481784447</v>
      </c>
    </row>
    <row r="31" spans="1:14" x14ac:dyDescent="0.15">
      <c r="A31">
        <v>24</v>
      </c>
      <c r="B31" s="36">
        <v>35.067370127502393</v>
      </c>
      <c r="C31">
        <f t="shared" si="0"/>
        <v>0.47</v>
      </c>
      <c r="D31">
        <f t="shared" si="1"/>
        <v>0.50588819636528592</v>
      </c>
      <c r="N31" s="36">
        <v>35.067370127502393</v>
      </c>
    </row>
    <row r="32" spans="1:14" x14ac:dyDescent="0.15">
      <c r="A32">
        <v>25</v>
      </c>
      <c r="B32" s="36">
        <v>35.221271711104357</v>
      </c>
      <c r="C32">
        <f t="shared" si="0"/>
        <v>0.49</v>
      </c>
      <c r="D32">
        <f t="shared" si="1"/>
        <v>0.5193324322516657</v>
      </c>
      <c r="N32" s="36">
        <v>35.221271711104357</v>
      </c>
    </row>
    <row r="33" spans="1:14" x14ac:dyDescent="0.15">
      <c r="A33">
        <v>26</v>
      </c>
      <c r="B33" s="36">
        <v>35.570632824897999</v>
      </c>
      <c r="C33">
        <f t="shared" si="0"/>
        <v>0.51</v>
      </c>
      <c r="D33">
        <f t="shared" si="1"/>
        <v>0.54974589936139651</v>
      </c>
      <c r="N33" s="36">
        <v>35.570632824897999</v>
      </c>
    </row>
    <row r="34" spans="1:14" x14ac:dyDescent="0.15">
      <c r="A34">
        <v>27</v>
      </c>
      <c r="B34" s="36">
        <v>35.742233673697584</v>
      </c>
      <c r="C34">
        <f t="shared" si="0"/>
        <v>0.53</v>
      </c>
      <c r="D34">
        <f t="shared" si="1"/>
        <v>0.56458931063149453</v>
      </c>
      <c r="N34" s="36">
        <v>35.742233673697584</v>
      </c>
    </row>
    <row r="35" spans="1:14" x14ac:dyDescent="0.15">
      <c r="A35">
        <v>28</v>
      </c>
      <c r="B35" s="36">
        <v>36.035001402810337</v>
      </c>
      <c r="C35">
        <f t="shared" si="0"/>
        <v>0.55000000000000004</v>
      </c>
      <c r="D35">
        <f t="shared" si="1"/>
        <v>0.58969382259222292</v>
      </c>
      <c r="N35" s="36">
        <v>36.035001402810337</v>
      </c>
    </row>
    <row r="36" spans="1:14" x14ac:dyDescent="0.15">
      <c r="A36">
        <v>29</v>
      </c>
      <c r="B36" s="36">
        <v>36.172884107353468</v>
      </c>
      <c r="C36">
        <f t="shared" si="0"/>
        <v>0.56999999999999995</v>
      </c>
      <c r="D36">
        <f t="shared" si="1"/>
        <v>0.60139750280371662</v>
      </c>
      <c r="N36" s="36">
        <v>36.172884107353468</v>
      </c>
    </row>
    <row r="37" spans="1:14" x14ac:dyDescent="0.15">
      <c r="A37">
        <v>30</v>
      </c>
      <c r="B37" s="36">
        <v>36.78073932688261</v>
      </c>
      <c r="C37">
        <f t="shared" si="0"/>
        <v>0.59</v>
      </c>
      <c r="D37">
        <f t="shared" si="1"/>
        <v>0.65178364942877487</v>
      </c>
      <c r="N37" s="36">
        <v>36.78073932688261</v>
      </c>
    </row>
    <row r="38" spans="1:14" x14ac:dyDescent="0.15">
      <c r="A38">
        <v>31</v>
      </c>
      <c r="B38" s="36">
        <v>36.873399254258992</v>
      </c>
      <c r="C38">
        <f t="shared" si="0"/>
        <v>0.61</v>
      </c>
      <c r="D38">
        <f t="shared" si="1"/>
        <v>0.65925884017011738</v>
      </c>
      <c r="N38" s="36">
        <v>36.873399254258992</v>
      </c>
    </row>
    <row r="39" spans="1:14" x14ac:dyDescent="0.15">
      <c r="A39">
        <v>32</v>
      </c>
      <c r="B39" s="36">
        <v>36.965072772427291</v>
      </c>
      <c r="C39">
        <f t="shared" si="0"/>
        <v>0.63</v>
      </c>
      <c r="D39">
        <f t="shared" si="1"/>
        <v>0.6665934252394542</v>
      </c>
      <c r="N39" s="36">
        <v>36.965072772427291</v>
      </c>
    </row>
    <row r="40" spans="1:14" x14ac:dyDescent="0.15">
      <c r="A40">
        <v>33</v>
      </c>
      <c r="B40" s="36">
        <v>36.992563002995681</v>
      </c>
      <c r="C40">
        <f t="shared" si="0"/>
        <v>0.65</v>
      </c>
      <c r="D40">
        <f t="shared" si="1"/>
        <v>0.66878065656549301</v>
      </c>
      <c r="N40" s="36">
        <v>36.992563002995681</v>
      </c>
    </row>
    <row r="41" spans="1:14" x14ac:dyDescent="0.15">
      <c r="A41">
        <v>34</v>
      </c>
      <c r="B41" s="36">
        <v>37.177439495834363</v>
      </c>
      <c r="C41">
        <f t="shared" si="0"/>
        <v>0.67</v>
      </c>
      <c r="D41">
        <f t="shared" si="1"/>
        <v>0.68333784191505509</v>
      </c>
      <c r="N41" s="36">
        <v>37.177439495834363</v>
      </c>
    </row>
    <row r="42" spans="1:14" x14ac:dyDescent="0.15">
      <c r="A42">
        <v>35</v>
      </c>
      <c r="B42" s="36">
        <v>37.249793668845925</v>
      </c>
      <c r="C42">
        <f t="shared" si="0"/>
        <v>0.69</v>
      </c>
      <c r="D42">
        <f t="shared" si="1"/>
        <v>0.68896017711575852</v>
      </c>
      <c r="N42" s="36">
        <v>37.249793668845925</v>
      </c>
    </row>
    <row r="43" spans="1:14" x14ac:dyDescent="0.15">
      <c r="A43">
        <v>36</v>
      </c>
      <c r="B43" s="36">
        <v>37.305544136758293</v>
      </c>
      <c r="C43">
        <f t="shared" si="0"/>
        <v>0.71</v>
      </c>
      <c r="D43">
        <f t="shared" si="1"/>
        <v>0.69326251622062207</v>
      </c>
      <c r="N43" s="36">
        <v>37.305544136758293</v>
      </c>
    </row>
    <row r="44" spans="1:14" x14ac:dyDescent="0.15">
      <c r="A44">
        <v>37</v>
      </c>
      <c r="B44" s="36">
        <v>37.52402728801956</v>
      </c>
      <c r="C44">
        <f t="shared" si="0"/>
        <v>0.73</v>
      </c>
      <c r="D44">
        <f t="shared" si="1"/>
        <v>0.70986373189219842</v>
      </c>
      <c r="N44" s="36">
        <v>37.52402728801956</v>
      </c>
    </row>
    <row r="45" spans="1:14" x14ac:dyDescent="0.15">
      <c r="A45">
        <v>38</v>
      </c>
      <c r="B45" s="36">
        <v>38.036082494924699</v>
      </c>
      <c r="C45">
        <f t="shared" si="0"/>
        <v>0.75</v>
      </c>
      <c r="D45">
        <f t="shared" si="1"/>
        <v>0.74702986752111022</v>
      </c>
      <c r="N45" s="36">
        <v>38.036082494924699</v>
      </c>
    </row>
    <row r="46" spans="1:14" x14ac:dyDescent="0.15">
      <c r="A46">
        <v>39</v>
      </c>
      <c r="B46" s="36">
        <v>38.441704591290915</v>
      </c>
      <c r="C46">
        <f t="shared" si="0"/>
        <v>0.77</v>
      </c>
      <c r="D46">
        <f t="shared" si="1"/>
        <v>0.77458730710778734</v>
      </c>
      <c r="N46" s="36">
        <v>38.441704591290915</v>
      </c>
    </row>
    <row r="47" spans="1:14" x14ac:dyDescent="0.15">
      <c r="A47">
        <v>40</v>
      </c>
      <c r="B47" s="36">
        <v>38.640066589015873</v>
      </c>
      <c r="C47">
        <f t="shared" si="0"/>
        <v>0.79</v>
      </c>
      <c r="D47">
        <f t="shared" si="1"/>
        <v>0.78741925167654703</v>
      </c>
      <c r="N47" s="36">
        <v>38.640066589015873</v>
      </c>
    </row>
    <row r="48" spans="1:14" x14ac:dyDescent="0.15">
      <c r="A48">
        <v>41</v>
      </c>
      <c r="B48" s="36">
        <v>38.657262537388497</v>
      </c>
      <c r="C48">
        <f t="shared" si="0"/>
        <v>0.81</v>
      </c>
      <c r="D48">
        <f t="shared" si="1"/>
        <v>0.78851118721115099</v>
      </c>
      <c r="N48" s="36">
        <v>38.657262537388497</v>
      </c>
    </row>
    <row r="49" spans="1:14" x14ac:dyDescent="0.15">
      <c r="A49">
        <v>42</v>
      </c>
      <c r="B49" s="36">
        <v>38.67963200711187</v>
      </c>
      <c r="C49">
        <f t="shared" si="0"/>
        <v>0.83</v>
      </c>
      <c r="D49">
        <f t="shared" si="1"/>
        <v>0.78992671282335081</v>
      </c>
      <c r="N49" s="36">
        <v>38.67963200711187</v>
      </c>
    </row>
    <row r="50" spans="1:14" x14ac:dyDescent="0.15">
      <c r="A50">
        <v>43</v>
      </c>
      <c r="B50" s="36">
        <v>40.606490437192278</v>
      </c>
      <c r="C50">
        <f t="shared" si="0"/>
        <v>0.85</v>
      </c>
      <c r="D50">
        <f t="shared" si="1"/>
        <v>0.8903366631265095</v>
      </c>
      <c r="N50" s="36">
        <v>40.606490437192278</v>
      </c>
    </row>
    <row r="51" spans="1:14" x14ac:dyDescent="0.15">
      <c r="A51">
        <v>44</v>
      </c>
      <c r="B51" s="36">
        <v>40.666125993501851</v>
      </c>
      <c r="C51">
        <f t="shared" si="0"/>
        <v>0.87</v>
      </c>
      <c r="D51">
        <f t="shared" si="1"/>
        <v>0.89276840727710893</v>
      </c>
      <c r="N51" s="36">
        <v>40.666125993501851</v>
      </c>
    </row>
    <row r="52" spans="1:14" x14ac:dyDescent="0.15">
      <c r="A52">
        <v>45</v>
      </c>
      <c r="B52" s="36">
        <v>41.838292391776932</v>
      </c>
      <c r="C52">
        <f t="shared" si="0"/>
        <v>0.89</v>
      </c>
      <c r="D52">
        <f t="shared" si="1"/>
        <v>0.93295867674527722</v>
      </c>
      <c r="N52" s="36">
        <v>41.838292391776932</v>
      </c>
    </row>
    <row r="53" spans="1:14" x14ac:dyDescent="0.15">
      <c r="A53">
        <v>46</v>
      </c>
      <c r="B53" s="36">
        <v>43.319703941502944</v>
      </c>
      <c r="C53">
        <f t="shared" si="0"/>
        <v>0.91</v>
      </c>
      <c r="D53">
        <f t="shared" si="1"/>
        <v>0.96582980820266917</v>
      </c>
      <c r="N53" s="36">
        <v>43.319703941502944</v>
      </c>
    </row>
    <row r="54" spans="1:14" x14ac:dyDescent="0.15">
      <c r="A54">
        <v>47</v>
      </c>
      <c r="B54" s="36">
        <v>43.344151672229238</v>
      </c>
      <c r="C54">
        <f t="shared" si="0"/>
        <v>0.93</v>
      </c>
      <c r="D54">
        <f t="shared" si="1"/>
        <v>0.96623363065014323</v>
      </c>
      <c r="N54" s="36">
        <v>43.344151672229238</v>
      </c>
    </row>
    <row r="55" spans="1:14" x14ac:dyDescent="0.15">
      <c r="A55">
        <v>48</v>
      </c>
      <c r="B55" s="36">
        <v>44.000631401652171</v>
      </c>
      <c r="C55">
        <f t="shared" si="0"/>
        <v>0.95</v>
      </c>
      <c r="D55">
        <f t="shared" si="1"/>
        <v>0.97569174558927596</v>
      </c>
      <c r="N55" s="36">
        <v>44.000631401652171</v>
      </c>
    </row>
    <row r="56" spans="1:14" x14ac:dyDescent="0.15">
      <c r="A56">
        <v>49</v>
      </c>
      <c r="B56" s="36">
        <v>44.299560279369963</v>
      </c>
      <c r="C56">
        <f t="shared" si="0"/>
        <v>0.97</v>
      </c>
      <c r="D56">
        <f t="shared" si="1"/>
        <v>0.97919659385461844</v>
      </c>
      <c r="N56" s="36">
        <v>44.299560279369963</v>
      </c>
    </row>
    <row r="57" spans="1:14" x14ac:dyDescent="0.15">
      <c r="A57">
        <v>50</v>
      </c>
      <c r="B57" s="36">
        <v>47.053229073261832</v>
      </c>
      <c r="C57">
        <f t="shared" si="0"/>
        <v>0.99</v>
      </c>
      <c r="D57">
        <f t="shared" si="1"/>
        <v>0.99586362127189165</v>
      </c>
      <c r="N57" s="36">
        <v>47.053229073261832</v>
      </c>
    </row>
  </sheetData>
  <sortState xmlns:xlrd2="http://schemas.microsoft.com/office/spreadsheetml/2017/richdata2" ref="N8:N57">
    <sortCondition ref="N8:N57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21D7-9640-4F4B-A749-41354C2FA84B}">
  <dimension ref="A1:P60"/>
  <sheetViews>
    <sheetView zoomScale="180" zoomScaleNormal="180" workbookViewId="0">
      <selection activeCell="F6" sqref="F6"/>
    </sheetView>
  </sheetViews>
  <sheetFormatPr baseColWidth="10" defaultRowHeight="13" x14ac:dyDescent="0.15"/>
  <cols>
    <col min="3" max="3" width="7.33203125" bestFit="1" customWidth="1"/>
    <col min="4" max="4" width="9.1640625" customWidth="1"/>
    <col min="5" max="5" width="6.6640625" bestFit="1" customWidth="1"/>
    <col min="6" max="6" width="9" bestFit="1" customWidth="1"/>
    <col min="7" max="16" width="7.6640625" bestFit="1" customWidth="1"/>
  </cols>
  <sheetData>
    <row r="1" spans="1:16" x14ac:dyDescent="0.15">
      <c r="A1" s="32" t="s">
        <v>93</v>
      </c>
    </row>
    <row r="2" spans="1:16" x14ac:dyDescent="0.15">
      <c r="A2" s="34" t="s">
        <v>70</v>
      </c>
      <c r="B2">
        <v>5</v>
      </c>
    </row>
    <row r="3" spans="1:16" x14ac:dyDescent="0.15">
      <c r="A3" s="34" t="s">
        <v>71</v>
      </c>
      <c r="B3">
        <v>2</v>
      </c>
    </row>
    <row r="4" spans="1:16" x14ac:dyDescent="0.15">
      <c r="A4" s="34" t="s">
        <v>90</v>
      </c>
      <c r="B4">
        <f>B3/SQRT(10)</f>
        <v>0.63245553203367588</v>
      </c>
    </row>
    <row r="5" spans="1:16" x14ac:dyDescent="0.15">
      <c r="A5" s="34"/>
      <c r="D5" s="34" t="s">
        <v>46</v>
      </c>
      <c r="E5">
        <v>0.1</v>
      </c>
    </row>
    <row r="6" spans="1:16" x14ac:dyDescent="0.15">
      <c r="A6" s="32" t="s">
        <v>94</v>
      </c>
      <c r="D6" s="36" t="s">
        <v>99</v>
      </c>
      <c r="E6" s="35">
        <f>1-E5</f>
        <v>0.9</v>
      </c>
      <c r="F6" s="35">
        <f ca="1">AVERAGE(F11:F60)</f>
        <v>0.88</v>
      </c>
      <c r="G6" s="34" t="s">
        <v>101</v>
      </c>
    </row>
    <row r="7" spans="1:16" x14ac:dyDescent="0.15">
      <c r="A7" s="34" t="s">
        <v>84</v>
      </c>
      <c r="B7" s="35">
        <f ca="1">AVERAGE(B11:B60)</f>
        <v>4.8699221418186269</v>
      </c>
      <c r="C7" s="35"/>
      <c r="D7" s="36" t="s">
        <v>100</v>
      </c>
      <c r="E7" s="35">
        <f>1-(E5/2)</f>
        <v>0.95</v>
      </c>
      <c r="F7" s="35"/>
    </row>
    <row r="8" spans="1:16" x14ac:dyDescent="0.15">
      <c r="A8" s="34" t="s">
        <v>95</v>
      </c>
      <c r="B8">
        <f ca="1">_xlfn.VAR.S(B11:B60)</f>
        <v>0.4933002976744672</v>
      </c>
      <c r="D8" s="34" t="s">
        <v>87</v>
      </c>
      <c r="E8">
        <v>10</v>
      </c>
    </row>
    <row r="9" spans="1:16" x14ac:dyDescent="0.15">
      <c r="A9" s="34"/>
    </row>
    <row r="10" spans="1:16" x14ac:dyDescent="0.15">
      <c r="A10" s="34" t="s">
        <v>73</v>
      </c>
      <c r="B10" s="34" t="s">
        <v>72</v>
      </c>
      <c r="C10" s="34" t="s">
        <v>89</v>
      </c>
      <c r="D10" s="37" t="s">
        <v>97</v>
      </c>
      <c r="E10" s="37" t="s">
        <v>98</v>
      </c>
      <c r="F10" s="34" t="s">
        <v>102</v>
      </c>
      <c r="G10" s="34" t="s">
        <v>74</v>
      </c>
      <c r="H10" s="34" t="s">
        <v>75</v>
      </c>
      <c r="I10" s="34" t="s">
        <v>76</v>
      </c>
      <c r="J10" s="34" t="s">
        <v>77</v>
      </c>
      <c r="K10" s="34" t="s">
        <v>78</v>
      </c>
      <c r="L10" s="34" t="s">
        <v>79</v>
      </c>
      <c r="M10" s="34" t="s">
        <v>80</v>
      </c>
      <c r="N10" s="34" t="s">
        <v>81</v>
      </c>
      <c r="O10" s="34" t="s">
        <v>82</v>
      </c>
      <c r="P10" s="34" t="s">
        <v>83</v>
      </c>
    </row>
    <row r="11" spans="1:16" x14ac:dyDescent="0.15">
      <c r="A11" s="34">
        <v>1</v>
      </c>
      <c r="B11" s="35">
        <f ca="1">AVERAGE(G11:P11)</f>
        <v>4.1688471996249108</v>
      </c>
      <c r="C11" s="35">
        <f ca="1">_xlfn.STDEV.S(G11:P11)</f>
        <v>2.068028061344636</v>
      </c>
      <c r="D11" s="35">
        <f ca="1">B11-_xlfn.T.INV($E$7,$E$8-1)*C11/SQRT($E$8)</f>
        <v>2.970050195776424</v>
      </c>
      <c r="E11" s="35">
        <f ca="1">B11+_xlfn.T.INV($E$7,$E$8-1)*C11/SQRT($E$8)</f>
        <v>5.3676442034733975</v>
      </c>
      <c r="F11" s="35">
        <f ca="1">IF(AND($B$2&gt;D11,$B$2&lt;E11),1,0)</f>
        <v>1</v>
      </c>
      <c r="G11" s="35">
        <f ca="1">_xlfn.NORM.INV(RAND(),$B$2,$B$3)</f>
        <v>1.5602777772951715</v>
      </c>
      <c r="H11" s="35">
        <f t="shared" ref="H11:P11" ca="1" si="0">_xlfn.NORM.INV(RAND(),$B$2,$B$3)</f>
        <v>5.1923909321223256</v>
      </c>
      <c r="I11" s="35">
        <f t="shared" ca="1" si="0"/>
        <v>7.7360754847697706</v>
      </c>
      <c r="J11" s="35">
        <f t="shared" ca="1" si="0"/>
        <v>2.4021583176149757</v>
      </c>
      <c r="K11" s="35">
        <f t="shared" ca="1" si="0"/>
        <v>4.9224470374661147</v>
      </c>
      <c r="L11" s="35">
        <f t="shared" ca="1" si="0"/>
        <v>4.6637136631102987</v>
      </c>
      <c r="M11" s="35">
        <f ca="1">_xlfn.NORM.INV(RAND(),$B$2,$B$3)</f>
        <v>1.4644330849943739</v>
      </c>
      <c r="N11" s="35">
        <f t="shared" ca="1" si="0"/>
        <v>6.4633434741759004</v>
      </c>
      <c r="O11" s="35">
        <f t="shared" ca="1" si="0"/>
        <v>4.2918850284851375</v>
      </c>
      <c r="P11" s="35">
        <f t="shared" ca="1" si="0"/>
        <v>2.9917471962150342</v>
      </c>
    </row>
    <row r="12" spans="1:16" x14ac:dyDescent="0.15">
      <c r="A12" s="34">
        <v>2</v>
      </c>
      <c r="B12" s="35">
        <f t="shared" ref="B12:B60" ca="1" si="1">AVERAGE(G12:P12)</f>
        <v>4.7662418133150446</v>
      </c>
      <c r="C12" s="35">
        <f t="shared" ref="C12:C60" ca="1" si="2">_xlfn.STDEV.S(G12:P12)</f>
        <v>1.2328966116637521</v>
      </c>
      <c r="D12" s="35">
        <f t="shared" ref="D12:D60" ca="1" si="3">B12-_xlfn.T.INV($E$7,$E$8-1)*C12/SQRT($E$8)</f>
        <v>4.0515548166809356</v>
      </c>
      <c r="E12" s="35">
        <f t="shared" ref="E12:E60" ca="1" si="4">B12+_xlfn.T.INV($E$7,$E$8-1)*C12/SQRT($E$8)</f>
        <v>5.4809288099491535</v>
      </c>
      <c r="F12" s="35">
        <f t="shared" ref="F12:F60" ca="1" si="5">IF(AND($B$2&gt;D12,$B$2&lt;E12),1,0)</f>
        <v>1</v>
      </c>
      <c r="G12" s="35">
        <f t="shared" ref="G12:P27" ca="1" si="6">_xlfn.NORM.INV(RAND(),$B$2,$B$3)</f>
        <v>6.3014796411405456</v>
      </c>
      <c r="H12" s="35">
        <f t="shared" ca="1" si="6"/>
        <v>5.2752514408327835</v>
      </c>
      <c r="I12" s="35">
        <f t="shared" ca="1" si="6"/>
        <v>3.9312451429619806</v>
      </c>
      <c r="J12" s="35">
        <f t="shared" ca="1" si="6"/>
        <v>4.5539594907876575</v>
      </c>
      <c r="K12" s="35">
        <f t="shared" ca="1" si="6"/>
        <v>6.3576206884843804</v>
      </c>
      <c r="L12" s="35">
        <f t="shared" ca="1" si="6"/>
        <v>6.1554816213031005</v>
      </c>
      <c r="M12" s="35">
        <f t="shared" ca="1" si="6"/>
        <v>2.6845869290630171</v>
      </c>
      <c r="N12" s="35">
        <f t="shared" ca="1" si="6"/>
        <v>4.1194152362046452</v>
      </c>
      <c r="O12" s="35">
        <f t="shared" ca="1" si="6"/>
        <v>4.5464723274238743</v>
      </c>
      <c r="P12" s="35">
        <f t="shared" ca="1" si="6"/>
        <v>3.7369056149484612</v>
      </c>
    </row>
    <row r="13" spans="1:16" x14ac:dyDescent="0.15">
      <c r="A13" s="34">
        <v>3</v>
      </c>
      <c r="B13" s="35">
        <f t="shared" ca="1" si="1"/>
        <v>4.8189229451322202</v>
      </c>
      <c r="C13" s="35">
        <f t="shared" ca="1" si="2"/>
        <v>2.6373848165103939</v>
      </c>
      <c r="D13" s="35">
        <f t="shared" ca="1" si="3"/>
        <v>3.2900805299222373</v>
      </c>
      <c r="E13" s="35">
        <f t="shared" ca="1" si="4"/>
        <v>6.3477653603422031</v>
      </c>
      <c r="F13" s="35">
        <f t="shared" ca="1" si="5"/>
        <v>1</v>
      </c>
      <c r="G13" s="35">
        <f t="shared" ca="1" si="6"/>
        <v>3.8069995169831743</v>
      </c>
      <c r="H13" s="35">
        <f t="shared" ca="1" si="6"/>
        <v>9.7124701131913795</v>
      </c>
      <c r="I13" s="35">
        <f t="shared" ca="1" si="6"/>
        <v>2.6887444233301987</v>
      </c>
      <c r="J13" s="35">
        <f t="shared" ca="1" si="6"/>
        <v>0.39826764295978023</v>
      </c>
      <c r="K13" s="35">
        <f t="shared" ca="1" si="6"/>
        <v>4.8848074130572581</v>
      </c>
      <c r="L13" s="35">
        <f t="shared" ca="1" si="6"/>
        <v>7.2329712181693804</v>
      </c>
      <c r="M13" s="35">
        <f t="shared" ca="1" si="6"/>
        <v>4.7948763435703627</v>
      </c>
      <c r="N13" s="35">
        <f t="shared" ca="1" si="6"/>
        <v>3.1259789941765508</v>
      </c>
      <c r="O13" s="35">
        <f t="shared" ca="1" si="6"/>
        <v>4.5399843799216919</v>
      </c>
      <c r="P13" s="35">
        <f t="shared" ca="1" si="6"/>
        <v>7.0041294059624342</v>
      </c>
    </row>
    <row r="14" spans="1:16" x14ac:dyDescent="0.15">
      <c r="A14" s="34">
        <v>4</v>
      </c>
      <c r="B14" s="35">
        <f t="shared" ca="1" si="1"/>
        <v>4.6659562217080133</v>
      </c>
      <c r="C14" s="35">
        <f t="shared" ca="1" si="2"/>
        <v>2.6803826597616554</v>
      </c>
      <c r="D14" s="35">
        <f t="shared" ca="1" si="3"/>
        <v>3.1121887648000737</v>
      </c>
      <c r="E14" s="35">
        <f t="shared" ca="1" si="4"/>
        <v>6.2197236786159529</v>
      </c>
      <c r="F14" s="35">
        <f t="shared" ca="1" si="5"/>
        <v>1</v>
      </c>
      <c r="G14" s="35">
        <f t="shared" ca="1" si="6"/>
        <v>7.7033885113446976</v>
      </c>
      <c r="H14" s="35">
        <f t="shared" ca="1" si="6"/>
        <v>8.4175847765278817</v>
      </c>
      <c r="I14" s="35">
        <f t="shared" ca="1" si="6"/>
        <v>6.6121050963021286</v>
      </c>
      <c r="J14" s="35">
        <f t="shared" ca="1" si="6"/>
        <v>6.2491326717227738</v>
      </c>
      <c r="K14" s="35">
        <f t="shared" ca="1" si="6"/>
        <v>5.8496497276291546</v>
      </c>
      <c r="L14" s="35">
        <f t="shared" ca="1" si="6"/>
        <v>4.6873342178508413</v>
      </c>
      <c r="M14" s="35">
        <f t="shared" ca="1" si="6"/>
        <v>1.2104883655760301</v>
      </c>
      <c r="N14" s="35">
        <f t="shared" ca="1" si="6"/>
        <v>2.1084479677324177</v>
      </c>
      <c r="O14" s="35">
        <f t="shared" ca="1" si="6"/>
        <v>1.9086469209926546</v>
      </c>
      <c r="P14" s="35">
        <f t="shared" ca="1" si="6"/>
        <v>1.912783961401558</v>
      </c>
    </row>
    <row r="15" spans="1:16" x14ac:dyDescent="0.15">
      <c r="A15" s="34">
        <v>5</v>
      </c>
      <c r="B15" s="35">
        <f t="shared" ca="1" si="1"/>
        <v>5.3205667215062382</v>
      </c>
      <c r="C15" s="35">
        <f t="shared" ca="1" si="2"/>
        <v>1.885614964188197</v>
      </c>
      <c r="D15" s="35">
        <f t="shared" ca="1" si="3"/>
        <v>4.2275111620904138</v>
      </c>
      <c r="E15" s="35">
        <f t="shared" ca="1" si="4"/>
        <v>6.4136222809220627</v>
      </c>
      <c r="F15" s="35">
        <f t="shared" ca="1" si="5"/>
        <v>1</v>
      </c>
      <c r="G15" s="35">
        <f t="shared" ca="1" si="6"/>
        <v>6.6963256717203556</v>
      </c>
      <c r="H15" s="35">
        <f t="shared" ca="1" si="6"/>
        <v>3.9195627067508854</v>
      </c>
      <c r="I15" s="35">
        <f t="shared" ca="1" si="6"/>
        <v>3.0911182472960501</v>
      </c>
      <c r="J15" s="35">
        <f t="shared" ca="1" si="6"/>
        <v>8.9000317292145841</v>
      </c>
      <c r="K15" s="35">
        <f t="shared" ca="1" si="6"/>
        <v>7.4758920540077609</v>
      </c>
      <c r="L15" s="35">
        <f t="shared" ca="1" si="6"/>
        <v>5.1270417454633703</v>
      </c>
      <c r="M15" s="35">
        <f t="shared" ca="1" si="6"/>
        <v>5.7718424896070424</v>
      </c>
      <c r="N15" s="35">
        <f t="shared" ca="1" si="6"/>
        <v>4.8086601432773719</v>
      </c>
      <c r="O15" s="35">
        <f t="shared" ca="1" si="6"/>
        <v>3.7762761726255301</v>
      </c>
      <c r="P15" s="35">
        <f t="shared" ca="1" si="6"/>
        <v>3.6389162550994287</v>
      </c>
    </row>
    <row r="16" spans="1:16" x14ac:dyDescent="0.15">
      <c r="A16" s="34">
        <v>6</v>
      </c>
      <c r="B16" s="35">
        <f t="shared" ca="1" si="1"/>
        <v>4.5979235612783773</v>
      </c>
      <c r="C16" s="35">
        <f t="shared" ca="1" si="2"/>
        <v>2.4260137272101252</v>
      </c>
      <c r="D16" s="35">
        <f t="shared" ca="1" si="3"/>
        <v>3.1916089943552297</v>
      </c>
      <c r="E16" s="35">
        <f t="shared" ca="1" si="4"/>
        <v>6.0042381282015249</v>
      </c>
      <c r="F16" s="35">
        <f t="shared" ca="1" si="5"/>
        <v>1</v>
      </c>
      <c r="G16" s="35">
        <f t="shared" ca="1" si="6"/>
        <v>3.2773458443343859</v>
      </c>
      <c r="H16" s="35">
        <f t="shared" ca="1" si="6"/>
        <v>7.033830640975804</v>
      </c>
      <c r="I16" s="35">
        <f t="shared" ca="1" si="6"/>
        <v>7.5863462052312451</v>
      </c>
      <c r="J16" s="35">
        <f t="shared" ca="1" si="6"/>
        <v>3.0939860090050448</v>
      </c>
      <c r="K16" s="35">
        <f t="shared" ca="1" si="6"/>
        <v>3.8564556311440317</v>
      </c>
      <c r="L16" s="35">
        <f t="shared" ca="1" si="6"/>
        <v>1.501309504891351</v>
      </c>
      <c r="M16" s="35">
        <f t="shared" ca="1" si="6"/>
        <v>3.5153524265573131</v>
      </c>
      <c r="N16" s="35">
        <f t="shared" ca="1" si="6"/>
        <v>1.8773332162980858</v>
      </c>
      <c r="O16" s="35">
        <f t="shared" ca="1" si="6"/>
        <v>5.9611736096087746</v>
      </c>
      <c r="P16" s="35">
        <f t="shared" ca="1" si="6"/>
        <v>8.2761025247377393</v>
      </c>
    </row>
    <row r="17" spans="1:16" x14ac:dyDescent="0.15">
      <c r="A17" s="34">
        <v>7</v>
      </c>
      <c r="B17" s="35">
        <f t="shared" ca="1" si="1"/>
        <v>4.9843326048882108</v>
      </c>
      <c r="C17" s="35">
        <f t="shared" ca="1" si="2"/>
        <v>2.232999604185816</v>
      </c>
      <c r="D17" s="35">
        <f t="shared" ca="1" si="3"/>
        <v>3.6899046978740868</v>
      </c>
      <c r="E17" s="35">
        <f t="shared" ca="1" si="4"/>
        <v>6.2787605119023349</v>
      </c>
      <c r="F17" s="35">
        <f t="shared" ca="1" si="5"/>
        <v>1</v>
      </c>
      <c r="G17" s="35">
        <f t="shared" ca="1" si="6"/>
        <v>3.3689774941409381</v>
      </c>
      <c r="H17" s="35">
        <f t="shared" ca="1" si="6"/>
        <v>3.6473584845150557</v>
      </c>
      <c r="I17" s="35">
        <f t="shared" ca="1" si="6"/>
        <v>2.82583588569097</v>
      </c>
      <c r="J17" s="35">
        <f t="shared" ca="1" si="6"/>
        <v>1.534713924933035</v>
      </c>
      <c r="K17" s="35">
        <f t="shared" ca="1" si="6"/>
        <v>6.925569588425839</v>
      </c>
      <c r="L17" s="35">
        <f t="shared" ca="1" si="6"/>
        <v>7.8898595430137242</v>
      </c>
      <c r="M17" s="35">
        <f t="shared" ca="1" si="6"/>
        <v>4.4637668227293927</v>
      </c>
      <c r="N17" s="35">
        <f t="shared" ca="1" si="6"/>
        <v>8.2323012473898576</v>
      </c>
      <c r="O17" s="35">
        <f t="shared" ca="1" si="6"/>
        <v>5.0282571109798049</v>
      </c>
      <c r="P17" s="35">
        <f t="shared" ca="1" si="6"/>
        <v>5.9266859470634881</v>
      </c>
    </row>
    <row r="18" spans="1:16" x14ac:dyDescent="0.15">
      <c r="A18" s="34">
        <v>8</v>
      </c>
      <c r="B18" s="35">
        <f t="shared" ca="1" si="1"/>
        <v>4.5752800590667251</v>
      </c>
      <c r="C18" s="35">
        <f t="shared" ca="1" si="2"/>
        <v>2.1637230688160054</v>
      </c>
      <c r="D18" s="35">
        <f t="shared" ca="1" si="3"/>
        <v>3.3210104577306847</v>
      </c>
      <c r="E18" s="35">
        <f t="shared" ca="1" si="4"/>
        <v>5.8295496604027655</v>
      </c>
      <c r="F18" s="35">
        <f t="shared" ca="1" si="5"/>
        <v>1</v>
      </c>
      <c r="G18" s="35">
        <f t="shared" ca="1" si="6"/>
        <v>6.1229183400332454</v>
      </c>
      <c r="H18" s="35">
        <f t="shared" ca="1" si="6"/>
        <v>0.5465432803909307</v>
      </c>
      <c r="I18" s="35">
        <f t="shared" ca="1" si="6"/>
        <v>6.1277123360143602</v>
      </c>
      <c r="J18" s="35">
        <f t="shared" ca="1" si="6"/>
        <v>4.1969919235925586</v>
      </c>
      <c r="K18" s="35">
        <f t="shared" ca="1" si="6"/>
        <v>2.3490792626886567</v>
      </c>
      <c r="L18" s="35">
        <f t="shared" ca="1" si="6"/>
        <v>5.7850789243833383</v>
      </c>
      <c r="M18" s="35">
        <f t="shared" ca="1" si="6"/>
        <v>2.8176294498587984</v>
      </c>
      <c r="N18" s="35">
        <f t="shared" ca="1" si="6"/>
        <v>5.9749739534783481</v>
      </c>
      <c r="O18" s="35">
        <f t="shared" ca="1" si="6"/>
        <v>7.6325384138066887</v>
      </c>
      <c r="P18" s="35">
        <f t="shared" ca="1" si="6"/>
        <v>4.1993347064203199</v>
      </c>
    </row>
    <row r="19" spans="1:16" x14ac:dyDescent="0.15">
      <c r="A19" s="34">
        <v>9</v>
      </c>
      <c r="B19" s="35">
        <f t="shared" ca="1" si="1"/>
        <v>4.9469316003821797</v>
      </c>
      <c r="C19" s="35">
        <f t="shared" ca="1" si="2"/>
        <v>1.7846397021009464</v>
      </c>
      <c r="D19" s="35">
        <f t="shared" ca="1" si="3"/>
        <v>3.9124095028258168</v>
      </c>
      <c r="E19" s="35">
        <f t="shared" ca="1" si="4"/>
        <v>5.9814536979385426</v>
      </c>
      <c r="F19" s="35">
        <f t="shared" ca="1" si="5"/>
        <v>1</v>
      </c>
      <c r="G19" s="35">
        <f t="shared" ca="1" si="6"/>
        <v>5.3584315564742928</v>
      </c>
      <c r="H19" s="35">
        <f t="shared" ca="1" si="6"/>
        <v>7.0198351931785492</v>
      </c>
      <c r="I19" s="35">
        <f t="shared" ca="1" si="6"/>
        <v>4.1926335425281049</v>
      </c>
      <c r="J19" s="35">
        <f t="shared" ca="1" si="6"/>
        <v>3.3190274239214173</v>
      </c>
      <c r="K19" s="35">
        <f t="shared" ca="1" si="6"/>
        <v>3.1394936000935214</v>
      </c>
      <c r="L19" s="35">
        <f t="shared" ca="1" si="6"/>
        <v>3.8700412743207728</v>
      </c>
      <c r="M19" s="35">
        <f t="shared" ca="1" si="6"/>
        <v>8.26814071525245</v>
      </c>
      <c r="N19" s="35">
        <f t="shared" ca="1" si="6"/>
        <v>6.549938803339221</v>
      </c>
      <c r="O19" s="35">
        <f t="shared" ca="1" si="6"/>
        <v>4.4495987373225097</v>
      </c>
      <c r="P19" s="35">
        <f t="shared" ca="1" si="6"/>
        <v>3.3021751573909528</v>
      </c>
    </row>
    <row r="20" spans="1:16" x14ac:dyDescent="0.15">
      <c r="A20" s="34">
        <v>10</v>
      </c>
      <c r="B20" s="35">
        <f t="shared" ca="1" si="1"/>
        <v>5.2328862901090449</v>
      </c>
      <c r="C20" s="35">
        <f t="shared" ca="1" si="2"/>
        <v>1.8292712299324267</v>
      </c>
      <c r="D20" s="35">
        <f t="shared" ca="1" si="3"/>
        <v>4.1724921346045081</v>
      </c>
      <c r="E20" s="35">
        <f t="shared" ca="1" si="4"/>
        <v>6.2932804456135818</v>
      </c>
      <c r="F20" s="35">
        <f t="shared" ca="1" si="5"/>
        <v>1</v>
      </c>
      <c r="G20" s="35">
        <f t="shared" ca="1" si="6"/>
        <v>6.8872548228352386</v>
      </c>
      <c r="H20" s="35">
        <f t="shared" ca="1" si="6"/>
        <v>8.6012652728845538</v>
      </c>
      <c r="I20" s="35">
        <f t="shared" ca="1" si="6"/>
        <v>5.2505548528758368</v>
      </c>
      <c r="J20" s="35">
        <f t="shared" ca="1" si="6"/>
        <v>6.3403586963665628</v>
      </c>
      <c r="K20" s="35">
        <f t="shared" ca="1" si="6"/>
        <v>3.1108496030776109</v>
      </c>
      <c r="L20" s="35">
        <f t="shared" ca="1" si="6"/>
        <v>5.1223386951299865</v>
      </c>
      <c r="M20" s="35">
        <f t="shared" ca="1" si="6"/>
        <v>3.3271072110101079</v>
      </c>
      <c r="N20" s="35">
        <f t="shared" ca="1" si="6"/>
        <v>6.3143295534625281</v>
      </c>
      <c r="O20" s="35">
        <f t="shared" ca="1" si="6"/>
        <v>4.2842952552805782</v>
      </c>
      <c r="P20" s="35">
        <f t="shared" ca="1" si="6"/>
        <v>3.0905089381674502</v>
      </c>
    </row>
    <row r="21" spans="1:16" x14ac:dyDescent="0.15">
      <c r="A21" s="34">
        <v>11</v>
      </c>
      <c r="B21" s="35">
        <f t="shared" ca="1" si="1"/>
        <v>5.3759416064270891</v>
      </c>
      <c r="C21" s="35">
        <f t="shared" ca="1" si="2"/>
        <v>2.8685005838922399</v>
      </c>
      <c r="D21" s="35">
        <f t="shared" ca="1" si="3"/>
        <v>3.7131257240972473</v>
      </c>
      <c r="E21" s="35">
        <f t="shared" ca="1" si="4"/>
        <v>7.0387574887569304</v>
      </c>
      <c r="F21" s="35">
        <f t="shared" ca="1" si="5"/>
        <v>1</v>
      </c>
      <c r="G21" s="35">
        <f t="shared" ca="1" si="6"/>
        <v>9.3064877743906447</v>
      </c>
      <c r="H21" s="35">
        <f t="shared" ca="1" si="6"/>
        <v>3.877809839270971</v>
      </c>
      <c r="I21" s="35">
        <f t="shared" ca="1" si="6"/>
        <v>3.7764359081417433</v>
      </c>
      <c r="J21" s="35">
        <f t="shared" ca="1" si="6"/>
        <v>2.3711752149490777</v>
      </c>
      <c r="K21" s="35">
        <f t="shared" ca="1" si="6"/>
        <v>7.0365302240899315</v>
      </c>
      <c r="L21" s="35">
        <f t="shared" ca="1" si="6"/>
        <v>4.6866748090361101</v>
      </c>
      <c r="M21" s="35">
        <f t="shared" ca="1" si="6"/>
        <v>4.0570057441912244</v>
      </c>
      <c r="N21" s="35">
        <f t="shared" ca="1" si="6"/>
        <v>6.1652366850778293</v>
      </c>
      <c r="O21" s="35">
        <f t="shared" ca="1" si="6"/>
        <v>1.9004048938919755</v>
      </c>
      <c r="P21" s="35">
        <f t="shared" ca="1" si="6"/>
        <v>10.581654971231387</v>
      </c>
    </row>
    <row r="22" spans="1:16" x14ac:dyDescent="0.15">
      <c r="A22" s="34">
        <v>12</v>
      </c>
      <c r="B22" s="35">
        <f t="shared" ca="1" si="1"/>
        <v>5.5889434449467235</v>
      </c>
      <c r="C22" s="35">
        <f t="shared" ca="1" si="2"/>
        <v>2.0249789581551116</v>
      </c>
      <c r="D22" s="35">
        <f t="shared" ca="1" si="3"/>
        <v>4.4151011972191041</v>
      </c>
      <c r="E22" s="35">
        <f t="shared" ca="1" si="4"/>
        <v>6.7627856926743428</v>
      </c>
      <c r="F22" s="35">
        <f t="shared" ca="1" si="5"/>
        <v>1</v>
      </c>
      <c r="G22" s="35">
        <f t="shared" ca="1" si="6"/>
        <v>7.7050927717399045</v>
      </c>
      <c r="H22" s="35">
        <f t="shared" ca="1" si="6"/>
        <v>5.2629252125451087</v>
      </c>
      <c r="I22" s="35">
        <f t="shared" ca="1" si="6"/>
        <v>6.7611011007610982</v>
      </c>
      <c r="J22" s="35">
        <f t="shared" ca="1" si="6"/>
        <v>6.1396592931147698</v>
      </c>
      <c r="K22" s="35">
        <f t="shared" ca="1" si="6"/>
        <v>3.1046321093862264</v>
      </c>
      <c r="L22" s="35">
        <f t="shared" ca="1" si="6"/>
        <v>6.5627588161673991</v>
      </c>
      <c r="M22" s="35">
        <f t="shared" ca="1" si="6"/>
        <v>8.360456513290849</v>
      </c>
      <c r="N22" s="35">
        <f t="shared" ca="1" si="6"/>
        <v>5.9498870782292084</v>
      </c>
      <c r="O22" s="35">
        <f t="shared" ca="1" si="6"/>
        <v>4.1456542589594569</v>
      </c>
      <c r="P22" s="35">
        <f t="shared" ca="1" si="6"/>
        <v>1.8972672952732075</v>
      </c>
    </row>
    <row r="23" spans="1:16" x14ac:dyDescent="0.15">
      <c r="A23" s="34">
        <v>13</v>
      </c>
      <c r="B23" s="35">
        <f t="shared" ca="1" si="1"/>
        <v>4.2753214978678322</v>
      </c>
      <c r="C23" s="35">
        <f t="shared" ca="1" si="2"/>
        <v>1.7746792614454656</v>
      </c>
      <c r="D23" s="35">
        <f t="shared" ca="1" si="3"/>
        <v>3.2465732805783736</v>
      </c>
      <c r="E23" s="35">
        <f t="shared" ca="1" si="4"/>
        <v>5.3040697151572909</v>
      </c>
      <c r="F23" s="35">
        <f t="shared" ca="1" si="5"/>
        <v>1</v>
      </c>
      <c r="G23" s="35">
        <f t="shared" ca="1" si="6"/>
        <v>3.9507164373625971</v>
      </c>
      <c r="H23" s="35">
        <f t="shared" ca="1" si="6"/>
        <v>5.8996646424435966</v>
      </c>
      <c r="I23" s="35">
        <f t="shared" ca="1" si="6"/>
        <v>2.7542277597695288</v>
      </c>
      <c r="J23" s="35">
        <f t="shared" ca="1" si="6"/>
        <v>6.5973932215923092</v>
      </c>
      <c r="K23" s="35">
        <f t="shared" ca="1" si="6"/>
        <v>1.1878680640012007</v>
      </c>
      <c r="L23" s="35">
        <f t="shared" ca="1" si="6"/>
        <v>5.5622268315262424</v>
      </c>
      <c r="M23" s="35">
        <f t="shared" ca="1" si="6"/>
        <v>6.0758630285376771</v>
      </c>
      <c r="N23" s="35">
        <f t="shared" ca="1" si="6"/>
        <v>4.4660775671098403</v>
      </c>
      <c r="O23" s="35">
        <f t="shared" ca="1" si="6"/>
        <v>3.7634408365436984</v>
      </c>
      <c r="P23" s="35">
        <f t="shared" ca="1" si="6"/>
        <v>2.4957365897916293</v>
      </c>
    </row>
    <row r="24" spans="1:16" x14ac:dyDescent="0.15">
      <c r="A24" s="34">
        <v>14</v>
      </c>
      <c r="B24" s="35">
        <f t="shared" ca="1" si="1"/>
        <v>5.4355731665797515</v>
      </c>
      <c r="C24" s="35">
        <f t="shared" ca="1" si="2"/>
        <v>2.8393485740972331</v>
      </c>
      <c r="D24" s="35">
        <f t="shared" ca="1" si="3"/>
        <v>3.7896561564904019</v>
      </c>
      <c r="E24" s="35">
        <f t="shared" ca="1" si="4"/>
        <v>7.0814901766691012</v>
      </c>
      <c r="F24" s="35">
        <f t="shared" ca="1" si="5"/>
        <v>1</v>
      </c>
      <c r="G24" s="35">
        <f t="shared" ca="1" si="6"/>
        <v>0.64894594790103621</v>
      </c>
      <c r="H24" s="35">
        <f t="shared" ca="1" si="6"/>
        <v>6.5179788546959045</v>
      </c>
      <c r="I24" s="35">
        <f t="shared" ca="1" si="6"/>
        <v>3.0753209967439497</v>
      </c>
      <c r="J24" s="35">
        <f t="shared" ca="1" si="6"/>
        <v>3.1266146412376337</v>
      </c>
      <c r="K24" s="35">
        <f t="shared" ca="1" si="6"/>
        <v>5.0897471900238145</v>
      </c>
      <c r="L24" s="35">
        <f t="shared" ca="1" si="6"/>
        <v>6.9321232078329018</v>
      </c>
      <c r="M24" s="35">
        <f t="shared" ca="1" si="6"/>
        <v>10.322278313241723</v>
      </c>
      <c r="N24" s="35">
        <f t="shared" ca="1" si="6"/>
        <v>4.963155106518661</v>
      </c>
      <c r="O24" s="35">
        <f t="shared" ca="1" si="6"/>
        <v>4.9469441920859536</v>
      </c>
      <c r="P24" s="35">
        <f t="shared" ca="1" si="6"/>
        <v>8.732623215515936</v>
      </c>
    </row>
    <row r="25" spans="1:16" x14ac:dyDescent="0.15">
      <c r="A25" s="34">
        <v>15</v>
      </c>
      <c r="B25" s="35">
        <f t="shared" ca="1" si="1"/>
        <v>5.6648606241412747</v>
      </c>
      <c r="C25" s="35">
        <f t="shared" ca="1" si="2"/>
        <v>1.9429438176815796</v>
      </c>
      <c r="D25" s="35">
        <f t="shared" ca="1" si="3"/>
        <v>4.5385726057049238</v>
      </c>
      <c r="E25" s="35">
        <f t="shared" ca="1" si="4"/>
        <v>6.7911486425776255</v>
      </c>
      <c r="F25" s="35">
        <f t="shared" ca="1" si="5"/>
        <v>1</v>
      </c>
      <c r="G25" s="35">
        <f t="shared" ca="1" si="6"/>
        <v>7.7293042561582723</v>
      </c>
      <c r="H25" s="35">
        <f t="shared" ca="1" si="6"/>
        <v>3.8799854075093907</v>
      </c>
      <c r="I25" s="35">
        <f t="shared" ca="1" si="6"/>
        <v>8.5545698602110818</v>
      </c>
      <c r="J25" s="35">
        <f t="shared" ca="1" si="6"/>
        <v>7.3257677938048902</v>
      </c>
      <c r="K25" s="35">
        <f t="shared" ca="1" si="6"/>
        <v>2.3822186679770718</v>
      </c>
      <c r="L25" s="35">
        <f t="shared" ca="1" si="6"/>
        <v>4.6371311662007768</v>
      </c>
      <c r="M25" s="35">
        <f t="shared" ca="1" si="6"/>
        <v>5.3816090892595492</v>
      </c>
      <c r="N25" s="35">
        <f t="shared" ca="1" si="6"/>
        <v>7.0788862707575344</v>
      </c>
      <c r="O25" s="35">
        <f t="shared" ca="1" si="6"/>
        <v>4.5706325111594852</v>
      </c>
      <c r="P25" s="35">
        <f t="shared" ca="1" si="6"/>
        <v>5.1085012183746965</v>
      </c>
    </row>
    <row r="26" spans="1:16" x14ac:dyDescent="0.15">
      <c r="A26" s="34">
        <v>16</v>
      </c>
      <c r="B26" s="35">
        <f t="shared" ca="1" si="1"/>
        <v>4.9703117854902201</v>
      </c>
      <c r="C26" s="35">
        <f t="shared" ca="1" si="2"/>
        <v>1.6215362858904825</v>
      </c>
      <c r="D26" s="35">
        <f t="shared" ca="1" si="3"/>
        <v>4.0303376731983436</v>
      </c>
      <c r="E26" s="35">
        <f t="shared" ca="1" si="4"/>
        <v>5.9102858977820967</v>
      </c>
      <c r="F26" s="35">
        <f t="shared" ca="1" si="5"/>
        <v>1</v>
      </c>
      <c r="G26" s="35">
        <f t="shared" ca="1" si="6"/>
        <v>6.6372679856999586</v>
      </c>
      <c r="H26" s="35">
        <f t="shared" ca="1" si="6"/>
        <v>1.9707424195134275</v>
      </c>
      <c r="I26" s="35">
        <f t="shared" ca="1" si="6"/>
        <v>6.2968961417988627</v>
      </c>
      <c r="J26" s="35">
        <f t="shared" ca="1" si="6"/>
        <v>5.5159905707824421</v>
      </c>
      <c r="K26" s="35">
        <f t="shared" ca="1" si="6"/>
        <v>4.0019102772626098</v>
      </c>
      <c r="L26" s="35">
        <f t="shared" ca="1" si="6"/>
        <v>7.3104985345498505</v>
      </c>
      <c r="M26" s="35">
        <f t="shared" ca="1" si="6"/>
        <v>4.9524111257345416</v>
      </c>
      <c r="N26" s="35">
        <f t="shared" ca="1" si="6"/>
        <v>5.4405462654317072</v>
      </c>
      <c r="O26" s="35">
        <f t="shared" ca="1" si="6"/>
        <v>3.3405153554433618</v>
      </c>
      <c r="P26" s="35">
        <f t="shared" ca="1" si="6"/>
        <v>4.2363391786854407</v>
      </c>
    </row>
    <row r="27" spans="1:16" x14ac:dyDescent="0.15">
      <c r="A27" s="34">
        <v>17</v>
      </c>
      <c r="B27" s="35">
        <f t="shared" ca="1" si="1"/>
        <v>4.7187904281278339</v>
      </c>
      <c r="C27" s="35">
        <f t="shared" ca="1" si="2"/>
        <v>1.846748183277513</v>
      </c>
      <c r="D27" s="35">
        <f t="shared" ca="1" si="3"/>
        <v>3.6482652112039142</v>
      </c>
      <c r="E27" s="35">
        <f t="shared" ca="1" si="4"/>
        <v>5.7893156450517536</v>
      </c>
      <c r="F27" s="35">
        <f t="shared" ca="1" si="5"/>
        <v>1</v>
      </c>
      <c r="G27" s="35">
        <f t="shared" ca="1" si="6"/>
        <v>6.6024599772145738</v>
      </c>
      <c r="H27" s="35">
        <f t="shared" ca="1" si="6"/>
        <v>3.6335241500999778</v>
      </c>
      <c r="I27" s="35">
        <f t="shared" ca="1" si="6"/>
        <v>4.9383768978340985</v>
      </c>
      <c r="J27" s="35">
        <f t="shared" ca="1" si="6"/>
        <v>5.0191238343184574</v>
      </c>
      <c r="K27" s="35">
        <f t="shared" ca="1" si="6"/>
        <v>5.848550379143294</v>
      </c>
      <c r="L27" s="35">
        <f t="shared" ca="1" si="6"/>
        <v>2.3243050427487382</v>
      </c>
      <c r="M27" s="35">
        <f t="shared" ca="1" si="6"/>
        <v>1.0717550487111414</v>
      </c>
      <c r="N27" s="35">
        <f t="shared" ca="1" si="6"/>
        <v>6.2005069327882669</v>
      </c>
      <c r="O27" s="35">
        <f t="shared" ca="1" si="6"/>
        <v>5.0350816632262703</v>
      </c>
      <c r="P27" s="35">
        <f t="shared" ca="1" si="6"/>
        <v>6.5142203551935225</v>
      </c>
    </row>
    <row r="28" spans="1:16" x14ac:dyDescent="0.15">
      <c r="A28" s="34">
        <v>18</v>
      </c>
      <c r="B28" s="35">
        <f t="shared" ca="1" si="1"/>
        <v>4.2879474176053023</v>
      </c>
      <c r="C28" s="35">
        <f t="shared" ca="1" si="2"/>
        <v>1.4733362039917042</v>
      </c>
      <c r="D28" s="35">
        <f t="shared" ca="1" si="3"/>
        <v>3.4338821077475865</v>
      </c>
      <c r="E28" s="35">
        <f t="shared" ca="1" si="4"/>
        <v>5.1420127274630181</v>
      </c>
      <c r="F28" s="35">
        <f t="shared" ca="1" si="5"/>
        <v>1</v>
      </c>
      <c r="G28" s="35">
        <f t="shared" ref="G28:P43" ca="1" si="7">_xlfn.NORM.INV(RAND(),$B$2,$B$3)</f>
        <v>5.9371911002808169</v>
      </c>
      <c r="H28" s="35">
        <f t="shared" ca="1" si="7"/>
        <v>3.7227491707304812</v>
      </c>
      <c r="I28" s="35">
        <f t="shared" ca="1" si="7"/>
        <v>5.8445975153163303</v>
      </c>
      <c r="J28" s="35">
        <f t="shared" ca="1" si="7"/>
        <v>3.7090902593026218</v>
      </c>
      <c r="K28" s="35">
        <f t="shared" ca="1" si="7"/>
        <v>5.7391076124775875</v>
      </c>
      <c r="L28" s="35">
        <f t="shared" ca="1" si="7"/>
        <v>1.1577598197079038</v>
      </c>
      <c r="M28" s="35">
        <f t="shared" ca="1" si="7"/>
        <v>4.5914941127151181</v>
      </c>
      <c r="N28" s="35">
        <f t="shared" ca="1" si="7"/>
        <v>4.7411863233701945</v>
      </c>
      <c r="O28" s="35">
        <f t="shared" ca="1" si="7"/>
        <v>3.0518381583651362</v>
      </c>
      <c r="P28" s="35">
        <f t="shared" ca="1" si="7"/>
        <v>4.384460103786826</v>
      </c>
    </row>
    <row r="29" spans="1:16" x14ac:dyDescent="0.15">
      <c r="A29" s="34">
        <v>19</v>
      </c>
      <c r="B29" s="35">
        <f t="shared" ca="1" si="1"/>
        <v>4.8825671098635386</v>
      </c>
      <c r="C29" s="35">
        <f t="shared" ca="1" si="2"/>
        <v>2.0670603511086014</v>
      </c>
      <c r="D29" s="35">
        <f t="shared" ca="1" si="3"/>
        <v>3.684331069453235</v>
      </c>
      <c r="E29" s="35">
        <f t="shared" ca="1" si="4"/>
        <v>6.0808031502738427</v>
      </c>
      <c r="F29" s="35">
        <f t="shared" ca="1" si="5"/>
        <v>1</v>
      </c>
      <c r="G29" s="35">
        <f t="shared" ca="1" si="7"/>
        <v>5.0781599516418723</v>
      </c>
      <c r="H29" s="35">
        <f t="shared" ca="1" si="7"/>
        <v>2.7499330537296687</v>
      </c>
      <c r="I29" s="35">
        <f t="shared" ca="1" si="7"/>
        <v>2.411569855619744</v>
      </c>
      <c r="J29" s="35">
        <f t="shared" ca="1" si="7"/>
        <v>6.8980928230550296</v>
      </c>
      <c r="K29" s="35">
        <f t="shared" ca="1" si="7"/>
        <v>5.3833397830285703</v>
      </c>
      <c r="L29" s="35">
        <f t="shared" ca="1" si="7"/>
        <v>7.6725577913913785</v>
      </c>
      <c r="M29" s="35">
        <f t="shared" ca="1" si="7"/>
        <v>1.47452592560033</v>
      </c>
      <c r="N29" s="35">
        <f t="shared" ca="1" si="7"/>
        <v>4.5816541136016751</v>
      </c>
      <c r="O29" s="35">
        <f t="shared" ca="1" si="7"/>
        <v>6.358447685462842</v>
      </c>
      <c r="P29" s="35">
        <f t="shared" ca="1" si="7"/>
        <v>6.2173901155042781</v>
      </c>
    </row>
    <row r="30" spans="1:16" x14ac:dyDescent="0.15">
      <c r="A30" s="34">
        <v>20</v>
      </c>
      <c r="B30" s="35">
        <f t="shared" ca="1" si="1"/>
        <v>5.044606394424509</v>
      </c>
      <c r="C30" s="35">
        <f t="shared" ca="1" si="2"/>
        <v>0.88976868511308538</v>
      </c>
      <c r="D30" s="35">
        <f t="shared" ca="1" si="3"/>
        <v>4.5288242085975741</v>
      </c>
      <c r="E30" s="35">
        <f t="shared" ca="1" si="4"/>
        <v>5.5603885802514439</v>
      </c>
      <c r="F30" s="35">
        <f t="shared" ca="1" si="5"/>
        <v>1</v>
      </c>
      <c r="G30" s="35">
        <f t="shared" ca="1" si="7"/>
        <v>6.0415429582118252</v>
      </c>
      <c r="H30" s="35">
        <f t="shared" ca="1" si="7"/>
        <v>5.4926308905363452</v>
      </c>
      <c r="I30" s="35">
        <f t="shared" ca="1" si="7"/>
        <v>5.4538356254980398</v>
      </c>
      <c r="J30" s="35">
        <f t="shared" ca="1" si="7"/>
        <v>3.2357273812794007</v>
      </c>
      <c r="K30" s="35">
        <f t="shared" ca="1" si="7"/>
        <v>5.9590880934936052</v>
      </c>
      <c r="L30" s="35">
        <f t="shared" ca="1" si="7"/>
        <v>4.5911332332083123</v>
      </c>
      <c r="M30" s="35">
        <f t="shared" ca="1" si="7"/>
        <v>5.2802601767947754</v>
      </c>
      <c r="N30" s="35">
        <f t="shared" ca="1" si="7"/>
        <v>5.6840363730695609</v>
      </c>
      <c r="O30" s="35">
        <f t="shared" ca="1" si="7"/>
        <v>4.2301740550563629</v>
      </c>
      <c r="P30" s="35">
        <f t="shared" ca="1" si="7"/>
        <v>4.4776351570968638</v>
      </c>
    </row>
    <row r="31" spans="1:16" x14ac:dyDescent="0.15">
      <c r="A31" s="34">
        <v>21</v>
      </c>
      <c r="B31" s="35">
        <f t="shared" ca="1" si="1"/>
        <v>4.9441214256545898</v>
      </c>
      <c r="C31" s="35">
        <f t="shared" ca="1" si="2"/>
        <v>1.9785269414410989</v>
      </c>
      <c r="D31" s="35">
        <f t="shared" ca="1" si="3"/>
        <v>3.7972065390689034</v>
      </c>
      <c r="E31" s="35">
        <f t="shared" ca="1" si="4"/>
        <v>6.0910363122402762</v>
      </c>
      <c r="F31" s="35">
        <f t="shared" ca="1" si="5"/>
        <v>1</v>
      </c>
      <c r="G31" s="35">
        <f t="shared" ca="1" si="7"/>
        <v>5.9637009196069295</v>
      </c>
      <c r="H31" s="35">
        <f t="shared" ca="1" si="7"/>
        <v>1.0761826140075259</v>
      </c>
      <c r="I31" s="35">
        <f t="shared" ca="1" si="7"/>
        <v>4.1349186545329388</v>
      </c>
      <c r="J31" s="35">
        <f t="shared" ca="1" si="7"/>
        <v>4.9536188315027889</v>
      </c>
      <c r="K31" s="35">
        <f t="shared" ca="1" si="7"/>
        <v>5.1470176993894317</v>
      </c>
      <c r="L31" s="35">
        <f t="shared" ca="1" si="7"/>
        <v>3.1696566003461433</v>
      </c>
      <c r="M31" s="35">
        <f t="shared" ca="1" si="7"/>
        <v>8.7603321218163401</v>
      </c>
      <c r="N31" s="35">
        <f t="shared" ca="1" si="7"/>
        <v>5.571845693166944</v>
      </c>
      <c r="O31" s="35">
        <f t="shared" ca="1" si="7"/>
        <v>5.5844377372149454</v>
      </c>
      <c r="P31" s="35">
        <f t="shared" ca="1" si="7"/>
        <v>5.079503384961912</v>
      </c>
    </row>
    <row r="32" spans="1:16" x14ac:dyDescent="0.15">
      <c r="A32" s="34">
        <v>22</v>
      </c>
      <c r="B32" s="35">
        <f t="shared" ca="1" si="1"/>
        <v>4.5882716037672733</v>
      </c>
      <c r="C32" s="35">
        <f t="shared" ca="1" si="2"/>
        <v>2.3398812182068407</v>
      </c>
      <c r="D32" s="35">
        <f t="shared" ca="1" si="3"/>
        <v>3.2318864336724999</v>
      </c>
      <c r="E32" s="35">
        <f t="shared" ca="1" si="4"/>
        <v>5.9446567738620466</v>
      </c>
      <c r="F32" s="35">
        <f t="shared" ca="1" si="5"/>
        <v>1</v>
      </c>
      <c r="G32" s="35">
        <f t="shared" ca="1" si="7"/>
        <v>7.4260727067955816</v>
      </c>
      <c r="H32" s="35">
        <f t="shared" ca="1" si="7"/>
        <v>4.2701635478257414</v>
      </c>
      <c r="I32" s="35">
        <f t="shared" ca="1" si="7"/>
        <v>2.7434415196431567</v>
      </c>
      <c r="J32" s="35">
        <f t="shared" ca="1" si="7"/>
        <v>-0.28518918838524598</v>
      </c>
      <c r="K32" s="35">
        <f t="shared" ca="1" si="7"/>
        <v>4.8332575626039649</v>
      </c>
      <c r="L32" s="35">
        <f t="shared" ca="1" si="7"/>
        <v>7.1546788219972761</v>
      </c>
      <c r="M32" s="35">
        <f t="shared" ca="1" si="7"/>
        <v>5.3544266154594382</v>
      </c>
      <c r="N32" s="35">
        <f t="shared" ca="1" si="7"/>
        <v>3.1612854670217221</v>
      </c>
      <c r="O32" s="35">
        <f t="shared" ca="1" si="7"/>
        <v>4.472092419082581</v>
      </c>
      <c r="P32" s="35">
        <f t="shared" ca="1" si="7"/>
        <v>6.7524865656285247</v>
      </c>
    </row>
    <row r="33" spans="1:16" x14ac:dyDescent="0.15">
      <c r="A33" s="34">
        <v>23</v>
      </c>
      <c r="B33" s="35">
        <f t="shared" ca="1" si="1"/>
        <v>4.6714879576467103</v>
      </c>
      <c r="C33" s="35">
        <f t="shared" ca="1" si="2"/>
        <v>1.7177583504932392</v>
      </c>
      <c r="D33" s="35">
        <f t="shared" ca="1" si="3"/>
        <v>3.6757357227529099</v>
      </c>
      <c r="E33" s="35">
        <f t="shared" ca="1" si="4"/>
        <v>5.6672401925405111</v>
      </c>
      <c r="F33" s="35">
        <f t="shared" ca="1" si="5"/>
        <v>1</v>
      </c>
      <c r="G33" s="35">
        <f t="shared" ca="1" si="7"/>
        <v>5.1034175538844355</v>
      </c>
      <c r="H33" s="35">
        <f t="shared" ca="1" si="7"/>
        <v>3.069360732921623</v>
      </c>
      <c r="I33" s="35">
        <f t="shared" ca="1" si="7"/>
        <v>2.565175586144929</v>
      </c>
      <c r="J33" s="35">
        <f t="shared" ca="1" si="7"/>
        <v>5.6499985891360449</v>
      </c>
      <c r="K33" s="35">
        <f t="shared" ca="1" si="7"/>
        <v>5.372568225075895</v>
      </c>
      <c r="L33" s="35">
        <f t="shared" ca="1" si="7"/>
        <v>5.0353508651761896</v>
      </c>
      <c r="M33" s="35">
        <f t="shared" ca="1" si="7"/>
        <v>2.5456669541258208</v>
      </c>
      <c r="N33" s="35">
        <f t="shared" ca="1" si="7"/>
        <v>3.572385006893676</v>
      </c>
      <c r="O33" s="35">
        <f t="shared" ca="1" si="7"/>
        <v>5.8706749964457705</v>
      </c>
      <c r="P33" s="35">
        <f t="shared" ca="1" si="7"/>
        <v>7.9302810666627161</v>
      </c>
    </row>
    <row r="34" spans="1:16" x14ac:dyDescent="0.15">
      <c r="A34" s="34">
        <v>24</v>
      </c>
      <c r="B34" s="35">
        <f t="shared" ca="1" si="1"/>
        <v>5.3814777534009561</v>
      </c>
      <c r="C34" s="35">
        <f t="shared" ca="1" si="2"/>
        <v>1.8408846538826324</v>
      </c>
      <c r="D34" s="35">
        <f t="shared" ca="1" si="3"/>
        <v>4.3143515142771687</v>
      </c>
      <c r="E34" s="35">
        <f t="shared" ca="1" si="4"/>
        <v>6.4486039925247436</v>
      </c>
      <c r="F34" s="35">
        <f t="shared" ca="1" si="5"/>
        <v>1</v>
      </c>
      <c r="G34" s="35">
        <f t="shared" ca="1" si="7"/>
        <v>5.7066228889697603</v>
      </c>
      <c r="H34" s="35">
        <f t="shared" ca="1" si="7"/>
        <v>5.7996252213772701</v>
      </c>
      <c r="I34" s="35">
        <f t="shared" ca="1" si="7"/>
        <v>2.0657672174709418</v>
      </c>
      <c r="J34" s="35">
        <f t="shared" ca="1" si="7"/>
        <v>5.1637774108749568</v>
      </c>
      <c r="K34" s="35">
        <f t="shared" ca="1" si="7"/>
        <v>7.4388076363620668</v>
      </c>
      <c r="L34" s="35">
        <f t="shared" ca="1" si="7"/>
        <v>4.721016258696018</v>
      </c>
      <c r="M34" s="35">
        <f t="shared" ca="1" si="7"/>
        <v>4.9134165109588794</v>
      </c>
      <c r="N34" s="35">
        <f t="shared" ca="1" si="7"/>
        <v>8.6053081473570288</v>
      </c>
      <c r="O34" s="35">
        <f t="shared" ca="1" si="7"/>
        <v>5.9185369577690929</v>
      </c>
      <c r="P34" s="35">
        <f t="shared" ca="1" si="7"/>
        <v>3.4818992841735463</v>
      </c>
    </row>
    <row r="35" spans="1:16" x14ac:dyDescent="0.15">
      <c r="A35" s="34">
        <v>25</v>
      </c>
      <c r="B35" s="35">
        <f t="shared" ca="1" si="1"/>
        <v>5.9940464320023619</v>
      </c>
      <c r="C35" s="35">
        <f t="shared" ca="1" si="2"/>
        <v>2.0252816285473632</v>
      </c>
      <c r="D35" s="35">
        <f t="shared" ca="1" si="3"/>
        <v>4.8200287319362722</v>
      </c>
      <c r="E35" s="35">
        <f t="shared" ca="1" si="4"/>
        <v>7.1680641320684515</v>
      </c>
      <c r="F35" s="35">
        <f t="shared" ca="1" si="5"/>
        <v>1</v>
      </c>
      <c r="G35" s="35">
        <f t="shared" ca="1" si="7"/>
        <v>3.7632101101114399</v>
      </c>
      <c r="H35" s="35">
        <f t="shared" ca="1" si="7"/>
        <v>4.0338477718534218</v>
      </c>
      <c r="I35" s="35">
        <f t="shared" ca="1" si="7"/>
        <v>8.6000245089694882</v>
      </c>
      <c r="J35" s="35">
        <f t="shared" ca="1" si="7"/>
        <v>5.5552905730064648</v>
      </c>
      <c r="K35" s="35">
        <f t="shared" ca="1" si="7"/>
        <v>4.6737388442279535</v>
      </c>
      <c r="L35" s="35">
        <f t="shared" ca="1" si="7"/>
        <v>7.721810633807344</v>
      </c>
      <c r="M35" s="35">
        <f t="shared" ca="1" si="7"/>
        <v>4.5217316624371868</v>
      </c>
      <c r="N35" s="35">
        <f t="shared" ca="1" si="7"/>
        <v>4.9687244493216376</v>
      </c>
      <c r="O35" s="35">
        <f t="shared" ca="1" si="7"/>
        <v>6.5175163691273514</v>
      </c>
      <c r="P35" s="35">
        <f t="shared" ca="1" si="7"/>
        <v>9.5845693971613226</v>
      </c>
    </row>
    <row r="36" spans="1:16" x14ac:dyDescent="0.15">
      <c r="A36" s="34">
        <v>26</v>
      </c>
      <c r="B36" s="35">
        <f t="shared" ca="1" si="1"/>
        <v>5.5294608576171651</v>
      </c>
      <c r="C36" s="35">
        <f t="shared" ca="1" si="2"/>
        <v>1.1345530905894365</v>
      </c>
      <c r="D36" s="35">
        <f t="shared" ca="1" si="3"/>
        <v>4.8717817520341784</v>
      </c>
      <c r="E36" s="35">
        <f t="shared" ca="1" si="4"/>
        <v>6.1871399632001518</v>
      </c>
      <c r="F36" s="35">
        <f t="shared" ca="1" si="5"/>
        <v>1</v>
      </c>
      <c r="G36" s="35">
        <f t="shared" ca="1" si="7"/>
        <v>6.5882701786355309</v>
      </c>
      <c r="H36" s="35">
        <f t="shared" ca="1" si="7"/>
        <v>7.0857216456904517</v>
      </c>
      <c r="I36" s="35">
        <f t="shared" ca="1" si="7"/>
        <v>4.4241532636780079</v>
      </c>
      <c r="J36" s="35">
        <f t="shared" ca="1" si="7"/>
        <v>5.9060258798655223</v>
      </c>
      <c r="K36" s="35">
        <f t="shared" ca="1" si="7"/>
        <v>5.0593181119377135</v>
      </c>
      <c r="L36" s="35">
        <f t="shared" ca="1" si="7"/>
        <v>3.4646245123582138</v>
      </c>
      <c r="M36" s="35">
        <f t="shared" ca="1" si="7"/>
        <v>5.583651690904115</v>
      </c>
      <c r="N36" s="35">
        <f t="shared" ca="1" si="7"/>
        <v>6.3877375178178593</v>
      </c>
      <c r="O36" s="35">
        <f t="shared" ca="1" si="7"/>
        <v>4.5551137814263747</v>
      </c>
      <c r="P36" s="35">
        <f t="shared" ca="1" si="7"/>
        <v>6.2399919938578714</v>
      </c>
    </row>
    <row r="37" spans="1:16" x14ac:dyDescent="0.15">
      <c r="A37" s="34">
        <v>27</v>
      </c>
      <c r="B37" s="35">
        <f t="shared" ca="1" si="1"/>
        <v>4.1144468848205502</v>
      </c>
      <c r="C37" s="35">
        <f t="shared" ca="1" si="2"/>
        <v>1.965467859024234</v>
      </c>
      <c r="D37" s="35">
        <f t="shared" ca="1" si="3"/>
        <v>2.9751021028997728</v>
      </c>
      <c r="E37" s="35">
        <f t="shared" ca="1" si="4"/>
        <v>5.2537916667413276</v>
      </c>
      <c r="F37" s="35">
        <f t="shared" ca="1" si="5"/>
        <v>1</v>
      </c>
      <c r="G37" s="35">
        <f t="shared" ca="1" si="7"/>
        <v>2.1459780448908359</v>
      </c>
      <c r="H37" s="35">
        <f t="shared" ca="1" si="7"/>
        <v>1.6170505304280232</v>
      </c>
      <c r="I37" s="35">
        <f t="shared" ca="1" si="7"/>
        <v>3.46012863848701</v>
      </c>
      <c r="J37" s="35">
        <f t="shared" ca="1" si="7"/>
        <v>4.5344753351561478</v>
      </c>
      <c r="K37" s="35">
        <f t="shared" ca="1" si="7"/>
        <v>6.6639806100488581</v>
      </c>
      <c r="L37" s="35">
        <f t="shared" ca="1" si="7"/>
        <v>5.6182018714581119</v>
      </c>
      <c r="M37" s="35">
        <f t="shared" ca="1" si="7"/>
        <v>2.0420499910227177</v>
      </c>
      <c r="N37" s="35">
        <f t="shared" ca="1" si="7"/>
        <v>2.6480670421163905</v>
      </c>
      <c r="O37" s="35">
        <f t="shared" ca="1" si="7"/>
        <v>6.001286568246134</v>
      </c>
      <c r="P37" s="35">
        <f t="shared" ca="1" si="7"/>
        <v>6.4132502163512672</v>
      </c>
    </row>
    <row r="38" spans="1:16" x14ac:dyDescent="0.15">
      <c r="A38" s="34">
        <v>28</v>
      </c>
      <c r="B38" s="35">
        <f t="shared" ca="1" si="1"/>
        <v>3.8290539675516859</v>
      </c>
      <c r="C38" s="35">
        <f t="shared" ca="1" si="2"/>
        <v>2.1362525445221356</v>
      </c>
      <c r="D38" s="35">
        <f t="shared" ca="1" si="3"/>
        <v>2.5907085129103598</v>
      </c>
      <c r="E38" s="35">
        <f t="shared" ca="1" si="4"/>
        <v>5.0673994221930121</v>
      </c>
      <c r="F38" s="35">
        <f t="shared" ca="1" si="5"/>
        <v>1</v>
      </c>
      <c r="G38" s="35">
        <f t="shared" ca="1" si="7"/>
        <v>4.6844309410219154</v>
      </c>
      <c r="H38" s="35">
        <f t="shared" ca="1" si="7"/>
        <v>4.3369549554428666</v>
      </c>
      <c r="I38" s="35">
        <f t="shared" ca="1" si="7"/>
        <v>2.5105375500552061</v>
      </c>
      <c r="J38" s="35">
        <f t="shared" ca="1" si="7"/>
        <v>3.9381894503185011</v>
      </c>
      <c r="K38" s="35">
        <f t="shared" ca="1" si="7"/>
        <v>0.90529782822919813</v>
      </c>
      <c r="L38" s="35">
        <f t="shared" ca="1" si="7"/>
        <v>3.92325620769435</v>
      </c>
      <c r="M38" s="35">
        <f t="shared" ca="1" si="7"/>
        <v>8.3506890886757326</v>
      </c>
      <c r="N38" s="35">
        <f t="shared" ca="1" si="7"/>
        <v>5.5007916938123032</v>
      </c>
      <c r="O38" s="35">
        <f t="shared" ca="1" si="7"/>
        <v>2.4872493764003742</v>
      </c>
      <c r="P38" s="35">
        <f t="shared" ca="1" si="7"/>
        <v>1.6531425838664169</v>
      </c>
    </row>
    <row r="39" spans="1:16" x14ac:dyDescent="0.15">
      <c r="A39" s="34">
        <v>29</v>
      </c>
      <c r="B39" s="35">
        <f t="shared" ca="1" si="1"/>
        <v>4.4033676935819788</v>
      </c>
      <c r="C39" s="35">
        <f t="shared" ca="1" si="2"/>
        <v>1.949857397893541</v>
      </c>
      <c r="D39" s="35">
        <f t="shared" ca="1" si="3"/>
        <v>3.2730720026198608</v>
      </c>
      <c r="E39" s="35">
        <f t="shared" ca="1" si="4"/>
        <v>5.5336633845440968</v>
      </c>
      <c r="F39" s="35">
        <f t="shared" ca="1" si="5"/>
        <v>1</v>
      </c>
      <c r="G39" s="35">
        <f t="shared" ca="1" si="7"/>
        <v>7.4306688036826314</v>
      </c>
      <c r="H39" s="35">
        <f t="shared" ca="1" si="7"/>
        <v>6.2956819235000534</v>
      </c>
      <c r="I39" s="35">
        <f t="shared" ca="1" si="7"/>
        <v>5.2621968600829598</v>
      </c>
      <c r="J39" s="35">
        <f t="shared" ca="1" si="7"/>
        <v>3.9276478904986707</v>
      </c>
      <c r="K39" s="35">
        <f t="shared" ca="1" si="7"/>
        <v>5.4881123552911237</v>
      </c>
      <c r="L39" s="35">
        <f t="shared" ca="1" si="7"/>
        <v>0.6782537305681986</v>
      </c>
      <c r="M39" s="35">
        <f t="shared" ca="1" si="7"/>
        <v>2.5636336407297304</v>
      </c>
      <c r="N39" s="35">
        <f t="shared" ca="1" si="7"/>
        <v>4.9035015505890236</v>
      </c>
      <c r="O39" s="35">
        <f t="shared" ca="1" si="7"/>
        <v>4.4295407715747448</v>
      </c>
      <c r="P39" s="35">
        <f t="shared" ca="1" si="7"/>
        <v>3.0544394093026508</v>
      </c>
    </row>
    <row r="40" spans="1:16" x14ac:dyDescent="0.15">
      <c r="A40" s="34">
        <v>30</v>
      </c>
      <c r="B40" s="35">
        <f t="shared" ca="1" si="1"/>
        <v>3.6795814451056237</v>
      </c>
      <c r="C40" s="35">
        <f t="shared" ca="1" si="2"/>
        <v>1.6671127535060009</v>
      </c>
      <c r="D40" s="35">
        <f t="shared" ca="1" si="3"/>
        <v>2.7131875110304993</v>
      </c>
      <c r="E40" s="35">
        <f t="shared" ca="1" si="4"/>
        <v>4.6459753791807481</v>
      </c>
      <c r="F40" s="35">
        <f t="shared" ca="1" si="5"/>
        <v>0</v>
      </c>
      <c r="G40" s="35">
        <f t="shared" ca="1" si="7"/>
        <v>4.3533342207912105</v>
      </c>
      <c r="H40" s="35">
        <f ca="1">_xlfn.NORM.INV(RAND(),$B$2,$B$3)</f>
        <v>5.492509983297893</v>
      </c>
      <c r="I40" s="35">
        <f t="shared" ca="1" si="7"/>
        <v>2.1981579627063628</v>
      </c>
      <c r="J40" s="35">
        <f t="shared" ca="1" si="7"/>
        <v>1.0902429103266642</v>
      </c>
      <c r="K40" s="35">
        <f t="shared" ca="1" si="7"/>
        <v>5.7596597204623823</v>
      </c>
      <c r="L40" s="35">
        <f t="shared" ca="1" si="7"/>
        <v>3.8807736326794657</v>
      </c>
      <c r="M40" s="35">
        <f t="shared" ca="1" si="7"/>
        <v>2.1844068092588653</v>
      </c>
      <c r="N40" s="35">
        <f t="shared" ca="1" si="7"/>
        <v>2.0714088808597761</v>
      </c>
      <c r="O40" s="35">
        <f t="shared" ca="1" si="7"/>
        <v>5.2632355170868701</v>
      </c>
      <c r="P40" s="35">
        <f t="shared" ca="1" si="7"/>
        <v>4.5020848135867491</v>
      </c>
    </row>
    <row r="41" spans="1:16" x14ac:dyDescent="0.15">
      <c r="A41" s="34">
        <v>31</v>
      </c>
      <c r="B41" s="35">
        <f t="shared" ca="1" si="1"/>
        <v>2.8557460061502189</v>
      </c>
      <c r="C41" s="35">
        <f t="shared" ca="1" si="2"/>
        <v>2.0109892715930409</v>
      </c>
      <c r="D41" s="35">
        <f t="shared" ca="1" si="3"/>
        <v>1.6900133168221529</v>
      </c>
      <c r="E41" s="35">
        <f t="shared" ca="1" si="4"/>
        <v>4.0214786954782848</v>
      </c>
      <c r="F41" s="35">
        <f t="shared" ca="1" si="5"/>
        <v>0</v>
      </c>
      <c r="G41" s="35">
        <f t="shared" ca="1" si="7"/>
        <v>4.4809857021165298</v>
      </c>
      <c r="H41" s="35">
        <f t="shared" ca="1" si="7"/>
        <v>3.1824605074825163</v>
      </c>
      <c r="I41" s="35">
        <f t="shared" ca="1" si="7"/>
        <v>3.2799469141219681</v>
      </c>
      <c r="J41" s="35">
        <f t="shared" ca="1" si="7"/>
        <v>-0.95865107189401844</v>
      </c>
      <c r="K41" s="35">
        <f t="shared" ca="1" si="7"/>
        <v>4.7043247708866023</v>
      </c>
      <c r="L41" s="35">
        <f t="shared" ca="1" si="7"/>
        <v>0.44411620510685523</v>
      </c>
      <c r="M41" s="35">
        <f t="shared" ca="1" si="7"/>
        <v>1.6285518855021102</v>
      </c>
      <c r="N41" s="35">
        <f t="shared" ca="1" si="7"/>
        <v>4.98046360036248</v>
      </c>
      <c r="O41" s="35">
        <f t="shared" ca="1" si="7"/>
        <v>2.1714679337600198</v>
      </c>
      <c r="P41" s="35">
        <f t="shared" ca="1" si="7"/>
        <v>4.6437936140571239</v>
      </c>
    </row>
    <row r="42" spans="1:16" x14ac:dyDescent="0.15">
      <c r="A42" s="34">
        <v>32</v>
      </c>
      <c r="B42" s="35">
        <f t="shared" ca="1" si="1"/>
        <v>4.9064017672620341</v>
      </c>
      <c r="C42" s="35">
        <f t="shared" ca="1" si="2"/>
        <v>2.2543420233651892</v>
      </c>
      <c r="D42" s="35">
        <f t="shared" ca="1" si="3"/>
        <v>3.5996020609259629</v>
      </c>
      <c r="E42" s="35">
        <f t="shared" ca="1" si="4"/>
        <v>6.2132014735981054</v>
      </c>
      <c r="F42" s="35">
        <f t="shared" ca="1" si="5"/>
        <v>1</v>
      </c>
      <c r="G42" s="35">
        <f t="shared" ca="1" si="7"/>
        <v>3.9508697696050508</v>
      </c>
      <c r="H42" s="35">
        <f t="shared" ca="1" si="7"/>
        <v>3.4952140289238867</v>
      </c>
      <c r="I42" s="35">
        <f t="shared" ca="1" si="7"/>
        <v>4.3777662389094791</v>
      </c>
      <c r="J42" s="35">
        <f t="shared" ca="1" si="7"/>
        <v>5.3232922568353835</v>
      </c>
      <c r="K42" s="35">
        <f t="shared" ca="1" si="7"/>
        <v>3.871557497561215</v>
      </c>
      <c r="L42" s="35">
        <f t="shared" ca="1" si="7"/>
        <v>5.233807838313087</v>
      </c>
      <c r="M42" s="35">
        <f t="shared" ca="1" si="7"/>
        <v>10.242987198356534</v>
      </c>
      <c r="N42" s="35">
        <f t="shared" ca="1" si="7"/>
        <v>6.4321735129906994</v>
      </c>
      <c r="O42" s="35">
        <f t="shared" ca="1" si="7"/>
        <v>4.4167660705298752</v>
      </c>
      <c r="P42" s="35">
        <f t="shared" ca="1" si="7"/>
        <v>1.7195832605951389</v>
      </c>
    </row>
    <row r="43" spans="1:16" x14ac:dyDescent="0.15">
      <c r="A43" s="34">
        <v>33</v>
      </c>
      <c r="B43" s="35">
        <f t="shared" ca="1" si="1"/>
        <v>3.6424472704985966</v>
      </c>
      <c r="C43" s="35">
        <f t="shared" ca="1" si="2"/>
        <v>1.831804665422597</v>
      </c>
      <c r="D43" s="35">
        <f t="shared" ca="1" si="3"/>
        <v>2.5805845300498667</v>
      </c>
      <c r="E43" s="35">
        <f t="shared" ca="1" si="4"/>
        <v>4.7043100109473261</v>
      </c>
      <c r="F43" s="35">
        <f t="shared" ca="1" si="5"/>
        <v>0</v>
      </c>
      <c r="G43" s="35">
        <f t="shared" ca="1" si="7"/>
        <v>2.5940675609056467</v>
      </c>
      <c r="H43" s="35">
        <f t="shared" ca="1" si="7"/>
        <v>5.9819190239729698</v>
      </c>
      <c r="I43" s="35">
        <f t="shared" ca="1" si="7"/>
        <v>4.4221290962324131</v>
      </c>
      <c r="J43" s="35">
        <f t="shared" ca="1" si="7"/>
        <v>2.3052834918969118</v>
      </c>
      <c r="K43" s="35">
        <f t="shared" ca="1" si="7"/>
        <v>6.5817418105308523</v>
      </c>
      <c r="L43" s="35">
        <f t="shared" ca="1" si="7"/>
        <v>1.487841898517976</v>
      </c>
      <c r="M43" s="35">
        <f t="shared" ca="1" si="7"/>
        <v>5.012968044207657</v>
      </c>
      <c r="N43" s="35">
        <f t="shared" ca="1" si="7"/>
        <v>1.3205945652805493</v>
      </c>
      <c r="O43" s="35">
        <f t="shared" ca="1" si="7"/>
        <v>3.8686725021773198</v>
      </c>
      <c r="P43" s="35">
        <f t="shared" ca="1" si="7"/>
        <v>2.8492547112636655</v>
      </c>
    </row>
    <row r="44" spans="1:16" x14ac:dyDescent="0.15">
      <c r="A44" s="34">
        <v>34</v>
      </c>
      <c r="B44" s="35">
        <f t="shared" ca="1" si="1"/>
        <v>4.8179937303283618</v>
      </c>
      <c r="C44" s="35">
        <f t="shared" ca="1" si="2"/>
        <v>1.4996849551897082</v>
      </c>
      <c r="D44" s="35">
        <f t="shared" ca="1" si="3"/>
        <v>3.9486545445587402</v>
      </c>
      <c r="E44" s="35">
        <f t="shared" ca="1" si="4"/>
        <v>5.6873329160979829</v>
      </c>
      <c r="F44" s="35">
        <f t="shared" ca="1" si="5"/>
        <v>1</v>
      </c>
      <c r="G44" s="35">
        <f t="shared" ref="G44:P59" ca="1" si="8">_xlfn.NORM.INV(RAND(),$B$2,$B$3)</f>
        <v>3.4536637777104735</v>
      </c>
      <c r="H44" s="35">
        <f t="shared" ca="1" si="8"/>
        <v>4.3731216720729016</v>
      </c>
      <c r="I44" s="35">
        <f t="shared" ca="1" si="8"/>
        <v>4.6533030639453958</v>
      </c>
      <c r="J44" s="35">
        <f t="shared" ca="1" si="8"/>
        <v>3.6403789073406427</v>
      </c>
      <c r="K44" s="35">
        <f t="shared" ca="1" si="8"/>
        <v>4.8415539159078289</v>
      </c>
      <c r="L44" s="35">
        <f t="shared" ca="1" si="8"/>
        <v>4.9987908353923354</v>
      </c>
      <c r="M44" s="35">
        <f t="shared" ca="1" si="8"/>
        <v>4.5076498917838688</v>
      </c>
      <c r="N44" s="35">
        <f t="shared" ca="1" si="8"/>
        <v>6.2675085918661804</v>
      </c>
      <c r="O44" s="35">
        <f t="shared" ca="1" si="8"/>
        <v>8.2619876495704627</v>
      </c>
      <c r="P44" s="35">
        <f t="shared" ca="1" si="8"/>
        <v>3.1819789976935215</v>
      </c>
    </row>
    <row r="45" spans="1:16" x14ac:dyDescent="0.15">
      <c r="A45" s="34">
        <v>35</v>
      </c>
      <c r="B45" s="35">
        <f t="shared" ca="1" si="1"/>
        <v>3.3040587742991478</v>
      </c>
      <c r="C45" s="35">
        <f t="shared" ca="1" si="2"/>
        <v>1.1679691119376812</v>
      </c>
      <c r="D45" s="35">
        <f t="shared" ca="1" si="3"/>
        <v>2.627009029109479</v>
      </c>
      <c r="E45" s="35">
        <f t="shared" ca="1" si="4"/>
        <v>3.9811085194888167</v>
      </c>
      <c r="F45" s="35">
        <f t="shared" ca="1" si="5"/>
        <v>0</v>
      </c>
      <c r="G45" s="35">
        <f t="shared" ca="1" si="8"/>
        <v>2.1458415237033797</v>
      </c>
      <c r="H45" s="35">
        <f t="shared" ca="1" si="8"/>
        <v>5.5867042406997216</v>
      </c>
      <c r="I45" s="35">
        <f t="shared" ca="1" si="8"/>
        <v>3.1431685112912251</v>
      </c>
      <c r="J45" s="35">
        <f t="shared" ca="1" si="8"/>
        <v>2.4396741221237641</v>
      </c>
      <c r="K45" s="35">
        <f t="shared" ca="1" si="8"/>
        <v>2.06607007805784</v>
      </c>
      <c r="L45" s="35">
        <f t="shared" ca="1" si="8"/>
        <v>4.7274934415400107</v>
      </c>
      <c r="M45" s="35">
        <f t="shared" ca="1" si="8"/>
        <v>2.270520595311353</v>
      </c>
      <c r="N45" s="35">
        <f t="shared" ca="1" si="8"/>
        <v>3.3941252746110502</v>
      </c>
      <c r="O45" s="35">
        <f t="shared" ca="1" si="8"/>
        <v>3.8573596235874597</v>
      </c>
      <c r="P45" s="35">
        <f t="shared" ca="1" si="8"/>
        <v>3.4096303320656745</v>
      </c>
    </row>
    <row r="46" spans="1:16" x14ac:dyDescent="0.15">
      <c r="A46" s="34">
        <v>36</v>
      </c>
      <c r="B46" s="35">
        <f t="shared" ca="1" si="1"/>
        <v>5.4504282772479504</v>
      </c>
      <c r="C46" s="35">
        <f t="shared" ca="1" si="2"/>
        <v>2.1709027575918656</v>
      </c>
      <c r="D46" s="35">
        <f t="shared" ca="1" si="3"/>
        <v>4.1919967452524833</v>
      </c>
      <c r="E46" s="35">
        <f t="shared" ca="1" si="4"/>
        <v>6.7088598092434175</v>
      </c>
      <c r="F46" s="35">
        <f t="shared" ca="1" si="5"/>
        <v>1</v>
      </c>
      <c r="G46" s="35">
        <f t="shared" ca="1" si="8"/>
        <v>3.6254212459882407</v>
      </c>
      <c r="H46" s="35">
        <f t="shared" ca="1" si="8"/>
        <v>3.0833516678813555</v>
      </c>
      <c r="I46" s="35">
        <f t="shared" ca="1" si="8"/>
        <v>6.4988572931683022</v>
      </c>
      <c r="J46" s="35">
        <f t="shared" ca="1" si="8"/>
        <v>3.8135892079451321</v>
      </c>
      <c r="K46" s="35">
        <f t="shared" ca="1" si="8"/>
        <v>5.1991721774587241</v>
      </c>
      <c r="L46" s="35">
        <f t="shared" ca="1" si="8"/>
        <v>8.2940798775059577</v>
      </c>
      <c r="M46" s="35">
        <f t="shared" ca="1" si="8"/>
        <v>4.7945881706963167</v>
      </c>
      <c r="N46" s="35">
        <f t="shared" ca="1" si="8"/>
        <v>7.5694821181965857</v>
      </c>
      <c r="O46" s="35">
        <f t="shared" ca="1" si="8"/>
        <v>2.9518835311223808</v>
      </c>
      <c r="P46" s="35">
        <f t="shared" ca="1" si="8"/>
        <v>8.6738574825165102</v>
      </c>
    </row>
    <row r="47" spans="1:16" x14ac:dyDescent="0.15">
      <c r="A47" s="34">
        <v>37</v>
      </c>
      <c r="B47" s="35">
        <f t="shared" ca="1" si="1"/>
        <v>5.1656959316854509</v>
      </c>
      <c r="C47" s="35">
        <f t="shared" ca="1" si="2"/>
        <v>2.1019483213040759</v>
      </c>
      <c r="D47" s="35">
        <f t="shared" ca="1" si="3"/>
        <v>3.9472359905832501</v>
      </c>
      <c r="E47" s="35">
        <f t="shared" ca="1" si="4"/>
        <v>6.3841558727876517</v>
      </c>
      <c r="F47" s="35">
        <f t="shared" ca="1" si="5"/>
        <v>1</v>
      </c>
      <c r="G47" s="35">
        <f t="shared" ca="1" si="8"/>
        <v>6.6416378179480429</v>
      </c>
      <c r="H47" s="35">
        <f t="shared" ca="1" si="8"/>
        <v>6.36137815552466</v>
      </c>
      <c r="I47" s="35">
        <f t="shared" ca="1" si="8"/>
        <v>2.5446146322816512</v>
      </c>
      <c r="J47" s="35">
        <f t="shared" ca="1" si="8"/>
        <v>5.2639707609537165</v>
      </c>
      <c r="K47" s="35">
        <f t="shared" ca="1" si="8"/>
        <v>0.70260327776386955</v>
      </c>
      <c r="L47" s="35">
        <f t="shared" ca="1" si="8"/>
        <v>6.2284892784886727</v>
      </c>
      <c r="M47" s="35">
        <f t="shared" ca="1" si="8"/>
        <v>6.9656307115316887</v>
      </c>
      <c r="N47" s="35">
        <f t="shared" ca="1" si="8"/>
        <v>5.3630750733821824</v>
      </c>
      <c r="O47" s="35">
        <f t="shared" ca="1" si="8"/>
        <v>7.2353430295996768</v>
      </c>
      <c r="P47" s="35">
        <f t="shared" ca="1" si="8"/>
        <v>4.3502165793803522</v>
      </c>
    </row>
    <row r="48" spans="1:16" x14ac:dyDescent="0.15">
      <c r="A48" s="34">
        <v>38</v>
      </c>
      <c r="B48" s="35">
        <f t="shared" ca="1" si="1"/>
        <v>5.4072182419684811</v>
      </c>
      <c r="C48" s="35">
        <f t="shared" ca="1" si="2"/>
        <v>2.4015267621285519</v>
      </c>
      <c r="D48" s="35">
        <f t="shared" ca="1" si="3"/>
        <v>4.0150983085330658</v>
      </c>
      <c r="E48" s="35">
        <f t="shared" ca="1" si="4"/>
        <v>6.7993381754038964</v>
      </c>
      <c r="F48" s="35">
        <f t="shared" ca="1" si="5"/>
        <v>1</v>
      </c>
      <c r="G48" s="35">
        <f t="shared" ca="1" si="8"/>
        <v>1.4983703894318414</v>
      </c>
      <c r="H48" s="35">
        <f t="shared" ca="1" si="8"/>
        <v>6.2782302247792838</v>
      </c>
      <c r="I48" s="35">
        <f t="shared" ca="1" si="8"/>
        <v>8.0539473160907722</v>
      </c>
      <c r="J48" s="35">
        <f t="shared" ca="1" si="8"/>
        <v>1.2630959158752346</v>
      </c>
      <c r="K48" s="35">
        <f t="shared" ca="1" si="8"/>
        <v>5.8638247552548517</v>
      </c>
      <c r="L48" s="35">
        <f t="shared" ca="1" si="8"/>
        <v>5.7842631810182823</v>
      </c>
      <c r="M48" s="35">
        <f t="shared" ca="1" si="8"/>
        <v>6.989737897142053</v>
      </c>
      <c r="N48" s="35">
        <f t="shared" ca="1" si="8"/>
        <v>5.3293474652196275</v>
      </c>
      <c r="O48" s="35">
        <f t="shared" ca="1" si="8"/>
        <v>8.2966273995557778</v>
      </c>
      <c r="P48" s="35">
        <f t="shared" ca="1" si="8"/>
        <v>4.7147378753170921</v>
      </c>
    </row>
    <row r="49" spans="1:16" x14ac:dyDescent="0.15">
      <c r="A49" s="34">
        <v>39</v>
      </c>
      <c r="B49" s="35">
        <f t="shared" ca="1" si="1"/>
        <v>5.3260073969618036</v>
      </c>
      <c r="C49" s="35">
        <f t="shared" ca="1" si="2"/>
        <v>2.5004471471745426</v>
      </c>
      <c r="D49" s="35">
        <f t="shared" ca="1" si="3"/>
        <v>3.8765451752715721</v>
      </c>
      <c r="E49" s="35">
        <f t="shared" ca="1" si="4"/>
        <v>6.7754696186520356</v>
      </c>
      <c r="F49" s="35">
        <f t="shared" ca="1" si="5"/>
        <v>1</v>
      </c>
      <c r="G49" s="35">
        <f t="shared" ca="1" si="8"/>
        <v>3.8687752364270649</v>
      </c>
      <c r="H49" s="35">
        <f t="shared" ca="1" si="8"/>
        <v>6.0196643501459324</v>
      </c>
      <c r="I49" s="35">
        <f t="shared" ca="1" si="8"/>
        <v>0.20561077481349344</v>
      </c>
      <c r="J49" s="35">
        <f t="shared" ca="1" si="8"/>
        <v>3.0447963730357368</v>
      </c>
      <c r="K49" s="35">
        <f t="shared" ca="1" si="8"/>
        <v>5.8985717561826903</v>
      </c>
      <c r="L49" s="35">
        <f t="shared" ca="1" si="8"/>
        <v>8.3116443817549523</v>
      </c>
      <c r="M49" s="35">
        <f t="shared" ca="1" si="8"/>
        <v>7.1371956892782853</v>
      </c>
      <c r="N49" s="35">
        <f t="shared" ca="1" si="8"/>
        <v>7.8631566051910138</v>
      </c>
      <c r="O49" s="35">
        <f t="shared" ca="1" si="8"/>
        <v>6.7301268231471232</v>
      </c>
      <c r="P49" s="35">
        <f t="shared" ca="1" si="8"/>
        <v>4.1805319796417422</v>
      </c>
    </row>
    <row r="50" spans="1:16" x14ac:dyDescent="0.15">
      <c r="A50" s="34">
        <v>40</v>
      </c>
      <c r="B50" s="35">
        <f t="shared" ca="1" si="1"/>
        <v>5.0629069900772476</v>
      </c>
      <c r="C50" s="35">
        <f t="shared" ca="1" si="2"/>
        <v>1.2455146932362424</v>
      </c>
      <c r="D50" s="35">
        <f t="shared" ca="1" si="3"/>
        <v>4.3409055286802269</v>
      </c>
      <c r="E50" s="35">
        <f t="shared" ca="1" si="4"/>
        <v>5.7849084514742684</v>
      </c>
      <c r="F50" s="35">
        <f t="shared" ca="1" si="5"/>
        <v>1</v>
      </c>
      <c r="G50" s="35">
        <f t="shared" ca="1" si="8"/>
        <v>3.2425247056920483</v>
      </c>
      <c r="H50" s="35">
        <f t="shared" ca="1" si="8"/>
        <v>4.5902403063934472</v>
      </c>
      <c r="I50" s="35">
        <f t="shared" ca="1" si="8"/>
        <v>5.5315440801588789</v>
      </c>
      <c r="J50" s="35">
        <f t="shared" ca="1" si="8"/>
        <v>4.6605950002084873</v>
      </c>
      <c r="K50" s="35">
        <f t="shared" ca="1" si="8"/>
        <v>5.2924048150125333</v>
      </c>
      <c r="L50" s="35">
        <f t="shared" ca="1" si="8"/>
        <v>7.0862322392065655</v>
      </c>
      <c r="M50" s="35">
        <f t="shared" ca="1" si="8"/>
        <v>5.2044268097361872</v>
      </c>
      <c r="N50" s="35">
        <f t="shared" ca="1" si="8"/>
        <v>6.9228787852279989</v>
      </c>
      <c r="O50" s="35">
        <f t="shared" ca="1" si="8"/>
        <v>4.4742474536016523</v>
      </c>
      <c r="P50" s="35">
        <f t="shared" ca="1" si="8"/>
        <v>3.623975705534678</v>
      </c>
    </row>
    <row r="51" spans="1:16" x14ac:dyDescent="0.15">
      <c r="A51" s="34">
        <v>41</v>
      </c>
      <c r="B51" s="35">
        <f t="shared" ca="1" si="1"/>
        <v>5.6065236165357142</v>
      </c>
      <c r="C51" s="35">
        <f t="shared" ca="1" si="2"/>
        <v>2.1910513186215428</v>
      </c>
      <c r="D51" s="35">
        <f t="shared" ca="1" si="3"/>
        <v>4.3364123423521592</v>
      </c>
      <c r="E51" s="35">
        <f t="shared" ca="1" si="4"/>
        <v>6.8766348907192691</v>
      </c>
      <c r="F51" s="35">
        <f t="shared" ca="1" si="5"/>
        <v>1</v>
      </c>
      <c r="G51" s="35">
        <f t="shared" ca="1" si="8"/>
        <v>5.8879294693826045</v>
      </c>
      <c r="H51" s="35">
        <f t="shared" ca="1" si="8"/>
        <v>5.4347884533386148</v>
      </c>
      <c r="I51" s="35">
        <f t="shared" ca="1" si="8"/>
        <v>1.5942249121135013</v>
      </c>
      <c r="J51" s="35">
        <f t="shared" ca="1" si="8"/>
        <v>7.1423779118088309</v>
      </c>
      <c r="K51" s="35">
        <f t="shared" ca="1" si="8"/>
        <v>9.8258397072039898</v>
      </c>
      <c r="L51" s="35">
        <f t="shared" ca="1" si="8"/>
        <v>6.0371345990148102</v>
      </c>
      <c r="M51" s="35">
        <f t="shared" ca="1" si="8"/>
        <v>5.8401223302800052</v>
      </c>
      <c r="N51" s="35">
        <f t="shared" ca="1" si="8"/>
        <v>5.8784871090533164</v>
      </c>
      <c r="O51" s="35">
        <f t="shared" ca="1" si="8"/>
        <v>5.3600394291021134</v>
      </c>
      <c r="P51" s="35">
        <f t="shared" ca="1" si="8"/>
        <v>3.064292244059355</v>
      </c>
    </row>
    <row r="52" spans="1:16" x14ac:dyDescent="0.15">
      <c r="A52" s="34">
        <v>42</v>
      </c>
      <c r="B52" s="35">
        <f t="shared" ca="1" si="1"/>
        <v>5.651928319693023</v>
      </c>
      <c r="C52" s="35">
        <f t="shared" ca="1" si="2"/>
        <v>2.3686758411195048</v>
      </c>
      <c r="D52" s="35">
        <f t="shared" ca="1" si="3"/>
        <v>4.2788514478172761</v>
      </c>
      <c r="E52" s="35">
        <f t="shared" ca="1" si="4"/>
        <v>7.0250051915687699</v>
      </c>
      <c r="F52" s="35">
        <f t="shared" ca="1" si="5"/>
        <v>1</v>
      </c>
      <c r="G52" s="35">
        <f t="shared" ca="1" si="8"/>
        <v>1.562610972500321</v>
      </c>
      <c r="H52" s="35">
        <f t="shared" ca="1" si="8"/>
        <v>3.8985506059699198</v>
      </c>
      <c r="I52" s="35">
        <f t="shared" ca="1" si="8"/>
        <v>5.120841716874744</v>
      </c>
      <c r="J52" s="35">
        <f t="shared" ca="1" si="8"/>
        <v>3.8558134935226374</v>
      </c>
      <c r="K52" s="35">
        <f t="shared" ca="1" si="8"/>
        <v>9.1808533684984219</v>
      </c>
      <c r="L52" s="35">
        <f t="shared" ca="1" si="8"/>
        <v>4.096317267898514</v>
      </c>
      <c r="M52" s="35">
        <f t="shared" ca="1" si="8"/>
        <v>6.6932140852178303</v>
      </c>
      <c r="N52" s="35">
        <f t="shared" ca="1" si="8"/>
        <v>6.6405891982241876</v>
      </c>
      <c r="O52" s="35">
        <f t="shared" ca="1" si="8"/>
        <v>6.8477484497395684</v>
      </c>
      <c r="P52" s="35">
        <f t="shared" ca="1" si="8"/>
        <v>8.6227440384840879</v>
      </c>
    </row>
    <row r="53" spans="1:16" x14ac:dyDescent="0.15">
      <c r="A53" s="34">
        <v>43</v>
      </c>
      <c r="B53" s="35">
        <f t="shared" ca="1" si="1"/>
        <v>5.0607682085083834</v>
      </c>
      <c r="C53" s="35">
        <f t="shared" ca="1" si="2"/>
        <v>1.5419509266484219</v>
      </c>
      <c r="D53" s="35">
        <f t="shared" ca="1" si="3"/>
        <v>4.1669282333652813</v>
      </c>
      <c r="E53" s="35">
        <f t="shared" ca="1" si="4"/>
        <v>5.9546081836514855</v>
      </c>
      <c r="F53" s="35">
        <f t="shared" ca="1" si="5"/>
        <v>1</v>
      </c>
      <c r="G53" s="35">
        <f t="shared" ca="1" si="8"/>
        <v>3.8506206261448961</v>
      </c>
      <c r="H53" s="35">
        <f t="shared" ca="1" si="8"/>
        <v>3.4578177029795016</v>
      </c>
      <c r="I53" s="35">
        <f t="shared" ca="1" si="8"/>
        <v>4.0139745766286143</v>
      </c>
      <c r="J53" s="35">
        <f t="shared" ca="1" si="8"/>
        <v>5.1502652503179531</v>
      </c>
      <c r="K53" s="35">
        <f t="shared" ca="1" si="8"/>
        <v>2.7877313855605705</v>
      </c>
      <c r="L53" s="35">
        <f t="shared" ca="1" si="8"/>
        <v>7.6176047616453069</v>
      </c>
      <c r="M53" s="35">
        <f t="shared" ca="1" si="8"/>
        <v>4.9493381003179264</v>
      </c>
      <c r="N53" s="35">
        <f t="shared" ca="1" si="8"/>
        <v>6.5760108683308403</v>
      </c>
      <c r="O53" s="35">
        <f t="shared" ca="1" si="8"/>
        <v>6.3013352325292367</v>
      </c>
      <c r="P53" s="35">
        <f t="shared" ca="1" si="8"/>
        <v>5.9029835806289874</v>
      </c>
    </row>
    <row r="54" spans="1:16" x14ac:dyDescent="0.15">
      <c r="A54" s="34">
        <v>44</v>
      </c>
      <c r="B54" s="35">
        <f t="shared" ca="1" si="1"/>
        <v>3.9573999621776084</v>
      </c>
      <c r="C54" s="35">
        <f t="shared" ca="1" si="2"/>
        <v>1.5838873817127039</v>
      </c>
      <c r="D54" s="35">
        <f t="shared" ca="1" si="3"/>
        <v>3.0392502121224583</v>
      </c>
      <c r="E54" s="35">
        <f t="shared" ca="1" si="4"/>
        <v>4.8755497122327585</v>
      </c>
      <c r="F54" s="35">
        <f t="shared" ca="1" si="5"/>
        <v>0</v>
      </c>
      <c r="G54" s="35">
        <f t="shared" ca="1" si="8"/>
        <v>3.3647688668367683</v>
      </c>
      <c r="H54" s="35">
        <f t="shared" ca="1" si="8"/>
        <v>3.0127634003554511</v>
      </c>
      <c r="I54" s="35">
        <f t="shared" ca="1" si="8"/>
        <v>5.5876146135257736</v>
      </c>
      <c r="J54" s="35">
        <f t="shared" ca="1" si="8"/>
        <v>1.874384687496669</v>
      </c>
      <c r="K54" s="35">
        <f t="shared" ca="1" si="8"/>
        <v>4.686978293328786</v>
      </c>
      <c r="L54" s="35">
        <f t="shared" ca="1" si="8"/>
        <v>5.1977129847068699</v>
      </c>
      <c r="M54" s="35">
        <f t="shared" ca="1" si="8"/>
        <v>1.5453230673941372</v>
      </c>
      <c r="N54" s="35">
        <f t="shared" ca="1" si="8"/>
        <v>5.3441843881377524</v>
      </c>
      <c r="O54" s="35">
        <f t="shared" ca="1" si="8"/>
        <v>5.8907623206917661</v>
      </c>
      <c r="P54" s="35">
        <f t="shared" ca="1" si="8"/>
        <v>3.06950699930211</v>
      </c>
    </row>
    <row r="55" spans="1:16" x14ac:dyDescent="0.15">
      <c r="A55" s="34">
        <v>45</v>
      </c>
      <c r="B55" s="35">
        <f t="shared" ca="1" si="1"/>
        <v>5.6024346969568111</v>
      </c>
      <c r="C55" s="35">
        <f t="shared" ca="1" si="2"/>
        <v>1.5835641102640154</v>
      </c>
      <c r="D55" s="35">
        <f t="shared" ca="1" si="3"/>
        <v>4.684472341285403</v>
      </c>
      <c r="E55" s="35">
        <f t="shared" ca="1" si="4"/>
        <v>6.5203970526282191</v>
      </c>
      <c r="F55" s="35">
        <f t="shared" ca="1" si="5"/>
        <v>1</v>
      </c>
      <c r="G55" s="35">
        <f t="shared" ca="1" si="8"/>
        <v>7.3036664358922323</v>
      </c>
      <c r="H55" s="35">
        <f t="shared" ca="1" si="8"/>
        <v>3.1518583483313227</v>
      </c>
      <c r="I55" s="35">
        <f t="shared" ca="1" si="8"/>
        <v>6.6752434102247218</v>
      </c>
      <c r="J55" s="35">
        <f t="shared" ca="1" si="8"/>
        <v>4.159286645124598</v>
      </c>
      <c r="K55" s="35">
        <f t="shared" ca="1" si="8"/>
        <v>4.7366522423538395</v>
      </c>
      <c r="L55" s="35">
        <f t="shared" ca="1" si="8"/>
        <v>6.8416635175998719</v>
      </c>
      <c r="M55" s="35">
        <f t="shared" ca="1" si="8"/>
        <v>7.1662528311550817</v>
      </c>
      <c r="N55" s="35">
        <f t="shared" ca="1" si="8"/>
        <v>3.7113313029505086</v>
      </c>
      <c r="O55" s="35">
        <f t="shared" ca="1" si="8"/>
        <v>7.0202967758441659</v>
      </c>
      <c r="P55" s="35">
        <f t="shared" ca="1" si="8"/>
        <v>5.2580954600917691</v>
      </c>
    </row>
    <row r="56" spans="1:16" x14ac:dyDescent="0.15">
      <c r="A56" s="34">
        <v>46</v>
      </c>
      <c r="B56" s="35">
        <f t="shared" ca="1" si="1"/>
        <v>6.2195661623997456</v>
      </c>
      <c r="C56" s="35">
        <f t="shared" ca="1" si="2"/>
        <v>1.1147225780773846</v>
      </c>
      <c r="D56" s="35">
        <f t="shared" ca="1" si="3"/>
        <v>5.5733824322560901</v>
      </c>
      <c r="E56" s="35">
        <f t="shared" ca="1" si="4"/>
        <v>6.8657498925434011</v>
      </c>
      <c r="F56" s="35">
        <f t="shared" ca="1" si="5"/>
        <v>0</v>
      </c>
      <c r="G56" s="35">
        <f t="shared" ca="1" si="8"/>
        <v>6.8234177659225068</v>
      </c>
      <c r="H56" s="35">
        <f t="shared" ca="1" si="8"/>
        <v>5.4489535832071807</v>
      </c>
      <c r="I56" s="35">
        <f t="shared" ca="1" si="8"/>
        <v>6.5330351642823974</v>
      </c>
      <c r="J56" s="35">
        <f t="shared" ca="1" si="8"/>
        <v>5.4177804375909346</v>
      </c>
      <c r="K56" s="35">
        <f t="shared" ca="1" si="8"/>
        <v>5.7975096856968227</v>
      </c>
      <c r="L56" s="35">
        <f t="shared" ca="1" si="8"/>
        <v>6.657459659681594</v>
      </c>
      <c r="M56" s="35">
        <f t="shared" ca="1" si="8"/>
        <v>7.5919045478071165</v>
      </c>
      <c r="N56" s="35">
        <f t="shared" ca="1" si="8"/>
        <v>3.8159691667534181</v>
      </c>
      <c r="O56" s="35">
        <f t="shared" ca="1" si="8"/>
        <v>6.8843800669057718</v>
      </c>
      <c r="P56" s="35">
        <f t="shared" ca="1" si="8"/>
        <v>7.2252515461497158</v>
      </c>
    </row>
    <row r="57" spans="1:16" x14ac:dyDescent="0.15">
      <c r="A57" s="34">
        <v>47</v>
      </c>
      <c r="B57" s="35">
        <f t="shared" ca="1" si="1"/>
        <v>5.4525219176147868</v>
      </c>
      <c r="C57" s="35">
        <f t="shared" ca="1" si="2"/>
        <v>1.869923829573658</v>
      </c>
      <c r="D57" s="35">
        <f t="shared" ca="1" si="3"/>
        <v>4.3685622140601552</v>
      </c>
      <c r="E57" s="35">
        <f t="shared" ca="1" si="4"/>
        <v>6.5364816211694183</v>
      </c>
      <c r="F57" s="35">
        <f t="shared" ca="1" si="5"/>
        <v>1</v>
      </c>
      <c r="G57" s="35">
        <f t="shared" ca="1" si="8"/>
        <v>2.0506937561095966</v>
      </c>
      <c r="H57" s="35">
        <f t="shared" ca="1" si="8"/>
        <v>5.7936059984649582</v>
      </c>
      <c r="I57" s="35">
        <f t="shared" ca="1" si="8"/>
        <v>5.6823193226409892</v>
      </c>
      <c r="J57" s="35">
        <f t="shared" ca="1" si="8"/>
        <v>4.0639472661202261</v>
      </c>
      <c r="K57" s="35">
        <f t="shared" ca="1" si="8"/>
        <v>4.7108115242169744</v>
      </c>
      <c r="L57" s="35">
        <f t="shared" ca="1" si="8"/>
        <v>9.1143296430863181</v>
      </c>
      <c r="M57" s="35">
        <f t="shared" ca="1" si="8"/>
        <v>6.6894292540910802</v>
      </c>
      <c r="N57" s="35">
        <f t="shared" ca="1" si="8"/>
        <v>4.2590883650601636</v>
      </c>
      <c r="O57" s="35">
        <f t="shared" ca="1" si="8"/>
        <v>5.8592307140488256</v>
      </c>
      <c r="P57" s="35">
        <f t="shared" ca="1" si="8"/>
        <v>6.3017633323087399</v>
      </c>
    </row>
    <row r="58" spans="1:16" x14ac:dyDescent="0.15">
      <c r="A58" s="34">
        <v>48</v>
      </c>
      <c r="B58" s="35">
        <f t="shared" ca="1" si="1"/>
        <v>5.6765184661157209</v>
      </c>
      <c r="C58" s="35">
        <f t="shared" ca="1" si="2"/>
        <v>2.5174766637372858</v>
      </c>
      <c r="D58" s="35">
        <f t="shared" ca="1" si="3"/>
        <v>4.2171845537003971</v>
      </c>
      <c r="E58" s="35">
        <f t="shared" ca="1" si="4"/>
        <v>7.1358523785310446</v>
      </c>
      <c r="F58" s="35">
        <f t="shared" ca="1" si="5"/>
        <v>1</v>
      </c>
      <c r="G58" s="35">
        <f t="shared" ca="1" si="8"/>
        <v>5.9323551064744766</v>
      </c>
      <c r="H58" s="35">
        <f ca="1">_xlfn.NORM.INV(RAND(),$B$2,$B$3)</f>
        <v>6.3972240152384154</v>
      </c>
      <c r="I58" s="35">
        <f t="shared" ca="1" si="8"/>
        <v>4.006295259099157</v>
      </c>
      <c r="J58" s="35">
        <f t="shared" ca="1" si="8"/>
        <v>5.2262141128768782</v>
      </c>
      <c r="K58" s="35">
        <f t="shared" ca="1" si="8"/>
        <v>1.5930399303390863</v>
      </c>
      <c r="L58" s="35">
        <f t="shared" ca="1" si="8"/>
        <v>7.2711667097856658</v>
      </c>
      <c r="M58" s="35">
        <f t="shared" ca="1" si="8"/>
        <v>3.5338815259903189</v>
      </c>
      <c r="N58" s="35">
        <f t="shared" ca="1" si="8"/>
        <v>4.5805699535844795</v>
      </c>
      <c r="O58" s="35">
        <f t="shared" ca="1" si="8"/>
        <v>10.668518723085402</v>
      </c>
      <c r="P58" s="35">
        <f t="shared" ca="1" si="8"/>
        <v>7.5559193246833285</v>
      </c>
    </row>
    <row r="59" spans="1:16" x14ac:dyDescent="0.15">
      <c r="A59" s="34">
        <v>49</v>
      </c>
      <c r="B59" s="35">
        <f t="shared" ca="1" si="1"/>
        <v>4.9506111256853336</v>
      </c>
      <c r="C59" s="35">
        <f t="shared" ca="1" si="2"/>
        <v>1.9325866710128912</v>
      </c>
      <c r="D59" s="35">
        <f t="shared" ca="1" si="3"/>
        <v>3.8303269505366648</v>
      </c>
      <c r="E59" s="35">
        <f t="shared" ca="1" si="4"/>
        <v>6.0708953008340023</v>
      </c>
      <c r="F59" s="35">
        <f t="shared" ca="1" si="5"/>
        <v>1</v>
      </c>
      <c r="G59" s="35">
        <f t="shared" ca="1" si="8"/>
        <v>5.0669088071114938</v>
      </c>
      <c r="H59" s="35">
        <f t="shared" ca="1" si="8"/>
        <v>7.1234785609124671</v>
      </c>
      <c r="I59" s="35">
        <f t="shared" ca="1" si="8"/>
        <v>5.9792757298279753</v>
      </c>
      <c r="J59" s="35">
        <f t="shared" ca="1" si="8"/>
        <v>2.5215789335004581</v>
      </c>
      <c r="K59" s="35">
        <f t="shared" ca="1" si="8"/>
        <v>4.6686614963063438</v>
      </c>
      <c r="L59" s="35">
        <f t="shared" ca="1" si="8"/>
        <v>5.2444649818464528</v>
      </c>
      <c r="M59" s="35">
        <f t="shared" ca="1" si="8"/>
        <v>1.1225155295959479</v>
      </c>
      <c r="N59" s="35">
        <f t="shared" ca="1" si="8"/>
        <v>4.415398205464359</v>
      </c>
      <c r="O59" s="35">
        <f t="shared" ca="1" si="8"/>
        <v>7.3219760786099268</v>
      </c>
      <c r="P59" s="35">
        <f t="shared" ca="1" si="8"/>
        <v>6.0418529336779176</v>
      </c>
    </row>
    <row r="60" spans="1:16" x14ac:dyDescent="0.15">
      <c r="A60" s="34">
        <v>50</v>
      </c>
      <c r="B60" s="35">
        <f t="shared" ca="1" si="1"/>
        <v>3.9208617151310206</v>
      </c>
      <c r="C60" s="35">
        <f t="shared" ca="1" si="2"/>
        <v>2.1707261292814892</v>
      </c>
      <c r="D60" s="35">
        <f t="shared" ca="1" si="3"/>
        <v>2.6625325712477999</v>
      </c>
      <c r="E60" s="35">
        <f t="shared" ca="1" si="4"/>
        <v>5.1791908590142413</v>
      </c>
      <c r="F60" s="35">
        <f t="shared" ca="1" si="5"/>
        <v>1</v>
      </c>
      <c r="G60" s="35">
        <f t="shared" ref="G60:P60" ca="1" si="9">_xlfn.NORM.INV(RAND(),$B$2,$B$3)</f>
        <v>7.0218838135857879</v>
      </c>
      <c r="H60" s="35">
        <f t="shared" ca="1" si="9"/>
        <v>2.6659376056161306</v>
      </c>
      <c r="I60" s="35">
        <f t="shared" ca="1" si="9"/>
        <v>3.6170326431494431</v>
      </c>
      <c r="J60" s="35">
        <f t="shared" ca="1" si="9"/>
        <v>1.0408134092600685</v>
      </c>
      <c r="K60" s="35">
        <f t="shared" ca="1" si="9"/>
        <v>1.0383166719457768</v>
      </c>
      <c r="L60" s="35">
        <f t="shared" ca="1" si="9"/>
        <v>4.2890854618373222</v>
      </c>
      <c r="M60" s="35">
        <f t="shared" ca="1" si="9"/>
        <v>2.1499641772066105</v>
      </c>
      <c r="N60" s="35">
        <f t="shared" ca="1" si="9"/>
        <v>6.2962095385186174</v>
      </c>
      <c r="O60" s="35">
        <f t="shared" ca="1" si="9"/>
        <v>5.9531461202944351</v>
      </c>
      <c r="P60" s="35">
        <f t="shared" ca="1" si="9"/>
        <v>5.1362277098960121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D9"/>
  <sheetViews>
    <sheetView zoomScale="150" workbookViewId="0">
      <selection activeCell="B3" sqref="B3"/>
    </sheetView>
  </sheetViews>
  <sheetFormatPr baseColWidth="10" defaultColWidth="8.83203125" defaultRowHeight="13" x14ac:dyDescent="0.15"/>
  <cols>
    <col min="1" max="1" width="10.1640625" bestFit="1" customWidth="1"/>
  </cols>
  <sheetData>
    <row r="1" spans="1:4" x14ac:dyDescent="0.15">
      <c r="D1" s="32"/>
    </row>
    <row r="2" spans="1:4" x14ac:dyDescent="0.15">
      <c r="A2" s="32" t="s">
        <v>47</v>
      </c>
      <c r="B2">
        <v>0.05</v>
      </c>
      <c r="D2" s="32"/>
    </row>
    <row r="3" spans="1:4" x14ac:dyDescent="0.15">
      <c r="A3" s="32" t="s">
        <v>53</v>
      </c>
      <c r="B3">
        <v>1.87781</v>
      </c>
      <c r="D3" s="32"/>
    </row>
    <row r="4" spans="1:4" x14ac:dyDescent="0.15">
      <c r="A4" s="32" t="s">
        <v>54</v>
      </c>
      <c r="B4">
        <v>0.1</v>
      </c>
      <c r="D4" s="32"/>
    </row>
    <row r="5" spans="1:4" x14ac:dyDescent="0.15">
      <c r="A5" s="32" t="s">
        <v>49</v>
      </c>
      <c r="B5">
        <v>1348.7994867996626</v>
      </c>
      <c r="D5" s="32"/>
    </row>
    <row r="6" spans="1:4" x14ac:dyDescent="0.15">
      <c r="A6" s="32" t="s">
        <v>55</v>
      </c>
      <c r="B6">
        <f>B2/2</f>
        <v>2.5000000000000001E-2</v>
      </c>
      <c r="D6" s="32"/>
    </row>
    <row r="7" spans="1:4" x14ac:dyDescent="0.15">
      <c r="A7" s="32" t="s">
        <v>65</v>
      </c>
      <c r="B7">
        <f>_xlfn.T.INV(1-B6,B5-1)</f>
        <v>1.9617266928070978</v>
      </c>
      <c r="D7" s="32"/>
    </row>
    <row r="8" spans="1:4" x14ac:dyDescent="0.15">
      <c r="A8" s="32" t="s">
        <v>56</v>
      </c>
      <c r="B8">
        <f>B7*B3/SQRT(B5)</f>
        <v>0.10030358438288722</v>
      </c>
      <c r="D8" s="32"/>
    </row>
    <row r="9" spans="1:4" x14ac:dyDescent="0.15">
      <c r="A9" s="32" t="s">
        <v>57</v>
      </c>
      <c r="B9">
        <f>B8-B4</f>
        <v>3.0358438288721756E-4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7D2C-DA1D-5141-B1DE-B0196945DCD1}">
  <dimension ref="A3:E7"/>
  <sheetViews>
    <sheetView zoomScale="292" zoomScaleNormal="292" workbookViewId="0">
      <selection activeCell="B6" sqref="B6"/>
    </sheetView>
  </sheetViews>
  <sheetFormatPr baseColWidth="10" defaultColWidth="11.5" defaultRowHeight="13" x14ac:dyDescent="0.15"/>
  <cols>
    <col min="1" max="16384" width="11.5" style="38"/>
  </cols>
  <sheetData>
    <row r="3" spans="1:5" x14ac:dyDescent="0.15">
      <c r="A3" s="38" t="s">
        <v>103</v>
      </c>
      <c r="B3" s="38">
        <v>47.25</v>
      </c>
      <c r="D3" s="38" t="s">
        <v>104</v>
      </c>
      <c r="E3" s="38">
        <v>0.5</v>
      </c>
    </row>
    <row r="4" spans="1:5" x14ac:dyDescent="0.15">
      <c r="A4" s="38" t="s">
        <v>105</v>
      </c>
      <c r="B4" s="38">
        <v>0.05</v>
      </c>
      <c r="D4" s="38" t="s">
        <v>106</v>
      </c>
      <c r="E4" s="38">
        <f>_xlfn.NORM.S.INV(1-(B4/2))</f>
        <v>1.9599639845400536</v>
      </c>
    </row>
    <row r="5" spans="1:5" x14ac:dyDescent="0.15">
      <c r="A5" s="38" t="s">
        <v>107</v>
      </c>
      <c r="B5" s="38">
        <v>10</v>
      </c>
      <c r="D5" s="38" t="s">
        <v>108</v>
      </c>
      <c r="E5" s="38">
        <f>(E4*B7/E3)^2</f>
        <v>67036.950607806153</v>
      </c>
    </row>
    <row r="6" spans="1:5" x14ac:dyDescent="0.15">
      <c r="A6" s="38" t="s">
        <v>109</v>
      </c>
      <c r="B6" s="38">
        <f>TINV(B4,B5-1)</f>
        <v>2.2621571627982053</v>
      </c>
    </row>
    <row r="7" spans="1:5" x14ac:dyDescent="0.15">
      <c r="A7" s="38" t="s">
        <v>110</v>
      </c>
      <c r="B7" s="38">
        <f>(B3*SQRT(B5))/B6</f>
        <v>66.050945486975721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G7"/>
  <sheetViews>
    <sheetView tabSelected="1" zoomScale="240" zoomScaleNormal="240" workbookViewId="0">
      <selection activeCell="C6" sqref="C6"/>
    </sheetView>
  </sheetViews>
  <sheetFormatPr baseColWidth="10" defaultColWidth="8.83203125" defaultRowHeight="13" x14ac:dyDescent="0.15"/>
  <cols>
    <col min="1" max="1" width="12.33203125" customWidth="1"/>
  </cols>
  <sheetData>
    <row r="1" spans="1:7" x14ac:dyDescent="0.15">
      <c r="D1" s="32"/>
    </row>
    <row r="2" spans="1:7" x14ac:dyDescent="0.15">
      <c r="A2" s="32" t="s">
        <v>47</v>
      </c>
      <c r="B2">
        <v>0.05</v>
      </c>
      <c r="D2" s="32"/>
    </row>
    <row r="3" spans="1:7" ht="14" x14ac:dyDescent="0.2">
      <c r="A3" s="32" t="s">
        <v>53</v>
      </c>
      <c r="B3" s="33">
        <v>23.442</v>
      </c>
      <c r="D3" s="32"/>
      <c r="G3">
        <f xml:space="preserve"> (38742.22 - 36833.5)/2</f>
        <v>954.36000000000058</v>
      </c>
    </row>
    <row r="4" spans="1:7" x14ac:dyDescent="0.15">
      <c r="A4" s="32" t="s">
        <v>68</v>
      </c>
      <c r="B4">
        <v>2</v>
      </c>
      <c r="D4" s="32"/>
    </row>
    <row r="5" spans="1:7" x14ac:dyDescent="0.15">
      <c r="A5" s="32" t="s">
        <v>55</v>
      </c>
      <c r="B5">
        <f>B2/2</f>
        <v>2.5000000000000001E-2</v>
      </c>
      <c r="D5" s="32"/>
    </row>
    <row r="6" spans="1:7" x14ac:dyDescent="0.15">
      <c r="A6" s="32" t="s">
        <v>67</v>
      </c>
      <c r="B6">
        <f>_xlfn.NORM.S.INV(1-B5)</f>
        <v>1.9599639845400536</v>
      </c>
      <c r="D6" s="32"/>
    </row>
    <row r="7" spans="1:7" x14ac:dyDescent="0.15">
      <c r="A7" s="32" t="s">
        <v>66</v>
      </c>
      <c r="B7">
        <f>(B6*B3/B4)^2</f>
        <v>527.74668491264765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/>
  <dimension ref="A1:C5"/>
  <sheetViews>
    <sheetView zoomScale="210" zoomScaleNormal="210" zoomScalePageLayoutView="150" workbookViewId="0">
      <selection activeCell="C5" sqref="C5"/>
    </sheetView>
  </sheetViews>
  <sheetFormatPr baseColWidth="10" defaultColWidth="8.83203125" defaultRowHeight="13" x14ac:dyDescent="0.15"/>
  <cols>
    <col min="1" max="1" width="11.33203125" customWidth="1"/>
    <col min="3" max="3" width="13.83203125" customWidth="1"/>
  </cols>
  <sheetData>
    <row r="1" spans="1:3" x14ac:dyDescent="0.15">
      <c r="A1" s="32" t="s">
        <v>58</v>
      </c>
      <c r="B1">
        <v>5</v>
      </c>
    </row>
    <row r="2" spans="1:3" x14ac:dyDescent="0.15">
      <c r="A2" s="32" t="s">
        <v>47</v>
      </c>
      <c r="B2">
        <v>0.05</v>
      </c>
    </row>
    <row r="3" spans="1:3" x14ac:dyDescent="0.15">
      <c r="A3" s="32" t="s">
        <v>59</v>
      </c>
      <c r="B3">
        <f>TINV(B2,B1)</f>
        <v>2.570581835636315</v>
      </c>
      <c r="C3" s="29" t="s">
        <v>62</v>
      </c>
    </row>
    <row r="4" spans="1:3" x14ac:dyDescent="0.15">
      <c r="A4" s="32" t="s">
        <v>60</v>
      </c>
      <c r="B4">
        <f>_xlfn.T.INV(1-B2,B1)</f>
        <v>2.0150483733330233</v>
      </c>
      <c r="C4" s="29" t="s">
        <v>63</v>
      </c>
    </row>
    <row r="5" spans="1:3" x14ac:dyDescent="0.15">
      <c r="A5" s="32" t="s">
        <v>61</v>
      </c>
      <c r="B5">
        <f>_xlfn.T.INV.2T(B2,B1)</f>
        <v>2.570581835636315</v>
      </c>
      <c r="C5" s="29" t="s">
        <v>64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RAND function</vt:lpstr>
      <vt:lpstr>Distributions</vt:lpstr>
      <vt:lpstr>DiscreteEmpirical</vt:lpstr>
      <vt:lpstr>Data Table</vt:lpstr>
      <vt:lpstr>Sampling Error</vt:lpstr>
      <vt:lpstr>Normal Sampling</vt:lpstr>
      <vt:lpstr>P-P Plot NS</vt:lpstr>
      <vt:lpstr>Uniform Sampling</vt:lpstr>
      <vt:lpstr>P-P Plot US</vt:lpstr>
      <vt:lpstr>Confidence Interval</vt:lpstr>
      <vt:lpstr>SampleSize</vt:lpstr>
      <vt:lpstr>Computing S from hw</vt:lpstr>
      <vt:lpstr>Z SampleSize</vt:lpstr>
      <vt:lpstr>TINV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D. Rossetti</cp:lastModifiedBy>
  <dcterms:created xsi:type="dcterms:W3CDTF">1996-10-14T23:33:28Z</dcterms:created>
  <dcterms:modified xsi:type="dcterms:W3CDTF">2024-03-11T20:35:14Z</dcterms:modified>
</cp:coreProperties>
</file>