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72453584-727B-4A09-BD5C-765CD784B8A4}" xr6:coauthVersionLast="47" xr6:coauthVersionMax="47" xr10:uidLastSave="{00000000-0000-0000-0000-000000000000}"/>
  <bookViews>
    <workbookView xWindow="-120" yWindow="-120" windowWidth="29040" windowHeight="15720" xr2:uid="{F9B2DBF0-B5E4-4FB5-B152-793F9016B12C}"/>
  </bookViews>
  <sheets>
    <sheet name="Dados" sheetId="1" r:id="rId1"/>
    <sheet name="Tabela de Conversõ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T8" i="1" l="1"/>
  <c r="IT37" i="1"/>
  <c r="IS8" i="1"/>
  <c r="IS37" i="1"/>
  <c r="IR8" i="1"/>
  <c r="IR37" i="1"/>
  <c r="IR18" i="1"/>
  <c r="IR19" i="1" s="1"/>
  <c r="IS18" i="1"/>
  <c r="IS19" i="1" s="1"/>
  <c r="IR16" i="1"/>
  <c r="IS16" i="1"/>
  <c r="IR14" i="1"/>
  <c r="IR15" i="1" s="1"/>
  <c r="IS14" i="1"/>
  <c r="IS15" i="1" s="1"/>
  <c r="IS12" i="1"/>
  <c r="IR11" i="1"/>
  <c r="IR12" i="1" s="1"/>
  <c r="IS11" i="1"/>
  <c r="IR3" i="1"/>
  <c r="IS3" i="1"/>
  <c r="IO8" i="1"/>
  <c r="IO37" i="1"/>
  <c r="IN8" i="1"/>
  <c r="IN37" i="1"/>
  <c r="IM8" i="1"/>
  <c r="IM37" i="1"/>
  <c r="IL8" i="1"/>
  <c r="IL37" i="1"/>
  <c r="IK8" i="1"/>
  <c r="IK37" i="1"/>
  <c r="IK18" i="1"/>
  <c r="IK19" i="1" s="1"/>
  <c r="IL18" i="1"/>
  <c r="IL19" i="1" s="1"/>
  <c r="IK16" i="1"/>
  <c r="IL16" i="1"/>
  <c r="IK15" i="1"/>
  <c r="IL15" i="1"/>
  <c r="IK14" i="1"/>
  <c r="IL14" i="1"/>
  <c r="IL12" i="1"/>
  <c r="IK11" i="1"/>
  <c r="IK12" i="1" s="1"/>
  <c r="IL11" i="1"/>
  <c r="IK3" i="1"/>
  <c r="IL3" i="1"/>
  <c r="IH8" i="1"/>
  <c r="IH37" i="1"/>
  <c r="IG8" i="1"/>
  <c r="IG37" i="1"/>
  <c r="IF8" i="1"/>
  <c r="IF37" i="1"/>
  <c r="IE8" i="1"/>
  <c r="IE37" i="1"/>
  <c r="ID8" i="1"/>
  <c r="ID37" i="1"/>
  <c r="ID18" i="1"/>
  <c r="ID19" i="1" s="1"/>
  <c r="IE18" i="1"/>
  <c r="IE19" i="1" s="1"/>
  <c r="ID16" i="1"/>
  <c r="IE16" i="1"/>
  <c r="ID14" i="1"/>
  <c r="ID15" i="1" s="1"/>
  <c r="IE14" i="1"/>
  <c r="IE15" i="1" s="1"/>
  <c r="ID11" i="1"/>
  <c r="ID12" i="1" s="1"/>
  <c r="IE11" i="1"/>
  <c r="IE12" i="1" s="1"/>
  <c r="ID3" i="1"/>
  <c r="IE3" i="1"/>
  <c r="IA8" i="1"/>
  <c r="IA37" i="1"/>
  <c r="HZ8" i="1"/>
  <c r="HZ37" i="1"/>
  <c r="HY8" i="1"/>
  <c r="HY37" i="1"/>
  <c r="HX8" i="1"/>
  <c r="HX37" i="1"/>
  <c r="HW8" i="1"/>
  <c r="HW37" i="1"/>
  <c r="HW18" i="1"/>
  <c r="HW19" i="1" s="1"/>
  <c r="HX18" i="1"/>
  <c r="HX19" i="1" s="1"/>
  <c r="HW16" i="1"/>
  <c r="HX16" i="1"/>
  <c r="HW15" i="1"/>
  <c r="HW14" i="1"/>
  <c r="HX14" i="1"/>
  <c r="HX15" i="1" s="1"/>
  <c r="HW11" i="1"/>
  <c r="HW12" i="1" s="1"/>
  <c r="HX11" i="1"/>
  <c r="HX12" i="1" s="1"/>
  <c r="HW3" i="1"/>
  <c r="HX3" i="1"/>
  <c r="HT8" i="1"/>
  <c r="HT37" i="1"/>
  <c r="HS8" i="1"/>
  <c r="HS37" i="1"/>
  <c r="HR8" i="1"/>
  <c r="HR37" i="1"/>
  <c r="HQ8" i="1"/>
  <c r="HQ37" i="1"/>
  <c r="HP8" i="1"/>
  <c r="HP37" i="1"/>
  <c r="HM8" i="1"/>
  <c r="HM37" i="1"/>
  <c r="HP11" i="1"/>
  <c r="HQ11" i="1"/>
  <c r="HQ12" i="1" s="1"/>
  <c r="HP12" i="1"/>
  <c r="HP14" i="1"/>
  <c r="HP15" i="1" s="1"/>
  <c r="HQ14" i="1"/>
  <c r="HQ15" i="1" s="1"/>
  <c r="HP16" i="1"/>
  <c r="HQ16" i="1"/>
  <c r="HP18" i="1"/>
  <c r="HP19" i="1" s="1"/>
  <c r="HQ18" i="1"/>
  <c r="HQ19" i="1" s="1"/>
  <c r="HP3" i="1"/>
  <c r="HQ3" i="1"/>
  <c r="HL8" i="1"/>
  <c r="HL37" i="1"/>
  <c r="HK8" i="1"/>
  <c r="HK37" i="1"/>
  <c r="HJ8" i="1"/>
  <c r="HJ37" i="1"/>
  <c r="HI8" i="1"/>
  <c r="HI37" i="1"/>
  <c r="HI18" i="1"/>
  <c r="HI19" i="1" s="1"/>
  <c r="HJ18" i="1"/>
  <c r="HJ19" i="1" s="1"/>
  <c r="HI16" i="1"/>
  <c r="HJ16" i="1"/>
  <c r="HI14" i="1"/>
  <c r="HI15" i="1" s="1"/>
  <c r="HJ14" i="1"/>
  <c r="HJ15" i="1" s="1"/>
  <c r="HI11" i="1"/>
  <c r="HI12" i="1" s="1"/>
  <c r="HJ11" i="1"/>
  <c r="HJ12" i="1" s="1"/>
  <c r="HI3" i="1"/>
  <c r="HJ3" i="1"/>
  <c r="HF11" i="1"/>
  <c r="HF12" i="1" s="1"/>
  <c r="HF8" i="1"/>
  <c r="HF37" i="1"/>
  <c r="HE8" i="1"/>
  <c r="HE37" i="1"/>
  <c r="HD8" i="1"/>
  <c r="HD37" i="1"/>
  <c r="HC8" i="1"/>
  <c r="HC37" i="1"/>
  <c r="HC12" i="1"/>
  <c r="HB12" i="1"/>
  <c r="HF18" i="1"/>
  <c r="HF19" i="1" s="1"/>
  <c r="HE18" i="1"/>
  <c r="HE19" i="1" s="1"/>
  <c r="HD18" i="1"/>
  <c r="HD19" i="1" s="1"/>
  <c r="HC18" i="1"/>
  <c r="HC19" i="1" s="1"/>
  <c r="HB18" i="1"/>
  <c r="HB8" i="1"/>
  <c r="HB37" i="1"/>
  <c r="HB19" i="1"/>
  <c r="HF16" i="1"/>
  <c r="HE16" i="1"/>
  <c r="HD16" i="1"/>
  <c r="HC16" i="1"/>
  <c r="HB16" i="1"/>
  <c r="HF14" i="1"/>
  <c r="HF15" i="1" s="1"/>
  <c r="HE14" i="1"/>
  <c r="HE15" i="1" s="1"/>
  <c r="HD14" i="1"/>
  <c r="HD15" i="1" s="1"/>
  <c r="HC14" i="1"/>
  <c r="HC15" i="1" s="1"/>
  <c r="HB14" i="1"/>
  <c r="HB15" i="1" s="1"/>
  <c r="HE11" i="1"/>
  <c r="HE12" i="1" s="1"/>
  <c r="HD11" i="1"/>
  <c r="HD12" i="1" s="1"/>
  <c r="HC11" i="1"/>
  <c r="HB11" i="1"/>
  <c r="HF3" i="1"/>
  <c r="HE3" i="1"/>
  <c r="HD3" i="1"/>
  <c r="HC3" i="1"/>
  <c r="HB3" i="1"/>
  <c r="GY8" i="1"/>
  <c r="GY37" i="1"/>
  <c r="GX8" i="1"/>
  <c r="GX37" i="1"/>
  <c r="GW37" i="1"/>
  <c r="GW8" i="1"/>
  <c r="GV8" i="1"/>
  <c r="GV37" i="1"/>
  <c r="GU8" i="1"/>
  <c r="GU37" i="1"/>
  <c r="GU18" i="1"/>
  <c r="GU19" i="1" s="1"/>
  <c r="GV18" i="1"/>
  <c r="GV19" i="1" s="1"/>
  <c r="GU16" i="1"/>
  <c r="GV16" i="1"/>
  <c r="GU14" i="1"/>
  <c r="GU15" i="1" s="1"/>
  <c r="GV14" i="1"/>
  <c r="GV15" i="1" s="1"/>
  <c r="GU11" i="1"/>
  <c r="GU12" i="1" s="1"/>
  <c r="GV11" i="1"/>
  <c r="GV12" i="1" s="1"/>
  <c r="GU3" i="1"/>
  <c r="GV3" i="1"/>
  <c r="GR8" i="1"/>
  <c r="GR37" i="1"/>
  <c r="GQ8" i="1"/>
  <c r="GQ37" i="1"/>
  <c r="GP8" i="1"/>
  <c r="GP37" i="1"/>
  <c r="GO8" i="1"/>
  <c r="GO37" i="1"/>
  <c r="GN8" i="1"/>
  <c r="GN37" i="1"/>
  <c r="GK8" i="1"/>
  <c r="GK37" i="1"/>
  <c r="GN18" i="1"/>
  <c r="GN19" i="1" s="1"/>
  <c r="GO18" i="1"/>
  <c r="GO19" i="1" s="1"/>
  <c r="GN16" i="1"/>
  <c r="GO16" i="1"/>
  <c r="GN15" i="1"/>
  <c r="GN14" i="1"/>
  <c r="GO14" i="1"/>
  <c r="GO15" i="1" s="1"/>
  <c r="GN11" i="1"/>
  <c r="GN12" i="1" s="1"/>
  <c r="GO11" i="1"/>
  <c r="GO12" i="1" s="1"/>
  <c r="GN3" i="1"/>
  <c r="GO3" i="1"/>
  <c r="GJ8" i="1"/>
  <c r="GJ37" i="1"/>
  <c r="GI8" i="1"/>
  <c r="GI37" i="1"/>
  <c r="GH8" i="1"/>
  <c r="GH37" i="1"/>
  <c r="GG8" i="1"/>
  <c r="GG37" i="1"/>
  <c r="GG18" i="1"/>
  <c r="GG19" i="1" s="1"/>
  <c r="GH18" i="1"/>
  <c r="GH19" i="1" s="1"/>
  <c r="GG16" i="1"/>
  <c r="GH16" i="1"/>
  <c r="GG14" i="1"/>
  <c r="GG15" i="1" s="1"/>
  <c r="GH14" i="1"/>
  <c r="GH15" i="1" s="1"/>
  <c r="GG11" i="1"/>
  <c r="GG12" i="1" s="1"/>
  <c r="GH11" i="1"/>
  <c r="GH12" i="1" s="1"/>
  <c r="GG3" i="1"/>
  <c r="GH3" i="1"/>
  <c r="GD8" i="1"/>
  <c r="GD37" i="1"/>
  <c r="GC8" i="1"/>
  <c r="GC37" i="1"/>
  <c r="GB37" i="1"/>
  <c r="GB8" i="1"/>
  <c r="GA8" i="1"/>
  <c r="GA37" i="1"/>
  <c r="FZ8" i="1"/>
  <c r="FZ37" i="1"/>
  <c r="FZ18" i="1"/>
  <c r="FZ19" i="1" s="1"/>
  <c r="GA18" i="1"/>
  <c r="GA19" i="1" s="1"/>
  <c r="FZ16" i="1"/>
  <c r="GA16" i="1"/>
  <c r="FZ14" i="1"/>
  <c r="FZ15" i="1" s="1"/>
  <c r="GA14" i="1"/>
  <c r="GA15" i="1" s="1"/>
  <c r="FZ11" i="1"/>
  <c r="FZ12" i="1" s="1"/>
  <c r="GA11" i="1"/>
  <c r="GA12" i="1" s="1"/>
  <c r="FZ3" i="1"/>
  <c r="GA3" i="1"/>
  <c r="FW8" i="1"/>
  <c r="FW37" i="1"/>
  <c r="FU8" i="1"/>
  <c r="FV8" i="1"/>
  <c r="FV37" i="1"/>
  <c r="FU37" i="1"/>
  <c r="FT8" i="1"/>
  <c r="FT37" i="1"/>
  <c r="FS8" i="1"/>
  <c r="FS37" i="1"/>
  <c r="FS18" i="1"/>
  <c r="FS19" i="1" s="1"/>
  <c r="FT18" i="1"/>
  <c r="FT19" i="1" s="1"/>
  <c r="FS16" i="1"/>
  <c r="FT16" i="1"/>
  <c r="FS14" i="1"/>
  <c r="FS15" i="1" s="1"/>
  <c r="FT14" i="1"/>
  <c r="FT15" i="1" s="1"/>
  <c r="FS11" i="1"/>
  <c r="FS12" i="1" s="1"/>
  <c r="FT11" i="1"/>
  <c r="FT12" i="1" s="1"/>
  <c r="FS3" i="1"/>
  <c r="FT3" i="1"/>
  <c r="FP8" i="1"/>
  <c r="FP37" i="1"/>
  <c r="FO37" i="1"/>
  <c r="FN37" i="1"/>
  <c r="FO8" i="1"/>
  <c r="FN8" i="1"/>
  <c r="FM8" i="1"/>
  <c r="FM37" i="1"/>
  <c r="FL37" i="1"/>
  <c r="FL8" i="1"/>
  <c r="FI37" i="1"/>
  <c r="FI8" i="1"/>
  <c r="FL18" i="1"/>
  <c r="FL19" i="1" s="1"/>
  <c r="FM18" i="1"/>
  <c r="FM19" i="1" s="1"/>
  <c r="FL16" i="1"/>
  <c r="FM16" i="1"/>
  <c r="FL14" i="1"/>
  <c r="FL15" i="1" s="1"/>
  <c r="FM14" i="1"/>
  <c r="FM15" i="1" s="1"/>
  <c r="FL11" i="1"/>
  <c r="FL12" i="1" s="1"/>
  <c r="FM11" i="1"/>
  <c r="FM12" i="1" s="1"/>
  <c r="FL3" i="1"/>
  <c r="FM3" i="1"/>
  <c r="FH8" i="1"/>
  <c r="FH37" i="1"/>
  <c r="FG8" i="1"/>
  <c r="FG37" i="1"/>
  <c r="FF8" i="1"/>
  <c r="FF37" i="1"/>
  <c r="FE8" i="1"/>
  <c r="FE37" i="1"/>
  <c r="FE18" i="1"/>
  <c r="FE19" i="1" s="1"/>
  <c r="FF18" i="1"/>
  <c r="FF19" i="1" s="1"/>
  <c r="FE16" i="1"/>
  <c r="FF16" i="1"/>
  <c r="FE14" i="1"/>
  <c r="FE15" i="1" s="1"/>
  <c r="FF14" i="1"/>
  <c r="FF15" i="1" s="1"/>
  <c r="FE11" i="1"/>
  <c r="FE12" i="1" s="1"/>
  <c r="FF11" i="1"/>
  <c r="FF12" i="1" s="1"/>
  <c r="FE3" i="1"/>
  <c r="FF3" i="1"/>
  <c r="FB8" i="1"/>
  <c r="FB37" i="1"/>
  <c r="FA8" i="1"/>
  <c r="FA37" i="1"/>
  <c r="EZ37" i="1"/>
  <c r="EZ8" i="1"/>
  <c r="EY8" i="1"/>
  <c r="EY37" i="1"/>
  <c r="EX8" i="1"/>
  <c r="EX37" i="1"/>
  <c r="EU8" i="1"/>
  <c r="EU37" i="1"/>
  <c r="EX18" i="1"/>
  <c r="EX19" i="1" s="1"/>
  <c r="EY18" i="1"/>
  <c r="EY19" i="1" s="1"/>
  <c r="EX16" i="1"/>
  <c r="EY16" i="1"/>
  <c r="EX14" i="1"/>
  <c r="EX15" i="1" s="1"/>
  <c r="EY14" i="1"/>
  <c r="EY15" i="1" s="1"/>
  <c r="EX11" i="1"/>
  <c r="EX12" i="1" s="1"/>
  <c r="EY11" i="1"/>
  <c r="EY12" i="1" s="1"/>
  <c r="EX3" i="1"/>
  <c r="EY3" i="1"/>
  <c r="ET8" i="1"/>
  <c r="ET37" i="1"/>
  <c r="ET3" i="1"/>
  <c r="ES8" i="1"/>
  <c r="ES37" i="1"/>
  <c r="ER8" i="1"/>
  <c r="ER37" i="1"/>
  <c r="EQ8" i="1"/>
  <c r="EQ37" i="1"/>
  <c r="EQ18" i="1"/>
  <c r="EQ19" i="1" s="1"/>
  <c r="ER18" i="1"/>
  <c r="ER19" i="1" s="1"/>
  <c r="EQ16" i="1"/>
  <c r="ER16" i="1"/>
  <c r="EQ14" i="1"/>
  <c r="EQ15" i="1" s="1"/>
  <c r="ER14" i="1"/>
  <c r="ER15" i="1" s="1"/>
  <c r="EQ11" i="1"/>
  <c r="EQ12" i="1" s="1"/>
  <c r="ER11" i="1"/>
  <c r="ER12" i="1" s="1"/>
  <c r="EQ3" i="1"/>
  <c r="ER3" i="1"/>
  <c r="EN8" i="1"/>
  <c r="EN37" i="1"/>
  <c r="EM8" i="1"/>
  <c r="EM37" i="1"/>
  <c r="EL8" i="1"/>
  <c r="EL37" i="1"/>
  <c r="EK8" i="1"/>
  <c r="EK37" i="1"/>
  <c r="EJ8" i="1"/>
  <c r="EJ37" i="1"/>
  <c r="EG8" i="1"/>
  <c r="EG37" i="1"/>
  <c r="EJ18" i="1"/>
  <c r="EJ19" i="1" s="1"/>
  <c r="EK18" i="1"/>
  <c r="EK19" i="1" s="1"/>
  <c r="EJ16" i="1"/>
  <c r="EK16" i="1"/>
  <c r="EJ14" i="1"/>
  <c r="EJ15" i="1" s="1"/>
  <c r="EK14" i="1"/>
  <c r="EK15" i="1" s="1"/>
  <c r="EJ11" i="1"/>
  <c r="EJ12" i="1" s="1"/>
  <c r="EK11" i="1"/>
  <c r="EK12" i="1" s="1"/>
  <c r="EJ3" i="1"/>
  <c r="EK3" i="1"/>
  <c r="EF8" i="1"/>
  <c r="EF37" i="1"/>
  <c r="EE8" i="1"/>
  <c r="EE37" i="1"/>
  <c r="ED37" i="1"/>
  <c r="ED8" i="1"/>
  <c r="EC8" i="1"/>
  <c r="EC37" i="1"/>
  <c r="DZ37" i="1"/>
  <c r="DZ8" i="1"/>
  <c r="EC3" i="1"/>
  <c r="ED3" i="1"/>
  <c r="EC11" i="1"/>
  <c r="EC12" i="1" s="1"/>
  <c r="ED11" i="1"/>
  <c r="ED12" i="1" s="1"/>
  <c r="EC14" i="1"/>
  <c r="EC15" i="1" s="1"/>
  <c r="ED14" i="1"/>
  <c r="ED15" i="1" s="1"/>
  <c r="EC18" i="1"/>
  <c r="EC19" i="1" s="1"/>
  <c r="ED18" i="1"/>
  <c r="ED19" i="1" s="1"/>
  <c r="EC16" i="1"/>
  <c r="ED16" i="1"/>
  <c r="DY8" i="1"/>
  <c r="DY37" i="1"/>
  <c r="DX8" i="1"/>
  <c r="DX37" i="1"/>
  <c r="DX3" i="1"/>
  <c r="DW8" i="1"/>
  <c r="DW37" i="1"/>
  <c r="DV8" i="1"/>
  <c r="DV37" i="1"/>
  <c r="DS37" i="1"/>
  <c r="DS8" i="1"/>
  <c r="DQ8" i="1"/>
  <c r="DQ37" i="1"/>
  <c r="DP8" i="1"/>
  <c r="DP37" i="1"/>
  <c r="DO8" i="1"/>
  <c r="DO37" i="1"/>
  <c r="DL8" i="1"/>
  <c r="DL37" i="1"/>
  <c r="DO18" i="1"/>
  <c r="DO19" i="1" s="1"/>
  <c r="DP18" i="1"/>
  <c r="DP19" i="1" s="1"/>
  <c r="DO16" i="1"/>
  <c r="DP16" i="1"/>
  <c r="DO14" i="1"/>
  <c r="DO15" i="1" s="1"/>
  <c r="DP14" i="1"/>
  <c r="DP15" i="1" s="1"/>
  <c r="DO11" i="1"/>
  <c r="DO12" i="1" s="1"/>
  <c r="DP11" i="1"/>
  <c r="DP12" i="1" s="1"/>
  <c r="DO3" i="1"/>
  <c r="DP3" i="1"/>
  <c r="DK8" i="1"/>
  <c r="DK37" i="1"/>
  <c r="DJ8" i="1"/>
  <c r="DJ37" i="1"/>
  <c r="DI8" i="1"/>
  <c r="DI37" i="1"/>
  <c r="DI18" i="1"/>
  <c r="DI19" i="1" s="1"/>
  <c r="DI16" i="1"/>
  <c r="DI14" i="1"/>
  <c r="DI15" i="1" s="1"/>
  <c r="DI11" i="1"/>
  <c r="DI12" i="1" s="1"/>
  <c r="DI3" i="1"/>
  <c r="DD8" i="1"/>
  <c r="DD37" i="1"/>
  <c r="DC37" i="1"/>
  <c r="DC8" i="1"/>
  <c r="DB8" i="1"/>
  <c r="DB37" i="1"/>
  <c r="DA8" i="1"/>
  <c r="DA37" i="1"/>
  <c r="DA18" i="1"/>
  <c r="DA19" i="1" s="1"/>
  <c r="DB18" i="1"/>
  <c r="DB19" i="1" s="1"/>
  <c r="DA16" i="1"/>
  <c r="DB16" i="1"/>
  <c r="DA14" i="1"/>
  <c r="DA15" i="1" s="1"/>
  <c r="DB14" i="1"/>
  <c r="DB15" i="1" s="1"/>
  <c r="DA11" i="1"/>
  <c r="DA12" i="1" s="1"/>
  <c r="DB11" i="1"/>
  <c r="DB12" i="1" s="1"/>
  <c r="DA3" i="1"/>
  <c r="DB3" i="1"/>
  <c r="CX8" i="1"/>
  <c r="CX37" i="1"/>
  <c r="CW8" i="1"/>
  <c r="CW37" i="1"/>
  <c r="CV8" i="1"/>
  <c r="CV37" i="1"/>
  <c r="CU8" i="1"/>
  <c r="CU37" i="1"/>
  <c r="CT8" i="1"/>
  <c r="CT37" i="1"/>
  <c r="CT18" i="1"/>
  <c r="CT19" i="1" s="1"/>
  <c r="CU18" i="1"/>
  <c r="CU19" i="1" s="1"/>
  <c r="CT16" i="1"/>
  <c r="CU16" i="1"/>
  <c r="CT14" i="1"/>
  <c r="CT15" i="1" s="1"/>
  <c r="CU14" i="1"/>
  <c r="CU15" i="1" s="1"/>
  <c r="CT11" i="1"/>
  <c r="CT12" i="1" s="1"/>
  <c r="CU11" i="1"/>
  <c r="CU12" i="1" s="1"/>
  <c r="CT3" i="1"/>
  <c r="CU3" i="1"/>
  <c r="CQ8" i="1"/>
  <c r="CQ37" i="1"/>
  <c r="CP8" i="1"/>
  <c r="CP37" i="1"/>
  <c r="CO8" i="1"/>
  <c r="CO37" i="1"/>
  <c r="CN8" i="1"/>
  <c r="CN37" i="1"/>
  <c r="CM8" i="1"/>
  <c r="CM37" i="1"/>
  <c r="CJ8" i="1"/>
  <c r="CJ37" i="1"/>
  <c r="CM18" i="1"/>
  <c r="CM19" i="1" s="1"/>
  <c r="CN18" i="1"/>
  <c r="CN19" i="1" s="1"/>
  <c r="CM16" i="1"/>
  <c r="CN16" i="1"/>
  <c r="CM14" i="1"/>
  <c r="CM15" i="1" s="1"/>
  <c r="CN14" i="1"/>
  <c r="CN15" i="1" s="1"/>
  <c r="CM11" i="1"/>
  <c r="CM12" i="1" s="1"/>
  <c r="CN11" i="1"/>
  <c r="CN12" i="1" s="1"/>
  <c r="CM3" i="1"/>
  <c r="CN3" i="1"/>
  <c r="CI8" i="1"/>
  <c r="CI37" i="1"/>
  <c r="CH8" i="1"/>
  <c r="CH37" i="1"/>
  <c r="CG8" i="1"/>
  <c r="CG37" i="1"/>
  <c r="CF8" i="1"/>
  <c r="CF37" i="1"/>
  <c r="CF18" i="1"/>
  <c r="CF19" i="1" s="1"/>
  <c r="CF16" i="1"/>
  <c r="CF14" i="1"/>
  <c r="CF15" i="1" s="1"/>
  <c r="CF11" i="1"/>
  <c r="CF12" i="1" s="1"/>
  <c r="CF3" i="1"/>
  <c r="CC3" i="1"/>
  <c r="CG18" i="1"/>
  <c r="CG19" i="1" s="1"/>
  <c r="CG16" i="1"/>
  <c r="CG14" i="1"/>
  <c r="CG15" i="1" s="1"/>
  <c r="CG11" i="1"/>
  <c r="CG12" i="1" s="1"/>
  <c r="CG3" i="1"/>
  <c r="CC8" i="1"/>
  <c r="CC37" i="1"/>
  <c r="CB8" i="1"/>
  <c r="CB37" i="1"/>
  <c r="CA8" i="1"/>
  <c r="CA37" i="1"/>
  <c r="BZ8" i="1"/>
  <c r="BZ37" i="1"/>
  <c r="BY8" i="1"/>
  <c r="BY37" i="1"/>
  <c r="BY18" i="1"/>
  <c r="BY19" i="1" s="1"/>
  <c r="BZ18" i="1"/>
  <c r="BZ19" i="1" s="1"/>
  <c r="BY16" i="1"/>
  <c r="BZ16" i="1"/>
  <c r="BY14" i="1"/>
  <c r="BY15" i="1" s="1"/>
  <c r="BZ14" i="1"/>
  <c r="BZ15" i="1" s="1"/>
  <c r="BY11" i="1"/>
  <c r="BY12" i="1" s="1"/>
  <c r="BZ11" i="1"/>
  <c r="BZ12" i="1" s="1"/>
  <c r="BY3" i="1"/>
  <c r="BZ3" i="1"/>
  <c r="BV8" i="1"/>
  <c r="BV37" i="1"/>
  <c r="BU8" i="1"/>
  <c r="BU37" i="1"/>
  <c r="BT8" i="1"/>
  <c r="BT37" i="1"/>
  <c r="BS8" i="1"/>
  <c r="BS37" i="1"/>
  <c r="BR8" i="1"/>
  <c r="BR37" i="1"/>
  <c r="BO8" i="1"/>
  <c r="BO37" i="1"/>
  <c r="BN8" i="1"/>
  <c r="BN37" i="1"/>
  <c r="BM37" i="1"/>
  <c r="BM8" i="1"/>
  <c r="BL37" i="1"/>
  <c r="BL18" i="1"/>
  <c r="BL19" i="1" s="1"/>
  <c r="BL16" i="1"/>
  <c r="BL14" i="1"/>
  <c r="BL15" i="1" s="1"/>
  <c r="BL11" i="1"/>
  <c r="BL12" i="1" s="1"/>
  <c r="BL8" i="1"/>
  <c r="BL3" i="1"/>
  <c r="BM18" i="1"/>
  <c r="BM19" i="1" s="1"/>
  <c r="BM16" i="1"/>
  <c r="BM14" i="1"/>
  <c r="BM15" i="1" s="1"/>
  <c r="BM11" i="1"/>
  <c r="BM12" i="1" s="1"/>
  <c r="BM3" i="1"/>
  <c r="BK18" i="1"/>
  <c r="BK19" i="1" s="1"/>
  <c r="BK16" i="1"/>
  <c r="BK14" i="1"/>
  <c r="BK15" i="1" s="1"/>
  <c r="BK11" i="1"/>
  <c r="BK12" i="1" s="1"/>
  <c r="BH37" i="1"/>
  <c r="BH8" i="1"/>
  <c r="BK8" i="1"/>
  <c r="BK37" i="1"/>
  <c r="BK3" i="1"/>
  <c r="BG8" i="1"/>
  <c r="BG37" i="1"/>
  <c r="BF8" i="1"/>
  <c r="BF37" i="1"/>
  <c r="BE8" i="1"/>
  <c r="BE37" i="1"/>
  <c r="BD8" i="1"/>
  <c r="BD37" i="1"/>
  <c r="BE18" i="1"/>
  <c r="BE19" i="1" s="1"/>
  <c r="BE16" i="1"/>
  <c r="BE14" i="1"/>
  <c r="BE15" i="1" s="1"/>
  <c r="BE11" i="1"/>
  <c r="BE12" i="1" s="1"/>
  <c r="BE3" i="1"/>
  <c r="BD18" i="1"/>
  <c r="BD19" i="1" s="1"/>
  <c r="BD16" i="1"/>
  <c r="BD14" i="1"/>
  <c r="BD15" i="1" s="1"/>
  <c r="BD11" i="1"/>
  <c r="BD12" i="1" s="1"/>
  <c r="BD3" i="1"/>
  <c r="BA8" i="1"/>
  <c r="BA37" i="1"/>
  <c r="AZ8" i="1"/>
  <c r="AZ37" i="1"/>
  <c r="AY8" i="1"/>
  <c r="AY37" i="1"/>
  <c r="AX8" i="1"/>
  <c r="AX37" i="1"/>
  <c r="AW8" i="1"/>
  <c r="AW37" i="1"/>
  <c r="AW18" i="1"/>
  <c r="AW19" i="1" s="1"/>
  <c r="AX18" i="1"/>
  <c r="AX19" i="1" s="1"/>
  <c r="AW16" i="1"/>
  <c r="AX16" i="1"/>
  <c r="AW14" i="1"/>
  <c r="AW15" i="1" s="1"/>
  <c r="AX14" i="1"/>
  <c r="AX15" i="1" s="1"/>
  <c r="AW11" i="1"/>
  <c r="AW12" i="1" s="1"/>
  <c r="AX11" i="1"/>
  <c r="AX12" i="1" s="1"/>
  <c r="AW3" i="1"/>
  <c r="AX3" i="1"/>
  <c r="AT18" i="1"/>
  <c r="AT19" i="1" s="1"/>
  <c r="AT16" i="1"/>
  <c r="AT14" i="1"/>
  <c r="AT15" i="1" s="1"/>
  <c r="AT11" i="1"/>
  <c r="AT12" i="1" s="1"/>
  <c r="AT8" i="1"/>
  <c r="AT37" i="1"/>
  <c r="AT3" i="1"/>
  <c r="AS8" i="1"/>
  <c r="AS37" i="1"/>
  <c r="AR18" i="1"/>
  <c r="AR19" i="1" s="1"/>
  <c r="AR16" i="1"/>
  <c r="AR14" i="1"/>
  <c r="AR15" i="1" s="1"/>
  <c r="AR11" i="1"/>
  <c r="AR12" i="1" s="1"/>
  <c r="AR8" i="1"/>
  <c r="AR37" i="1"/>
  <c r="AQ8" i="1"/>
  <c r="AQ37" i="1"/>
  <c r="AP8" i="1"/>
  <c r="AP37" i="1"/>
  <c r="AM8" i="1"/>
  <c r="AM37" i="1"/>
  <c r="AP18" i="1"/>
  <c r="AP19" i="1" s="1"/>
  <c r="AQ18" i="1"/>
  <c r="AQ19" i="1" s="1"/>
  <c r="AP16" i="1"/>
  <c r="AQ16" i="1"/>
  <c r="AP14" i="1"/>
  <c r="AP15" i="1" s="1"/>
  <c r="AQ14" i="1"/>
  <c r="AQ15" i="1" s="1"/>
  <c r="AP11" i="1"/>
  <c r="AP12" i="1" s="1"/>
  <c r="AQ11" i="1"/>
  <c r="AQ12" i="1" s="1"/>
  <c r="AP3" i="1"/>
  <c r="AQ3" i="1"/>
  <c r="AL8" i="1"/>
  <c r="AL37" i="1"/>
  <c r="AK8" i="1"/>
  <c r="AK37" i="1"/>
  <c r="AJ8" i="1"/>
  <c r="AJ37" i="1"/>
  <c r="AI8" i="1"/>
  <c r="AI37" i="1"/>
  <c r="AI18" i="1"/>
  <c r="AI19" i="1" s="1"/>
  <c r="AJ18" i="1"/>
  <c r="AJ19" i="1" s="1"/>
  <c r="AI16" i="1"/>
  <c r="AJ16" i="1"/>
  <c r="AI14" i="1"/>
  <c r="AI15" i="1" s="1"/>
  <c r="AJ14" i="1"/>
  <c r="AJ15" i="1" s="1"/>
  <c r="AI11" i="1"/>
  <c r="AI12" i="1" s="1"/>
  <c r="AJ11" i="1"/>
  <c r="AJ12" i="1" s="1"/>
  <c r="AI3" i="1"/>
  <c r="AJ3" i="1"/>
  <c r="AF8" i="1"/>
  <c r="AF37" i="1"/>
  <c r="AE8" i="1"/>
  <c r="AE37" i="1"/>
  <c r="AD8" i="1"/>
  <c r="AD37" i="1"/>
  <c r="AC8" i="1"/>
  <c r="AC37" i="1"/>
  <c r="AB8" i="1"/>
  <c r="AB37" i="1"/>
  <c r="AB18" i="1"/>
  <c r="AB19" i="1" s="1"/>
  <c r="AC18" i="1"/>
  <c r="AC19" i="1" s="1"/>
  <c r="AB16" i="1"/>
  <c r="AC16" i="1"/>
  <c r="AB14" i="1"/>
  <c r="AB15" i="1" s="1"/>
  <c r="AC14" i="1"/>
  <c r="AC15" i="1" s="1"/>
  <c r="AB11" i="1"/>
  <c r="AB12" i="1" s="1"/>
  <c r="AC11" i="1"/>
  <c r="AC12" i="1" s="1"/>
  <c r="AB3" i="1"/>
  <c r="AC3" i="1"/>
  <c r="Y8" i="1"/>
  <c r="Y37" i="1"/>
  <c r="X8" i="1"/>
  <c r="X37" i="1"/>
  <c r="W18" i="1"/>
  <c r="W19" i="1" s="1"/>
  <c r="W16" i="1"/>
  <c r="W14" i="1"/>
  <c r="W15" i="1" s="1"/>
  <c r="W11" i="1"/>
  <c r="W12" i="1" s="1"/>
  <c r="W8" i="1"/>
  <c r="W37" i="1"/>
  <c r="V8" i="1"/>
  <c r="V37" i="1"/>
  <c r="V18" i="1"/>
  <c r="V19" i="1" s="1"/>
  <c r="V16" i="1"/>
  <c r="V14" i="1"/>
  <c r="V15" i="1" s="1"/>
  <c r="V11" i="1"/>
  <c r="V12" i="1" s="1"/>
  <c r="Y3" i="1"/>
  <c r="W3" i="1"/>
  <c r="X3" i="1"/>
  <c r="V3" i="1"/>
  <c r="U8" i="1"/>
  <c r="U37" i="1"/>
  <c r="U18" i="1"/>
  <c r="U19" i="1" s="1"/>
  <c r="U16" i="1"/>
  <c r="U14" i="1"/>
  <c r="U15" i="1" s="1"/>
  <c r="U11" i="1"/>
  <c r="U12" i="1" s="1"/>
  <c r="U3" i="1"/>
  <c r="R8" i="1"/>
  <c r="R37" i="1"/>
  <c r="Q37" i="1"/>
  <c r="Q8" i="1"/>
  <c r="P8" i="1"/>
  <c r="P37" i="1"/>
  <c r="O8" i="1"/>
  <c r="O37" i="1"/>
  <c r="N8" i="1"/>
  <c r="N37" i="1"/>
  <c r="K8" i="1"/>
  <c r="K37" i="1"/>
  <c r="J8" i="1"/>
  <c r="J37" i="1"/>
  <c r="I8" i="1"/>
  <c r="I37" i="1"/>
  <c r="H8" i="1"/>
  <c r="H37" i="1"/>
  <c r="N18" i="1"/>
  <c r="N19" i="1" s="1"/>
  <c r="O18" i="1"/>
  <c r="O19" i="1" s="1"/>
  <c r="N16" i="1"/>
  <c r="O16" i="1"/>
  <c r="N14" i="1"/>
  <c r="N15" i="1" s="1"/>
  <c r="O14" i="1"/>
  <c r="O15" i="1" s="1"/>
  <c r="N11" i="1"/>
  <c r="N12" i="1" s="1"/>
  <c r="O11" i="1"/>
  <c r="O12" i="1" s="1"/>
  <c r="N3" i="1"/>
  <c r="O3" i="1"/>
  <c r="G8" i="1"/>
  <c r="G37" i="1"/>
  <c r="G18" i="1"/>
  <c r="G19" i="1" s="1"/>
  <c r="G16" i="1"/>
  <c r="G14" i="1"/>
  <c r="G15" i="1" s="1"/>
  <c r="G11" i="1"/>
  <c r="G12" i="1" s="1"/>
  <c r="G3" i="1"/>
  <c r="H18" i="1"/>
  <c r="H19" i="1" s="1"/>
  <c r="H16" i="1"/>
  <c r="I16" i="1"/>
  <c r="H14" i="1"/>
  <c r="H15" i="1" s="1"/>
  <c r="H11" i="1"/>
  <c r="H12" i="1" s="1"/>
  <c r="H3" i="1"/>
  <c r="D8" i="1"/>
  <c r="D37" i="1"/>
  <c r="B3" i="1"/>
  <c r="C3" i="1"/>
  <c r="C8" i="1"/>
  <c r="C37" i="1"/>
  <c r="B37" i="1"/>
  <c r="B18" i="1"/>
  <c r="B19" i="1" s="1"/>
  <c r="B16" i="1"/>
  <c r="B14" i="1"/>
  <c r="B15" i="1" s="1"/>
  <c r="B11" i="1"/>
  <c r="B12" i="1" s="1"/>
  <c r="B8" i="1"/>
  <c r="D3" i="1" l="1"/>
  <c r="I3" i="1"/>
  <c r="J3" i="1"/>
  <c r="K3" i="1"/>
  <c r="P3" i="1"/>
  <c r="Q3" i="1"/>
  <c r="R3" i="1"/>
  <c r="AD3" i="1"/>
  <c r="AE3" i="1"/>
  <c r="AF3" i="1"/>
  <c r="AK3" i="1"/>
  <c r="AL3" i="1"/>
  <c r="AM3" i="1"/>
  <c r="AR3" i="1"/>
  <c r="AS3" i="1"/>
  <c r="AY3" i="1"/>
  <c r="AZ3" i="1"/>
  <c r="BA3" i="1"/>
  <c r="BF3" i="1"/>
  <c r="BG3" i="1"/>
  <c r="BH3" i="1"/>
  <c r="BN3" i="1"/>
  <c r="BO3" i="1"/>
  <c r="BR3" i="1"/>
  <c r="BS3" i="1"/>
  <c r="BT3" i="1"/>
  <c r="BU3" i="1"/>
  <c r="BV3" i="1"/>
  <c r="CA3" i="1"/>
  <c r="CB3" i="1"/>
  <c r="CH3" i="1"/>
  <c r="CI3" i="1"/>
  <c r="CJ3" i="1"/>
  <c r="CO3" i="1"/>
  <c r="CP3" i="1"/>
  <c r="CQ3" i="1"/>
  <c r="CV3" i="1"/>
  <c r="CW3" i="1"/>
  <c r="CX3" i="1"/>
  <c r="DC3" i="1"/>
  <c r="DD3" i="1"/>
  <c r="DJ3" i="1"/>
  <c r="DK3" i="1"/>
  <c r="DL3" i="1"/>
  <c r="DQ3" i="1"/>
  <c r="DS3" i="1"/>
  <c r="DV3" i="1"/>
  <c r="DW3" i="1"/>
  <c r="DY3" i="1"/>
  <c r="DZ3" i="1"/>
  <c r="EE3" i="1"/>
  <c r="EF3" i="1"/>
  <c r="EG3" i="1"/>
  <c r="EL3" i="1"/>
  <c r="EM3" i="1"/>
  <c r="EN3" i="1"/>
  <c r="ES3" i="1"/>
  <c r="EU3" i="1"/>
  <c r="EZ3" i="1"/>
  <c r="FA3" i="1"/>
  <c r="FB3" i="1"/>
  <c r="FG3" i="1"/>
  <c r="FH3" i="1"/>
  <c r="FI3" i="1"/>
  <c r="FN3" i="1"/>
  <c r="FO3" i="1"/>
  <c r="FP3" i="1"/>
  <c r="FU3" i="1"/>
  <c r="FV3" i="1"/>
  <c r="FW3" i="1"/>
  <c r="GB3" i="1"/>
  <c r="GC3" i="1"/>
  <c r="GD3" i="1"/>
  <c r="GI3" i="1"/>
  <c r="GJ3" i="1"/>
  <c r="GK3" i="1"/>
  <c r="GP3" i="1"/>
  <c r="GQ3" i="1"/>
  <c r="GR3" i="1"/>
  <c r="GW3" i="1"/>
  <c r="GX3" i="1"/>
  <c r="GY3" i="1"/>
  <c r="HK3" i="1"/>
  <c r="HL3" i="1"/>
  <c r="HM3" i="1"/>
  <c r="HR3" i="1"/>
  <c r="HS3" i="1"/>
  <c r="HT3" i="1"/>
  <c r="HY3" i="1"/>
  <c r="HZ3" i="1"/>
  <c r="IA3" i="1"/>
  <c r="IF3" i="1"/>
  <c r="IG3" i="1"/>
  <c r="IH3" i="1"/>
  <c r="IM3" i="1"/>
  <c r="IN3" i="1"/>
  <c r="IO3" i="1"/>
  <c r="IT3" i="1"/>
  <c r="IU3" i="1"/>
  <c r="IV3" i="1"/>
  <c r="IW3" i="1"/>
  <c r="IX3" i="1"/>
  <c r="JA3" i="1"/>
  <c r="JB3" i="1"/>
  <c r="JC3" i="1"/>
  <c r="JD3" i="1"/>
  <c r="JE3" i="1"/>
  <c r="JH3" i="1"/>
  <c r="JI3" i="1"/>
  <c r="JJ3" i="1"/>
  <c r="JK3" i="1"/>
  <c r="JL3" i="1"/>
  <c r="JO3" i="1"/>
  <c r="JP3" i="1"/>
  <c r="JQ3" i="1"/>
  <c r="JR3" i="1"/>
  <c r="JS3" i="1"/>
  <c r="JV3" i="1"/>
  <c r="JW3" i="1"/>
  <c r="JX3" i="1"/>
  <c r="JY3" i="1"/>
  <c r="JZ3" i="1"/>
  <c r="KC3" i="1"/>
  <c r="KD3" i="1"/>
  <c r="KE3" i="1"/>
  <c r="KF3" i="1"/>
  <c r="KG3" i="1"/>
  <c r="KJ3" i="1"/>
  <c r="KK3" i="1"/>
  <c r="KL3" i="1"/>
  <c r="KM3" i="1"/>
  <c r="KN3" i="1"/>
  <c r="KQ3" i="1"/>
  <c r="KR3" i="1"/>
  <c r="KS3" i="1"/>
  <c r="KT3" i="1"/>
  <c r="KU3" i="1"/>
  <c r="KX3" i="1"/>
  <c r="KY3" i="1"/>
  <c r="KZ3" i="1"/>
  <c r="LA3" i="1"/>
  <c r="LB3" i="1"/>
  <c r="LE3" i="1"/>
  <c r="LF3" i="1"/>
  <c r="LG3" i="1"/>
  <c r="LH3" i="1"/>
  <c r="LI3" i="1"/>
  <c r="LL3" i="1"/>
  <c r="LM3" i="1"/>
  <c r="LN3" i="1"/>
  <c r="LO3" i="1"/>
  <c r="LP3" i="1"/>
  <c r="LS3" i="1"/>
  <c r="LT3" i="1"/>
  <c r="LU3" i="1"/>
  <c r="LV3" i="1"/>
  <c r="LW3" i="1"/>
  <c r="LZ3" i="1"/>
  <c r="MA3" i="1"/>
  <c r="MB3" i="1"/>
  <c r="MC3" i="1"/>
  <c r="MD3" i="1"/>
  <c r="MG3" i="1"/>
  <c r="MH3" i="1"/>
  <c r="MI3" i="1"/>
  <c r="MJ3" i="1"/>
  <c r="MK3" i="1"/>
  <c r="MN3" i="1"/>
  <c r="MO3" i="1"/>
  <c r="MP3" i="1"/>
  <c r="MQ3" i="1"/>
  <c r="MR3" i="1"/>
  <c r="MU3" i="1"/>
  <c r="MW3" i="1"/>
  <c r="MX3" i="1"/>
  <c r="MY3" i="1"/>
  <c r="NB3" i="1"/>
  <c r="C11" i="1"/>
  <c r="C12" i="1" s="1"/>
  <c r="D11" i="1"/>
  <c r="D12" i="1" s="1"/>
  <c r="I11" i="1"/>
  <c r="I12" i="1" s="1"/>
  <c r="J11" i="1"/>
  <c r="J12" i="1" s="1"/>
  <c r="K11" i="1"/>
  <c r="K12" i="1" s="1"/>
  <c r="P11" i="1"/>
  <c r="P12" i="1" s="1"/>
  <c r="Q11" i="1"/>
  <c r="Q12" i="1" s="1"/>
  <c r="R11" i="1"/>
  <c r="R12" i="1" s="1"/>
  <c r="X11" i="1"/>
  <c r="X12" i="1" s="1"/>
  <c r="Y11" i="1"/>
  <c r="Y12" i="1" s="1"/>
  <c r="AD11" i="1"/>
  <c r="AD12" i="1" s="1"/>
  <c r="AE11" i="1"/>
  <c r="AE12" i="1" s="1"/>
  <c r="AF11" i="1"/>
  <c r="AF12" i="1" s="1"/>
  <c r="AK11" i="1"/>
  <c r="AK12" i="1" s="1"/>
  <c r="AL11" i="1"/>
  <c r="AL12" i="1" s="1"/>
  <c r="AM11" i="1"/>
  <c r="AM12" i="1" s="1"/>
  <c r="AS11" i="1"/>
  <c r="AS12" i="1" s="1"/>
  <c r="AY11" i="1"/>
  <c r="AY12" i="1" s="1"/>
  <c r="AZ11" i="1"/>
  <c r="AZ12" i="1" s="1"/>
  <c r="BA11" i="1"/>
  <c r="BA12" i="1" s="1"/>
  <c r="BF11" i="1"/>
  <c r="BF12" i="1" s="1"/>
  <c r="BG11" i="1"/>
  <c r="BG12" i="1" s="1"/>
  <c r="BH11" i="1"/>
  <c r="BH12" i="1" s="1"/>
  <c r="BN11" i="1"/>
  <c r="BN12" i="1" s="1"/>
  <c r="BO11" i="1"/>
  <c r="BO12" i="1" s="1"/>
  <c r="BR11" i="1"/>
  <c r="BR12" i="1" s="1"/>
  <c r="BS11" i="1"/>
  <c r="BS12" i="1" s="1"/>
  <c r="BT11" i="1"/>
  <c r="BT12" i="1" s="1"/>
  <c r="BU11" i="1"/>
  <c r="BU12" i="1" s="1"/>
  <c r="BV11" i="1"/>
  <c r="BV12" i="1" s="1"/>
  <c r="CA11" i="1"/>
  <c r="CA12" i="1" s="1"/>
  <c r="CB11" i="1"/>
  <c r="CB12" i="1" s="1"/>
  <c r="CC11" i="1"/>
  <c r="CC12" i="1" s="1"/>
  <c r="CH11" i="1"/>
  <c r="CH12" i="1" s="1"/>
  <c r="CI11" i="1"/>
  <c r="CI12" i="1" s="1"/>
  <c r="CJ11" i="1"/>
  <c r="CJ12" i="1" s="1"/>
  <c r="CO11" i="1"/>
  <c r="CO12" i="1" s="1"/>
  <c r="CP11" i="1"/>
  <c r="CP12" i="1" s="1"/>
  <c r="CQ11" i="1"/>
  <c r="CQ12" i="1" s="1"/>
  <c r="CV11" i="1"/>
  <c r="CV12" i="1" s="1"/>
  <c r="CW11" i="1"/>
  <c r="CW12" i="1" s="1"/>
  <c r="CX11" i="1"/>
  <c r="CX12" i="1" s="1"/>
  <c r="DC11" i="1"/>
  <c r="DC12" i="1" s="1"/>
  <c r="DD11" i="1"/>
  <c r="DD12" i="1" s="1"/>
  <c r="DJ11" i="1"/>
  <c r="DJ12" i="1" s="1"/>
  <c r="DK11" i="1"/>
  <c r="DK12" i="1" s="1"/>
  <c r="DL11" i="1"/>
  <c r="DL12" i="1" s="1"/>
  <c r="DQ11" i="1"/>
  <c r="DQ12" i="1" s="1"/>
  <c r="DS11" i="1"/>
  <c r="DS12" i="1" s="1"/>
  <c r="DV11" i="1"/>
  <c r="DV12" i="1" s="1"/>
  <c r="DW11" i="1"/>
  <c r="DW12" i="1" s="1"/>
  <c r="DX11" i="1"/>
  <c r="DX12" i="1" s="1"/>
  <c r="DY11" i="1"/>
  <c r="DY12" i="1" s="1"/>
  <c r="DZ11" i="1"/>
  <c r="DZ12" i="1" s="1"/>
  <c r="EE11" i="1"/>
  <c r="EE12" i="1" s="1"/>
  <c r="EF11" i="1"/>
  <c r="EF12" i="1" s="1"/>
  <c r="EG11" i="1"/>
  <c r="EG12" i="1" s="1"/>
  <c r="EL11" i="1"/>
  <c r="EL12" i="1" s="1"/>
  <c r="EM11" i="1"/>
  <c r="EM12" i="1" s="1"/>
  <c r="EN11" i="1"/>
  <c r="EN12" i="1" s="1"/>
  <c r="ES11" i="1"/>
  <c r="ES12" i="1" s="1"/>
  <c r="ET11" i="1"/>
  <c r="ET12" i="1" s="1"/>
  <c r="EU11" i="1"/>
  <c r="EU12" i="1" s="1"/>
  <c r="EZ11" i="1"/>
  <c r="EZ12" i="1" s="1"/>
  <c r="FA11" i="1"/>
  <c r="FA12" i="1" s="1"/>
  <c r="FB11" i="1"/>
  <c r="FB12" i="1" s="1"/>
  <c r="FG11" i="1"/>
  <c r="FG12" i="1" s="1"/>
  <c r="FH11" i="1"/>
  <c r="FH12" i="1" s="1"/>
  <c r="FI11" i="1"/>
  <c r="FI12" i="1" s="1"/>
  <c r="FN11" i="1"/>
  <c r="FN12" i="1" s="1"/>
  <c r="FO11" i="1"/>
  <c r="FO12" i="1" s="1"/>
  <c r="FP11" i="1"/>
  <c r="FP12" i="1" s="1"/>
  <c r="FU11" i="1"/>
  <c r="FU12" i="1" s="1"/>
  <c r="FV11" i="1"/>
  <c r="FV12" i="1" s="1"/>
  <c r="FW11" i="1"/>
  <c r="FW12" i="1" s="1"/>
  <c r="GB11" i="1"/>
  <c r="GB12" i="1" s="1"/>
  <c r="GC11" i="1"/>
  <c r="GC12" i="1" s="1"/>
  <c r="GD11" i="1"/>
  <c r="GD12" i="1" s="1"/>
  <c r="GI11" i="1"/>
  <c r="GI12" i="1" s="1"/>
  <c r="GJ11" i="1"/>
  <c r="GJ12" i="1" s="1"/>
  <c r="GK11" i="1"/>
  <c r="GK12" i="1" s="1"/>
  <c r="GP11" i="1"/>
  <c r="GP12" i="1" s="1"/>
  <c r="GQ11" i="1"/>
  <c r="GQ12" i="1" s="1"/>
  <c r="GR11" i="1"/>
  <c r="GR12" i="1" s="1"/>
  <c r="GW11" i="1"/>
  <c r="GW12" i="1" s="1"/>
  <c r="GX11" i="1"/>
  <c r="GX12" i="1" s="1"/>
  <c r="GY11" i="1"/>
  <c r="GY12" i="1" s="1"/>
  <c r="HK11" i="1"/>
  <c r="HK12" i="1" s="1"/>
  <c r="HL11" i="1"/>
  <c r="HL12" i="1" s="1"/>
  <c r="HM11" i="1"/>
  <c r="HM12" i="1" s="1"/>
  <c r="HR11" i="1"/>
  <c r="HR12" i="1" s="1"/>
  <c r="HS11" i="1"/>
  <c r="HS12" i="1" s="1"/>
  <c r="HT11" i="1"/>
  <c r="HT12" i="1" s="1"/>
  <c r="HY11" i="1"/>
  <c r="HY12" i="1" s="1"/>
  <c r="HZ11" i="1"/>
  <c r="HZ12" i="1" s="1"/>
  <c r="IA11" i="1"/>
  <c r="IA12" i="1" s="1"/>
  <c r="IF11" i="1"/>
  <c r="IF12" i="1" s="1"/>
  <c r="IG11" i="1"/>
  <c r="IG12" i="1" s="1"/>
  <c r="IH11" i="1"/>
  <c r="IH12" i="1" s="1"/>
  <c r="IM11" i="1"/>
  <c r="IM12" i="1" s="1"/>
  <c r="IN11" i="1"/>
  <c r="IN12" i="1" s="1"/>
  <c r="IO11" i="1"/>
  <c r="IO12" i="1" s="1"/>
  <c r="IT11" i="1"/>
  <c r="IT12" i="1" s="1"/>
  <c r="IU11" i="1"/>
  <c r="IU12" i="1" s="1"/>
  <c r="IV11" i="1"/>
  <c r="IV12" i="1" s="1"/>
  <c r="IW11" i="1"/>
  <c r="IW12" i="1" s="1"/>
  <c r="IX11" i="1"/>
  <c r="IX12" i="1" s="1"/>
  <c r="JA11" i="1"/>
  <c r="JA12" i="1" s="1"/>
  <c r="JB11" i="1"/>
  <c r="JB12" i="1" s="1"/>
  <c r="JC11" i="1"/>
  <c r="JC12" i="1" s="1"/>
  <c r="JD11" i="1"/>
  <c r="JD12" i="1" s="1"/>
  <c r="JE11" i="1"/>
  <c r="JE12" i="1" s="1"/>
  <c r="JH11" i="1"/>
  <c r="JH12" i="1" s="1"/>
  <c r="JI11" i="1"/>
  <c r="JI12" i="1" s="1"/>
  <c r="JJ11" i="1"/>
  <c r="JJ12" i="1" s="1"/>
  <c r="JK11" i="1"/>
  <c r="JK12" i="1" s="1"/>
  <c r="JL11" i="1"/>
  <c r="JL12" i="1" s="1"/>
  <c r="JO11" i="1"/>
  <c r="JO12" i="1" s="1"/>
  <c r="JP11" i="1"/>
  <c r="JP12" i="1" s="1"/>
  <c r="JQ11" i="1"/>
  <c r="JQ12" i="1" s="1"/>
  <c r="JR11" i="1"/>
  <c r="JR12" i="1" s="1"/>
  <c r="JS11" i="1"/>
  <c r="JS12" i="1" s="1"/>
  <c r="JV11" i="1"/>
  <c r="JV12" i="1" s="1"/>
  <c r="JW11" i="1"/>
  <c r="JW12" i="1" s="1"/>
  <c r="JX11" i="1"/>
  <c r="JX12" i="1" s="1"/>
  <c r="JY11" i="1"/>
  <c r="JY12" i="1" s="1"/>
  <c r="JZ11" i="1"/>
  <c r="JZ12" i="1" s="1"/>
  <c r="KC11" i="1"/>
  <c r="KC12" i="1" s="1"/>
  <c r="KD11" i="1"/>
  <c r="KD12" i="1" s="1"/>
  <c r="KE11" i="1"/>
  <c r="KE12" i="1" s="1"/>
  <c r="KF11" i="1"/>
  <c r="KF12" i="1" s="1"/>
  <c r="KG11" i="1"/>
  <c r="KG12" i="1" s="1"/>
  <c r="KJ11" i="1"/>
  <c r="KJ12" i="1" s="1"/>
  <c r="KK11" i="1"/>
  <c r="KK12" i="1" s="1"/>
  <c r="KL11" i="1"/>
  <c r="KL12" i="1" s="1"/>
  <c r="KM11" i="1"/>
  <c r="KM12" i="1" s="1"/>
  <c r="KN11" i="1"/>
  <c r="KN12" i="1" s="1"/>
  <c r="KQ11" i="1"/>
  <c r="KQ12" i="1" s="1"/>
  <c r="KR11" i="1"/>
  <c r="KR12" i="1" s="1"/>
  <c r="KS11" i="1"/>
  <c r="KS12" i="1" s="1"/>
  <c r="KT11" i="1"/>
  <c r="KT12" i="1" s="1"/>
  <c r="KU11" i="1"/>
  <c r="KU12" i="1" s="1"/>
  <c r="KX11" i="1"/>
  <c r="KX12" i="1" s="1"/>
  <c r="KY11" i="1"/>
  <c r="KY12" i="1" s="1"/>
  <c r="KZ11" i="1"/>
  <c r="KZ12" i="1" s="1"/>
  <c r="LA11" i="1"/>
  <c r="LA12" i="1" s="1"/>
  <c r="LB11" i="1"/>
  <c r="LB12" i="1" s="1"/>
  <c r="LE11" i="1"/>
  <c r="LE12" i="1" s="1"/>
  <c r="LF11" i="1"/>
  <c r="LF12" i="1" s="1"/>
  <c r="LG11" i="1"/>
  <c r="LG12" i="1" s="1"/>
  <c r="LH11" i="1"/>
  <c r="LH12" i="1" s="1"/>
  <c r="LI11" i="1"/>
  <c r="LI12" i="1" s="1"/>
  <c r="LL11" i="1"/>
  <c r="LL12" i="1" s="1"/>
  <c r="LM11" i="1"/>
  <c r="LM12" i="1" s="1"/>
  <c r="LN11" i="1"/>
  <c r="LN12" i="1" s="1"/>
  <c r="LO11" i="1"/>
  <c r="LO12" i="1" s="1"/>
  <c r="LP11" i="1"/>
  <c r="LP12" i="1" s="1"/>
  <c r="LS11" i="1"/>
  <c r="LS12" i="1" s="1"/>
  <c r="LT11" i="1"/>
  <c r="LT12" i="1" s="1"/>
  <c r="LU11" i="1"/>
  <c r="LU12" i="1" s="1"/>
  <c r="LV11" i="1"/>
  <c r="LV12" i="1" s="1"/>
  <c r="LW11" i="1"/>
  <c r="LW12" i="1" s="1"/>
  <c r="LZ11" i="1"/>
  <c r="LZ12" i="1" s="1"/>
  <c r="MA11" i="1"/>
  <c r="MA12" i="1" s="1"/>
  <c r="MB11" i="1"/>
  <c r="MB12" i="1" s="1"/>
  <c r="MC11" i="1"/>
  <c r="MC12" i="1" s="1"/>
  <c r="MD11" i="1"/>
  <c r="MD12" i="1" s="1"/>
  <c r="MG11" i="1"/>
  <c r="MG12" i="1" s="1"/>
  <c r="MH11" i="1"/>
  <c r="MH12" i="1" s="1"/>
  <c r="MI11" i="1"/>
  <c r="MI12" i="1" s="1"/>
  <c r="MJ11" i="1"/>
  <c r="MJ12" i="1" s="1"/>
  <c r="MK11" i="1"/>
  <c r="MK12" i="1" s="1"/>
  <c r="MN11" i="1"/>
  <c r="MN12" i="1" s="1"/>
  <c r="MO11" i="1"/>
  <c r="MO12" i="1" s="1"/>
  <c r="MP11" i="1"/>
  <c r="MP12" i="1" s="1"/>
  <c r="MQ11" i="1"/>
  <c r="MQ12" i="1" s="1"/>
  <c r="MR11" i="1"/>
  <c r="MR12" i="1" s="1"/>
  <c r="MU11" i="1"/>
  <c r="MU12" i="1" s="1"/>
  <c r="MW11" i="1"/>
  <c r="MW12" i="1" s="1"/>
  <c r="MX11" i="1"/>
  <c r="MX12" i="1" s="1"/>
  <c r="MY11" i="1"/>
  <c r="MY12" i="1" s="1"/>
  <c r="NB11" i="1"/>
  <c r="NB12" i="1" s="1"/>
  <c r="C14" i="1"/>
  <c r="C15" i="1" s="1"/>
  <c r="D14" i="1"/>
  <c r="D15" i="1" s="1"/>
  <c r="I14" i="1"/>
  <c r="I15" i="1" s="1"/>
  <c r="J14" i="1"/>
  <c r="J15" i="1" s="1"/>
  <c r="K14" i="1"/>
  <c r="K15" i="1" s="1"/>
  <c r="P14" i="1"/>
  <c r="P15" i="1" s="1"/>
  <c r="Q14" i="1"/>
  <c r="Q15" i="1" s="1"/>
  <c r="R14" i="1"/>
  <c r="R15" i="1" s="1"/>
  <c r="X14" i="1"/>
  <c r="X15" i="1" s="1"/>
  <c r="Y14" i="1"/>
  <c r="Y15" i="1" s="1"/>
  <c r="AD14" i="1"/>
  <c r="AD15" i="1" s="1"/>
  <c r="AE14" i="1"/>
  <c r="AE15" i="1" s="1"/>
  <c r="AF14" i="1"/>
  <c r="AF15" i="1" s="1"/>
  <c r="AK14" i="1"/>
  <c r="AK15" i="1" s="1"/>
  <c r="AL14" i="1"/>
  <c r="AL15" i="1" s="1"/>
  <c r="AM14" i="1"/>
  <c r="AM15" i="1" s="1"/>
  <c r="AS14" i="1"/>
  <c r="AS15" i="1" s="1"/>
  <c r="AY14" i="1"/>
  <c r="AY15" i="1" s="1"/>
  <c r="AZ14" i="1"/>
  <c r="AZ15" i="1" s="1"/>
  <c r="BA14" i="1"/>
  <c r="BA15" i="1" s="1"/>
  <c r="BF14" i="1"/>
  <c r="BF15" i="1" s="1"/>
  <c r="BG14" i="1"/>
  <c r="BG15" i="1" s="1"/>
  <c r="BH14" i="1"/>
  <c r="BH15" i="1" s="1"/>
  <c r="BN14" i="1"/>
  <c r="BN15" i="1" s="1"/>
  <c r="BO14" i="1"/>
  <c r="BO15" i="1" s="1"/>
  <c r="BR14" i="1"/>
  <c r="BR15" i="1" s="1"/>
  <c r="BS14" i="1"/>
  <c r="BS15" i="1" s="1"/>
  <c r="BT14" i="1"/>
  <c r="BT15" i="1" s="1"/>
  <c r="BU14" i="1"/>
  <c r="BU15" i="1" s="1"/>
  <c r="BV14" i="1"/>
  <c r="BV15" i="1" s="1"/>
  <c r="CA14" i="1"/>
  <c r="CA15" i="1" s="1"/>
  <c r="CB14" i="1"/>
  <c r="CB15" i="1" s="1"/>
  <c r="CC14" i="1"/>
  <c r="CC15" i="1" s="1"/>
  <c r="CH14" i="1"/>
  <c r="CH15" i="1" s="1"/>
  <c r="CI14" i="1"/>
  <c r="CI15" i="1" s="1"/>
  <c r="CJ14" i="1"/>
  <c r="CJ15" i="1" s="1"/>
  <c r="CO14" i="1"/>
  <c r="CO15" i="1" s="1"/>
  <c r="CP14" i="1"/>
  <c r="CP15" i="1" s="1"/>
  <c r="CQ14" i="1"/>
  <c r="CQ15" i="1" s="1"/>
  <c r="CV14" i="1"/>
  <c r="CV15" i="1" s="1"/>
  <c r="CW14" i="1"/>
  <c r="CW15" i="1" s="1"/>
  <c r="CX14" i="1"/>
  <c r="CX15" i="1" s="1"/>
  <c r="DC14" i="1"/>
  <c r="DC15" i="1" s="1"/>
  <c r="DD14" i="1"/>
  <c r="DD15" i="1" s="1"/>
  <c r="DJ14" i="1"/>
  <c r="DJ15" i="1" s="1"/>
  <c r="DK14" i="1"/>
  <c r="DK15" i="1" s="1"/>
  <c r="DL14" i="1"/>
  <c r="DL15" i="1" s="1"/>
  <c r="DQ14" i="1"/>
  <c r="DQ15" i="1" s="1"/>
  <c r="DS14" i="1"/>
  <c r="DS15" i="1" s="1"/>
  <c r="DV14" i="1"/>
  <c r="DV15" i="1" s="1"/>
  <c r="DW14" i="1"/>
  <c r="DW15" i="1" s="1"/>
  <c r="DX14" i="1"/>
  <c r="DX15" i="1" s="1"/>
  <c r="DY14" i="1"/>
  <c r="DY15" i="1" s="1"/>
  <c r="DZ14" i="1"/>
  <c r="DZ15" i="1" s="1"/>
  <c r="EE14" i="1"/>
  <c r="EE15" i="1" s="1"/>
  <c r="EF14" i="1"/>
  <c r="EF15" i="1" s="1"/>
  <c r="EG14" i="1"/>
  <c r="EG15" i="1" s="1"/>
  <c r="EL14" i="1"/>
  <c r="EL15" i="1" s="1"/>
  <c r="EM14" i="1"/>
  <c r="EM15" i="1" s="1"/>
  <c r="EN14" i="1"/>
  <c r="EN15" i="1" s="1"/>
  <c r="ES14" i="1"/>
  <c r="ES15" i="1" s="1"/>
  <c r="ET14" i="1"/>
  <c r="ET15" i="1" s="1"/>
  <c r="EU14" i="1"/>
  <c r="EU15" i="1" s="1"/>
  <c r="EZ14" i="1"/>
  <c r="EZ15" i="1" s="1"/>
  <c r="FA14" i="1"/>
  <c r="FA15" i="1" s="1"/>
  <c r="FB14" i="1"/>
  <c r="FB15" i="1" s="1"/>
  <c r="FG14" i="1"/>
  <c r="FG15" i="1" s="1"/>
  <c r="FH14" i="1"/>
  <c r="FH15" i="1" s="1"/>
  <c r="FI14" i="1"/>
  <c r="FI15" i="1" s="1"/>
  <c r="FN14" i="1"/>
  <c r="FN15" i="1" s="1"/>
  <c r="FO14" i="1"/>
  <c r="FO15" i="1" s="1"/>
  <c r="FP14" i="1"/>
  <c r="FP15" i="1" s="1"/>
  <c r="FU14" i="1"/>
  <c r="FU15" i="1" s="1"/>
  <c r="FV14" i="1"/>
  <c r="FV15" i="1" s="1"/>
  <c r="FW14" i="1"/>
  <c r="FW15" i="1" s="1"/>
  <c r="GB14" i="1"/>
  <c r="GB15" i="1" s="1"/>
  <c r="GC14" i="1"/>
  <c r="GC15" i="1" s="1"/>
  <c r="GD14" i="1"/>
  <c r="GD15" i="1" s="1"/>
  <c r="GI14" i="1"/>
  <c r="GI15" i="1" s="1"/>
  <c r="GJ14" i="1"/>
  <c r="GJ15" i="1" s="1"/>
  <c r="GK14" i="1"/>
  <c r="GK15" i="1" s="1"/>
  <c r="GP14" i="1"/>
  <c r="GP15" i="1" s="1"/>
  <c r="GQ14" i="1"/>
  <c r="GQ15" i="1" s="1"/>
  <c r="GR14" i="1"/>
  <c r="GR15" i="1" s="1"/>
  <c r="GW14" i="1"/>
  <c r="GW15" i="1" s="1"/>
  <c r="GX14" i="1"/>
  <c r="GX15" i="1" s="1"/>
  <c r="GY14" i="1"/>
  <c r="GY15" i="1" s="1"/>
  <c r="HK14" i="1"/>
  <c r="HK15" i="1" s="1"/>
  <c r="HL14" i="1"/>
  <c r="HL15" i="1" s="1"/>
  <c r="HM14" i="1"/>
  <c r="HM15" i="1" s="1"/>
  <c r="HR14" i="1"/>
  <c r="HR15" i="1" s="1"/>
  <c r="HS14" i="1"/>
  <c r="HS15" i="1" s="1"/>
  <c r="HT14" i="1"/>
  <c r="HT15" i="1" s="1"/>
  <c r="HY14" i="1"/>
  <c r="HY15" i="1" s="1"/>
  <c r="HZ14" i="1"/>
  <c r="HZ15" i="1" s="1"/>
  <c r="IA14" i="1"/>
  <c r="IA15" i="1" s="1"/>
  <c r="IF14" i="1"/>
  <c r="IF15" i="1" s="1"/>
  <c r="IG14" i="1"/>
  <c r="IG15" i="1" s="1"/>
  <c r="IH14" i="1"/>
  <c r="IH15" i="1" s="1"/>
  <c r="IM14" i="1"/>
  <c r="IM15" i="1" s="1"/>
  <c r="IN14" i="1"/>
  <c r="IN15" i="1" s="1"/>
  <c r="IO14" i="1"/>
  <c r="IO15" i="1" s="1"/>
  <c r="IT14" i="1"/>
  <c r="IT15" i="1" s="1"/>
  <c r="IU14" i="1"/>
  <c r="IU15" i="1" s="1"/>
  <c r="IV14" i="1"/>
  <c r="IV15" i="1" s="1"/>
  <c r="IW14" i="1"/>
  <c r="IW15" i="1" s="1"/>
  <c r="IX14" i="1"/>
  <c r="IX15" i="1" s="1"/>
  <c r="JA14" i="1"/>
  <c r="JA15" i="1" s="1"/>
  <c r="JB14" i="1"/>
  <c r="JB15" i="1" s="1"/>
  <c r="JC14" i="1"/>
  <c r="JC15" i="1" s="1"/>
  <c r="JD14" i="1"/>
  <c r="JD15" i="1" s="1"/>
  <c r="JE14" i="1"/>
  <c r="JE15" i="1" s="1"/>
  <c r="JH14" i="1"/>
  <c r="JH15" i="1" s="1"/>
  <c r="JI14" i="1"/>
  <c r="JI15" i="1" s="1"/>
  <c r="JJ14" i="1"/>
  <c r="JJ15" i="1" s="1"/>
  <c r="JK14" i="1"/>
  <c r="JK15" i="1" s="1"/>
  <c r="JL14" i="1"/>
  <c r="JL15" i="1" s="1"/>
  <c r="JO14" i="1"/>
  <c r="JO15" i="1" s="1"/>
  <c r="JP14" i="1"/>
  <c r="JP15" i="1" s="1"/>
  <c r="JQ14" i="1"/>
  <c r="JQ15" i="1" s="1"/>
  <c r="JR14" i="1"/>
  <c r="JR15" i="1" s="1"/>
  <c r="JS14" i="1"/>
  <c r="JS15" i="1" s="1"/>
  <c r="JV14" i="1"/>
  <c r="JV15" i="1" s="1"/>
  <c r="JW14" i="1"/>
  <c r="JW15" i="1" s="1"/>
  <c r="JX14" i="1"/>
  <c r="JX15" i="1" s="1"/>
  <c r="JY14" i="1"/>
  <c r="JY15" i="1" s="1"/>
  <c r="JZ14" i="1"/>
  <c r="JZ15" i="1" s="1"/>
  <c r="KC14" i="1"/>
  <c r="KC15" i="1" s="1"/>
  <c r="KD14" i="1"/>
  <c r="KD15" i="1" s="1"/>
  <c r="KE14" i="1"/>
  <c r="KE15" i="1" s="1"/>
  <c r="KF14" i="1"/>
  <c r="KF15" i="1" s="1"/>
  <c r="KG14" i="1"/>
  <c r="KG15" i="1" s="1"/>
  <c r="KJ14" i="1"/>
  <c r="KJ15" i="1" s="1"/>
  <c r="KK14" i="1"/>
  <c r="KK15" i="1" s="1"/>
  <c r="KL14" i="1"/>
  <c r="KL15" i="1" s="1"/>
  <c r="KM14" i="1"/>
  <c r="KM15" i="1" s="1"/>
  <c r="KN14" i="1"/>
  <c r="KN15" i="1" s="1"/>
  <c r="KQ14" i="1"/>
  <c r="KQ15" i="1" s="1"/>
  <c r="KR14" i="1"/>
  <c r="KR15" i="1" s="1"/>
  <c r="KS14" i="1"/>
  <c r="KS15" i="1" s="1"/>
  <c r="KT14" i="1"/>
  <c r="KT15" i="1" s="1"/>
  <c r="KU14" i="1"/>
  <c r="KU15" i="1" s="1"/>
  <c r="KX14" i="1"/>
  <c r="KX15" i="1" s="1"/>
  <c r="KY14" i="1"/>
  <c r="KY15" i="1" s="1"/>
  <c r="KZ14" i="1"/>
  <c r="KZ15" i="1" s="1"/>
  <c r="LA14" i="1"/>
  <c r="LA15" i="1" s="1"/>
  <c r="LB14" i="1"/>
  <c r="LB15" i="1" s="1"/>
  <c r="LE14" i="1"/>
  <c r="LE15" i="1" s="1"/>
  <c r="LF14" i="1"/>
  <c r="LF15" i="1" s="1"/>
  <c r="LG14" i="1"/>
  <c r="LG15" i="1" s="1"/>
  <c r="LH14" i="1"/>
  <c r="LH15" i="1" s="1"/>
  <c r="LI14" i="1"/>
  <c r="LI15" i="1" s="1"/>
  <c r="LL14" i="1"/>
  <c r="LL15" i="1" s="1"/>
  <c r="LM14" i="1"/>
  <c r="LM15" i="1" s="1"/>
  <c r="LN14" i="1"/>
  <c r="LN15" i="1" s="1"/>
  <c r="LO14" i="1"/>
  <c r="LO15" i="1" s="1"/>
  <c r="LP14" i="1"/>
  <c r="LP15" i="1" s="1"/>
  <c r="LS14" i="1"/>
  <c r="LS15" i="1" s="1"/>
  <c r="LT14" i="1"/>
  <c r="LT15" i="1" s="1"/>
  <c r="LU14" i="1"/>
  <c r="LU15" i="1" s="1"/>
  <c r="LV14" i="1"/>
  <c r="LV15" i="1" s="1"/>
  <c r="LW14" i="1"/>
  <c r="LW15" i="1" s="1"/>
  <c r="LZ14" i="1"/>
  <c r="LZ15" i="1" s="1"/>
  <c r="MA14" i="1"/>
  <c r="MA15" i="1" s="1"/>
  <c r="MB14" i="1"/>
  <c r="MB15" i="1" s="1"/>
  <c r="MC14" i="1"/>
  <c r="MC15" i="1" s="1"/>
  <c r="MD14" i="1"/>
  <c r="MD15" i="1" s="1"/>
  <c r="MG14" i="1"/>
  <c r="MG15" i="1" s="1"/>
  <c r="MH14" i="1"/>
  <c r="MH15" i="1" s="1"/>
  <c r="MI14" i="1"/>
  <c r="MI15" i="1" s="1"/>
  <c r="MJ14" i="1"/>
  <c r="MJ15" i="1" s="1"/>
  <c r="MK14" i="1"/>
  <c r="MK15" i="1" s="1"/>
  <c r="MN14" i="1"/>
  <c r="MN15" i="1" s="1"/>
  <c r="MO14" i="1"/>
  <c r="MO15" i="1" s="1"/>
  <c r="MP14" i="1"/>
  <c r="MP15" i="1" s="1"/>
  <c r="MQ14" i="1"/>
  <c r="MQ15" i="1" s="1"/>
  <c r="MR14" i="1"/>
  <c r="MR15" i="1" s="1"/>
  <c r="MU14" i="1"/>
  <c r="MU15" i="1" s="1"/>
  <c r="MW14" i="1"/>
  <c r="MW15" i="1" s="1"/>
  <c r="MX14" i="1"/>
  <c r="MX15" i="1" s="1"/>
  <c r="MY14" i="1"/>
  <c r="MY15" i="1" s="1"/>
  <c r="NB14" i="1"/>
  <c r="NB15" i="1" s="1"/>
  <c r="C16" i="1"/>
  <c r="D16" i="1"/>
  <c r="J16" i="1"/>
  <c r="K16" i="1"/>
  <c r="P16" i="1"/>
  <c r="Q16" i="1"/>
  <c r="R16" i="1"/>
  <c r="X16" i="1"/>
  <c r="Y16" i="1"/>
  <c r="AD16" i="1"/>
  <c r="AE16" i="1"/>
  <c r="AF16" i="1"/>
  <c r="AK16" i="1"/>
  <c r="AL16" i="1"/>
  <c r="AM16" i="1"/>
  <c r="AS16" i="1"/>
  <c r="AY16" i="1"/>
  <c r="AZ16" i="1"/>
  <c r="BA16" i="1"/>
  <c r="BF16" i="1"/>
  <c r="BG16" i="1"/>
  <c r="BH16" i="1"/>
  <c r="BN16" i="1"/>
  <c r="BO16" i="1"/>
  <c r="BR16" i="1"/>
  <c r="BS16" i="1"/>
  <c r="BT16" i="1"/>
  <c r="BU16" i="1"/>
  <c r="BV16" i="1"/>
  <c r="CA16" i="1"/>
  <c r="CB16" i="1"/>
  <c r="CC16" i="1"/>
  <c r="CH16" i="1"/>
  <c r="CI16" i="1"/>
  <c r="CJ16" i="1"/>
  <c r="CO16" i="1"/>
  <c r="CP16" i="1"/>
  <c r="CQ16" i="1"/>
  <c r="CV16" i="1"/>
  <c r="CW16" i="1"/>
  <c r="CX16" i="1"/>
  <c r="DC16" i="1"/>
  <c r="DD16" i="1"/>
  <c r="DJ16" i="1"/>
  <c r="DK16" i="1"/>
  <c r="DL16" i="1"/>
  <c r="DQ16" i="1"/>
  <c r="DS16" i="1"/>
  <c r="DV16" i="1"/>
  <c r="DW16" i="1"/>
  <c r="DX16" i="1"/>
  <c r="DY16" i="1"/>
  <c r="DZ16" i="1"/>
  <c r="EE16" i="1"/>
  <c r="EF16" i="1"/>
  <c r="EG16" i="1"/>
  <c r="EL16" i="1"/>
  <c r="EM16" i="1"/>
  <c r="EN16" i="1"/>
  <c r="ES16" i="1"/>
  <c r="ET16" i="1"/>
  <c r="EU16" i="1"/>
  <c r="EZ16" i="1"/>
  <c r="FA16" i="1"/>
  <c r="FB16" i="1"/>
  <c r="FG16" i="1"/>
  <c r="FH16" i="1"/>
  <c r="FI16" i="1"/>
  <c r="FN16" i="1"/>
  <c r="FO16" i="1"/>
  <c r="FP16" i="1"/>
  <c r="FU16" i="1"/>
  <c r="FV16" i="1"/>
  <c r="FW16" i="1"/>
  <c r="GB16" i="1"/>
  <c r="GC16" i="1"/>
  <c r="GD16" i="1"/>
  <c r="GI16" i="1"/>
  <c r="GJ16" i="1"/>
  <c r="GK16" i="1"/>
  <c r="GP16" i="1"/>
  <c r="GQ16" i="1"/>
  <c r="GR16" i="1"/>
  <c r="GW16" i="1"/>
  <c r="GX16" i="1"/>
  <c r="GY16" i="1"/>
  <c r="HK16" i="1"/>
  <c r="HL16" i="1"/>
  <c r="HM16" i="1"/>
  <c r="HR16" i="1"/>
  <c r="HS16" i="1"/>
  <c r="HT16" i="1"/>
  <c r="HY16" i="1"/>
  <c r="HZ16" i="1"/>
  <c r="IA16" i="1"/>
  <c r="IF16" i="1"/>
  <c r="IG16" i="1"/>
  <c r="IH16" i="1"/>
  <c r="IM16" i="1"/>
  <c r="IN16" i="1"/>
  <c r="IO16" i="1"/>
  <c r="IT16" i="1"/>
  <c r="IU16" i="1"/>
  <c r="IV16" i="1"/>
  <c r="IW16" i="1"/>
  <c r="IX16" i="1"/>
  <c r="JA16" i="1"/>
  <c r="JB16" i="1"/>
  <c r="JC16" i="1"/>
  <c r="JD16" i="1"/>
  <c r="JE16" i="1"/>
  <c r="JH16" i="1"/>
  <c r="JI16" i="1"/>
  <c r="JJ16" i="1"/>
  <c r="JK16" i="1"/>
  <c r="JL16" i="1"/>
  <c r="JO16" i="1"/>
  <c r="JP16" i="1"/>
  <c r="JQ16" i="1"/>
  <c r="JR16" i="1"/>
  <c r="JS16" i="1"/>
  <c r="JV16" i="1"/>
  <c r="JW16" i="1"/>
  <c r="JX16" i="1"/>
  <c r="JY16" i="1"/>
  <c r="JZ16" i="1"/>
  <c r="KC16" i="1"/>
  <c r="KD16" i="1"/>
  <c r="KE16" i="1"/>
  <c r="KF16" i="1"/>
  <c r="KG16" i="1"/>
  <c r="KJ16" i="1"/>
  <c r="KK16" i="1"/>
  <c r="KL16" i="1"/>
  <c r="KM16" i="1"/>
  <c r="KN16" i="1"/>
  <c r="KQ16" i="1"/>
  <c r="KR16" i="1"/>
  <c r="KS16" i="1"/>
  <c r="KT16" i="1"/>
  <c r="KU16" i="1"/>
  <c r="KX16" i="1"/>
  <c r="KY16" i="1"/>
  <c r="KZ16" i="1"/>
  <c r="LA16" i="1"/>
  <c r="LB16" i="1"/>
  <c r="LE16" i="1"/>
  <c r="LF16" i="1"/>
  <c r="LG16" i="1"/>
  <c r="LH16" i="1"/>
  <c r="LI16" i="1"/>
  <c r="LL16" i="1"/>
  <c r="LM16" i="1"/>
  <c r="LN16" i="1"/>
  <c r="LO16" i="1"/>
  <c r="LP16" i="1"/>
  <c r="LS16" i="1"/>
  <c r="LT16" i="1"/>
  <c r="LU16" i="1"/>
  <c r="LV16" i="1"/>
  <c r="LW16" i="1"/>
  <c r="LZ16" i="1"/>
  <c r="MA16" i="1"/>
  <c r="MB16" i="1"/>
  <c r="MC16" i="1"/>
  <c r="MD16" i="1"/>
  <c r="MG16" i="1"/>
  <c r="MH16" i="1"/>
  <c r="MI16" i="1"/>
  <c r="MJ16" i="1"/>
  <c r="MK16" i="1"/>
  <c r="MN16" i="1"/>
  <c r="MO16" i="1"/>
  <c r="MP16" i="1"/>
  <c r="MQ16" i="1"/>
  <c r="MR16" i="1"/>
  <c r="MU16" i="1"/>
  <c r="MW16" i="1"/>
  <c r="MX16" i="1"/>
  <c r="MY16" i="1"/>
  <c r="NB16" i="1"/>
  <c r="C18" i="1"/>
  <c r="C19" i="1" s="1"/>
  <c r="D18" i="1"/>
  <c r="D19" i="1" s="1"/>
  <c r="I18" i="1"/>
  <c r="I19" i="1" s="1"/>
  <c r="J18" i="1"/>
  <c r="J19" i="1" s="1"/>
  <c r="K18" i="1"/>
  <c r="K19" i="1" s="1"/>
  <c r="P18" i="1"/>
  <c r="P19" i="1" s="1"/>
  <c r="Q18" i="1"/>
  <c r="Q19" i="1" s="1"/>
  <c r="R18" i="1"/>
  <c r="R19" i="1" s="1"/>
  <c r="X18" i="1"/>
  <c r="X19" i="1" s="1"/>
  <c r="Y18" i="1"/>
  <c r="Y19" i="1" s="1"/>
  <c r="AD18" i="1"/>
  <c r="AD19" i="1" s="1"/>
  <c r="AE18" i="1"/>
  <c r="AE19" i="1" s="1"/>
  <c r="AF18" i="1"/>
  <c r="AF19" i="1" s="1"/>
  <c r="AK18" i="1"/>
  <c r="AK19" i="1" s="1"/>
  <c r="AL18" i="1"/>
  <c r="AL19" i="1" s="1"/>
  <c r="AM18" i="1"/>
  <c r="AM19" i="1" s="1"/>
  <c r="AS18" i="1"/>
  <c r="AS19" i="1" s="1"/>
  <c r="AY18" i="1"/>
  <c r="AY19" i="1" s="1"/>
  <c r="AZ18" i="1"/>
  <c r="AZ19" i="1" s="1"/>
  <c r="BA18" i="1"/>
  <c r="BA19" i="1" s="1"/>
  <c r="BF18" i="1"/>
  <c r="BF19" i="1" s="1"/>
  <c r="BG18" i="1"/>
  <c r="BG19" i="1" s="1"/>
  <c r="BH18" i="1"/>
  <c r="BH19" i="1" s="1"/>
  <c r="BN18" i="1"/>
  <c r="BN19" i="1" s="1"/>
  <c r="BO18" i="1"/>
  <c r="BO19" i="1" s="1"/>
  <c r="BR18" i="1"/>
  <c r="BR19" i="1" s="1"/>
  <c r="BS18" i="1"/>
  <c r="BS19" i="1" s="1"/>
  <c r="BT18" i="1"/>
  <c r="BT19" i="1" s="1"/>
  <c r="BU18" i="1"/>
  <c r="BU19" i="1" s="1"/>
  <c r="BV18" i="1"/>
  <c r="BV19" i="1" s="1"/>
  <c r="CA18" i="1"/>
  <c r="CA19" i="1" s="1"/>
  <c r="CB18" i="1"/>
  <c r="CB19" i="1" s="1"/>
  <c r="CC18" i="1"/>
  <c r="CC19" i="1" s="1"/>
  <c r="CH18" i="1"/>
  <c r="CH19" i="1" s="1"/>
  <c r="CI18" i="1"/>
  <c r="CI19" i="1" s="1"/>
  <c r="CJ18" i="1"/>
  <c r="CJ19" i="1" s="1"/>
  <c r="CO18" i="1"/>
  <c r="CO19" i="1" s="1"/>
  <c r="CP18" i="1"/>
  <c r="CP19" i="1" s="1"/>
  <c r="CQ18" i="1"/>
  <c r="CQ19" i="1" s="1"/>
  <c r="CV18" i="1"/>
  <c r="CV19" i="1" s="1"/>
  <c r="CW18" i="1"/>
  <c r="CW19" i="1" s="1"/>
  <c r="CX18" i="1"/>
  <c r="CX19" i="1" s="1"/>
  <c r="DC18" i="1"/>
  <c r="DC19" i="1" s="1"/>
  <c r="DD18" i="1"/>
  <c r="DD19" i="1" s="1"/>
  <c r="DJ18" i="1"/>
  <c r="DJ19" i="1" s="1"/>
  <c r="DK18" i="1"/>
  <c r="DK19" i="1" s="1"/>
  <c r="DL18" i="1"/>
  <c r="DL19" i="1" s="1"/>
  <c r="DQ18" i="1"/>
  <c r="DQ19" i="1" s="1"/>
  <c r="DS18" i="1"/>
  <c r="DS19" i="1" s="1"/>
  <c r="DV18" i="1"/>
  <c r="DV19" i="1" s="1"/>
  <c r="DW18" i="1"/>
  <c r="DW19" i="1" s="1"/>
  <c r="DX18" i="1"/>
  <c r="DX19" i="1" s="1"/>
  <c r="DY18" i="1"/>
  <c r="DY19" i="1" s="1"/>
  <c r="DZ18" i="1"/>
  <c r="DZ19" i="1" s="1"/>
  <c r="EE18" i="1"/>
  <c r="EE19" i="1" s="1"/>
  <c r="EF18" i="1"/>
  <c r="EF19" i="1" s="1"/>
  <c r="EG18" i="1"/>
  <c r="EG19" i="1" s="1"/>
  <c r="EL18" i="1"/>
  <c r="EL19" i="1" s="1"/>
  <c r="EM18" i="1"/>
  <c r="EM19" i="1" s="1"/>
  <c r="EN18" i="1"/>
  <c r="EN19" i="1" s="1"/>
  <c r="ES18" i="1"/>
  <c r="ES19" i="1" s="1"/>
  <c r="ET18" i="1"/>
  <c r="ET19" i="1" s="1"/>
  <c r="EU18" i="1"/>
  <c r="EU19" i="1" s="1"/>
  <c r="EZ18" i="1"/>
  <c r="EZ19" i="1" s="1"/>
  <c r="FA18" i="1"/>
  <c r="FA19" i="1" s="1"/>
  <c r="FB18" i="1"/>
  <c r="FB19" i="1" s="1"/>
  <c r="FG18" i="1"/>
  <c r="FG19" i="1" s="1"/>
  <c r="FH18" i="1"/>
  <c r="FH19" i="1" s="1"/>
  <c r="FI18" i="1"/>
  <c r="FI19" i="1" s="1"/>
  <c r="FN18" i="1"/>
  <c r="FN19" i="1" s="1"/>
  <c r="FO18" i="1"/>
  <c r="FO19" i="1" s="1"/>
  <c r="FP18" i="1"/>
  <c r="FP19" i="1" s="1"/>
  <c r="FU18" i="1"/>
  <c r="FU19" i="1" s="1"/>
  <c r="FV18" i="1"/>
  <c r="FV19" i="1" s="1"/>
  <c r="FW18" i="1"/>
  <c r="FW19" i="1" s="1"/>
  <c r="GB18" i="1"/>
  <c r="GB19" i="1" s="1"/>
  <c r="GC18" i="1"/>
  <c r="GC19" i="1" s="1"/>
  <c r="GD18" i="1"/>
  <c r="GD19" i="1" s="1"/>
  <c r="GI18" i="1"/>
  <c r="GI19" i="1" s="1"/>
  <c r="GJ18" i="1"/>
  <c r="GJ19" i="1" s="1"/>
  <c r="GK18" i="1"/>
  <c r="GK19" i="1" s="1"/>
  <c r="GP18" i="1"/>
  <c r="GP19" i="1" s="1"/>
  <c r="GQ18" i="1"/>
  <c r="GQ19" i="1" s="1"/>
  <c r="GR18" i="1"/>
  <c r="GR19" i="1" s="1"/>
  <c r="GW18" i="1"/>
  <c r="GW19" i="1" s="1"/>
  <c r="GX18" i="1"/>
  <c r="GX19" i="1" s="1"/>
  <c r="GY18" i="1"/>
  <c r="GY19" i="1" s="1"/>
  <c r="HK18" i="1"/>
  <c r="HK19" i="1" s="1"/>
  <c r="HL18" i="1"/>
  <c r="HL19" i="1" s="1"/>
  <c r="HM18" i="1"/>
  <c r="HM19" i="1" s="1"/>
  <c r="HR18" i="1"/>
  <c r="HR19" i="1" s="1"/>
  <c r="HS18" i="1"/>
  <c r="HS19" i="1" s="1"/>
  <c r="HT18" i="1"/>
  <c r="HT19" i="1" s="1"/>
  <c r="HY18" i="1"/>
  <c r="HY19" i="1" s="1"/>
  <c r="HZ18" i="1"/>
  <c r="HZ19" i="1" s="1"/>
  <c r="IA18" i="1"/>
  <c r="IA19" i="1" s="1"/>
  <c r="IF18" i="1"/>
  <c r="IF19" i="1" s="1"/>
  <c r="IG18" i="1"/>
  <c r="IG19" i="1" s="1"/>
  <c r="IH18" i="1"/>
  <c r="IH19" i="1" s="1"/>
  <c r="IM18" i="1"/>
  <c r="IM19" i="1" s="1"/>
  <c r="IN18" i="1"/>
  <c r="IN19" i="1" s="1"/>
  <c r="IO18" i="1"/>
  <c r="IO19" i="1" s="1"/>
  <c r="IT18" i="1"/>
  <c r="IT19" i="1" s="1"/>
  <c r="IU18" i="1"/>
  <c r="IU19" i="1" s="1"/>
  <c r="IV18" i="1"/>
  <c r="IV19" i="1" s="1"/>
  <c r="IW18" i="1"/>
  <c r="IW19" i="1" s="1"/>
  <c r="IX18" i="1"/>
  <c r="IX19" i="1" s="1"/>
  <c r="JA18" i="1"/>
  <c r="JA19" i="1" s="1"/>
  <c r="JB18" i="1"/>
  <c r="JB19" i="1" s="1"/>
  <c r="JC18" i="1"/>
  <c r="JC19" i="1" s="1"/>
  <c r="JD18" i="1"/>
  <c r="JD19" i="1" s="1"/>
  <c r="JE18" i="1"/>
  <c r="JE19" i="1" s="1"/>
  <c r="JH18" i="1"/>
  <c r="JH19" i="1" s="1"/>
  <c r="JI18" i="1"/>
  <c r="JI19" i="1" s="1"/>
  <c r="JJ18" i="1"/>
  <c r="JJ19" i="1" s="1"/>
  <c r="JK18" i="1"/>
  <c r="JK19" i="1" s="1"/>
  <c r="JL18" i="1"/>
  <c r="JL19" i="1" s="1"/>
  <c r="JO18" i="1"/>
  <c r="JO19" i="1" s="1"/>
  <c r="JP18" i="1"/>
  <c r="JP19" i="1" s="1"/>
  <c r="JQ18" i="1"/>
  <c r="JQ19" i="1" s="1"/>
  <c r="JR18" i="1"/>
  <c r="JR19" i="1" s="1"/>
  <c r="JS18" i="1"/>
  <c r="JS19" i="1" s="1"/>
  <c r="JV18" i="1"/>
  <c r="JV19" i="1" s="1"/>
  <c r="JW18" i="1"/>
  <c r="JW19" i="1" s="1"/>
  <c r="JX18" i="1"/>
  <c r="JX19" i="1" s="1"/>
  <c r="JY18" i="1"/>
  <c r="JY19" i="1" s="1"/>
  <c r="JZ18" i="1"/>
  <c r="JZ19" i="1" s="1"/>
  <c r="KC18" i="1"/>
  <c r="KC19" i="1" s="1"/>
  <c r="KD18" i="1"/>
  <c r="KD19" i="1" s="1"/>
  <c r="KE18" i="1"/>
  <c r="KE19" i="1" s="1"/>
  <c r="KF18" i="1"/>
  <c r="KF19" i="1" s="1"/>
  <c r="KG18" i="1"/>
  <c r="KG19" i="1" s="1"/>
  <c r="KJ18" i="1"/>
  <c r="KJ19" i="1" s="1"/>
  <c r="KK18" i="1"/>
  <c r="KK19" i="1" s="1"/>
  <c r="KL18" i="1"/>
  <c r="KL19" i="1" s="1"/>
  <c r="KM18" i="1"/>
  <c r="KM19" i="1" s="1"/>
  <c r="KN18" i="1"/>
  <c r="KN19" i="1" s="1"/>
  <c r="KQ18" i="1"/>
  <c r="KQ19" i="1" s="1"/>
  <c r="KR18" i="1"/>
  <c r="KR19" i="1" s="1"/>
  <c r="KS18" i="1"/>
  <c r="KS19" i="1" s="1"/>
  <c r="KT18" i="1"/>
  <c r="KT19" i="1" s="1"/>
  <c r="KU18" i="1"/>
  <c r="KU19" i="1" s="1"/>
  <c r="KX18" i="1"/>
  <c r="KX19" i="1" s="1"/>
  <c r="KY18" i="1"/>
  <c r="KY19" i="1" s="1"/>
  <c r="KZ18" i="1"/>
  <c r="KZ19" i="1" s="1"/>
  <c r="LA18" i="1"/>
  <c r="LA19" i="1" s="1"/>
  <c r="LB18" i="1"/>
  <c r="LB19" i="1" s="1"/>
  <c r="LE18" i="1"/>
  <c r="LE19" i="1" s="1"/>
  <c r="LF18" i="1"/>
  <c r="LF19" i="1" s="1"/>
  <c r="LG18" i="1"/>
  <c r="LG19" i="1" s="1"/>
  <c r="LH18" i="1"/>
  <c r="LH19" i="1" s="1"/>
  <c r="LI18" i="1"/>
  <c r="LI19" i="1" s="1"/>
  <c r="LL18" i="1"/>
  <c r="LL19" i="1" s="1"/>
  <c r="LM18" i="1"/>
  <c r="LM19" i="1" s="1"/>
  <c r="LN18" i="1"/>
  <c r="LN19" i="1" s="1"/>
  <c r="LO18" i="1"/>
  <c r="LO19" i="1" s="1"/>
  <c r="LP18" i="1"/>
  <c r="LP19" i="1" s="1"/>
  <c r="LS18" i="1"/>
  <c r="LS19" i="1" s="1"/>
  <c r="LT18" i="1"/>
  <c r="LT19" i="1" s="1"/>
  <c r="LU18" i="1"/>
  <c r="LU19" i="1" s="1"/>
  <c r="LV18" i="1"/>
  <c r="LV19" i="1" s="1"/>
  <c r="LW18" i="1"/>
  <c r="LW19" i="1" s="1"/>
  <c r="LZ18" i="1"/>
  <c r="LZ19" i="1" s="1"/>
  <c r="MA18" i="1"/>
  <c r="MA19" i="1" s="1"/>
  <c r="MB18" i="1"/>
  <c r="MB19" i="1" s="1"/>
  <c r="MC18" i="1"/>
  <c r="MC19" i="1" s="1"/>
  <c r="MD18" i="1"/>
  <c r="MD19" i="1" s="1"/>
  <c r="MG18" i="1"/>
  <c r="MG19" i="1" s="1"/>
  <c r="MH18" i="1"/>
  <c r="MH19" i="1" s="1"/>
  <c r="MI18" i="1"/>
  <c r="MI19" i="1" s="1"/>
  <c r="MJ18" i="1"/>
  <c r="MJ19" i="1" s="1"/>
  <c r="MK18" i="1"/>
  <c r="MK19" i="1" s="1"/>
  <c r="MN18" i="1"/>
  <c r="MN19" i="1" s="1"/>
  <c r="MO18" i="1"/>
  <c r="MO19" i="1" s="1"/>
  <c r="MP18" i="1"/>
  <c r="MP19" i="1" s="1"/>
  <c r="MQ18" i="1"/>
  <c r="MQ19" i="1" s="1"/>
  <c r="MR18" i="1"/>
  <c r="MR19" i="1" s="1"/>
  <c r="MU18" i="1"/>
  <c r="MU19" i="1" s="1"/>
  <c r="MW18" i="1"/>
  <c r="MW19" i="1" s="1"/>
  <c r="MX18" i="1"/>
  <c r="MX19" i="1" s="1"/>
  <c r="MY18" i="1"/>
  <c r="MY19" i="1" s="1"/>
  <c r="NB18" i="1"/>
  <c r="NB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tc={22AFF600-960F-4726-B4C9-BD4863F424A8}</author>
    <author>tc={3CC0EE46-D0D2-483B-A376-543F89F94BE6}</author>
    <author>Victoria Ellwanger Pires</author>
  </authors>
  <commentList>
    <comment ref="A10" authorId="0" shapeId="0" xr:uid="{22AFF600-960F-4726-B4C9-BD4863F424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Pegar valor do mês seguinte no final  do mês corrente</t>
      </text>
    </comment>
    <comment ref="A45" authorId="1" shapeId="0" xr:uid="{3CC0EE46-D0D2-483B-A376-543F89F94B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Retirado do Eikon (plataforma do comercial bio); primeira linha do Crude Oil ton (Bursa Malaysia)</t>
      </text>
    </comment>
    <comment ref="A48" authorId="2" shapeId="0" xr:uid="{3DAE562A-F4DC-4DA1-8788-B6C540A844A7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</t>
        </r>
      </text>
    </comment>
    <comment ref="A49" authorId="2" shapeId="0" xr:uid="{C77D3588-6156-417B-97A7-E73628AF1198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</t>
        </r>
      </text>
    </comment>
    <comment ref="A50" authorId="2" shapeId="0" xr:uid="{8580D80B-0BD4-4265-B2C8-4CC5F4251813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 (Comercial Bio)</t>
        </r>
      </text>
    </comment>
    <comment ref="A53" authorId="2" shapeId="0" xr:uid="{07104442-A001-490F-8093-A88AA9D0CDDC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Email Argus</t>
        </r>
      </text>
    </comment>
    <comment ref="A55" authorId="2" shapeId="0" xr:uid="{FAE6F6FE-5CD2-4EC4-9751-CE3A486A2CBC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Email Global Platts</t>
        </r>
      </text>
    </comment>
    <comment ref="A57" authorId="2" shapeId="0" xr:uid="{93E5505E-D92C-49F1-8FF3-5362DE91C21B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Preços ANP
https://www.gov.br/anp/pt-br/assuntos/precos-e-defesa-da-concorrencia/precos/precos-de-produtores-e-importadores-de-derivados-de-petroleo</t>
        </r>
      </text>
    </comment>
  </commentList>
</comments>
</file>

<file path=xl/sharedStrings.xml><?xml version="1.0" encoding="utf-8"?>
<sst xmlns="http://schemas.openxmlformats.org/spreadsheetml/2006/main" count="89" uniqueCount="84">
  <si>
    <t>Petróleo Brent (US$/barril)</t>
  </si>
  <si>
    <t>Petróleo Brent (US$/ton)</t>
  </si>
  <si>
    <t>Gasoil (US$/mt)</t>
  </si>
  <si>
    <t>FAME Biodiesel (US$/mt)</t>
  </si>
  <si>
    <t>Prêmio RME (US$/mt)</t>
  </si>
  <si>
    <t>Soja Chicago (US$/saca 60kg)</t>
  </si>
  <si>
    <t>Farelo Chicago (US$/ton curta)</t>
  </si>
  <si>
    <t>Óleo de Soja Chicago (pontos)</t>
  </si>
  <si>
    <t>Óleo de Soja Chicago (US$/ton)</t>
  </si>
  <si>
    <t>Múltiplo OV Cbot/Brendt</t>
  </si>
  <si>
    <t>Prêmio Exportação RIG (pontos)</t>
  </si>
  <si>
    <t>Óleo de Soja FOB RIG (US$/ton)</t>
  </si>
  <si>
    <t>Óleo de Soja FOB RIG (R$/ton)</t>
  </si>
  <si>
    <t>Prêmio Exportação RIG (US$/ton)</t>
  </si>
  <si>
    <t>Prêmio Exportação PRG (pontos)</t>
  </si>
  <si>
    <t>Óleo de Soja FOB PRG (US$/ton)</t>
  </si>
  <si>
    <t>Óleo de Soja FOB PRG (R$/ton)</t>
  </si>
  <si>
    <t>Taxa Dólar</t>
  </si>
  <si>
    <t>Soja Rio Grande do Sul (R$/saca 60kg)</t>
  </si>
  <si>
    <t>Soja Bahia (R$/saca 60kg)</t>
  </si>
  <si>
    <t>Soja Paraná (R$/saca 60kg)</t>
  </si>
  <si>
    <t>Soja Mato Grosso (R$/saca 60kg)</t>
  </si>
  <si>
    <t>Soja Goiás (R$/saca 60kg)</t>
  </si>
  <si>
    <t>Farelo Veranópolis (R$/ton)</t>
  </si>
  <si>
    <t>Óleo de Soja CIF Veranópolis (R$/ton)</t>
  </si>
  <si>
    <t>Óleo de Soja CIF Veranópolis (US$/ton)</t>
  </si>
  <si>
    <t>Múltiplo OV/Brendt</t>
  </si>
  <si>
    <t>Variação Óleo de Soja CIF Veranópolis</t>
  </si>
  <si>
    <t>Óleo de Soja LEM (R$/ton)</t>
  </si>
  <si>
    <t>Óleo de Soja Rio Verde (R$/ton)</t>
  </si>
  <si>
    <t>Óleo de Soja Cuiabá (R$/ton)</t>
  </si>
  <si>
    <t>Boi Gordo PA Redenção (R$/@)</t>
  </si>
  <si>
    <t>Boi Gordo SP (R$/@)</t>
  </si>
  <si>
    <t>Boi Gordo RS (R$/@)</t>
  </si>
  <si>
    <t>Gordura Animal Safras (R$/ton)</t>
  </si>
  <si>
    <t>Boi Gordo RO Cacoal (R$/@)</t>
  </si>
  <si>
    <t>MP AA Oleoplan (R$/ton)</t>
  </si>
  <si>
    <t>MP AA Oleoplan Nordeste (R$/ton)</t>
  </si>
  <si>
    <t>MP AG Oleoplan (R$/ton)</t>
  </si>
  <si>
    <t>MP AG Oleoplan Nordeste (R$/ton)</t>
  </si>
  <si>
    <t>Óleo de Palma Bruto (US$/ton)</t>
  </si>
  <si>
    <t>Biodiesel Oleoplan (R$/m³)</t>
  </si>
  <si>
    <t>Biodiesel Oleoplan Nordeste (R$/m³)</t>
  </si>
  <si>
    <t>Biodiesel Oleoplan Pará (R$/m³)</t>
  </si>
  <si>
    <t>Indexador BiodieselBR</t>
  </si>
  <si>
    <t>Biodiesel Araucária (Argus)</t>
  </si>
  <si>
    <t>Biodiesel Paulínia (Argus)</t>
  </si>
  <si>
    <t>Biodiesel Paulínia (Global Platts)</t>
  </si>
  <si>
    <t>Biodiesel FOB Paranagua (Global Platts)</t>
  </si>
  <si>
    <t>Preço de Biodiesel ANP (Brasil)</t>
  </si>
  <si>
    <t>Soja e Trigo</t>
  </si>
  <si>
    <t>1 bushel de soja</t>
  </si>
  <si>
    <t>60 libras</t>
  </si>
  <si>
    <t>27,2155 kg</t>
  </si>
  <si>
    <t>1 saca de soja</t>
  </si>
  <si>
    <t>60 kg</t>
  </si>
  <si>
    <t>2,20462 bushels</t>
  </si>
  <si>
    <t>1 bushel/acre</t>
  </si>
  <si>
    <t>67,25 kg/ha</t>
  </si>
  <si>
    <t>1.00 dólar/bushel</t>
  </si>
  <si>
    <t>2,2046 dólar/saca</t>
  </si>
  <si>
    <t>Tabela de Conversão Agrícola</t>
  </si>
  <si>
    <t>1 ton.</t>
  </si>
  <si>
    <t>1.000 kg</t>
  </si>
  <si>
    <t>1 kg</t>
  </si>
  <si>
    <t>2.20462 libras</t>
  </si>
  <si>
    <t>1 libra</t>
  </si>
  <si>
    <t>0,45359 kg</t>
  </si>
  <si>
    <t>1 acre</t>
  </si>
  <si>
    <t>0,40469 hectares</t>
  </si>
  <si>
    <t>0,1840 alqueire</t>
  </si>
  <si>
    <t>1 hectare</t>
  </si>
  <si>
    <t>2,47105 acres</t>
  </si>
  <si>
    <r>
      <t>10.000 m</t>
    </r>
    <r>
      <rPr>
        <vertAlign val="superscript"/>
        <sz val="11"/>
        <color theme="1"/>
        <rFont val="Calibri"/>
        <family val="2"/>
        <scheme val="minor"/>
      </rPr>
      <t>2</t>
    </r>
  </si>
  <si>
    <t>1 alqueire</t>
  </si>
  <si>
    <t>5,4363 acres</t>
  </si>
  <si>
    <t>Milho</t>
  </si>
  <si>
    <t>1 bushel de milho</t>
  </si>
  <si>
    <t>56 libras</t>
  </si>
  <si>
    <t>25,40 kg</t>
  </si>
  <si>
    <t>1 saca de milho</t>
  </si>
  <si>
    <t>2,36210 bushels</t>
  </si>
  <si>
    <t>62,77 kg/ha</t>
  </si>
  <si>
    <t>2,3621 dólar/saca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</si>
</sst>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  <numFmt numFmtId="166" formatCode="_-[$R$-416]\ * #,##0.00_-;\-[$R$-416]\ * #,##0.00_-;_-[$R$-416]\ * &quot;-&quot;??_-;_-@_-"/>
    <numFmt numFmtId="167" formatCode="_-[$€-2]\ * #,##0.00_-;\-[$€-2]\ * #,##0.00_-;_-[$€-2]\ * &quot;-&quot;??_-;_-@_-"/>
    <numFmt numFmtId="168" formatCode="_-[$R$-416]\ * #,##0.0000_-;\-[$R$-416]\ * #,##0.00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3" borderId="0" xfId="0" applyFill="1"/>
    <xf numFmtId="0" fontId="0" fillId="3" borderId="0" xfId="1" applyNumberFormat="1" applyFont="1" applyFill="1"/>
    <xf numFmtId="0" fontId="0" fillId="3" borderId="0" xfId="3" applyNumberFormat="1" applyFont="1" applyFill="1"/>
    <xf numFmtId="0" fontId="0" fillId="2" borderId="0" xfId="3" applyNumberFormat="1" applyFont="1" applyFill="1"/>
    <xf numFmtId="49" fontId="0" fillId="2" borderId="0" xfId="3" applyNumberFormat="1" applyFont="1" applyFill="1" applyBorder="1" applyAlignment="1">
      <alignment vertical="center"/>
    </xf>
    <xf numFmtId="164" fontId="0" fillId="3" borderId="0" xfId="1" applyNumberFormat="1" applyFont="1" applyFill="1"/>
    <xf numFmtId="165" fontId="0" fillId="3" borderId="0" xfId="1" applyNumberFormat="1" applyFont="1" applyFill="1"/>
    <xf numFmtId="164" fontId="0" fillId="2" borderId="0" xfId="1" applyNumberFormat="1" applyFont="1" applyFill="1"/>
    <xf numFmtId="165" fontId="0" fillId="2" borderId="0" xfId="1" applyNumberFormat="1" applyFont="1" applyFill="1"/>
    <xf numFmtId="164" fontId="0" fillId="3" borderId="0" xfId="2" applyNumberFormat="1" applyFont="1" applyFill="1"/>
    <xf numFmtId="166" fontId="0" fillId="2" borderId="0" xfId="1" applyNumberFormat="1" applyFont="1" applyFill="1"/>
    <xf numFmtId="166" fontId="0" fillId="2" borderId="0" xfId="3" applyNumberFormat="1" applyFont="1" applyFill="1"/>
    <xf numFmtId="166" fontId="0" fillId="3" borderId="0" xfId="3" applyNumberFormat="1" applyFont="1" applyFill="1"/>
    <xf numFmtId="166" fontId="6" fillId="3" borderId="0" xfId="3" applyNumberFormat="1" applyFont="1" applyFill="1"/>
    <xf numFmtId="166" fontId="2" fillId="3" borderId="0" xfId="3" applyNumberFormat="1" applyFont="1" applyFill="1"/>
    <xf numFmtId="166" fontId="6" fillId="2" borderId="0" xfId="3" applyNumberFormat="1" applyFont="1" applyFill="1"/>
    <xf numFmtId="166" fontId="2" fillId="2" borderId="0" xfId="3" applyNumberFormat="1" applyFont="1" applyFill="1"/>
    <xf numFmtId="44" fontId="0" fillId="2" borderId="0" xfId="2" applyFont="1" applyFill="1"/>
    <xf numFmtId="166" fontId="0" fillId="2" borderId="0" xfId="1" applyNumberFormat="1" applyFont="1" applyFill="1" applyBorder="1"/>
    <xf numFmtId="0" fontId="0" fillId="3" borderId="4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4" xfId="0" applyFill="1" applyBorder="1"/>
    <xf numFmtId="0" fontId="0" fillId="3" borderId="5" xfId="0" applyFill="1" applyBorder="1"/>
    <xf numFmtId="43" fontId="0" fillId="3" borderId="0" xfId="1" applyFont="1" applyFill="1"/>
    <xf numFmtId="2" fontId="0" fillId="3" borderId="0" xfId="0" applyNumberForma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 applyAlignment="1">
      <alignment horizontal="center" vertical="center" wrapText="1"/>
    </xf>
    <xf numFmtId="16" fontId="0" fillId="4" borderId="0" xfId="0" applyNumberFormat="1" applyFill="1" applyAlignment="1">
      <alignment horizontal="center" vertical="center"/>
    </xf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2" borderId="0" xfId="1" applyNumberFormat="1" applyFont="1" applyFill="1"/>
    <xf numFmtId="166" fontId="0" fillId="3" borderId="0" xfId="0" applyNumberFormat="1" applyFill="1"/>
    <xf numFmtId="166" fontId="0" fillId="4" borderId="0" xfId="0" applyNumberFormat="1" applyFill="1"/>
    <xf numFmtId="166" fontId="0" fillId="2" borderId="0" xfId="0" applyNumberFormat="1" applyFill="1"/>
    <xf numFmtId="0" fontId="0" fillId="3" borderId="0" xfId="3" applyNumberFormat="1" applyFont="1" applyFill="1" applyAlignment="1">
      <alignment horizontal="left"/>
    </xf>
    <xf numFmtId="164" fontId="0" fillId="3" borderId="0" xfId="3" applyNumberFormat="1" applyFont="1" applyFill="1"/>
    <xf numFmtId="43" fontId="0" fillId="2" borderId="0" xfId="1" applyFont="1" applyFill="1"/>
    <xf numFmtId="10" fontId="0" fillId="3" borderId="0" xfId="3" applyNumberFormat="1" applyFont="1" applyFill="1"/>
    <xf numFmtId="166" fontId="8" fillId="3" borderId="0" xfId="3" applyNumberFormat="1" applyFont="1" applyFill="1"/>
    <xf numFmtId="164" fontId="0" fillId="2" borderId="0" xfId="3" applyNumberFormat="1" applyFont="1" applyFill="1"/>
    <xf numFmtId="167" fontId="0" fillId="4" borderId="0" xfId="0" applyNumberFormat="1" applyFill="1"/>
    <xf numFmtId="44" fontId="0" fillId="3" borderId="0" xfId="2" applyFont="1" applyFill="1"/>
    <xf numFmtId="49" fontId="0" fillId="3" borderId="0" xfId="3" applyNumberFormat="1" applyFont="1" applyFill="1" applyBorder="1" applyAlignment="1">
      <alignment vertical="center"/>
    </xf>
    <xf numFmtId="166" fontId="0" fillId="3" borderId="0" xfId="1" applyNumberFormat="1" applyFont="1" applyFill="1" applyBorder="1"/>
    <xf numFmtId="49" fontId="0" fillId="2" borderId="0" xfId="0" applyNumberFormat="1" applyFill="1" applyAlignment="1">
      <alignment vertical="center"/>
    </xf>
    <xf numFmtId="166" fontId="0" fillId="0" borderId="0" xfId="0" applyNumberFormat="1"/>
    <xf numFmtId="10" fontId="1" fillId="0" borderId="0" xfId="3" applyNumberFormat="1" applyFont="1" applyFill="1"/>
    <xf numFmtId="164" fontId="1" fillId="3" borderId="0" xfId="3" applyNumberFormat="1" applyFont="1" applyFill="1"/>
    <xf numFmtId="43" fontId="1" fillId="2" borderId="0" xfId="1" applyFont="1" applyFill="1"/>
    <xf numFmtId="10" fontId="1" fillId="3" borderId="0" xfId="3" applyNumberFormat="1" applyFont="1" applyFill="1"/>
    <xf numFmtId="164" fontId="2" fillId="2" borderId="0" xfId="0" applyNumberFormat="1" applyFont="1" applyFill="1"/>
    <xf numFmtId="168" fontId="0" fillId="4" borderId="0" xfId="0" applyNumberFormat="1" applyFill="1"/>
    <xf numFmtId="164" fontId="2" fillId="2" borderId="0" xfId="3" applyNumberFormat="1" applyFont="1" applyFill="1"/>
    <xf numFmtId="166" fontId="1" fillId="3" borderId="0" xfId="3" applyNumberFormat="1" applyFont="1" applyFill="1"/>
    <xf numFmtId="166" fontId="1" fillId="2" borderId="0" xfId="3" applyNumberFormat="1" applyFont="1" applyFill="1"/>
    <xf numFmtId="10" fontId="0" fillId="0" borderId="0" xfId="3" applyNumberFormat="1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9304F66F-76C9-4CF5-899B-0CA5A55F07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tarina Garcia Souza" id="{D66E1682-1C02-4C5C-AF0C-42A03A7A01B7}" userId="S::catarina.souza@oleoplan.com.br::615f71fa-3fe4-44f7-88fe-f5edcc046525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12-26T12:10:00.51" personId="{D66E1682-1C02-4C5C-AF0C-42A03A7A01B7}" id="{22AFF600-960F-4726-B4C9-BD4863F424A8}">
    <text>Pegar valor do mês seguinte no final  do mês corrente</text>
  </threadedComment>
  <threadedComment ref="A45" dT="2025-05-08T11:28:49.93" personId="{D66E1682-1C02-4C5C-AF0C-42A03A7A01B7}" id="{3CC0EE46-D0D2-483B-A376-543F89F94BE6}">
    <text>Retirado do Eikon (plataforma do comercial bio); primeira linha do Crude Oil ton (Bursa Malaysia)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6173-6D0E-4845-99AB-659F4DC9F56A}">
  <dimension ref="A1:NN149"/>
  <sheetViews>
    <sheetView showGridLines="0" tabSelected="1" zoomScale="90" zoomScaleNormal="90" workbookViewId="0">
      <pane xSplit="1" ySplit="1" topLeftCell="IK16" activePane="bottomRight" state="frozen"/>
      <selection pane="topRight" activeCell="B1" sqref="B1"/>
      <selection pane="bottomLeft" activeCell="A2" sqref="A2"/>
      <selection pane="bottomRight" activeCell="IU45" sqref="IU45"/>
    </sheetView>
  </sheetViews>
  <sheetFormatPr defaultColWidth="12.7109375" defaultRowHeight="0" customHeight="1" zeroHeight="1" x14ac:dyDescent="0.25"/>
  <cols>
    <col min="1" max="1" width="36.28515625" bestFit="1" customWidth="1"/>
    <col min="2" max="2" width="12.85546875" customWidth="1"/>
    <col min="3" max="3" width="12.7109375" bestFit="1" customWidth="1"/>
    <col min="5" max="5" width="17.140625" bestFit="1" customWidth="1"/>
    <col min="25" max="25" width="12.7109375" bestFit="1" customWidth="1"/>
    <col min="59" max="59" width="15" bestFit="1" customWidth="1"/>
    <col min="86" max="86" width="13.85546875" bestFit="1" customWidth="1"/>
    <col min="107" max="107" width="16.7109375" bestFit="1" customWidth="1"/>
    <col min="113" max="113" width="13.85546875" bestFit="1" customWidth="1"/>
    <col min="134" max="134" width="13.85546875" bestFit="1" customWidth="1"/>
    <col min="195" max="195" width="13.28515625" bestFit="1" customWidth="1"/>
    <col min="212" max="212" width="13.85546875" bestFit="1" customWidth="1"/>
    <col min="279" max="279" width="12.85546875" bestFit="1" customWidth="1"/>
    <col min="291" max="293" width="13.85546875" bestFit="1" customWidth="1"/>
    <col min="296" max="296" width="13.85546875" bestFit="1" customWidth="1"/>
    <col min="363" max="363" width="12.7109375" bestFit="1" customWidth="1"/>
    <col min="364" max="365" width="7" bestFit="1" customWidth="1"/>
  </cols>
  <sheetData>
    <row r="1" spans="1:366" s="31" customFormat="1" ht="22.5" customHeight="1" x14ac:dyDescent="0.25">
      <c r="A1" s="30"/>
      <c r="B1" s="31">
        <v>45658</v>
      </c>
      <c r="C1" s="31">
        <v>45659</v>
      </c>
      <c r="D1" s="31">
        <v>45660</v>
      </c>
      <c r="E1" s="31">
        <v>45661</v>
      </c>
      <c r="F1" s="31">
        <v>45662</v>
      </c>
      <c r="G1" s="31">
        <v>45663</v>
      </c>
      <c r="H1" s="31">
        <v>45664</v>
      </c>
      <c r="I1" s="31">
        <v>45665</v>
      </c>
      <c r="J1" s="31">
        <v>45666</v>
      </c>
      <c r="K1" s="31">
        <v>45667</v>
      </c>
      <c r="L1" s="31">
        <v>45668</v>
      </c>
      <c r="M1" s="31">
        <v>45669</v>
      </c>
      <c r="N1" s="31">
        <v>45670</v>
      </c>
      <c r="O1" s="31">
        <v>45671</v>
      </c>
      <c r="P1" s="31">
        <v>45672</v>
      </c>
      <c r="Q1" s="31">
        <v>45673</v>
      </c>
      <c r="R1" s="31">
        <v>45674</v>
      </c>
      <c r="S1" s="31">
        <v>45675</v>
      </c>
      <c r="T1" s="31">
        <v>45676</v>
      </c>
      <c r="U1" s="31">
        <v>45677</v>
      </c>
      <c r="V1" s="31">
        <v>45678</v>
      </c>
      <c r="W1" s="31">
        <v>45679</v>
      </c>
      <c r="X1" s="31">
        <v>45680</v>
      </c>
      <c r="Y1" s="31">
        <v>45681</v>
      </c>
      <c r="Z1" s="31">
        <v>45682</v>
      </c>
      <c r="AA1" s="31">
        <v>45683</v>
      </c>
      <c r="AB1" s="31">
        <v>45684</v>
      </c>
      <c r="AC1" s="31">
        <v>45685</v>
      </c>
      <c r="AD1" s="31">
        <v>45686</v>
      </c>
      <c r="AE1" s="31">
        <v>45687</v>
      </c>
      <c r="AF1" s="31">
        <v>45688</v>
      </c>
      <c r="AG1" s="31">
        <v>45689</v>
      </c>
      <c r="AH1" s="31">
        <v>45690</v>
      </c>
      <c r="AI1" s="31">
        <v>45691</v>
      </c>
      <c r="AJ1" s="31">
        <v>45692</v>
      </c>
      <c r="AK1" s="31">
        <v>45693</v>
      </c>
      <c r="AL1" s="31">
        <v>45694</v>
      </c>
      <c r="AM1" s="31">
        <v>45695</v>
      </c>
      <c r="AN1" s="31">
        <v>45696</v>
      </c>
      <c r="AO1" s="31">
        <v>45697</v>
      </c>
      <c r="AP1" s="31">
        <v>45698</v>
      </c>
      <c r="AQ1" s="31">
        <v>45699</v>
      </c>
      <c r="AR1" s="31">
        <v>45700</v>
      </c>
      <c r="AS1" s="31">
        <v>45701</v>
      </c>
      <c r="AT1" s="31">
        <v>45702</v>
      </c>
      <c r="AU1" s="31">
        <v>45703</v>
      </c>
      <c r="AV1" s="31">
        <v>45704</v>
      </c>
      <c r="AW1" s="31">
        <v>45705</v>
      </c>
      <c r="AX1" s="31">
        <v>45706</v>
      </c>
      <c r="AY1" s="31">
        <v>45707</v>
      </c>
      <c r="AZ1" s="31">
        <v>45708</v>
      </c>
      <c r="BA1" s="31">
        <v>45709</v>
      </c>
      <c r="BB1" s="31">
        <v>45710</v>
      </c>
      <c r="BC1" s="31">
        <v>45711</v>
      </c>
      <c r="BD1" s="31">
        <v>45712</v>
      </c>
      <c r="BE1" s="31">
        <v>45713</v>
      </c>
      <c r="BF1" s="31">
        <v>45714</v>
      </c>
      <c r="BG1" s="31">
        <v>45715</v>
      </c>
      <c r="BH1" s="31">
        <v>45716</v>
      </c>
      <c r="BI1" s="31">
        <v>45717</v>
      </c>
      <c r="BJ1" s="31">
        <v>45718</v>
      </c>
      <c r="BK1" s="31">
        <v>45719</v>
      </c>
      <c r="BL1" s="31">
        <v>45720</v>
      </c>
      <c r="BM1" s="31">
        <v>45721</v>
      </c>
      <c r="BN1" s="31">
        <v>45722</v>
      </c>
      <c r="BO1" s="31">
        <v>45723</v>
      </c>
      <c r="BP1" s="31">
        <v>45724</v>
      </c>
      <c r="BQ1" s="31">
        <v>45725</v>
      </c>
      <c r="BR1" s="31">
        <v>45726</v>
      </c>
      <c r="BS1" s="31">
        <v>45727</v>
      </c>
      <c r="BT1" s="31">
        <v>45728</v>
      </c>
      <c r="BU1" s="31">
        <v>45729</v>
      </c>
      <c r="BV1" s="31">
        <v>45730</v>
      </c>
      <c r="BW1" s="31">
        <v>45731</v>
      </c>
      <c r="BX1" s="31">
        <v>45732</v>
      </c>
      <c r="BY1" s="31">
        <v>45733</v>
      </c>
      <c r="BZ1" s="31">
        <v>45734</v>
      </c>
      <c r="CA1" s="31">
        <v>45735</v>
      </c>
      <c r="CB1" s="31">
        <v>45736</v>
      </c>
      <c r="CC1" s="31">
        <v>45737</v>
      </c>
      <c r="CD1" s="31">
        <v>45738</v>
      </c>
      <c r="CE1" s="31">
        <v>45739</v>
      </c>
      <c r="CF1" s="31">
        <v>45740</v>
      </c>
      <c r="CG1" s="31">
        <v>45741</v>
      </c>
      <c r="CH1" s="31">
        <v>45742</v>
      </c>
      <c r="CI1" s="31">
        <v>45743</v>
      </c>
      <c r="CJ1" s="31">
        <v>45744</v>
      </c>
      <c r="CK1" s="31">
        <v>45745</v>
      </c>
      <c r="CL1" s="31">
        <v>45746</v>
      </c>
      <c r="CM1" s="31">
        <v>45747</v>
      </c>
      <c r="CN1" s="31">
        <v>45748</v>
      </c>
      <c r="CO1" s="31">
        <v>45749</v>
      </c>
      <c r="CP1" s="31">
        <v>45750</v>
      </c>
      <c r="CQ1" s="31">
        <v>45751</v>
      </c>
      <c r="CR1" s="31">
        <v>45752</v>
      </c>
      <c r="CS1" s="31">
        <v>45753</v>
      </c>
      <c r="CT1" s="31">
        <v>45754</v>
      </c>
      <c r="CU1" s="31">
        <v>45755</v>
      </c>
      <c r="CV1" s="31">
        <v>45756</v>
      </c>
      <c r="CW1" s="31">
        <v>45757</v>
      </c>
      <c r="CX1" s="31">
        <v>45758</v>
      </c>
      <c r="CY1" s="31">
        <v>45759</v>
      </c>
      <c r="CZ1" s="31">
        <v>45760</v>
      </c>
      <c r="DA1" s="31">
        <v>45761</v>
      </c>
      <c r="DB1" s="31">
        <v>45762</v>
      </c>
      <c r="DC1" s="31">
        <v>45763</v>
      </c>
      <c r="DD1" s="31">
        <v>45764</v>
      </c>
      <c r="DE1" s="31">
        <v>45765</v>
      </c>
      <c r="DF1" s="31">
        <v>45766</v>
      </c>
      <c r="DG1" s="31">
        <v>45767</v>
      </c>
      <c r="DH1" s="31">
        <v>45768</v>
      </c>
      <c r="DI1" s="31">
        <v>45769</v>
      </c>
      <c r="DJ1" s="31">
        <v>45770</v>
      </c>
      <c r="DK1" s="31">
        <v>45771</v>
      </c>
      <c r="DL1" s="31">
        <v>45772</v>
      </c>
      <c r="DM1" s="31">
        <v>45773</v>
      </c>
      <c r="DN1" s="31">
        <v>45774</v>
      </c>
      <c r="DO1" s="31">
        <v>45775</v>
      </c>
      <c r="DP1" s="31">
        <v>45776</v>
      </c>
      <c r="DQ1" s="31">
        <v>45777</v>
      </c>
      <c r="DR1" s="31">
        <v>45778</v>
      </c>
      <c r="DS1" s="31">
        <v>45779</v>
      </c>
      <c r="DT1" s="31">
        <v>45780</v>
      </c>
      <c r="DU1" s="31">
        <v>45781</v>
      </c>
      <c r="DV1" s="31">
        <v>45782</v>
      </c>
      <c r="DW1" s="31">
        <v>45783</v>
      </c>
      <c r="DX1" s="31">
        <v>45784</v>
      </c>
      <c r="DY1" s="31">
        <v>45785</v>
      </c>
      <c r="DZ1" s="31">
        <v>45786</v>
      </c>
      <c r="EA1" s="31">
        <v>45787</v>
      </c>
      <c r="EB1" s="31">
        <v>45788</v>
      </c>
      <c r="EC1" s="31">
        <v>45789</v>
      </c>
      <c r="ED1" s="31">
        <v>45790</v>
      </c>
      <c r="EE1" s="31">
        <v>45791</v>
      </c>
      <c r="EF1" s="31">
        <v>45792</v>
      </c>
      <c r="EG1" s="31">
        <v>45793</v>
      </c>
      <c r="EH1" s="31">
        <v>45794</v>
      </c>
      <c r="EI1" s="31">
        <v>45795</v>
      </c>
      <c r="EJ1" s="31">
        <v>45796</v>
      </c>
      <c r="EK1" s="31">
        <v>45797</v>
      </c>
      <c r="EL1" s="31">
        <v>45798</v>
      </c>
      <c r="EM1" s="31">
        <v>45799</v>
      </c>
      <c r="EN1" s="31">
        <v>45800</v>
      </c>
      <c r="EO1" s="31">
        <v>45801</v>
      </c>
      <c r="EP1" s="31">
        <v>45802</v>
      </c>
      <c r="EQ1" s="31">
        <v>45803</v>
      </c>
      <c r="ER1" s="31">
        <v>45804</v>
      </c>
      <c r="ES1" s="31">
        <v>45805</v>
      </c>
      <c r="ET1" s="31">
        <v>45806</v>
      </c>
      <c r="EU1" s="31">
        <v>45807</v>
      </c>
      <c r="EV1" s="31">
        <v>45808</v>
      </c>
      <c r="EW1" s="31">
        <v>45809</v>
      </c>
      <c r="EX1" s="31">
        <v>45810</v>
      </c>
      <c r="EY1" s="31">
        <v>45811</v>
      </c>
      <c r="EZ1" s="31">
        <v>45812</v>
      </c>
      <c r="FA1" s="31">
        <v>45813</v>
      </c>
      <c r="FB1" s="31">
        <v>45814</v>
      </c>
      <c r="FC1" s="31">
        <v>45815</v>
      </c>
      <c r="FD1" s="31">
        <v>45816</v>
      </c>
      <c r="FE1" s="31">
        <v>45817</v>
      </c>
      <c r="FF1" s="31">
        <v>45818</v>
      </c>
      <c r="FG1" s="31">
        <v>45819</v>
      </c>
      <c r="FH1" s="31">
        <v>45820</v>
      </c>
      <c r="FI1" s="31">
        <v>45821</v>
      </c>
      <c r="FJ1" s="31">
        <v>45822</v>
      </c>
      <c r="FK1" s="31">
        <v>45823</v>
      </c>
      <c r="FL1" s="31">
        <v>45824</v>
      </c>
      <c r="FM1" s="31">
        <v>45825</v>
      </c>
      <c r="FN1" s="31">
        <v>45826</v>
      </c>
      <c r="FO1" s="31">
        <v>45827</v>
      </c>
      <c r="FP1" s="31">
        <v>45828</v>
      </c>
      <c r="FQ1" s="31">
        <v>45829</v>
      </c>
      <c r="FR1" s="31">
        <v>45830</v>
      </c>
      <c r="FS1" s="31">
        <v>45831</v>
      </c>
      <c r="FT1" s="31">
        <v>45832</v>
      </c>
      <c r="FU1" s="31">
        <v>45833</v>
      </c>
      <c r="FV1" s="31">
        <v>45834</v>
      </c>
      <c r="FW1" s="31">
        <v>45835</v>
      </c>
      <c r="FX1" s="31">
        <v>45836</v>
      </c>
      <c r="FY1" s="31">
        <v>45837</v>
      </c>
      <c r="FZ1" s="31">
        <v>45838</v>
      </c>
      <c r="GA1" s="31">
        <v>45839</v>
      </c>
      <c r="GB1" s="31">
        <v>45840</v>
      </c>
      <c r="GC1" s="31">
        <v>45841</v>
      </c>
      <c r="GD1" s="31">
        <v>45842</v>
      </c>
      <c r="GE1" s="31">
        <v>45843</v>
      </c>
      <c r="GF1" s="31">
        <v>45844</v>
      </c>
      <c r="GG1" s="31">
        <v>45845</v>
      </c>
      <c r="GH1" s="31">
        <v>45846</v>
      </c>
      <c r="GI1" s="31">
        <v>45847</v>
      </c>
      <c r="GJ1" s="31">
        <v>45848</v>
      </c>
      <c r="GK1" s="31">
        <v>45849</v>
      </c>
      <c r="GL1" s="31">
        <v>45850</v>
      </c>
      <c r="GM1" s="31">
        <v>45851</v>
      </c>
      <c r="GN1" s="31">
        <v>45852</v>
      </c>
      <c r="GO1" s="31">
        <v>45853</v>
      </c>
      <c r="GP1" s="31">
        <v>45854</v>
      </c>
      <c r="GQ1" s="31">
        <v>45855</v>
      </c>
      <c r="GR1" s="31">
        <v>45856</v>
      </c>
      <c r="GS1" s="31">
        <v>45857</v>
      </c>
      <c r="GT1" s="31">
        <v>45858</v>
      </c>
      <c r="GU1" s="31">
        <v>45859</v>
      </c>
      <c r="GV1" s="31">
        <v>45860</v>
      </c>
      <c r="GW1" s="31">
        <v>45861</v>
      </c>
      <c r="GX1" s="31">
        <v>45862</v>
      </c>
      <c r="GY1" s="31">
        <v>45863</v>
      </c>
      <c r="GZ1" s="31">
        <v>45864</v>
      </c>
      <c r="HA1" s="31">
        <v>45865</v>
      </c>
      <c r="HB1" s="31">
        <v>45866</v>
      </c>
      <c r="HC1" s="31">
        <v>45867</v>
      </c>
      <c r="HD1" s="31">
        <v>45868</v>
      </c>
      <c r="HE1" s="31">
        <v>45869</v>
      </c>
      <c r="HF1" s="31">
        <v>45870</v>
      </c>
      <c r="HG1" s="31">
        <v>45871</v>
      </c>
      <c r="HH1" s="31">
        <v>45872</v>
      </c>
      <c r="HI1" s="31">
        <v>45873</v>
      </c>
      <c r="HJ1" s="31">
        <v>45874</v>
      </c>
      <c r="HK1" s="31">
        <v>45875</v>
      </c>
      <c r="HL1" s="31">
        <v>45876</v>
      </c>
      <c r="HM1" s="31">
        <v>45877</v>
      </c>
      <c r="HN1" s="31">
        <v>45878</v>
      </c>
      <c r="HO1" s="31">
        <v>45879</v>
      </c>
      <c r="HP1" s="31">
        <v>45880</v>
      </c>
      <c r="HQ1" s="31">
        <v>45881</v>
      </c>
      <c r="HR1" s="31">
        <v>45882</v>
      </c>
      <c r="HS1" s="31">
        <v>45883</v>
      </c>
      <c r="HT1" s="31">
        <v>45884</v>
      </c>
      <c r="HU1" s="31">
        <v>45885</v>
      </c>
      <c r="HV1" s="31">
        <v>45886</v>
      </c>
      <c r="HW1" s="31">
        <v>45887</v>
      </c>
      <c r="HX1" s="31">
        <v>45888</v>
      </c>
      <c r="HY1" s="31">
        <v>45889</v>
      </c>
      <c r="HZ1" s="31">
        <v>45890</v>
      </c>
      <c r="IA1" s="31">
        <v>45891</v>
      </c>
      <c r="IB1" s="31">
        <v>45892</v>
      </c>
      <c r="IC1" s="31">
        <v>45893</v>
      </c>
      <c r="ID1" s="31">
        <v>45894</v>
      </c>
      <c r="IE1" s="31">
        <v>45895</v>
      </c>
      <c r="IF1" s="31">
        <v>45896</v>
      </c>
      <c r="IG1" s="31">
        <v>45897</v>
      </c>
      <c r="IH1" s="31">
        <v>45898</v>
      </c>
      <c r="II1" s="31">
        <v>45899</v>
      </c>
      <c r="IJ1" s="31">
        <v>45900</v>
      </c>
      <c r="IK1" s="31">
        <v>45901</v>
      </c>
      <c r="IL1" s="31">
        <v>45902</v>
      </c>
      <c r="IM1" s="31">
        <v>45903</v>
      </c>
      <c r="IN1" s="31">
        <v>45904</v>
      </c>
      <c r="IO1" s="31">
        <v>45905</v>
      </c>
      <c r="IP1" s="31">
        <v>45906</v>
      </c>
      <c r="IQ1" s="31">
        <v>45907</v>
      </c>
      <c r="IR1" s="31">
        <v>45908</v>
      </c>
      <c r="IS1" s="31">
        <v>45909</v>
      </c>
      <c r="IT1" s="31">
        <v>45910</v>
      </c>
      <c r="IU1" s="31">
        <v>45911</v>
      </c>
      <c r="IV1" s="31">
        <v>45912</v>
      </c>
      <c r="IW1" s="31">
        <v>45913</v>
      </c>
      <c r="IX1" s="31">
        <v>45914</v>
      </c>
      <c r="IY1" s="31">
        <v>45915</v>
      </c>
      <c r="IZ1" s="31">
        <v>45916</v>
      </c>
      <c r="JA1" s="31">
        <v>45917</v>
      </c>
      <c r="JB1" s="31">
        <v>45918</v>
      </c>
      <c r="JC1" s="31">
        <v>45919</v>
      </c>
      <c r="JD1" s="31">
        <v>45920</v>
      </c>
      <c r="JE1" s="31">
        <v>45921</v>
      </c>
      <c r="JF1" s="31">
        <v>45922</v>
      </c>
      <c r="JG1" s="31">
        <v>45923</v>
      </c>
      <c r="JH1" s="31">
        <v>45924</v>
      </c>
      <c r="JI1" s="31">
        <v>45925</v>
      </c>
      <c r="JJ1" s="31">
        <v>45926</v>
      </c>
      <c r="JK1" s="31">
        <v>45927</v>
      </c>
      <c r="JL1" s="31">
        <v>45928</v>
      </c>
      <c r="JM1" s="31">
        <v>45929</v>
      </c>
      <c r="JN1" s="31">
        <v>45930</v>
      </c>
      <c r="JO1" s="31">
        <v>45931</v>
      </c>
      <c r="JP1" s="31">
        <v>45932</v>
      </c>
      <c r="JQ1" s="31">
        <v>45933</v>
      </c>
      <c r="JR1" s="31">
        <v>45934</v>
      </c>
      <c r="JS1" s="31">
        <v>45935</v>
      </c>
      <c r="JT1" s="31">
        <v>45936</v>
      </c>
      <c r="JU1" s="31">
        <v>45937</v>
      </c>
      <c r="JV1" s="31">
        <v>45938</v>
      </c>
      <c r="JW1" s="31">
        <v>45939</v>
      </c>
      <c r="JX1" s="31">
        <v>45940</v>
      </c>
      <c r="JY1" s="31">
        <v>45941</v>
      </c>
      <c r="JZ1" s="31">
        <v>45942</v>
      </c>
      <c r="KA1" s="31">
        <v>45943</v>
      </c>
      <c r="KB1" s="31">
        <v>45944</v>
      </c>
      <c r="KC1" s="31">
        <v>45945</v>
      </c>
      <c r="KD1" s="31">
        <v>45946</v>
      </c>
      <c r="KE1" s="31">
        <v>45947</v>
      </c>
      <c r="KF1" s="31">
        <v>45948</v>
      </c>
      <c r="KG1" s="31">
        <v>45949</v>
      </c>
      <c r="KH1" s="31">
        <v>45950</v>
      </c>
      <c r="KI1" s="31">
        <v>45951</v>
      </c>
      <c r="KJ1" s="31">
        <v>45952</v>
      </c>
      <c r="KK1" s="31">
        <v>45953</v>
      </c>
      <c r="KL1" s="31">
        <v>45954</v>
      </c>
      <c r="KM1" s="31">
        <v>45955</v>
      </c>
      <c r="KN1" s="31">
        <v>45956</v>
      </c>
      <c r="KO1" s="31">
        <v>45957</v>
      </c>
      <c r="KP1" s="31">
        <v>45958</v>
      </c>
      <c r="KQ1" s="31">
        <v>45959</v>
      </c>
      <c r="KR1" s="31">
        <v>45960</v>
      </c>
      <c r="KS1" s="31">
        <v>45961</v>
      </c>
      <c r="KT1" s="31">
        <v>45962</v>
      </c>
      <c r="KU1" s="31">
        <v>45963</v>
      </c>
      <c r="KV1" s="31">
        <v>45964</v>
      </c>
      <c r="KW1" s="31">
        <v>45965</v>
      </c>
      <c r="KX1" s="31">
        <v>45966</v>
      </c>
      <c r="KY1" s="31">
        <v>45967</v>
      </c>
      <c r="KZ1" s="31">
        <v>45968</v>
      </c>
      <c r="LA1" s="31">
        <v>45969</v>
      </c>
      <c r="LB1" s="31">
        <v>45970</v>
      </c>
      <c r="LC1" s="31">
        <v>45971</v>
      </c>
      <c r="LD1" s="31">
        <v>45972</v>
      </c>
      <c r="LE1" s="31">
        <v>45973</v>
      </c>
      <c r="LF1" s="31">
        <v>45974</v>
      </c>
      <c r="LG1" s="31">
        <v>45975</v>
      </c>
      <c r="LH1" s="31">
        <v>45976</v>
      </c>
      <c r="LI1" s="31">
        <v>45977</v>
      </c>
      <c r="LJ1" s="31">
        <v>45978</v>
      </c>
      <c r="LK1" s="31">
        <v>45979</v>
      </c>
      <c r="LL1" s="31">
        <v>45980</v>
      </c>
      <c r="LM1" s="31">
        <v>45981</v>
      </c>
      <c r="LN1" s="31">
        <v>45982</v>
      </c>
      <c r="LO1" s="31">
        <v>45983</v>
      </c>
      <c r="LP1" s="31">
        <v>45984</v>
      </c>
      <c r="LQ1" s="31">
        <v>45985</v>
      </c>
      <c r="LR1" s="31">
        <v>45986</v>
      </c>
      <c r="LS1" s="31">
        <v>45987</v>
      </c>
      <c r="LT1" s="31">
        <v>45988</v>
      </c>
      <c r="LU1" s="31">
        <v>45989</v>
      </c>
      <c r="LV1" s="31">
        <v>45990</v>
      </c>
      <c r="LW1" s="31">
        <v>45991</v>
      </c>
      <c r="LX1" s="31">
        <v>45992</v>
      </c>
      <c r="LY1" s="31">
        <v>45993</v>
      </c>
      <c r="LZ1" s="31">
        <v>45994</v>
      </c>
      <c r="MA1" s="31">
        <v>45995</v>
      </c>
      <c r="MB1" s="31">
        <v>45996</v>
      </c>
      <c r="MC1" s="31">
        <v>45997</v>
      </c>
      <c r="MD1" s="31">
        <v>45998</v>
      </c>
      <c r="ME1" s="31">
        <v>45999</v>
      </c>
      <c r="MF1" s="31">
        <v>46000</v>
      </c>
      <c r="MG1" s="31">
        <v>46001</v>
      </c>
      <c r="MH1" s="31">
        <v>46002</v>
      </c>
      <c r="MI1" s="31">
        <v>46003</v>
      </c>
      <c r="MJ1" s="31">
        <v>46004</v>
      </c>
      <c r="MK1" s="31">
        <v>46005</v>
      </c>
      <c r="ML1" s="31">
        <v>46006</v>
      </c>
      <c r="MM1" s="31">
        <v>46007</v>
      </c>
      <c r="MN1" s="31">
        <v>46008</v>
      </c>
      <c r="MO1" s="31">
        <v>46009</v>
      </c>
      <c r="MP1" s="31">
        <v>46010</v>
      </c>
      <c r="MQ1" s="31">
        <v>46011</v>
      </c>
      <c r="MR1" s="31">
        <v>46012</v>
      </c>
      <c r="MS1" s="31">
        <v>46013</v>
      </c>
      <c r="MT1" s="31">
        <v>46014</v>
      </c>
      <c r="MU1" s="31">
        <v>46015</v>
      </c>
      <c r="MV1" s="31">
        <v>46016</v>
      </c>
      <c r="MW1" s="31">
        <v>46017</v>
      </c>
      <c r="MX1" s="31">
        <v>46018</v>
      </c>
      <c r="MY1" s="31">
        <v>46019</v>
      </c>
      <c r="MZ1" s="31">
        <v>46020</v>
      </c>
      <c r="NA1" s="31">
        <v>46021</v>
      </c>
      <c r="NB1" s="31">
        <v>46022</v>
      </c>
    </row>
    <row r="2" spans="1:366" s="33" customFormat="1" ht="15" x14ac:dyDescent="0.25">
      <c r="A2" s="32" t="s">
        <v>0</v>
      </c>
      <c r="B2" s="33">
        <v>74.64</v>
      </c>
      <c r="C2" s="33">
        <v>75.930000000000007</v>
      </c>
      <c r="D2" s="33">
        <v>76.510000000000005</v>
      </c>
      <c r="G2" s="33">
        <v>76.3</v>
      </c>
      <c r="H2" s="33">
        <v>77.05</v>
      </c>
      <c r="I2" s="33">
        <v>76.16</v>
      </c>
      <c r="J2" s="33">
        <v>76.92</v>
      </c>
      <c r="K2" s="33">
        <v>79.760000000000005</v>
      </c>
      <c r="N2" s="33">
        <v>81.010000000000005</v>
      </c>
      <c r="O2" s="33">
        <v>79.92</v>
      </c>
      <c r="P2" s="33">
        <v>82.03</v>
      </c>
      <c r="Q2" s="33">
        <v>81.290000000000006</v>
      </c>
      <c r="R2" s="33">
        <v>80.790000000000006</v>
      </c>
      <c r="U2" s="33">
        <v>80.790000000000006</v>
      </c>
      <c r="V2" s="33">
        <v>79.290000000000006</v>
      </c>
      <c r="W2" s="33">
        <v>79</v>
      </c>
      <c r="X2" s="33">
        <v>78.290000000000006</v>
      </c>
      <c r="Y2" s="33">
        <v>78.5</v>
      </c>
      <c r="AB2" s="33">
        <v>77.08</v>
      </c>
      <c r="AC2" s="33">
        <v>77.489999999999995</v>
      </c>
      <c r="AD2" s="33">
        <v>76.58</v>
      </c>
      <c r="AE2" s="33">
        <v>75.89</v>
      </c>
      <c r="AF2" s="33">
        <v>75.67</v>
      </c>
      <c r="AI2" s="33">
        <v>75.959999999999994</v>
      </c>
      <c r="AJ2" s="33">
        <v>76.2</v>
      </c>
      <c r="AK2" s="33">
        <v>74.61</v>
      </c>
      <c r="AL2" s="33">
        <v>74.290000000000006</v>
      </c>
      <c r="AM2" s="33">
        <v>74.66</v>
      </c>
      <c r="AP2" s="33">
        <v>75.87</v>
      </c>
      <c r="AQ2" s="33">
        <v>77</v>
      </c>
      <c r="AR2" s="33">
        <v>75.180000000000007</v>
      </c>
      <c r="AS2" s="33">
        <v>75.02</v>
      </c>
      <c r="AT2" s="33">
        <v>74.739999999999995</v>
      </c>
      <c r="AW2" s="33">
        <v>74.739999999999995</v>
      </c>
      <c r="AX2" s="33">
        <v>75.84</v>
      </c>
      <c r="AY2" s="33">
        <v>76.040000000000006</v>
      </c>
      <c r="AZ2" s="33">
        <v>76.48</v>
      </c>
      <c r="BA2" s="33">
        <v>74.430000000000007</v>
      </c>
      <c r="BD2" s="33">
        <v>74.78</v>
      </c>
      <c r="BE2" s="33">
        <v>73.02</v>
      </c>
      <c r="BF2" s="33">
        <v>72.53</v>
      </c>
      <c r="BG2" s="33">
        <v>73.569999999999993</v>
      </c>
      <c r="BH2" s="33">
        <v>73.569999999999993</v>
      </c>
      <c r="BK2" s="33">
        <v>71.040000000000006</v>
      </c>
      <c r="BL2" s="33">
        <v>71.040000000000006</v>
      </c>
      <c r="BM2" s="33">
        <v>69.3</v>
      </c>
      <c r="BN2" s="33">
        <v>69.459999999999994</v>
      </c>
      <c r="BO2" s="33">
        <v>70.36</v>
      </c>
      <c r="BR2" s="33">
        <v>69.28</v>
      </c>
      <c r="BS2" s="33">
        <v>69.56</v>
      </c>
      <c r="BT2" s="33">
        <v>70.95</v>
      </c>
      <c r="BU2" s="33">
        <v>69.88</v>
      </c>
      <c r="BV2" s="33">
        <v>70.58</v>
      </c>
      <c r="BY2" s="33">
        <v>71.069999999999993</v>
      </c>
      <c r="BZ2" s="33">
        <v>70.56</v>
      </c>
      <c r="CA2" s="33">
        <v>70.78</v>
      </c>
      <c r="CB2" s="33">
        <v>72</v>
      </c>
      <c r="CC2" s="33">
        <v>72.16</v>
      </c>
      <c r="CF2" s="33">
        <v>72.16</v>
      </c>
      <c r="CG2" s="33">
        <v>73.02</v>
      </c>
      <c r="CH2" s="33">
        <v>73.790000000000006</v>
      </c>
      <c r="CI2" s="33">
        <v>74.03</v>
      </c>
      <c r="CJ2" s="33">
        <v>72.760000000000005</v>
      </c>
      <c r="CM2" s="33">
        <v>74.77</v>
      </c>
      <c r="CN2" s="33">
        <v>74.489999999999995</v>
      </c>
      <c r="CO2" s="33">
        <v>74.95</v>
      </c>
      <c r="CP2" s="33">
        <v>70.14</v>
      </c>
      <c r="CQ2" s="33">
        <v>65.58</v>
      </c>
      <c r="CT2" s="33">
        <v>64.209999999999994</v>
      </c>
      <c r="CU2" s="33">
        <v>62.82</v>
      </c>
      <c r="CV2" s="33">
        <v>65.48</v>
      </c>
      <c r="CW2" s="33">
        <v>63.33</v>
      </c>
      <c r="CX2" s="33">
        <v>64.760000000000005</v>
      </c>
      <c r="DA2" s="33">
        <v>64.88</v>
      </c>
      <c r="DB2" s="33">
        <v>64.67</v>
      </c>
      <c r="DC2" s="33">
        <v>65.849999999999994</v>
      </c>
      <c r="DD2" s="33">
        <v>66.260000000000005</v>
      </c>
      <c r="DE2" s="58"/>
      <c r="DI2" s="33">
        <v>67.44</v>
      </c>
      <c r="DJ2" s="33">
        <v>66.12</v>
      </c>
      <c r="DK2" s="33">
        <v>66.55</v>
      </c>
      <c r="DL2" s="33">
        <v>66.87</v>
      </c>
      <c r="DO2" s="33">
        <v>65.86</v>
      </c>
      <c r="DP2" s="33">
        <v>63.28</v>
      </c>
      <c r="DQ2" s="33">
        <v>62.13</v>
      </c>
      <c r="DS2" s="33">
        <v>61.29</v>
      </c>
      <c r="DV2" s="33">
        <v>60.23</v>
      </c>
      <c r="DW2" s="33">
        <v>62.15</v>
      </c>
      <c r="DX2" s="33">
        <v>61.12</v>
      </c>
      <c r="DY2" s="33">
        <v>62.84</v>
      </c>
      <c r="DZ2" s="33">
        <v>63.91</v>
      </c>
      <c r="EC2" s="33">
        <v>64.959999999999994</v>
      </c>
      <c r="ED2" s="33">
        <v>66.63</v>
      </c>
      <c r="EE2" s="33">
        <v>66.09</v>
      </c>
      <c r="EF2" s="33">
        <v>64.53</v>
      </c>
      <c r="EG2" s="33">
        <v>65.41</v>
      </c>
      <c r="EJ2" s="33">
        <v>65.540000000000006</v>
      </c>
      <c r="EK2" s="33">
        <v>65.38</v>
      </c>
      <c r="EL2" s="33">
        <v>64.91</v>
      </c>
      <c r="EM2" s="33">
        <v>64.44</v>
      </c>
      <c r="EN2" s="33">
        <v>64.78</v>
      </c>
      <c r="EQ2" s="33">
        <v>64.78</v>
      </c>
      <c r="ER2" s="33">
        <v>64.09</v>
      </c>
      <c r="ES2" s="33">
        <v>64.900000000000006</v>
      </c>
      <c r="ET2" s="33">
        <v>63.35</v>
      </c>
      <c r="EU2" s="33">
        <v>62.78</v>
      </c>
      <c r="EX2" s="33">
        <v>64.63</v>
      </c>
      <c r="EY2" s="33">
        <v>65.63</v>
      </c>
      <c r="EZ2" s="33">
        <v>64.86</v>
      </c>
      <c r="FA2" s="33">
        <v>65.34</v>
      </c>
      <c r="FB2" s="33">
        <v>65.34</v>
      </c>
      <c r="FE2" s="33">
        <v>65.34</v>
      </c>
      <c r="FF2" s="33">
        <v>66.87</v>
      </c>
      <c r="FG2" s="33">
        <v>69.77</v>
      </c>
      <c r="FH2" s="33">
        <v>69.36</v>
      </c>
      <c r="FI2" s="33">
        <v>74.23</v>
      </c>
      <c r="FL2" s="33">
        <v>73.23</v>
      </c>
      <c r="FM2" s="33">
        <v>76.45</v>
      </c>
      <c r="FN2" s="33">
        <v>76.7</v>
      </c>
      <c r="FO2" s="33">
        <v>76.7</v>
      </c>
      <c r="FP2" s="33">
        <v>77.010000000000005</v>
      </c>
      <c r="FS2" s="33">
        <v>71.48</v>
      </c>
      <c r="FT2" s="33">
        <v>67.14</v>
      </c>
      <c r="FU2" s="33">
        <v>67.14</v>
      </c>
      <c r="FV2" s="33">
        <v>67.73</v>
      </c>
      <c r="FW2" s="33">
        <v>66.8</v>
      </c>
      <c r="FZ2" s="33">
        <v>66.739999999999995</v>
      </c>
      <c r="GA2" s="33">
        <v>67.11</v>
      </c>
      <c r="GB2" s="33">
        <v>69.11</v>
      </c>
      <c r="GC2" s="33">
        <v>68.8</v>
      </c>
      <c r="GD2" s="33">
        <v>68.8</v>
      </c>
      <c r="GG2" s="33">
        <v>69.58</v>
      </c>
      <c r="GH2" s="33">
        <v>70.150000000000006</v>
      </c>
      <c r="GI2" s="33">
        <v>70.19</v>
      </c>
      <c r="GJ2" s="33">
        <v>68.64</v>
      </c>
      <c r="GK2" s="33">
        <v>70.36</v>
      </c>
      <c r="GN2" s="33">
        <v>69.209999999999994</v>
      </c>
      <c r="GO2" s="33">
        <v>68.709999999999994</v>
      </c>
      <c r="GP2" s="33">
        <v>68.52</v>
      </c>
      <c r="GQ2" s="33">
        <v>69.52</v>
      </c>
      <c r="GR2" s="33">
        <v>69.17</v>
      </c>
      <c r="GU2" s="33">
        <v>69.209999999999994</v>
      </c>
      <c r="GV2" s="33">
        <v>68.59</v>
      </c>
      <c r="GW2" s="33">
        <v>68.510000000000005</v>
      </c>
      <c r="GX2" s="33">
        <v>69.180000000000007</v>
      </c>
      <c r="GY2" s="33">
        <v>68.44</v>
      </c>
      <c r="HB2" s="33">
        <v>70.040000000000006</v>
      </c>
      <c r="HC2" s="33">
        <v>72.510000000000005</v>
      </c>
      <c r="HD2" s="33">
        <v>72.47</v>
      </c>
      <c r="HE2" s="33">
        <v>71.7</v>
      </c>
      <c r="HF2" s="33">
        <v>69.67</v>
      </c>
      <c r="HI2" s="33">
        <v>68.760000000000005</v>
      </c>
      <c r="HJ2" s="33">
        <v>67.64</v>
      </c>
      <c r="HK2" s="33">
        <v>66.89</v>
      </c>
      <c r="HL2" s="33">
        <v>66.430000000000007</v>
      </c>
      <c r="HM2" s="33">
        <v>66.59</v>
      </c>
      <c r="HP2" s="33">
        <v>66.63</v>
      </c>
      <c r="HQ2" s="33">
        <v>66.12</v>
      </c>
      <c r="HR2" s="33">
        <v>65.63</v>
      </c>
      <c r="HS2" s="33">
        <v>66.84</v>
      </c>
      <c r="HT2" s="33">
        <v>65.849999999999994</v>
      </c>
      <c r="HW2" s="33">
        <v>66.599999999999994</v>
      </c>
      <c r="HX2" s="33">
        <v>65.790000000000006</v>
      </c>
      <c r="HY2" s="33">
        <v>66.84</v>
      </c>
      <c r="HZ2" s="33">
        <v>67.67</v>
      </c>
      <c r="IA2" s="33">
        <v>67.73</v>
      </c>
      <c r="ID2" s="33">
        <v>68.8</v>
      </c>
      <c r="IE2" s="33">
        <v>67.22</v>
      </c>
      <c r="IF2" s="33">
        <v>68.05</v>
      </c>
      <c r="IG2" s="33">
        <v>67.98</v>
      </c>
      <c r="IH2" s="33">
        <v>67.48</v>
      </c>
      <c r="IK2" s="33">
        <v>67.48</v>
      </c>
      <c r="IL2" s="33">
        <v>69.14</v>
      </c>
      <c r="IM2" s="33">
        <v>67.599999999999994</v>
      </c>
      <c r="IN2" s="33">
        <v>66.989999999999995</v>
      </c>
      <c r="IO2" s="33">
        <v>65.5</v>
      </c>
      <c r="IR2" s="33">
        <v>66.02</v>
      </c>
      <c r="IS2" s="33">
        <v>66.39</v>
      </c>
      <c r="IT2" s="33">
        <v>67.489999999999995</v>
      </c>
    </row>
    <row r="3" spans="1:366" s="34" customFormat="1" ht="14.25" customHeight="1" x14ac:dyDescent="0.25">
      <c r="A3" s="1" t="s">
        <v>1</v>
      </c>
      <c r="B3" s="34">
        <f t="shared" ref="B3" si="0">B2*7.33</f>
        <v>547.11120000000005</v>
      </c>
      <c r="C3" s="34">
        <f t="shared" ref="C3" si="1">C2*7.33</f>
        <v>556.56690000000003</v>
      </c>
      <c r="D3" s="34">
        <f>D2*7.33</f>
        <v>560.81830000000002</v>
      </c>
      <c r="G3" s="34">
        <f t="shared" ref="G3:J3" si="2">G2*7.33</f>
        <v>559.279</v>
      </c>
      <c r="H3" s="34">
        <f t="shared" si="2"/>
        <v>564.77649999999994</v>
      </c>
      <c r="I3" s="34">
        <f t="shared" si="2"/>
        <v>558.25279999999998</v>
      </c>
      <c r="J3" s="34">
        <f t="shared" si="2"/>
        <v>563.82360000000006</v>
      </c>
      <c r="K3" s="34">
        <f>K2*7.33</f>
        <v>584.64080000000001</v>
      </c>
      <c r="N3" s="34">
        <f t="shared" ref="N3:O3" si="3">N2*7.33</f>
        <v>593.80330000000004</v>
      </c>
      <c r="O3" s="34">
        <f t="shared" si="3"/>
        <v>585.81360000000006</v>
      </c>
      <c r="P3" s="34">
        <f t="shared" ref="P3:Q3" si="4">P2*7.33</f>
        <v>601.2799</v>
      </c>
      <c r="Q3" s="34">
        <f t="shared" si="4"/>
        <v>595.85570000000007</v>
      </c>
      <c r="R3" s="34">
        <f>R2*7.33</f>
        <v>592.19070000000011</v>
      </c>
      <c r="U3" s="34">
        <f>U2*7.33</f>
        <v>592.19070000000011</v>
      </c>
      <c r="V3" s="34">
        <f>V2*7.33</f>
        <v>581.1957000000001</v>
      </c>
      <c r="W3" s="34">
        <f>W2*7.33</f>
        <v>579.07000000000005</v>
      </c>
      <c r="X3" s="34">
        <f>X2*7.33</f>
        <v>573.86570000000006</v>
      </c>
      <c r="Y3" s="34">
        <f>Y2*7.33</f>
        <v>575.40499999999997</v>
      </c>
      <c r="AB3" s="34">
        <f t="shared" ref="AB3:AC3" si="5">AB2*7.33</f>
        <v>564.99639999999999</v>
      </c>
      <c r="AC3" s="34">
        <f t="shared" si="5"/>
        <v>568.00169999999991</v>
      </c>
      <c r="AD3" s="34">
        <f t="shared" ref="AD3:AE3" si="6">AD2*7.33</f>
        <v>561.33140000000003</v>
      </c>
      <c r="AE3" s="34">
        <f t="shared" si="6"/>
        <v>556.27369999999996</v>
      </c>
      <c r="AF3" s="34">
        <f>AF2*7.33</f>
        <v>554.66110000000003</v>
      </c>
      <c r="AI3" s="34">
        <f t="shared" ref="AI3:AJ3" si="7">AI2*7.33</f>
        <v>556.78679999999997</v>
      </c>
      <c r="AJ3" s="34">
        <f t="shared" si="7"/>
        <v>558.54600000000005</v>
      </c>
      <c r="AK3" s="34">
        <f t="shared" ref="AK3:AL3" si="8">AK2*7.33</f>
        <v>546.8913</v>
      </c>
      <c r="AL3" s="34">
        <f t="shared" si="8"/>
        <v>544.54570000000001</v>
      </c>
      <c r="AM3" s="34">
        <f>AM2*7.33</f>
        <v>547.25779999999997</v>
      </c>
      <c r="AP3" s="34">
        <f t="shared" ref="AP3:AQ3" si="9">AP2*7.33</f>
        <v>556.12710000000004</v>
      </c>
      <c r="AQ3" s="34">
        <f t="shared" si="9"/>
        <v>564.41</v>
      </c>
      <c r="AR3" s="34">
        <f t="shared" ref="AR3:AS3" si="10">AR2*7.33</f>
        <v>551.06940000000009</v>
      </c>
      <c r="AS3" s="34">
        <f t="shared" si="10"/>
        <v>549.89659999999992</v>
      </c>
      <c r="AT3" s="34">
        <f>AT2*7.33</f>
        <v>547.8442</v>
      </c>
      <c r="AW3" s="34">
        <f t="shared" ref="AW3:AX3" si="11">AW2*7.33</f>
        <v>547.8442</v>
      </c>
      <c r="AX3" s="34">
        <f t="shared" si="11"/>
        <v>555.90719999999999</v>
      </c>
      <c r="AY3" s="34">
        <f t="shared" ref="AY3:AZ3" si="12">AY2*7.33</f>
        <v>557.3732</v>
      </c>
      <c r="AZ3" s="34">
        <f t="shared" si="12"/>
        <v>560.59840000000008</v>
      </c>
      <c r="BA3" s="34">
        <f>BA2*7.33</f>
        <v>545.57190000000003</v>
      </c>
      <c r="BD3" s="34">
        <f>BD2*7.33</f>
        <v>548.13739999999996</v>
      </c>
      <c r="BE3" s="34">
        <f>BE2*7.33</f>
        <v>535.23659999999995</v>
      </c>
      <c r="BF3" s="34">
        <f t="shared" ref="BF3:BG3" si="13">BF2*7.33</f>
        <v>531.64490000000001</v>
      </c>
      <c r="BG3" s="34">
        <f t="shared" si="13"/>
        <v>539.2681</v>
      </c>
      <c r="BH3" s="34">
        <f>BH2*7.33</f>
        <v>539.2681</v>
      </c>
      <c r="BK3" s="34">
        <f>BK2*7.33</f>
        <v>520.72320000000002</v>
      </c>
      <c r="BL3" s="34">
        <f>BL2*7.33</f>
        <v>520.72320000000002</v>
      </c>
      <c r="BM3" s="34">
        <f>BM2*7.33</f>
        <v>507.96899999999999</v>
      </c>
      <c r="BN3" s="34">
        <f t="shared" ref="BN3" si="14">BN2*7.33</f>
        <v>509.14179999999993</v>
      </c>
      <c r="BO3" s="34">
        <f>BO2*7.33</f>
        <v>515.73879999999997</v>
      </c>
      <c r="BR3" s="34">
        <f t="shared" ref="BR3:BS3" si="15">BR2*7.33</f>
        <v>507.82240000000002</v>
      </c>
      <c r="BS3" s="34">
        <f t="shared" si="15"/>
        <v>509.87479999999999</v>
      </c>
      <c r="BT3" s="34">
        <f>BT2*7.33</f>
        <v>520.06349999999998</v>
      </c>
      <c r="BU3" s="34">
        <f>BU2*7.33</f>
        <v>512.22039999999993</v>
      </c>
      <c r="BV3" s="34">
        <f>BV2*7.33</f>
        <v>517.35140000000001</v>
      </c>
      <c r="BY3" s="34">
        <f t="shared" ref="BY3:CB3" si="16">BY2*7.33</f>
        <v>520.94309999999996</v>
      </c>
      <c r="BZ3" s="34">
        <f t="shared" si="16"/>
        <v>517.20479999999998</v>
      </c>
      <c r="CA3" s="34">
        <f t="shared" si="16"/>
        <v>518.81740000000002</v>
      </c>
      <c r="CB3" s="34">
        <f t="shared" si="16"/>
        <v>527.76</v>
      </c>
      <c r="CC3" s="34">
        <f>CC2*7.33</f>
        <v>528.93279999999993</v>
      </c>
      <c r="CF3" s="34">
        <f t="shared" ref="CF3:CI3" si="17">CF2*7.33</f>
        <v>528.93279999999993</v>
      </c>
      <c r="CG3" s="34">
        <f t="shared" si="17"/>
        <v>535.23659999999995</v>
      </c>
      <c r="CH3" s="34">
        <f t="shared" si="17"/>
        <v>540.88070000000005</v>
      </c>
      <c r="CI3" s="34">
        <f t="shared" si="17"/>
        <v>542.63990000000001</v>
      </c>
      <c r="CJ3" s="34">
        <f>CJ2*7.33</f>
        <v>533.33080000000007</v>
      </c>
      <c r="CM3" s="34">
        <f t="shared" ref="CM3:CN3" si="18">CM2*7.33</f>
        <v>548.06409999999994</v>
      </c>
      <c r="CN3" s="34">
        <f t="shared" si="18"/>
        <v>546.01170000000002</v>
      </c>
      <c r="CO3" s="34">
        <f t="shared" ref="CO3:CP3" si="19">CO2*7.33</f>
        <v>549.38350000000003</v>
      </c>
      <c r="CP3" s="34">
        <f t="shared" si="19"/>
        <v>514.12620000000004</v>
      </c>
      <c r="CQ3" s="34">
        <f>CQ2*7.33</f>
        <v>480.70139999999998</v>
      </c>
      <c r="CT3" s="34">
        <f t="shared" ref="CT3:CU3" si="20">CT2*7.33</f>
        <v>470.65929999999997</v>
      </c>
      <c r="CU3" s="34">
        <f t="shared" si="20"/>
        <v>460.47059999999999</v>
      </c>
      <c r="CV3" s="34">
        <f t="shared" ref="CV3:CW3" si="21">CV2*7.33</f>
        <v>479.96840000000003</v>
      </c>
      <c r="CW3" s="34">
        <f t="shared" si="21"/>
        <v>464.20889999999997</v>
      </c>
      <c r="CX3" s="34">
        <f>CX2*7.33</f>
        <v>474.69080000000002</v>
      </c>
      <c r="DA3" s="34">
        <f t="shared" ref="DA3:DD3" si="22">DA2*7.33</f>
        <v>475.57039999999995</v>
      </c>
      <c r="DB3" s="34">
        <f t="shared" si="22"/>
        <v>474.03110000000004</v>
      </c>
      <c r="DC3" s="34">
        <f t="shared" si="22"/>
        <v>482.68049999999994</v>
      </c>
      <c r="DD3" s="34">
        <f t="shared" si="22"/>
        <v>485.68580000000003</v>
      </c>
      <c r="DI3" s="34">
        <f t="shared" ref="DI3:DK3" si="23">DI2*7.33</f>
        <v>494.33519999999999</v>
      </c>
      <c r="DJ3" s="34">
        <f t="shared" si="23"/>
        <v>484.65960000000001</v>
      </c>
      <c r="DK3" s="34">
        <f t="shared" si="23"/>
        <v>487.81149999999997</v>
      </c>
      <c r="DL3" s="34">
        <f>DL2*7.33</f>
        <v>490.15710000000001</v>
      </c>
      <c r="DO3" s="34">
        <f t="shared" ref="DO3:DP3" si="24">DO2*7.33</f>
        <v>482.75380000000001</v>
      </c>
      <c r="DP3" s="34">
        <f t="shared" si="24"/>
        <v>463.8424</v>
      </c>
      <c r="DQ3" s="34">
        <f t="shared" ref="DQ3" si="25">DQ2*7.33</f>
        <v>455.41290000000004</v>
      </c>
      <c r="DS3" s="34">
        <f t="shared" ref="DS3" si="26">DS2*7.33</f>
        <v>449.25569999999999</v>
      </c>
      <c r="DV3" s="34">
        <f t="shared" ref="DV3:DX3" si="27">DV2*7.33</f>
        <v>441.48589999999996</v>
      </c>
      <c r="DW3" s="34">
        <f t="shared" si="27"/>
        <v>455.55950000000001</v>
      </c>
      <c r="DX3" s="34">
        <f t="shared" si="27"/>
        <v>448.00959999999998</v>
      </c>
      <c r="DY3" s="34">
        <f>DY2*7.33</f>
        <v>460.61720000000003</v>
      </c>
      <c r="DZ3" s="34">
        <f>DZ2*7.33</f>
        <v>468.46029999999996</v>
      </c>
      <c r="EC3" s="34">
        <f t="shared" ref="EC3:ED3" si="28">EC2*7.33</f>
        <v>476.15679999999998</v>
      </c>
      <c r="ED3" s="34">
        <f t="shared" si="28"/>
        <v>488.39789999999999</v>
      </c>
      <c r="EE3" s="34">
        <f t="shared" ref="EE3:EG3" si="29">EE2*7.33</f>
        <v>484.43970000000002</v>
      </c>
      <c r="EF3" s="34">
        <f t="shared" si="29"/>
        <v>473.00490000000002</v>
      </c>
      <c r="EG3" s="34">
        <f t="shared" si="29"/>
        <v>479.45529999999997</v>
      </c>
      <c r="EJ3" s="34">
        <f t="shared" ref="EJ3:EK3" si="30">EJ2*7.33</f>
        <v>480.40820000000002</v>
      </c>
      <c r="EK3" s="34">
        <f t="shared" si="30"/>
        <v>479.23539999999997</v>
      </c>
      <c r="EL3" s="34">
        <f>EL2*7.33</f>
        <v>475.7903</v>
      </c>
      <c r="EM3" s="34">
        <f t="shared" ref="EM3:EN3" si="31">EM2*7.33</f>
        <v>472.34519999999998</v>
      </c>
      <c r="EN3" s="34">
        <f t="shared" si="31"/>
        <v>474.8374</v>
      </c>
      <c r="EQ3" s="34">
        <f t="shared" ref="EQ3:ER3" si="32">EQ2*7.33</f>
        <v>474.8374</v>
      </c>
      <c r="ER3" s="34">
        <f t="shared" si="32"/>
        <v>469.77970000000005</v>
      </c>
      <c r="ES3" s="34">
        <f>ES2*7.33</f>
        <v>475.71700000000004</v>
      </c>
      <c r="ET3" s="34">
        <f>ET2*7.33</f>
        <v>464.35550000000001</v>
      </c>
      <c r="EU3" s="34">
        <f t="shared" ref="EU3" si="33">EU2*7.33</f>
        <v>460.17740000000003</v>
      </c>
      <c r="EX3" s="34">
        <f t="shared" ref="EX3:EY3" si="34">EX2*7.33</f>
        <v>473.73789999999997</v>
      </c>
      <c r="EY3" s="34">
        <f t="shared" si="34"/>
        <v>481.06789999999995</v>
      </c>
      <c r="EZ3" s="34">
        <f>EZ2*7.33</f>
        <v>475.42380000000003</v>
      </c>
      <c r="FA3" s="34">
        <f t="shared" ref="FA3:FB3" si="35">FA2*7.33</f>
        <v>478.94220000000001</v>
      </c>
      <c r="FB3" s="34">
        <f t="shared" si="35"/>
        <v>478.94220000000001</v>
      </c>
      <c r="FE3" s="34">
        <f t="shared" ref="FE3:FF3" si="36">FE2*7.33</f>
        <v>478.94220000000001</v>
      </c>
      <c r="FF3" s="34">
        <f t="shared" si="36"/>
        <v>490.15710000000001</v>
      </c>
      <c r="FG3" s="34">
        <f>FG2*7.33</f>
        <v>511.41409999999996</v>
      </c>
      <c r="FH3" s="34">
        <f t="shared" ref="FH3:FI3" si="37">FH2*7.33</f>
        <v>508.40879999999999</v>
      </c>
      <c r="FI3" s="34">
        <f t="shared" si="37"/>
        <v>544.10590000000002</v>
      </c>
      <c r="FL3" s="34">
        <f t="shared" ref="FL3:FM3" si="38">FL2*7.33</f>
        <v>536.77589999999998</v>
      </c>
      <c r="FM3" s="34">
        <f t="shared" si="38"/>
        <v>560.37850000000003</v>
      </c>
      <c r="FN3" s="34">
        <f>FN2*7.33</f>
        <v>562.21100000000001</v>
      </c>
      <c r="FO3" s="34">
        <f t="shared" ref="FO3:FP3" si="39">FO2*7.33</f>
        <v>562.21100000000001</v>
      </c>
      <c r="FP3" s="34">
        <f t="shared" si="39"/>
        <v>564.4833000000001</v>
      </c>
      <c r="FS3" s="34">
        <f t="shared" ref="FS3:FT3" si="40">FS2*7.33</f>
        <v>523.94839999999999</v>
      </c>
      <c r="FT3" s="34">
        <f t="shared" si="40"/>
        <v>492.13620000000003</v>
      </c>
      <c r="FU3" s="34">
        <f>FU2*7.33</f>
        <v>492.13620000000003</v>
      </c>
      <c r="FV3" s="34">
        <f t="shared" ref="FV3:FW3" si="41">FV2*7.33</f>
        <v>496.46090000000004</v>
      </c>
      <c r="FW3" s="34">
        <f t="shared" si="41"/>
        <v>489.64400000000001</v>
      </c>
      <c r="FZ3" s="34">
        <f t="shared" ref="FZ3:GA3" si="42">FZ2*7.33</f>
        <v>489.20419999999996</v>
      </c>
      <c r="GA3" s="34">
        <f t="shared" si="42"/>
        <v>491.91629999999998</v>
      </c>
      <c r="GB3" s="34">
        <f>GB2*7.33</f>
        <v>506.5763</v>
      </c>
      <c r="GC3" s="34">
        <f t="shared" ref="GC3:GD3" si="43">GC2*7.33</f>
        <v>504.30399999999997</v>
      </c>
      <c r="GD3" s="34">
        <f t="shared" si="43"/>
        <v>504.30399999999997</v>
      </c>
      <c r="GG3" s="34">
        <f t="shared" ref="GG3:GH3" si="44">GG2*7.33</f>
        <v>510.02139999999997</v>
      </c>
      <c r="GH3" s="34">
        <f t="shared" si="44"/>
        <v>514.19950000000006</v>
      </c>
      <c r="GI3" s="34">
        <f>GI2*7.33</f>
        <v>514.49270000000001</v>
      </c>
      <c r="GJ3" s="34">
        <f t="shared" ref="GJ3:GK3" si="45">GJ2*7.33</f>
        <v>503.13120000000004</v>
      </c>
      <c r="GK3" s="34">
        <f t="shared" si="45"/>
        <v>515.73879999999997</v>
      </c>
      <c r="GN3" s="34">
        <f t="shared" ref="GN3:GO3" si="46">GN2*7.33</f>
        <v>507.30929999999995</v>
      </c>
      <c r="GO3" s="34">
        <f t="shared" si="46"/>
        <v>503.64429999999999</v>
      </c>
      <c r="GP3" s="34">
        <f>GP2*7.33</f>
        <v>502.2516</v>
      </c>
      <c r="GQ3" s="34">
        <f t="shared" ref="GQ3:GR3" si="47">GQ2*7.33</f>
        <v>509.58159999999998</v>
      </c>
      <c r="GR3" s="34">
        <f t="shared" si="47"/>
        <v>507.01609999999999</v>
      </c>
      <c r="GU3" s="34">
        <f t="shared" ref="GU3:GV3" si="48">GU2*7.33</f>
        <v>507.30929999999995</v>
      </c>
      <c r="GV3" s="34">
        <f t="shared" si="48"/>
        <v>502.7647</v>
      </c>
      <c r="GW3" s="34">
        <f>GW2*7.33</f>
        <v>502.17830000000004</v>
      </c>
      <c r="GX3" s="34">
        <f t="shared" ref="GX3:GY3" si="49">GX2*7.33</f>
        <v>507.08940000000007</v>
      </c>
      <c r="GY3" s="34">
        <f t="shared" si="49"/>
        <v>501.66519999999997</v>
      </c>
      <c r="HB3" s="34">
        <f t="shared" ref="HB3:HC3" si="50">HB2*7.33</f>
        <v>513.39320000000009</v>
      </c>
      <c r="HC3" s="34">
        <f t="shared" si="50"/>
        <v>531.49830000000009</v>
      </c>
      <c r="HD3" s="34">
        <f>HD2*7.33</f>
        <v>531.20510000000002</v>
      </c>
      <c r="HE3" s="34">
        <f t="shared" ref="HE3:HF3" si="51">HE2*7.33</f>
        <v>525.56100000000004</v>
      </c>
      <c r="HF3" s="34">
        <f t="shared" si="51"/>
        <v>510.68110000000001</v>
      </c>
      <c r="HI3" s="34">
        <f t="shared" ref="HI3:HJ3" si="52">HI2*7.33</f>
        <v>504.01080000000002</v>
      </c>
      <c r="HJ3" s="34">
        <f t="shared" si="52"/>
        <v>495.80119999999999</v>
      </c>
      <c r="HK3" s="34">
        <f>HK2*7.33</f>
        <v>490.30369999999999</v>
      </c>
      <c r="HL3" s="34">
        <f t="shared" ref="HL3:HM3" si="53">HL2*7.33</f>
        <v>486.93190000000004</v>
      </c>
      <c r="HM3" s="34">
        <f t="shared" si="53"/>
        <v>488.10470000000004</v>
      </c>
      <c r="HP3" s="34">
        <f t="shared" ref="HP3:HQ3" si="54">HP2*7.33</f>
        <v>488.39789999999999</v>
      </c>
      <c r="HQ3" s="34">
        <f t="shared" si="54"/>
        <v>484.65960000000001</v>
      </c>
      <c r="HR3" s="34">
        <f>HR2*7.33</f>
        <v>481.06789999999995</v>
      </c>
      <c r="HS3" s="34">
        <f t="shared" ref="HS3:HT3" si="55">HS2*7.33</f>
        <v>489.93720000000002</v>
      </c>
      <c r="HT3" s="34">
        <f t="shared" si="55"/>
        <v>482.68049999999994</v>
      </c>
      <c r="HW3" s="34">
        <f t="shared" ref="HW3:HX3" si="56">HW2*7.33</f>
        <v>488.17799999999994</v>
      </c>
      <c r="HX3" s="34">
        <f t="shared" si="56"/>
        <v>482.24070000000006</v>
      </c>
      <c r="HY3" s="34">
        <f>HY2*7.33</f>
        <v>489.93720000000002</v>
      </c>
      <c r="HZ3" s="34">
        <f t="shared" ref="HZ3:IA3" si="57">HZ2*7.33</f>
        <v>496.02109999999999</v>
      </c>
      <c r="IA3" s="34">
        <f t="shared" si="57"/>
        <v>496.46090000000004</v>
      </c>
      <c r="ID3" s="34">
        <f t="shared" ref="ID3:IE3" si="58">ID2*7.33</f>
        <v>504.30399999999997</v>
      </c>
      <c r="IE3" s="34">
        <f t="shared" si="58"/>
        <v>492.7226</v>
      </c>
      <c r="IF3" s="34">
        <f>IF2*7.33</f>
        <v>498.80649999999997</v>
      </c>
      <c r="IG3" s="34">
        <f t="shared" ref="IG3:IH3" si="59">IG2*7.33</f>
        <v>498.29340000000002</v>
      </c>
      <c r="IH3" s="34">
        <f t="shared" si="59"/>
        <v>494.62840000000006</v>
      </c>
      <c r="IK3" s="34">
        <f t="shared" ref="IK3:IL3" si="60">IK2*7.33</f>
        <v>494.62840000000006</v>
      </c>
      <c r="IL3" s="34">
        <f t="shared" si="60"/>
        <v>506.7962</v>
      </c>
      <c r="IM3" s="34">
        <f>IM2*7.33</f>
        <v>495.50799999999998</v>
      </c>
      <c r="IN3" s="34">
        <f t="shared" ref="IN3:IO3" si="61">IN2*7.33</f>
        <v>491.03669999999994</v>
      </c>
      <c r="IO3" s="34">
        <f t="shared" si="61"/>
        <v>480.11500000000001</v>
      </c>
      <c r="IR3" s="34">
        <f t="shared" ref="IR3:IS3" si="62">IR2*7.33</f>
        <v>483.92659999999995</v>
      </c>
      <c r="IS3" s="34">
        <f t="shared" si="62"/>
        <v>486.63870000000003</v>
      </c>
      <c r="IT3" s="34">
        <f>IT2*7.33</f>
        <v>494.70169999999996</v>
      </c>
      <c r="IU3" s="34">
        <f t="shared" ref="IU3:IW3" si="63">IU2*7.33</f>
        <v>0</v>
      </c>
      <c r="IV3" s="34">
        <f t="shared" si="63"/>
        <v>0</v>
      </c>
      <c r="IW3" s="34">
        <f t="shared" si="63"/>
        <v>0</v>
      </c>
      <c r="IX3" s="34">
        <f>IX2*7.33</f>
        <v>0</v>
      </c>
      <c r="JA3" s="34">
        <f>JA2*7.33</f>
        <v>0</v>
      </c>
      <c r="JB3" s="34">
        <f t="shared" ref="JB3:JD3" si="64">JB2*7.33</f>
        <v>0</v>
      </c>
      <c r="JC3" s="34">
        <f t="shared" si="64"/>
        <v>0</v>
      </c>
      <c r="JD3" s="34">
        <f t="shared" si="64"/>
        <v>0</v>
      </c>
      <c r="JE3" s="34">
        <f>JE2*7.33</f>
        <v>0</v>
      </c>
      <c r="JH3" s="34">
        <f>JH2*7.33</f>
        <v>0</v>
      </c>
      <c r="JI3" s="34">
        <f t="shared" ref="JI3:JK3" si="65">JI2*7.33</f>
        <v>0</v>
      </c>
      <c r="JJ3" s="34">
        <f t="shared" si="65"/>
        <v>0</v>
      </c>
      <c r="JK3" s="34">
        <f t="shared" si="65"/>
        <v>0</v>
      </c>
      <c r="JL3" s="34">
        <f>JL2*7.33</f>
        <v>0</v>
      </c>
      <c r="JO3" s="34">
        <f>JO2*7.33</f>
        <v>0</v>
      </c>
      <c r="JP3" s="34">
        <f t="shared" ref="JP3:JR3" si="66">JP2*7.33</f>
        <v>0</v>
      </c>
      <c r="JQ3" s="34">
        <f t="shared" si="66"/>
        <v>0</v>
      </c>
      <c r="JR3" s="34">
        <f t="shared" si="66"/>
        <v>0</v>
      </c>
      <c r="JS3" s="34">
        <f>JS2*7.33</f>
        <v>0</v>
      </c>
      <c r="JV3" s="34">
        <f>JV2*7.33</f>
        <v>0</v>
      </c>
      <c r="JW3" s="34">
        <f t="shared" ref="JW3:JY3" si="67">JW2*7.33</f>
        <v>0</v>
      </c>
      <c r="JX3" s="34">
        <f t="shared" si="67"/>
        <v>0</v>
      </c>
      <c r="JY3" s="34">
        <f t="shared" si="67"/>
        <v>0</v>
      </c>
      <c r="JZ3" s="34">
        <f>JZ2*7.33</f>
        <v>0</v>
      </c>
      <c r="KC3" s="34">
        <f>KC2*7.33</f>
        <v>0</v>
      </c>
      <c r="KD3" s="34">
        <f t="shared" ref="KD3:KF3" si="68">KD2*7.33</f>
        <v>0</v>
      </c>
      <c r="KE3" s="34">
        <f t="shared" si="68"/>
        <v>0</v>
      </c>
      <c r="KF3" s="34">
        <f t="shared" si="68"/>
        <v>0</v>
      </c>
      <c r="KG3" s="34">
        <f>KG2*7.33</f>
        <v>0</v>
      </c>
      <c r="KJ3" s="34">
        <f t="shared" ref="KJ3:KU3" si="69">KJ2*7.33</f>
        <v>0</v>
      </c>
      <c r="KK3" s="34">
        <f t="shared" si="69"/>
        <v>0</v>
      </c>
      <c r="KL3" s="34">
        <f t="shared" si="69"/>
        <v>0</v>
      </c>
      <c r="KM3" s="34">
        <f t="shared" si="69"/>
        <v>0</v>
      </c>
      <c r="KN3" s="34">
        <f t="shared" si="69"/>
        <v>0</v>
      </c>
      <c r="KQ3" s="34">
        <f t="shared" si="69"/>
        <v>0</v>
      </c>
      <c r="KR3" s="34">
        <f t="shared" si="69"/>
        <v>0</v>
      </c>
      <c r="KS3" s="34">
        <f t="shared" si="69"/>
        <v>0</v>
      </c>
      <c r="KT3" s="34">
        <f t="shared" si="69"/>
        <v>0</v>
      </c>
      <c r="KU3" s="34">
        <f t="shared" si="69"/>
        <v>0</v>
      </c>
      <c r="KX3" s="34">
        <f t="shared" ref="KX3:LE3" si="70">KX2*7.33</f>
        <v>0</v>
      </c>
      <c r="KY3" s="34">
        <f t="shared" si="70"/>
        <v>0</v>
      </c>
      <c r="KZ3" s="34">
        <f t="shared" si="70"/>
        <v>0</v>
      </c>
      <c r="LA3" s="34">
        <f t="shared" si="70"/>
        <v>0</v>
      </c>
      <c r="LB3" s="34">
        <f t="shared" si="70"/>
        <v>0</v>
      </c>
      <c r="LE3" s="34">
        <f t="shared" si="70"/>
        <v>0</v>
      </c>
      <c r="LF3" s="34">
        <f>LF2*7.33</f>
        <v>0</v>
      </c>
      <c r="LG3" s="34">
        <f t="shared" ref="LG3:MR3" si="71">LG2*7.33</f>
        <v>0</v>
      </c>
      <c r="LH3" s="34">
        <f t="shared" si="71"/>
        <v>0</v>
      </c>
      <c r="LI3" s="34">
        <f t="shared" si="71"/>
        <v>0</v>
      </c>
      <c r="LL3" s="34">
        <f t="shared" si="71"/>
        <v>0</v>
      </c>
      <c r="LM3" s="34">
        <f t="shared" si="71"/>
        <v>0</v>
      </c>
      <c r="LN3" s="34">
        <f t="shared" si="71"/>
        <v>0</v>
      </c>
      <c r="LO3" s="34">
        <f t="shared" si="71"/>
        <v>0</v>
      </c>
      <c r="LP3" s="34">
        <f t="shared" si="71"/>
        <v>0</v>
      </c>
      <c r="LS3" s="34">
        <f t="shared" si="71"/>
        <v>0</v>
      </c>
      <c r="LT3" s="34">
        <f t="shared" si="71"/>
        <v>0</v>
      </c>
      <c r="LU3" s="34">
        <f t="shared" si="71"/>
        <v>0</v>
      </c>
      <c r="LV3" s="34">
        <f t="shared" si="71"/>
        <v>0</v>
      </c>
      <c r="LW3" s="34">
        <f t="shared" si="71"/>
        <v>0</v>
      </c>
      <c r="LZ3" s="34">
        <f t="shared" si="71"/>
        <v>0</v>
      </c>
      <c r="MA3" s="34">
        <f t="shared" si="71"/>
        <v>0</v>
      </c>
      <c r="MB3" s="34">
        <f t="shared" si="71"/>
        <v>0</v>
      </c>
      <c r="MC3" s="34">
        <f t="shared" si="71"/>
        <v>0</v>
      </c>
      <c r="MD3" s="34">
        <f t="shared" si="71"/>
        <v>0</v>
      </c>
      <c r="MG3" s="34">
        <f t="shared" si="71"/>
        <v>0</v>
      </c>
      <c r="MH3" s="34">
        <f t="shared" si="71"/>
        <v>0</v>
      </c>
      <c r="MI3" s="34">
        <f t="shared" si="71"/>
        <v>0</v>
      </c>
      <c r="MJ3" s="34">
        <f t="shared" si="71"/>
        <v>0</v>
      </c>
      <c r="MK3" s="34">
        <f t="shared" si="71"/>
        <v>0</v>
      </c>
      <c r="MN3" s="34">
        <f t="shared" si="71"/>
        <v>0</v>
      </c>
      <c r="MO3" s="34">
        <f t="shared" si="71"/>
        <v>0</v>
      </c>
      <c r="MP3" s="34">
        <f t="shared" si="71"/>
        <v>0</v>
      </c>
      <c r="MQ3" s="34">
        <f t="shared" si="71"/>
        <v>0</v>
      </c>
      <c r="MR3" s="34">
        <f t="shared" si="71"/>
        <v>0</v>
      </c>
      <c r="MU3" s="34">
        <f>MU2*7.33</f>
        <v>0</v>
      </c>
      <c r="MW3" s="34">
        <f>MW2*7.33</f>
        <v>0</v>
      </c>
      <c r="MX3" s="34">
        <f>MX2*7.33</f>
        <v>0</v>
      </c>
      <c r="MY3" s="34">
        <f>MY2*7.33</f>
        <v>0</v>
      </c>
      <c r="NB3" s="34">
        <f t="shared" ref="NB3" si="72">NB2*7.33</f>
        <v>0</v>
      </c>
    </row>
    <row r="4" spans="1:366" s="33" customFormat="1" ht="30.75" hidden="1" customHeight="1" x14ac:dyDescent="0.25">
      <c r="A4" s="32" t="s">
        <v>2</v>
      </c>
    </row>
    <row r="5" spans="1:366" s="35" customFormat="1" ht="1.5" customHeight="1" x14ac:dyDescent="0.25">
      <c r="A5" t="s">
        <v>3</v>
      </c>
    </row>
    <row r="6" spans="1:366" s="33" customFormat="1" ht="0.75" customHeight="1" x14ac:dyDescent="0.25">
      <c r="A6" s="32" t="s">
        <v>4</v>
      </c>
    </row>
    <row r="7" spans="1:366" s="37" customFormat="1" ht="11.25" customHeight="1" x14ac:dyDescent="0.25">
      <c r="A7" s="36"/>
    </row>
    <row r="8" spans="1:366" s="6" customFormat="1" ht="15" x14ac:dyDescent="0.25">
      <c r="A8" s="1" t="s">
        <v>5</v>
      </c>
      <c r="B8" s="6">
        <f>((982*60)/27.2155)/100</f>
        <v>21.649427715823705</v>
      </c>
      <c r="C8" s="6">
        <f>((999.5*60)/27.2155)/100</f>
        <v>22.035237272877588</v>
      </c>
      <c r="D8" s="6">
        <f>((981*60)/27.2155)/100</f>
        <v>21.627381455420629</v>
      </c>
      <c r="G8" s="6">
        <f>((992.5*60)/27.2155)/100</f>
        <v>21.880913450056038</v>
      </c>
      <c r="H8" s="6">
        <f>((992.25*60)/27.2155)/100</f>
        <v>21.875401884955266</v>
      </c>
      <c r="I8" s="6">
        <f>((987.5*60)/27.2155)/100</f>
        <v>21.770682148040642</v>
      </c>
      <c r="J8" s="6">
        <f>((992.25*60)/27.2155)/100</f>
        <v>21.875401884955266</v>
      </c>
      <c r="K8" s="6">
        <f>((1013.5*60)/27.2155)/100</f>
        <v>22.343884918520697</v>
      </c>
      <c r="N8" s="6">
        <f>((1041.5*60)/27.2155)/100</f>
        <v>22.961180209806912</v>
      </c>
      <c r="O8" s="6">
        <f>((1043*60)/27.2155)/100</f>
        <v>22.994249600411532</v>
      </c>
      <c r="P8" s="6">
        <f>((1042.75*60)/27.2155)/100</f>
        <v>22.98873803531076</v>
      </c>
      <c r="Q8" s="6">
        <f>((1019*60)/27.2155)/100</f>
        <v>22.46513935073763</v>
      </c>
      <c r="R8" s="6">
        <f>((1034*60)/27.2155)/100</f>
        <v>22.795833256783816</v>
      </c>
      <c r="U8" s="6">
        <f>((1034*60)/27.2155)/100</f>
        <v>22.795833256783816</v>
      </c>
      <c r="V8" s="6">
        <f>((1067.25*60)/27.2155)/100</f>
        <v>23.528871415186199</v>
      </c>
      <c r="W8" s="6">
        <f>((1056*60)/27.2155)/100</f>
        <v>23.280850985651558</v>
      </c>
      <c r="X8" s="6">
        <f>((1056*60)/27.2155)/100</f>
        <v>23.280850985651558</v>
      </c>
      <c r="Y8" s="6">
        <f>((1055.75*60)/27.2155)/100</f>
        <v>23.27533942055079</v>
      </c>
      <c r="AB8" s="6">
        <f>((1045*60)/27.2155)/100</f>
        <v>23.038342121217688</v>
      </c>
      <c r="AC8" s="6">
        <f>((1045*60)/27.2155)/100</f>
        <v>23.038342121217688</v>
      </c>
      <c r="AD8" s="6">
        <f>((1060.5*60)/27.2155)/100</f>
        <v>23.380059157465418</v>
      </c>
      <c r="AE8" s="6">
        <f>((1044*60)/27.2155)/100</f>
        <v>23.016295860814612</v>
      </c>
      <c r="AF8" s="6">
        <f>((1042*60)/27.2155)/100</f>
        <v>22.972203340008448</v>
      </c>
      <c r="AI8" s="6">
        <f>((1058.25*60)/27.2155)/100</f>
        <v>23.33045507155849</v>
      </c>
      <c r="AJ8" s="6">
        <f>((1075*60)/27.2155)/100</f>
        <v>23.699729933310064</v>
      </c>
      <c r="AK8" s="6">
        <f>((1057*60)/27.2155)/100</f>
        <v>23.302897246054641</v>
      </c>
      <c r="AL8" s="6">
        <f>((1060.5*60)/27.2155)/100</f>
        <v>23.380059157465418</v>
      </c>
      <c r="AM8" s="6">
        <f>((1049.5*60)/27.2155)/100</f>
        <v>23.137550293031545</v>
      </c>
      <c r="AP8" s="6">
        <f>((1049.5*60)/27.2155)/100</f>
        <v>23.137550293031545</v>
      </c>
      <c r="AQ8" s="6">
        <f>((1043.5*60)/27.2155)/100</f>
        <v>23.005272730613068</v>
      </c>
      <c r="AR8" s="6">
        <f>((1027.75*60)/27.2155)/100</f>
        <v>22.658044129264578</v>
      </c>
      <c r="AS8" s="6">
        <f>((1030*60)/27.2155)/100</f>
        <v>22.707648215171503</v>
      </c>
      <c r="AT8" s="6">
        <f>((1036*60)/27.2155)/100</f>
        <v>22.839925777589979</v>
      </c>
      <c r="AW8" s="6">
        <f>((1036*60)/27.2155)/100</f>
        <v>22.839925777589979</v>
      </c>
      <c r="AX8" s="6">
        <f>((1038.5*60)/27.2155)/100</f>
        <v>22.895041428597676</v>
      </c>
      <c r="AY8" s="6">
        <f>((1038.5*60)/27.2155)/100</f>
        <v>22.895041428597676</v>
      </c>
      <c r="AZ8" s="6">
        <f>((1045.5*60)/27.2155)/100</f>
        <v>23.049365251419232</v>
      </c>
      <c r="BA8" s="6">
        <f>((1039.5*60)/27.2155)/100</f>
        <v>22.917087689000756</v>
      </c>
      <c r="BD8" s="6">
        <f>((1029*60)/27.2155)/100</f>
        <v>22.685601954768423</v>
      </c>
      <c r="BE8" s="6">
        <f>((1031.25*60)/27.2155)/100</f>
        <v>22.735206040675351</v>
      </c>
      <c r="BF8" s="6">
        <f>((1024.5*60)/27.2155)/100</f>
        <v>22.58639378295457</v>
      </c>
      <c r="BG8" s="6">
        <f>((1022.75*60)/27.2155)/100</f>
        <v>22.547812827249178</v>
      </c>
      <c r="BH8" s="6">
        <f>((1022.75*60)/27.2155)/100</f>
        <v>22.547812827249178</v>
      </c>
      <c r="BK8" s="6">
        <f>((1011.5*60)/27.2155)/100</f>
        <v>22.299792397714537</v>
      </c>
      <c r="BL8" s="6">
        <f>((1011.5*60)/27.2155)/100</f>
        <v>22.299792397714537</v>
      </c>
      <c r="BM8" s="6">
        <f>((997.75*60)/27.2155)/100</f>
        <v>21.996656317172199</v>
      </c>
      <c r="BN8" s="6">
        <f>((1014*60)/27.2155)/100</f>
        <v>22.354908048722237</v>
      </c>
      <c r="BO8" s="6">
        <f>((1010.25*60)/27.2155)/100</f>
        <v>22.272234572210692</v>
      </c>
      <c r="BR8" s="6">
        <f>((999.75*60)/27.2155)/100</f>
        <v>22.040748837978359</v>
      </c>
      <c r="BS8" s="6">
        <f>((997.75*60)/27.2155)/100</f>
        <v>21.996656317172199</v>
      </c>
      <c r="BT8" s="6">
        <f>((987.5*60)/27.2155)/100</f>
        <v>21.770682148040642</v>
      </c>
      <c r="BU8" s="6">
        <f>((996.75*60)/27.2155)/100</f>
        <v>21.974610056769119</v>
      </c>
      <c r="BV8" s="6">
        <f>((999.25*60)/27.2155)/100</f>
        <v>22.029725707776819</v>
      </c>
      <c r="BY8" s="6">
        <f>((1015.5*60)/27.2155)/100</f>
        <v>22.387977439326857</v>
      </c>
      <c r="BZ8" s="6">
        <f>((1012.75*60)/27.2155)/100</f>
        <v>22.327350223218385</v>
      </c>
      <c r="CA8" s="6">
        <f>((1008.25*60)/27.2155)/100</f>
        <v>22.228142051404529</v>
      </c>
      <c r="CB8" s="6">
        <f>((1013*60)/27.2155)/100</f>
        <v>22.332861788319157</v>
      </c>
      <c r="CC8" s="6">
        <f>((1009.75*60)/27.2155)/100</f>
        <v>22.261211442009149</v>
      </c>
      <c r="CF8" s="6">
        <f>((1007.25*60)/27.2155)/100</f>
        <v>22.206095791001452</v>
      </c>
      <c r="CG8" s="6">
        <f>((1001.75*60)/27.2155)/100</f>
        <v>22.084841358784516</v>
      </c>
      <c r="CH8" s="6">
        <f>((1001*60)/27.2155)/100</f>
        <v>22.068306663482208</v>
      </c>
      <c r="CI8" s="6">
        <f>((1016.75*60)/27.2155)/100</f>
        <v>22.415535264830705</v>
      </c>
      <c r="CJ8" s="6">
        <f>((1023*60)/27.2155)/100</f>
        <v>22.55332439234995</v>
      </c>
      <c r="CM8" s="6">
        <f>((1014.75*60)/27.2155)/100</f>
        <v>22.371442744024549</v>
      </c>
      <c r="CN8" s="6">
        <f>((1034.25*60)/27.2155)/100</f>
        <v>22.801344821884591</v>
      </c>
      <c r="CO8" s="6">
        <f>((1029.5*60)/27.2155)/100</f>
        <v>22.696625084969966</v>
      </c>
      <c r="CP8" s="6">
        <f>((1011.5*60)/27.2155)/100</f>
        <v>22.299792397714537</v>
      </c>
      <c r="CQ8" s="6">
        <f>((977*60)/27.2155)/100</f>
        <v>21.539196413808309</v>
      </c>
      <c r="CT8" s="6">
        <f>((983*60)/27.2155)/100</f>
        <v>21.671473976226785</v>
      </c>
      <c r="CU8" s="6">
        <f>((992.75*60)/27.2155)/100</f>
        <v>21.886425015156806</v>
      </c>
      <c r="CV8" s="6">
        <f>((1012.75*60)/27.2155)/100</f>
        <v>22.327350223218385</v>
      </c>
      <c r="CW8" s="6">
        <f>((1029*60)/27.2155)/100</f>
        <v>22.685601954768423</v>
      </c>
      <c r="CX8" s="6">
        <f>((1042.75*60)/27.2155)/100</f>
        <v>22.98873803531076</v>
      </c>
      <c r="DA8" s="6">
        <f>((1041.75*60)/27.2155)/100</f>
        <v>22.96669177490768</v>
      </c>
      <c r="DB8" s="6">
        <f>((1036*60)/27.2155)/100</f>
        <v>22.839925777589979</v>
      </c>
      <c r="DC8" s="6">
        <f>((1038.75*60)/27.2155)/100</f>
        <v>22.900552993698444</v>
      </c>
      <c r="DD8" s="6">
        <f>((1036.5*60)/27.2155)/100</f>
        <v>22.850948907791516</v>
      </c>
      <c r="DI8" s="6">
        <f>((1035*60)/27.2155)/100</f>
        <v>22.817879517186899</v>
      </c>
      <c r="DJ8" s="6">
        <f>((1040.25*60)/27.2155)/100</f>
        <v>22.933622384303064</v>
      </c>
      <c r="DK8" s="6">
        <f>((1053*60)/27.2155)/100</f>
        <v>23.214712204442321</v>
      </c>
      <c r="DL8" s="6">
        <f>((1049.75*60)/27.2155)/100</f>
        <v>23.143061858132313</v>
      </c>
      <c r="DO8" s="6">
        <f>((1052*60)/27.2155)/100</f>
        <v>23.192665944039245</v>
      </c>
      <c r="DP8" s="6">
        <f>((1041*60)/27.2155)/100</f>
        <v>22.950157079605376</v>
      </c>
      <c r="DQ8" s="6">
        <f>((1034.75*60)/27.2155)/100</f>
        <v>22.812367952086127</v>
      </c>
      <c r="DS8" s="6">
        <f>((1048.75*60)/27.2155)/100</f>
        <v>23.121015597729237</v>
      </c>
      <c r="DV8" s="6">
        <f>((1038*60)/27.2155)/100</f>
        <v>22.884018298396136</v>
      </c>
      <c r="DW8" s="6">
        <f>((1034.75*60)/27.2155)/100</f>
        <v>22.812367952086127</v>
      </c>
      <c r="DX8" s="6">
        <f>((1030.5*60)/27.2155)/100</f>
        <v>22.718671345373039</v>
      </c>
      <c r="DY8" s="6">
        <f>((1030.5*60)/27.2155)/100</f>
        <v>22.718671345373039</v>
      </c>
      <c r="DZ8" s="6">
        <f>((1044*60)/27.2155)/100</f>
        <v>23.016295860814612</v>
      </c>
      <c r="EC8" s="6">
        <f>((1066*60)/27.2155)/100</f>
        <v>23.501313589682351</v>
      </c>
      <c r="ED8" s="6">
        <f>((1067.25*60)/27.2155)/100</f>
        <v>23.528871415186199</v>
      </c>
      <c r="EE8" s="6">
        <f>((1077.75*60)/27.2155)/100</f>
        <v>23.760357149418532</v>
      </c>
      <c r="EF8" s="6">
        <f>((1051.25*60)/27.2155)/100</f>
        <v>23.176131248736933</v>
      </c>
      <c r="EG8" s="6">
        <f>((1050*60)/27.2155)/100</f>
        <v>23.148573423233085</v>
      </c>
      <c r="EJ8" s="6">
        <f>((1050.75*60)/27.2155)/100</f>
        <v>23.165108118535397</v>
      </c>
      <c r="EK8" s="6">
        <f>((1053*60)/27.2155)/100</f>
        <v>23.214712204442321</v>
      </c>
      <c r="EL8" s="6">
        <f>((1062.75*60)/27.2155)/100</f>
        <v>23.429663243372342</v>
      </c>
      <c r="EM8" s="6">
        <f>((1067.5*60)/27.2155)/100</f>
        <v>23.534382980286967</v>
      </c>
      <c r="EN8" s="6">
        <f>((1060.25*60)/27.2155)/100</f>
        <v>23.374547592364646</v>
      </c>
      <c r="EQ8" s="6">
        <f>((1060.25*60)/27.2155)/100</f>
        <v>23.374547592364646</v>
      </c>
      <c r="ER8" s="6">
        <f>((1062.5*60)/27.2155)/100</f>
        <v>23.424151678271574</v>
      </c>
      <c r="ES8" s="6">
        <f>((1048.5*60)/27.2155)/100</f>
        <v>23.115504032628465</v>
      </c>
      <c r="ET8" s="6">
        <f>((1051.75*60)/27.2155)/100</f>
        <v>23.187154378938477</v>
      </c>
      <c r="EU8" s="6">
        <f>((1041.75*60)/27.2155)/100</f>
        <v>22.96669177490768</v>
      </c>
      <c r="EX8" s="6">
        <f>((1041.75*60)/27.2155)/100</f>
        <v>22.96669177490768</v>
      </c>
      <c r="EY8" s="6">
        <f>((1040.75*60)/27.2155)/100</f>
        <v>22.944645514504604</v>
      </c>
      <c r="EZ8" s="6">
        <f>((1045*60)/27.2155)/100</f>
        <v>23.038342121217688</v>
      </c>
      <c r="FA8" s="6">
        <f>((1051.75*60)/27.2155)/100</f>
        <v>23.187154378938477</v>
      </c>
      <c r="FB8" s="6">
        <f>((1057.25*60)/27.2155)/100</f>
        <v>23.30840881115541</v>
      </c>
      <c r="FE8" s="6">
        <f>((1056*60)/27.2155)/100</f>
        <v>23.280850985651558</v>
      </c>
      <c r="FF8" s="6">
        <f>((1057.75*60)/27.2155)/100</f>
        <v>23.319431941356946</v>
      </c>
      <c r="FG8" s="6">
        <f>((1055.5*60)/27.2155)/100</f>
        <v>23.269827855450021</v>
      </c>
      <c r="FH8" s="6">
        <f>((1042.25*60)/27.2155)/100</f>
        <v>22.977714905109224</v>
      </c>
      <c r="FI8" s="6">
        <f>((1069.75*60)/27.2155)/100</f>
        <v>23.583987066193899</v>
      </c>
      <c r="FL8" s="6">
        <f>((1069.75*60)/27.2155)/100</f>
        <v>23.583987066193899</v>
      </c>
      <c r="FM8" s="6">
        <f>((1074*60)/27.2155)/100</f>
        <v>23.677683672906984</v>
      </c>
      <c r="FN8" s="6">
        <f>((1074.75*60)/27.2155)/100</f>
        <v>23.694218368209295</v>
      </c>
      <c r="FO8" s="6">
        <f>((1074.75*60)/27.2155)/100</f>
        <v>23.694218368209295</v>
      </c>
      <c r="FP8" s="6">
        <f>((1068*60)/27.2155)/100</f>
        <v>23.545406110488511</v>
      </c>
      <c r="FS8" s="6">
        <f>((1058.75*60)/27.2155)/100</f>
        <v>23.34147820176003</v>
      </c>
      <c r="FT8" s="6">
        <f>((1046.75*60)/27.2155)/100</f>
        <v>23.076923076923077</v>
      </c>
      <c r="FU8" s="6">
        <f>((1025.25*60)/27.2155)/100</f>
        <v>22.602928478256878</v>
      </c>
      <c r="FV8" s="6">
        <f>((1022.75*60)/27.2155)/100</f>
        <v>22.547812827249178</v>
      </c>
      <c r="FW8" s="6">
        <f>((1027.75*60)/27.2155)/100</f>
        <v>22.658044129264578</v>
      </c>
      <c r="FZ8" s="6">
        <f>((1024.25*60)/27.2155)/100</f>
        <v>22.580882217853794</v>
      </c>
      <c r="GA8" s="6">
        <f>((1024.75*60)/27.2155)/100</f>
        <v>22.591905348055338</v>
      </c>
      <c r="GB8" s="6">
        <f>((1050.5*60)/27.2155)/100</f>
        <v>23.159596553434625</v>
      </c>
      <c r="GC8" s="6">
        <f>((1056.25*60)/27.2155)/100</f>
        <v>23.28636255075233</v>
      </c>
      <c r="GD8" s="6">
        <f>((1056.25*60)/27.2155)/100</f>
        <v>23.28636255075233</v>
      </c>
      <c r="GG8" s="6">
        <f>((1031.75*60)/27.2155)/100</f>
        <v>22.746229170876891</v>
      </c>
      <c r="GH8" s="6">
        <f>((1024.25*60)/27.2155)/100</f>
        <v>22.580882217853794</v>
      </c>
      <c r="GI8" s="6">
        <f>((1012.25*60)/27.2155)/100</f>
        <v>22.316327093016849</v>
      </c>
      <c r="GJ8" s="6">
        <f>((1012.5*60)/27.2155)/100</f>
        <v>22.321838658117617</v>
      </c>
      <c r="GK8" s="6">
        <f>((1004*60)/27.2155)/100</f>
        <v>22.134445444691448</v>
      </c>
      <c r="GN8" s="6">
        <f>((997*60)/27.2155)/100</f>
        <v>21.980121621869888</v>
      </c>
      <c r="GO8" s="6">
        <f>((997*60)/27.2155)/100</f>
        <v>21.980121621869888</v>
      </c>
      <c r="GP8" s="6">
        <f>((1013.5*60)/27.2155)/100</f>
        <v>22.343884918520697</v>
      </c>
      <c r="GQ8" s="6">
        <f>((1021.5*60)/27.2155)/100</f>
        <v>22.52025500174533</v>
      </c>
      <c r="GR8" s="6">
        <f>((1027.75*60)/27.2155)/100</f>
        <v>22.658044129264578</v>
      </c>
      <c r="GU8" s="6">
        <f>((1015*60)/27.2155)/100</f>
        <v>22.376954309125317</v>
      </c>
      <c r="GV8" s="6">
        <f>((1010.25*60)/27.2155)/100</f>
        <v>22.272234572210692</v>
      </c>
      <c r="GW8" s="6">
        <f>((1005.75*60)/27.2155)/100</f>
        <v>22.173026400396836</v>
      </c>
      <c r="GX8" s="6">
        <f>((1004.25*60)/27.2155)/100</f>
        <v>22.139957009792216</v>
      </c>
      <c r="GY8" s="6">
        <f>((998.75*60)/27.2155)/100</f>
        <v>22.018702577575283</v>
      </c>
      <c r="HB8" s="6">
        <f>((988.75*60)/27.2155)/100</f>
        <v>21.798239973544487</v>
      </c>
      <c r="HC8" s="6">
        <f>((981.75*60)/27.2155)/100</f>
        <v>21.643916150722934</v>
      </c>
      <c r="HD8" s="6">
        <f>((967.75*60)/27.2155)/100</f>
        <v>21.335268505079824</v>
      </c>
      <c r="HE8" s="6">
        <f>((961.75*60)/27.2155)/100</f>
        <v>21.202990942661355</v>
      </c>
      <c r="HF8" s="6">
        <f>((961.75*60)/27.2155)/100</f>
        <v>21.202990942661355</v>
      </c>
      <c r="HI8" s="6">
        <f>((969*60)/27.2155)/100</f>
        <v>21.362826330583676</v>
      </c>
      <c r="HJ8" s="6">
        <f>((969*60)/27.2155)/100</f>
        <v>21.362826330583676</v>
      </c>
      <c r="HK8" s="6">
        <f>((961.5*60)/27.2155)/100</f>
        <v>21.19747937756058</v>
      </c>
      <c r="HL8" s="6">
        <f>((971.75*60)/27.2155)/100</f>
        <v>21.423453546692144</v>
      </c>
      <c r="HM8" s="6">
        <f>((966.75*60)/27.2155)/100</f>
        <v>21.313222244676748</v>
      </c>
      <c r="HP8" s="6">
        <f>((989.5*60)/27.2155)/100</f>
        <v>21.814774668846798</v>
      </c>
      <c r="HQ8" s="6">
        <f>((1011.75*60)/27.2155)/100</f>
        <v>22.305303962815309</v>
      </c>
      <c r="HR8" s="6">
        <f>((1023.5*60)/27.2155)/100</f>
        <v>22.56434752255149</v>
      </c>
      <c r="HS8" s="6">
        <f>((1008.5*60)/27.2155)/100</f>
        <v>22.233653616505304</v>
      </c>
      <c r="HT8" s="6">
        <f>((1008.5*60)/27.2155)/100</f>
        <v>22.233653616505304</v>
      </c>
      <c r="HW8" s="6">
        <f>((1020.75*60)/27.2155)/100</f>
        <v>22.503720306443018</v>
      </c>
      <c r="HX8" s="6">
        <f>((1013*60)/27.2155)/100</f>
        <v>22.332861788319157</v>
      </c>
      <c r="HY8" s="6">
        <f>((1015*60)/27.2155)/100</f>
        <v>22.376954309125317</v>
      </c>
      <c r="HZ8" s="6">
        <f>((1034.5*60)/27.2155)/100</f>
        <v>22.806856386985359</v>
      </c>
      <c r="IA8" s="6">
        <f>((1036.5*60)/27.2155)/100</f>
        <v>22.850948907791516</v>
      </c>
      <c r="ID8" s="6">
        <f>((1025.5*60)/27.2155)/100</f>
        <v>22.608440043357646</v>
      </c>
      <c r="IE8" s="6">
        <f>((1028.75*60)/27.2155)/100</f>
        <v>22.680090389667654</v>
      </c>
      <c r="IF8" s="6">
        <f>((1027.25*60)/27.2155)/100</f>
        <v>22.647020999063034</v>
      </c>
      <c r="IG8" s="6">
        <f>((1028.25*60)/27.2155)/100</f>
        <v>22.669067259466114</v>
      </c>
      <c r="IH8" s="6">
        <f>((1036.75*60)/27.2155)/100</f>
        <v>22.856460472892287</v>
      </c>
      <c r="IK8" s="6">
        <f>((1036.75*60)/27.2155)/100</f>
        <v>22.856460472892287</v>
      </c>
      <c r="IL8" s="6">
        <f>((1025.75*60)/27.2155)/100</f>
        <v>22.613951608458414</v>
      </c>
      <c r="IM8" s="6">
        <f>((1016*60)/27.2155)/100</f>
        <v>22.399000569528393</v>
      </c>
      <c r="IN8" s="6">
        <f>((1012*60)/27.2155)/100</f>
        <v>22.31081552791608</v>
      </c>
      <c r="IO8" s="6">
        <f>((1006.5*60)/27.2155)/100</f>
        <v>22.18956109569914</v>
      </c>
      <c r="IR8" s="6">
        <f>((1013.5*60)/27.2155)/100</f>
        <v>22.343884918520697</v>
      </c>
      <c r="IS8" s="6">
        <f>((1011.5*60)/27.2155)/100</f>
        <v>22.299792397714537</v>
      </c>
      <c r="IT8" s="6">
        <f>((1005.5*60)/27.2155)/100</f>
        <v>22.167514835296064</v>
      </c>
    </row>
    <row r="9" spans="1:366" s="33" customFormat="1" ht="15" x14ac:dyDescent="0.25">
      <c r="A9" s="32" t="s">
        <v>6</v>
      </c>
      <c r="B9" s="33">
        <v>303.89999999999998</v>
      </c>
      <c r="C9" s="33">
        <v>307.2</v>
      </c>
      <c r="D9" s="33">
        <v>299.10000000000002</v>
      </c>
      <c r="G9" s="33">
        <v>303.3</v>
      </c>
      <c r="H9" s="33">
        <v>295.7</v>
      </c>
      <c r="I9" s="33">
        <v>291.10000000000002</v>
      </c>
      <c r="J9" s="33">
        <v>291</v>
      </c>
      <c r="K9" s="33">
        <v>290.10000000000002</v>
      </c>
      <c r="N9" s="33">
        <v>296.7</v>
      </c>
      <c r="O9" s="33">
        <v>298.39999999999998</v>
      </c>
      <c r="P9" s="33">
        <v>305.5</v>
      </c>
      <c r="Q9" s="33">
        <v>301.8</v>
      </c>
      <c r="R9" s="33">
        <v>295.5</v>
      </c>
      <c r="U9" s="33">
        <v>295.5</v>
      </c>
      <c r="V9" s="33">
        <v>299</v>
      </c>
      <c r="W9" s="33">
        <v>311</v>
      </c>
      <c r="X9" s="33">
        <v>315.7</v>
      </c>
      <c r="Y9" s="33">
        <v>309.5</v>
      </c>
      <c r="AB9" s="33">
        <v>302.5</v>
      </c>
      <c r="AC9" s="33">
        <v>301</v>
      </c>
      <c r="AD9" s="33">
        <v>302</v>
      </c>
      <c r="AE9" s="33">
        <v>310.10000000000002</v>
      </c>
      <c r="AF9" s="33">
        <v>304</v>
      </c>
      <c r="AI9" s="33">
        <v>298.60000000000002</v>
      </c>
      <c r="AJ9" s="33">
        <v>304</v>
      </c>
      <c r="AK9" s="33">
        <v>313.8</v>
      </c>
      <c r="AL9" s="33">
        <v>308.3</v>
      </c>
      <c r="AM9" s="33">
        <v>306</v>
      </c>
      <c r="AP9" s="33">
        <v>301</v>
      </c>
      <c r="AQ9" s="33">
        <v>300.5</v>
      </c>
      <c r="AR9" s="33">
        <v>296.89999999999998</v>
      </c>
      <c r="AS9" s="33">
        <v>294</v>
      </c>
      <c r="AT9" s="33">
        <v>292.7</v>
      </c>
      <c r="AW9" s="33">
        <v>292.7</v>
      </c>
      <c r="AX9" s="33">
        <v>295.3</v>
      </c>
      <c r="AY9" s="33">
        <v>293.8</v>
      </c>
      <c r="AZ9" s="33">
        <v>294.7</v>
      </c>
      <c r="BA9" s="33">
        <v>296</v>
      </c>
      <c r="BD9" s="33">
        <v>294.5</v>
      </c>
      <c r="BE9" s="33">
        <v>291.89999999999998</v>
      </c>
      <c r="BF9" s="33">
        <v>293.7</v>
      </c>
      <c r="BG9" s="33">
        <v>293.2</v>
      </c>
      <c r="BH9" s="33">
        <v>293.2</v>
      </c>
      <c r="BK9" s="33">
        <v>288.39999999999998</v>
      </c>
      <c r="BL9" s="33">
        <v>288.39999999999998</v>
      </c>
      <c r="BM9" s="33">
        <v>288</v>
      </c>
      <c r="BN9" s="33">
        <v>295.39999999999998</v>
      </c>
      <c r="BO9" s="33">
        <v>296.8</v>
      </c>
      <c r="BR9" s="33">
        <v>296.8</v>
      </c>
      <c r="BS9" s="33">
        <v>296.8</v>
      </c>
      <c r="BT9" s="33">
        <v>292.39999999999998</v>
      </c>
      <c r="BU9" s="33">
        <v>293.60000000000002</v>
      </c>
      <c r="BV9" s="33">
        <v>296.60000000000002</v>
      </c>
      <c r="BY9" s="33">
        <v>305.89999999999998</v>
      </c>
      <c r="BZ9" s="33">
        <v>304.3</v>
      </c>
      <c r="CA9" s="33">
        <v>300</v>
      </c>
      <c r="CB9" s="33">
        <v>298.89999999999998</v>
      </c>
      <c r="CC9" s="33">
        <v>297.2</v>
      </c>
      <c r="CF9" s="33">
        <v>300.89999999999998</v>
      </c>
      <c r="CG9" s="33">
        <v>297.3</v>
      </c>
      <c r="CH9" s="33">
        <v>295.5</v>
      </c>
      <c r="CI9" s="33">
        <v>293.8</v>
      </c>
      <c r="CJ9" s="33">
        <v>294.10000000000002</v>
      </c>
      <c r="CM9" s="33">
        <v>293.89999999999998</v>
      </c>
      <c r="CN9" s="33">
        <v>293</v>
      </c>
      <c r="CO9" s="33">
        <v>291.8</v>
      </c>
      <c r="CP9" s="33">
        <v>287.3</v>
      </c>
      <c r="CQ9" s="33">
        <v>287.8</v>
      </c>
      <c r="CT9" s="33">
        <v>283.10000000000002</v>
      </c>
      <c r="CU9" s="33">
        <v>288</v>
      </c>
      <c r="CV9" s="33">
        <v>289.8</v>
      </c>
      <c r="CW9" s="33">
        <v>294.5</v>
      </c>
      <c r="CX9" s="33">
        <v>297.89999999999998</v>
      </c>
      <c r="DA9" s="33">
        <v>299.60000000000002</v>
      </c>
      <c r="DB9" s="33">
        <v>297.10000000000002</v>
      </c>
      <c r="DC9" s="33">
        <v>294.2</v>
      </c>
      <c r="DD9" s="33">
        <v>296.7</v>
      </c>
      <c r="DE9" s="58"/>
      <c r="DI9" s="33">
        <v>292.89999999999998</v>
      </c>
      <c r="DJ9" s="33">
        <v>292.5</v>
      </c>
      <c r="DK9" s="33">
        <v>290.89999999999998</v>
      </c>
      <c r="DL9" s="33">
        <v>288.7</v>
      </c>
      <c r="DO9" s="33">
        <v>290</v>
      </c>
      <c r="DP9" s="33">
        <v>287</v>
      </c>
      <c r="DQ9" s="33">
        <v>289.7</v>
      </c>
      <c r="DS9" s="33">
        <v>289.8</v>
      </c>
      <c r="DV9" s="33">
        <v>291.60000000000002</v>
      </c>
      <c r="DW9" s="33">
        <v>295.5</v>
      </c>
      <c r="DX9" s="33">
        <v>287</v>
      </c>
      <c r="DY9" s="33">
        <v>289.2</v>
      </c>
      <c r="DZ9" s="33">
        <v>287.8</v>
      </c>
      <c r="EC9" s="33">
        <v>291.5</v>
      </c>
      <c r="ED9" s="33">
        <v>285.89999999999998</v>
      </c>
      <c r="EE9" s="33">
        <v>285.39999999999998</v>
      </c>
      <c r="EF9" s="33">
        <v>292.39999999999998</v>
      </c>
      <c r="EG9" s="33">
        <v>296.5</v>
      </c>
      <c r="EJ9" s="33">
        <v>291.89999999999998</v>
      </c>
      <c r="EK9" s="33">
        <v>291.2</v>
      </c>
      <c r="EL9" s="33">
        <v>292.39999999999998</v>
      </c>
      <c r="EM9" s="33">
        <v>294.5</v>
      </c>
      <c r="EN9" s="33">
        <v>297</v>
      </c>
      <c r="EQ9" s="33">
        <v>297</v>
      </c>
      <c r="ER9" s="33">
        <v>296</v>
      </c>
      <c r="ES9" s="33">
        <v>296.3</v>
      </c>
      <c r="ET9" s="33">
        <v>295</v>
      </c>
      <c r="EU9" s="33">
        <v>296.39999999999998</v>
      </c>
      <c r="EX9" s="33">
        <v>296.10000000000002</v>
      </c>
      <c r="EY9" s="33">
        <v>294.2</v>
      </c>
      <c r="EZ9" s="33">
        <v>294.3</v>
      </c>
      <c r="FA9" s="33">
        <v>297.10000000000002</v>
      </c>
      <c r="FB9" s="33">
        <v>296.5</v>
      </c>
      <c r="FE9" s="33">
        <v>296.2</v>
      </c>
      <c r="FF9" s="33">
        <v>295.60000000000002</v>
      </c>
      <c r="FG9" s="33">
        <v>295.89999999999998</v>
      </c>
      <c r="FH9" s="33">
        <v>294.2</v>
      </c>
      <c r="FI9" s="33">
        <v>294.7</v>
      </c>
      <c r="FL9" s="33">
        <v>291.8</v>
      </c>
      <c r="FM9" s="33">
        <v>283.89999999999998</v>
      </c>
      <c r="FN9" s="33">
        <v>285.10000000000002</v>
      </c>
      <c r="FO9" s="33">
        <v>285.10000000000002</v>
      </c>
      <c r="FP9" s="33">
        <v>284.2</v>
      </c>
      <c r="FS9" s="33">
        <v>285.7</v>
      </c>
      <c r="FT9" s="33">
        <v>282.39999999999998</v>
      </c>
      <c r="FU9" s="33">
        <v>270.89999999999998</v>
      </c>
      <c r="FV9" s="33">
        <v>276</v>
      </c>
      <c r="FW9" s="33">
        <v>270.89999999999998</v>
      </c>
      <c r="FZ9" s="33">
        <v>271.10000000000002</v>
      </c>
      <c r="GA9" s="33">
        <v>269.10000000000002</v>
      </c>
      <c r="GB9" s="33">
        <v>267.39999999999998</v>
      </c>
      <c r="GC9" s="33">
        <v>274.5</v>
      </c>
      <c r="GD9" s="33">
        <v>274.5</v>
      </c>
      <c r="GG9" s="33">
        <v>269.39999999999998</v>
      </c>
      <c r="GH9" s="33">
        <v>267.89999999999998</v>
      </c>
      <c r="GI9" s="33">
        <v>267.89999999999998</v>
      </c>
      <c r="GJ9" s="33">
        <v>265.10000000000002</v>
      </c>
      <c r="GK9" s="33">
        <v>267.60000000000002</v>
      </c>
      <c r="GN9" s="33">
        <v>265.2</v>
      </c>
      <c r="GO9" s="33">
        <v>267.10000000000002</v>
      </c>
      <c r="GP9" s="33">
        <v>265.3</v>
      </c>
      <c r="GQ9" s="33">
        <v>268.3</v>
      </c>
      <c r="GR9" s="33">
        <v>268.89999999999998</v>
      </c>
      <c r="GU9" s="33">
        <v>274</v>
      </c>
      <c r="GV9" s="33">
        <v>270.5</v>
      </c>
      <c r="GW9" s="33">
        <v>273.8</v>
      </c>
      <c r="GX9" s="33">
        <v>272</v>
      </c>
      <c r="GY9" s="33">
        <v>269.7</v>
      </c>
      <c r="HB9" s="33">
        <v>267.5</v>
      </c>
      <c r="HC9" s="33">
        <v>264.7</v>
      </c>
      <c r="HD9" s="33">
        <v>261.7</v>
      </c>
      <c r="HE9" s="33">
        <v>260.8</v>
      </c>
      <c r="HF9" s="33">
        <v>262</v>
      </c>
      <c r="HI9" s="33">
        <v>268.7</v>
      </c>
      <c r="HJ9" s="33">
        <v>273.2</v>
      </c>
      <c r="HK9" s="33">
        <v>272</v>
      </c>
      <c r="HL9" s="33">
        <v>272</v>
      </c>
      <c r="HM9" s="33">
        <v>274.10000000000002</v>
      </c>
      <c r="HP9" s="33">
        <v>276.60000000000002</v>
      </c>
      <c r="HQ9" s="33">
        <v>274.3</v>
      </c>
      <c r="HR9" s="33">
        <v>284.10000000000002</v>
      </c>
      <c r="HS9" s="33">
        <v>282.10000000000002</v>
      </c>
      <c r="HT9" s="33">
        <v>284.3</v>
      </c>
      <c r="HW9" s="33">
        <v>283.3</v>
      </c>
      <c r="HX9" s="33">
        <v>280.5</v>
      </c>
      <c r="HY9" s="33">
        <v>287.39999999999998</v>
      </c>
      <c r="HZ9" s="33">
        <v>292</v>
      </c>
      <c r="IA9" s="33">
        <v>296.8</v>
      </c>
      <c r="ID9" s="33">
        <v>297</v>
      </c>
      <c r="IE9" s="33">
        <v>296.2</v>
      </c>
      <c r="IF9" s="33">
        <v>297.2</v>
      </c>
      <c r="IG9" s="33">
        <v>293.10000000000002</v>
      </c>
      <c r="IH9" s="33">
        <v>288</v>
      </c>
      <c r="IK9" s="33">
        <v>288</v>
      </c>
      <c r="IL9" s="33">
        <v>283.8</v>
      </c>
      <c r="IM9" s="33">
        <v>277.8</v>
      </c>
      <c r="IN9" s="33">
        <v>277.5</v>
      </c>
      <c r="IO9" s="33">
        <v>281.5</v>
      </c>
      <c r="IR9" s="33">
        <v>281.39999999999998</v>
      </c>
      <c r="IS9" s="33">
        <v>290.5</v>
      </c>
      <c r="IT9" s="33">
        <v>284.3</v>
      </c>
    </row>
    <row r="10" spans="1:366" s="7" customFormat="1" ht="15" x14ac:dyDescent="0.25">
      <c r="A10" s="2" t="s">
        <v>7</v>
      </c>
      <c r="B10" s="7">
        <v>3972</v>
      </c>
      <c r="C10" s="7">
        <v>4027</v>
      </c>
      <c r="D10" s="7">
        <v>3993</v>
      </c>
      <c r="G10" s="7">
        <v>4033</v>
      </c>
      <c r="H10" s="7">
        <v>4125</v>
      </c>
      <c r="I10" s="7">
        <v>4159</v>
      </c>
      <c r="J10" s="7">
        <v>4276</v>
      </c>
      <c r="K10" s="7">
        <v>4558</v>
      </c>
      <c r="N10" s="7">
        <v>4599</v>
      </c>
      <c r="O10" s="7">
        <v>4622</v>
      </c>
      <c r="P10" s="7">
        <v>4627</v>
      </c>
      <c r="Q10" s="7">
        <v>4503</v>
      </c>
      <c r="R10" s="7">
        <v>4569</v>
      </c>
      <c r="U10" s="7">
        <v>4569</v>
      </c>
      <c r="V10" s="7">
        <v>4577</v>
      </c>
      <c r="W10" s="7">
        <v>4442</v>
      </c>
      <c r="X10" s="7">
        <v>4442</v>
      </c>
      <c r="Y10" s="7">
        <v>4522</v>
      </c>
      <c r="AB10" s="7">
        <v>4500</v>
      </c>
      <c r="AC10" s="7">
        <v>4513</v>
      </c>
      <c r="AD10" s="7">
        <v>4497</v>
      </c>
      <c r="AE10" s="7">
        <v>4498</v>
      </c>
      <c r="AF10" s="7">
        <v>4611</v>
      </c>
      <c r="AI10" s="7">
        <v>4611</v>
      </c>
      <c r="AJ10" s="7">
        <v>4576</v>
      </c>
      <c r="AK10" s="7">
        <v>4509</v>
      </c>
      <c r="AL10" s="7">
        <v>4540</v>
      </c>
      <c r="AM10" s="7">
        <v>4598</v>
      </c>
      <c r="AP10" s="7">
        <v>4573</v>
      </c>
      <c r="AQ10" s="7">
        <v>4613</v>
      </c>
      <c r="AR10" s="7">
        <v>4566</v>
      </c>
      <c r="AS10" s="7">
        <v>4625</v>
      </c>
      <c r="AT10" s="7">
        <v>4607</v>
      </c>
      <c r="AW10" s="7">
        <v>4607</v>
      </c>
      <c r="AX10" s="7">
        <v>4730</v>
      </c>
      <c r="AY10" s="7">
        <v>4630</v>
      </c>
      <c r="AZ10" s="7">
        <v>4726</v>
      </c>
      <c r="BA10" s="7">
        <v>4681</v>
      </c>
      <c r="BD10" s="7">
        <v>4570</v>
      </c>
      <c r="BE10" s="7">
        <v>4544</v>
      </c>
      <c r="BF10" s="7">
        <v>4497</v>
      </c>
      <c r="BG10" s="7">
        <v>4475</v>
      </c>
      <c r="BH10" s="7">
        <v>4475</v>
      </c>
      <c r="BK10" s="7">
        <v>4353</v>
      </c>
      <c r="BL10" s="7">
        <v>4353</v>
      </c>
      <c r="BM10" s="7">
        <v>4244</v>
      </c>
      <c r="BN10" s="7">
        <v>4260</v>
      </c>
      <c r="BO10" s="7">
        <v>4287</v>
      </c>
      <c r="BR10" s="7">
        <v>4171</v>
      </c>
      <c r="BS10" s="7">
        <v>4143</v>
      </c>
      <c r="BT10" s="7">
        <v>4118</v>
      </c>
      <c r="BU10" s="7">
        <v>4078</v>
      </c>
      <c r="BV10" s="7">
        <v>4100</v>
      </c>
      <c r="BY10" s="7">
        <v>4210</v>
      </c>
      <c r="BZ10" s="7">
        <v>4254</v>
      </c>
      <c r="CA10" s="7">
        <v>4236</v>
      </c>
      <c r="CB10" s="7">
        <v>4271</v>
      </c>
      <c r="CC10" s="7">
        <v>4201</v>
      </c>
      <c r="CF10" s="7">
        <v>4215</v>
      </c>
      <c r="CG10" s="7">
        <v>4230</v>
      </c>
      <c r="CH10" s="7">
        <v>4264</v>
      </c>
      <c r="CI10" s="7">
        <v>4427</v>
      </c>
      <c r="CJ10" s="7">
        <v>4516</v>
      </c>
      <c r="CM10" s="7">
        <v>4489</v>
      </c>
      <c r="CN10" s="7">
        <v>4744</v>
      </c>
      <c r="CO10" s="7">
        <v>4850</v>
      </c>
      <c r="CP10" s="7">
        <v>4706</v>
      </c>
      <c r="CQ10" s="7">
        <v>4584</v>
      </c>
      <c r="CT10" s="7">
        <v>4515</v>
      </c>
      <c r="CU10" s="7">
        <v>4494</v>
      </c>
      <c r="CV10" s="7">
        <v>4619</v>
      </c>
      <c r="CW10" s="7">
        <v>4632</v>
      </c>
      <c r="CX10" s="7">
        <v>4735</v>
      </c>
      <c r="DA10" s="7">
        <v>4632</v>
      </c>
      <c r="DB10" s="7">
        <v>4733</v>
      </c>
      <c r="DC10" s="7">
        <v>4748</v>
      </c>
      <c r="DD10" s="7">
        <v>4787</v>
      </c>
      <c r="DI10" s="7">
        <v>4758</v>
      </c>
      <c r="DJ10" s="7">
        <v>4791</v>
      </c>
      <c r="DK10" s="7">
        <v>4965</v>
      </c>
      <c r="DL10" s="7">
        <v>4928</v>
      </c>
      <c r="DO10" s="7">
        <v>4991</v>
      </c>
      <c r="DP10" s="7">
        <v>4885</v>
      </c>
      <c r="DQ10" s="7">
        <v>4858</v>
      </c>
      <c r="DS10" s="7">
        <v>4908</v>
      </c>
      <c r="DV10" s="7">
        <v>4837</v>
      </c>
      <c r="DW10" s="7">
        <v>4798</v>
      </c>
      <c r="DX10" s="7">
        <v>4695</v>
      </c>
      <c r="DY10" s="7">
        <v>4695</v>
      </c>
      <c r="DZ10" s="7">
        <v>4815</v>
      </c>
      <c r="EC10" s="7">
        <v>4949</v>
      </c>
      <c r="ED10" s="7">
        <v>5110</v>
      </c>
      <c r="EE10" s="7">
        <v>5232</v>
      </c>
      <c r="EF10" s="7">
        <v>4932</v>
      </c>
      <c r="EG10" s="7">
        <v>4893</v>
      </c>
      <c r="EJ10" s="7">
        <v>4944</v>
      </c>
      <c r="EK10" s="7">
        <v>4950</v>
      </c>
      <c r="EL10" s="7">
        <v>4983</v>
      </c>
      <c r="EM10" s="7">
        <v>4911</v>
      </c>
      <c r="EN10" s="7">
        <v>4935</v>
      </c>
      <c r="EQ10" s="7">
        <v>4935</v>
      </c>
      <c r="ER10" s="7">
        <v>4957</v>
      </c>
      <c r="ES10" s="7">
        <v>4893</v>
      </c>
      <c r="ET10" s="7">
        <v>4839</v>
      </c>
      <c r="EU10" s="7">
        <v>4689</v>
      </c>
      <c r="EX10" s="7">
        <v>4689</v>
      </c>
      <c r="EY10" s="7">
        <v>4681</v>
      </c>
      <c r="EZ10" s="7">
        <v>4681</v>
      </c>
      <c r="FA10" s="7">
        <v>4665</v>
      </c>
      <c r="FB10" s="7">
        <v>4750</v>
      </c>
      <c r="FE10" s="7">
        <v>4750</v>
      </c>
      <c r="FF10" s="7">
        <v>4779</v>
      </c>
      <c r="FG10" s="7">
        <v>4802</v>
      </c>
      <c r="FH10" s="7">
        <v>4761</v>
      </c>
      <c r="FI10" s="7">
        <v>4761</v>
      </c>
      <c r="FL10" s="7">
        <v>5511</v>
      </c>
      <c r="FM10" s="7">
        <v>5511</v>
      </c>
      <c r="FN10" s="7">
        <v>5479</v>
      </c>
      <c r="FO10" s="7">
        <v>5479</v>
      </c>
      <c r="FP10" s="7">
        <v>5477</v>
      </c>
      <c r="FS10" s="7">
        <v>5447</v>
      </c>
      <c r="FT10" s="7">
        <v>5324</v>
      </c>
      <c r="FU10" s="7">
        <v>5217</v>
      </c>
      <c r="FV10" s="7">
        <v>5182</v>
      </c>
      <c r="FW10" s="7">
        <v>5182</v>
      </c>
      <c r="FZ10" s="7">
        <v>5245</v>
      </c>
      <c r="GA10" s="7">
        <v>5376</v>
      </c>
      <c r="GB10" s="7">
        <v>5506</v>
      </c>
      <c r="GC10" s="7">
        <v>5470</v>
      </c>
      <c r="GD10" s="7">
        <v>5470</v>
      </c>
      <c r="GG10" s="7">
        <v>5407</v>
      </c>
      <c r="GH10" s="7">
        <v>5411</v>
      </c>
      <c r="GI10" s="7">
        <v>5329</v>
      </c>
      <c r="GJ10" s="7">
        <v>5349</v>
      </c>
      <c r="GK10" s="7">
        <v>5375</v>
      </c>
      <c r="GN10" s="7">
        <v>5417</v>
      </c>
      <c r="GO10" s="7">
        <v>5441</v>
      </c>
      <c r="GP10" s="7">
        <v>5482</v>
      </c>
      <c r="GQ10" s="7">
        <v>5622</v>
      </c>
      <c r="GR10" s="7">
        <v>5582</v>
      </c>
      <c r="GU10" s="7">
        <v>5607</v>
      </c>
      <c r="GV10" s="7">
        <v>5563</v>
      </c>
      <c r="GW10" s="7">
        <v>5614</v>
      </c>
      <c r="GX10" s="7">
        <v>5667</v>
      </c>
      <c r="GY10" s="7">
        <v>5649</v>
      </c>
      <c r="HB10" s="7">
        <v>5655</v>
      </c>
      <c r="HC10" s="7">
        <v>5754</v>
      </c>
      <c r="HD10" s="7">
        <v>5650</v>
      </c>
      <c r="HE10" s="7">
        <v>5527</v>
      </c>
      <c r="HF10" s="7">
        <v>5448</v>
      </c>
      <c r="HI10" s="7">
        <v>5450</v>
      </c>
      <c r="HJ10" s="7">
        <v>5377</v>
      </c>
      <c r="HK10" s="7">
        <v>5372</v>
      </c>
      <c r="HL10" s="7">
        <v>5350</v>
      </c>
      <c r="HM10" s="7">
        <v>5271</v>
      </c>
      <c r="HP10" s="7">
        <v>5319</v>
      </c>
      <c r="HQ10" s="7">
        <v>5324</v>
      </c>
      <c r="HR10" s="7">
        <v>5339</v>
      </c>
      <c r="HS10" s="7">
        <v>5199</v>
      </c>
      <c r="HT10" s="7">
        <v>5318</v>
      </c>
      <c r="HW10" s="7">
        <v>5327</v>
      </c>
      <c r="HX10" s="7">
        <v>5168</v>
      </c>
      <c r="HY10" s="7">
        <v>5120</v>
      </c>
      <c r="HZ10" s="7">
        <v>5364</v>
      </c>
      <c r="IA10" s="7">
        <v>5484</v>
      </c>
      <c r="ID10" s="7">
        <v>5431</v>
      </c>
      <c r="IE10" s="7">
        <v>5276</v>
      </c>
      <c r="IF10" s="7">
        <v>5276</v>
      </c>
      <c r="IG10" s="7">
        <v>5272</v>
      </c>
      <c r="IH10" s="7">
        <v>5170</v>
      </c>
      <c r="IK10" s="7">
        <v>5170</v>
      </c>
      <c r="IL10" s="7">
        <v>5170</v>
      </c>
      <c r="IM10" s="7">
        <v>5144</v>
      </c>
      <c r="IN10" s="7">
        <v>5151</v>
      </c>
      <c r="IO10" s="7">
        <v>5081</v>
      </c>
      <c r="IR10" s="7">
        <v>5098</v>
      </c>
      <c r="IS10" s="7">
        <v>4993</v>
      </c>
      <c r="IT10" s="7">
        <v>5047</v>
      </c>
    </row>
    <row r="11" spans="1:366" s="8" customFormat="1" ht="15" x14ac:dyDescent="0.25">
      <c r="A11" s="32" t="s">
        <v>8</v>
      </c>
      <c r="B11" s="8">
        <f t="shared" ref="B11" si="73">B10*0.220462</f>
        <v>875.67506400000002</v>
      </c>
      <c r="C11" s="8">
        <f>C10*0.220462</f>
        <v>887.80047400000001</v>
      </c>
      <c r="D11" s="8">
        <f t="shared" ref="D11" si="74">D10*0.220462</f>
        <v>880.30476599999997</v>
      </c>
      <c r="G11" s="8">
        <f>G10*0.220462</f>
        <v>889.12324599999999</v>
      </c>
      <c r="H11" s="8">
        <f>H10*0.220462</f>
        <v>909.40575000000001</v>
      </c>
      <c r="I11" s="8">
        <f>I10*0.220462</f>
        <v>916.90145799999993</v>
      </c>
      <c r="J11" s="8">
        <f>J10*0.220462</f>
        <v>942.69551200000001</v>
      </c>
      <c r="K11" s="8">
        <f t="shared" ref="K11" si="75">K10*0.220462</f>
        <v>1004.8657959999999</v>
      </c>
      <c r="N11" s="8">
        <f t="shared" ref="N11:O11" si="76">N10*0.220462</f>
        <v>1013.904738</v>
      </c>
      <c r="O11" s="8">
        <f t="shared" si="76"/>
        <v>1018.975364</v>
      </c>
      <c r="P11" s="8">
        <f>P10*0.220462</f>
        <v>1020.077674</v>
      </c>
      <c r="Q11" s="8">
        <f>Q10*0.220462</f>
        <v>992.74038599999994</v>
      </c>
      <c r="R11" s="8">
        <f t="shared" ref="R11" si="77">R10*0.220462</f>
        <v>1007.2908779999999</v>
      </c>
      <c r="U11" s="8">
        <f>U10*0.220462</f>
        <v>1007.2908779999999</v>
      </c>
      <c r="V11" s="8">
        <f>V10*0.220462</f>
        <v>1009.054574</v>
      </c>
      <c r="W11" s="8">
        <f>W10*0.220462</f>
        <v>979.29220399999997</v>
      </c>
      <c r="X11" s="8">
        <f t="shared" ref="X11:Y11" si="78">X10*0.220462</f>
        <v>979.29220399999997</v>
      </c>
      <c r="Y11" s="8">
        <f t="shared" si="78"/>
        <v>996.92916400000001</v>
      </c>
      <c r="AB11" s="8">
        <f t="shared" ref="AB11:AC11" si="79">AB10*0.220462</f>
        <v>992.07899999999995</v>
      </c>
      <c r="AC11" s="8">
        <f t="shared" si="79"/>
        <v>994.94500599999992</v>
      </c>
      <c r="AD11" s="8">
        <f>AD10*0.220462</f>
        <v>991.41761399999996</v>
      </c>
      <c r="AE11" s="8">
        <f>AE10*0.220462</f>
        <v>991.63807599999996</v>
      </c>
      <c r="AF11" s="8">
        <f t="shared" ref="AF11" si="80">AF10*0.220462</f>
        <v>1016.5502819999999</v>
      </c>
      <c r="AI11" s="8">
        <f t="shared" ref="AI11:AJ11" si="81">AI10*0.220462</f>
        <v>1016.5502819999999</v>
      </c>
      <c r="AJ11" s="8">
        <f t="shared" si="81"/>
        <v>1008.834112</v>
      </c>
      <c r="AK11" s="8">
        <f>AK10*0.220462</f>
        <v>994.06315799999993</v>
      </c>
      <c r="AL11" s="8">
        <f>AL10*0.220462</f>
        <v>1000.89748</v>
      </c>
      <c r="AM11" s="8">
        <f t="shared" ref="AM11" si="82">AM10*0.220462</f>
        <v>1013.684276</v>
      </c>
      <c r="AP11" s="8">
        <f t="shared" ref="AP11:AQ11" si="83">AP10*0.220462</f>
        <v>1008.172726</v>
      </c>
      <c r="AQ11" s="8">
        <f t="shared" si="83"/>
        <v>1016.9912059999999</v>
      </c>
      <c r="AR11" s="8">
        <f>AR10*0.220462</f>
        <v>1006.6294919999999</v>
      </c>
      <c r="AS11" s="8">
        <f>AS10*0.220462</f>
        <v>1019.63675</v>
      </c>
      <c r="AT11" s="8">
        <f>AT10*0.220462</f>
        <v>1015.6684339999999</v>
      </c>
      <c r="AW11" s="8">
        <f t="shared" ref="AW11:AX11" si="84">AW10*0.220462</f>
        <v>1015.6684339999999</v>
      </c>
      <c r="AX11" s="8">
        <f t="shared" si="84"/>
        <v>1042.7852599999999</v>
      </c>
      <c r="AY11" s="8">
        <f>AY10*0.220462</f>
        <v>1020.73906</v>
      </c>
      <c r="AZ11" s="8">
        <f>AZ10*0.220462</f>
        <v>1041.9034119999999</v>
      </c>
      <c r="BA11" s="8">
        <f t="shared" ref="BA11" si="85">BA10*0.220462</f>
        <v>1031.982622</v>
      </c>
      <c r="BD11" s="8">
        <f>BD10*0.220462</f>
        <v>1007.5113399999999</v>
      </c>
      <c r="BE11" s="8">
        <f>BE10*0.220462</f>
        <v>1001.779328</v>
      </c>
      <c r="BF11" s="8">
        <f>BF10*0.220462</f>
        <v>991.41761399999996</v>
      </c>
      <c r="BG11" s="8">
        <f>BG10*0.220462</f>
        <v>986.56745000000001</v>
      </c>
      <c r="BH11" s="8">
        <f t="shared" ref="BH11" si="86">BH10*0.220462</f>
        <v>986.56745000000001</v>
      </c>
      <c r="BK11" s="8">
        <f t="shared" ref="BK11" si="87">BK10*0.220462</f>
        <v>959.67108599999995</v>
      </c>
      <c r="BL11" s="8">
        <f t="shared" ref="BL11:BM11" si="88">BL10*0.220462</f>
        <v>959.67108599999995</v>
      </c>
      <c r="BM11" s="8">
        <f t="shared" si="88"/>
        <v>935.64072799999997</v>
      </c>
      <c r="BN11" s="8">
        <f>BN10*0.220462</f>
        <v>939.16811999999993</v>
      </c>
      <c r="BO11" s="8">
        <f t="shared" ref="BO11" si="89">BO10*0.220462</f>
        <v>945.12059399999998</v>
      </c>
      <c r="BR11" s="8">
        <f>BR10*0.220462</f>
        <v>919.54700200000002</v>
      </c>
      <c r="BS11" s="8">
        <f>BS10*0.220462</f>
        <v>913.37406599999997</v>
      </c>
      <c r="BT11" s="8">
        <f t="shared" ref="BT11:BU11" si="90">BT10*0.220462</f>
        <v>907.86251599999991</v>
      </c>
      <c r="BU11" s="8">
        <f t="shared" si="90"/>
        <v>899.04403600000001</v>
      </c>
      <c r="BV11" s="8">
        <f>BV10*0.220462</f>
        <v>903.89419999999996</v>
      </c>
      <c r="BY11" s="8">
        <f t="shared" ref="BY11:BZ11" si="91">BY10*0.220462</f>
        <v>928.14501999999993</v>
      </c>
      <c r="BZ11" s="8">
        <f t="shared" si="91"/>
        <v>937.84534799999994</v>
      </c>
      <c r="CA11" s="8">
        <f>CA10*0.220462</f>
        <v>933.87703199999999</v>
      </c>
      <c r="CB11" s="8">
        <f>CB10*0.220462</f>
        <v>941.59320200000002</v>
      </c>
      <c r="CC11" s="8">
        <f t="shared" ref="CC11" si="92">CC10*0.220462</f>
        <v>926.16086199999995</v>
      </c>
      <c r="CF11" s="8">
        <f>CF10*0.220462</f>
        <v>929.24732999999992</v>
      </c>
      <c r="CG11" s="8">
        <f>CG10*0.220462</f>
        <v>932.55426</v>
      </c>
      <c r="CH11" s="8">
        <f>CH10*0.220462</f>
        <v>940.04996799999992</v>
      </c>
      <c r="CI11" s="8">
        <f>CI10*0.220462</f>
        <v>975.985274</v>
      </c>
      <c r="CJ11" s="8">
        <f t="shared" ref="CJ11" si="93">CJ10*0.220462</f>
        <v>995.60639199999991</v>
      </c>
      <c r="CM11" s="8">
        <f t="shared" ref="CM11:CN11" si="94">CM10*0.220462</f>
        <v>989.65391799999998</v>
      </c>
      <c r="CN11" s="8">
        <f t="shared" si="94"/>
        <v>1045.8717279999998</v>
      </c>
      <c r="CO11" s="8">
        <f>CO10*0.220462</f>
        <v>1069.2407000000001</v>
      </c>
      <c r="CP11" s="8">
        <f>CP10*0.220462</f>
        <v>1037.4941719999999</v>
      </c>
      <c r="CQ11" s="8">
        <f t="shared" ref="CQ11" si="95">CQ10*0.220462</f>
        <v>1010.597808</v>
      </c>
      <c r="CT11" s="8">
        <f t="shared" ref="CT11:CU11" si="96">CT10*0.220462</f>
        <v>995.38592999999992</v>
      </c>
      <c r="CU11" s="8">
        <f t="shared" si="96"/>
        <v>990.75622799999996</v>
      </c>
      <c r="CV11" s="8">
        <f>CV10*0.220462</f>
        <v>1018.3139779999999</v>
      </c>
      <c r="CW11" s="8">
        <f>CW10*0.220462</f>
        <v>1021.179984</v>
      </c>
      <c r="CX11" s="8">
        <f t="shared" ref="CX11" si="97">CX10*0.220462</f>
        <v>1043.8875699999999</v>
      </c>
      <c r="DA11" s="8">
        <f t="shared" ref="DA11:DB11" si="98">DA10*0.220462</f>
        <v>1021.179984</v>
      </c>
      <c r="DB11" s="8">
        <f t="shared" si="98"/>
        <v>1043.4466459999999</v>
      </c>
      <c r="DC11" s="8">
        <f>DC10*0.220462</f>
        <v>1046.7535760000001</v>
      </c>
      <c r="DD11" s="8">
        <f>DD10*0.220462</f>
        <v>1055.351594</v>
      </c>
      <c r="DI11" s="8">
        <f>DI10*0.220462</f>
        <v>1048.958196</v>
      </c>
      <c r="DJ11" s="8">
        <f>DJ10*0.220462</f>
        <v>1056.233442</v>
      </c>
      <c r="DK11" s="8">
        <f>DK10*0.220462</f>
        <v>1094.59383</v>
      </c>
      <c r="DL11" s="8">
        <f t="shared" ref="DL11" si="99">DL10*0.220462</f>
        <v>1086.4367359999999</v>
      </c>
      <c r="DO11" s="8">
        <f t="shared" ref="DO11:DP11" si="100">DO10*0.220462</f>
        <v>1100.325842</v>
      </c>
      <c r="DP11" s="8">
        <f t="shared" si="100"/>
        <v>1076.95687</v>
      </c>
      <c r="DQ11" s="8">
        <f>DQ10*0.220462</f>
        <v>1071.004396</v>
      </c>
      <c r="DS11" s="8">
        <f>DS10*0.220462</f>
        <v>1082.0274959999999</v>
      </c>
      <c r="DV11" s="8">
        <f>DV10*0.220462</f>
        <v>1066.3746939999999</v>
      </c>
      <c r="DW11" s="8">
        <f>DW10*0.220462</f>
        <v>1057.776676</v>
      </c>
      <c r="DX11" s="8">
        <f>DX10*0.220462</f>
        <v>1035.06909</v>
      </c>
      <c r="DY11" s="8">
        <f t="shared" ref="DY11" si="101">DY10*0.220462</f>
        <v>1035.06909</v>
      </c>
      <c r="DZ11" s="8">
        <f>DZ10*0.220462</f>
        <v>1061.5245299999999</v>
      </c>
      <c r="EC11" s="8">
        <f t="shared" ref="EC11:ED11" si="102">EC10*0.220462</f>
        <v>1091.0664380000001</v>
      </c>
      <c r="ED11" s="8">
        <f t="shared" si="102"/>
        <v>1126.5608199999999</v>
      </c>
      <c r="EE11" s="8">
        <f>EE10*0.220462</f>
        <v>1153.4571839999999</v>
      </c>
      <c r="EF11" s="8">
        <f>EF10*0.220462</f>
        <v>1087.3185839999999</v>
      </c>
      <c r="EG11" s="8">
        <f>EG10*0.220462</f>
        <v>1078.720566</v>
      </c>
      <c r="EJ11" s="8">
        <f t="shared" ref="EJ11:EK11" si="103">EJ10*0.220462</f>
        <v>1089.9641279999998</v>
      </c>
      <c r="EK11" s="8">
        <f t="shared" si="103"/>
        <v>1091.2869000000001</v>
      </c>
      <c r="EL11" s="8">
        <f>EL10*0.220462</f>
        <v>1098.562146</v>
      </c>
      <c r="EM11" s="8">
        <f>EM10*0.220462</f>
        <v>1082.6888819999999</v>
      </c>
      <c r="EN11" s="8">
        <f>EN10*0.220462</f>
        <v>1087.9799699999999</v>
      </c>
      <c r="EQ11" s="8">
        <f t="shared" ref="EQ11:ER11" si="104">EQ10*0.220462</f>
        <v>1087.9799699999999</v>
      </c>
      <c r="ER11" s="8">
        <f t="shared" si="104"/>
        <v>1092.830134</v>
      </c>
      <c r="ES11" s="8">
        <f>ES10*0.220462</f>
        <v>1078.720566</v>
      </c>
      <c r="ET11" s="8">
        <f>ET10*0.220462</f>
        <v>1066.8156179999999</v>
      </c>
      <c r="EU11" s="8">
        <f>EU10*0.220462</f>
        <v>1033.746318</v>
      </c>
      <c r="EX11" s="8">
        <f t="shared" ref="EX11:EY11" si="105">EX10*0.220462</f>
        <v>1033.746318</v>
      </c>
      <c r="EY11" s="8">
        <f t="shared" si="105"/>
        <v>1031.982622</v>
      </c>
      <c r="EZ11" s="8">
        <f>EZ10*0.220462</f>
        <v>1031.982622</v>
      </c>
      <c r="FA11" s="8">
        <f>FA10*0.220462</f>
        <v>1028.45523</v>
      </c>
      <c r="FB11" s="8">
        <f>FB10*0.220462</f>
        <v>1047.1945000000001</v>
      </c>
      <c r="FE11" s="8">
        <f t="shared" ref="FE11:FF11" si="106">FE10*0.220462</f>
        <v>1047.1945000000001</v>
      </c>
      <c r="FF11" s="8">
        <f t="shared" si="106"/>
        <v>1053.587898</v>
      </c>
      <c r="FG11" s="8">
        <f>FG10*0.220462</f>
        <v>1058.6585239999999</v>
      </c>
      <c r="FH11" s="8">
        <f>FH10*0.220462</f>
        <v>1049.619582</v>
      </c>
      <c r="FI11" s="8">
        <f>FI10*0.220462</f>
        <v>1049.619582</v>
      </c>
      <c r="FL11" s="8">
        <f t="shared" ref="FL11:FM11" si="107">FL10*0.220462</f>
        <v>1214.9660819999999</v>
      </c>
      <c r="FM11" s="8">
        <f t="shared" si="107"/>
        <v>1214.9660819999999</v>
      </c>
      <c r="FN11" s="8">
        <f>FN10*0.220462</f>
        <v>1207.911298</v>
      </c>
      <c r="FO11" s="8">
        <f>FO10*0.220462</f>
        <v>1207.911298</v>
      </c>
      <c r="FP11" s="8">
        <f>FP10*0.220462</f>
        <v>1207.470374</v>
      </c>
      <c r="FS11" s="8">
        <f t="shared" ref="FS11:FT11" si="108">FS10*0.220462</f>
        <v>1200.8565140000001</v>
      </c>
      <c r="FT11" s="8">
        <f t="shared" si="108"/>
        <v>1173.7396879999999</v>
      </c>
      <c r="FU11" s="8">
        <f>FU10*0.220462</f>
        <v>1150.1502539999999</v>
      </c>
      <c r="FV11" s="8">
        <f>FV10*0.220462</f>
        <v>1142.434084</v>
      </c>
      <c r="FW11" s="8">
        <f>FW10*0.220462</f>
        <v>1142.434084</v>
      </c>
      <c r="FZ11" s="8">
        <f t="shared" ref="FZ11:GA11" si="109">FZ10*0.220462</f>
        <v>1156.3231900000001</v>
      </c>
      <c r="GA11" s="8">
        <f t="shared" si="109"/>
        <v>1185.203712</v>
      </c>
      <c r="GB11" s="8">
        <f>GB10*0.220462</f>
        <v>1213.8637719999999</v>
      </c>
      <c r="GC11" s="8">
        <f>GC10*0.220462</f>
        <v>1205.92714</v>
      </c>
      <c r="GD11" s="8">
        <f>GD10*0.220462</f>
        <v>1205.92714</v>
      </c>
      <c r="GG11" s="8">
        <f t="shared" ref="GG11:GH11" si="110">GG10*0.220462</f>
        <v>1192.0380339999999</v>
      </c>
      <c r="GH11" s="8">
        <f t="shared" si="110"/>
        <v>1192.9198819999999</v>
      </c>
      <c r="GI11" s="8">
        <f>GI10*0.220462</f>
        <v>1174.8419979999999</v>
      </c>
      <c r="GJ11" s="8">
        <f>GJ10*0.220462</f>
        <v>1179.2512380000001</v>
      </c>
      <c r="GK11" s="8">
        <f>GK10*0.220462</f>
        <v>1184.98325</v>
      </c>
      <c r="GN11" s="8">
        <f t="shared" ref="GN11:GO11" si="111">GN10*0.220462</f>
        <v>1194.2426539999999</v>
      </c>
      <c r="GO11" s="8">
        <f t="shared" si="111"/>
        <v>1199.5337419999998</v>
      </c>
      <c r="GP11" s="8">
        <f>GP10*0.220462</f>
        <v>1208.572684</v>
      </c>
      <c r="GQ11" s="8">
        <f>GQ10*0.220462</f>
        <v>1239.4373639999999</v>
      </c>
      <c r="GR11" s="8">
        <f>GR10*0.220462</f>
        <v>1230.618884</v>
      </c>
      <c r="GU11" s="8">
        <f t="shared" ref="GU11:GV11" si="112">GU10*0.220462</f>
        <v>1236.1304339999999</v>
      </c>
      <c r="GV11" s="8">
        <f t="shared" si="112"/>
        <v>1226.430106</v>
      </c>
      <c r="GW11" s="8">
        <f>GW10*0.220462</f>
        <v>1237.6736679999999</v>
      </c>
      <c r="GX11" s="8">
        <f>GX10*0.220462</f>
        <v>1249.358154</v>
      </c>
      <c r="GY11" s="8">
        <f>GY10*0.220462</f>
        <v>1245.3898380000001</v>
      </c>
      <c r="HB11" s="8">
        <f t="shared" ref="HB11:HC11" si="113">HB10*0.220462</f>
        <v>1246.71261</v>
      </c>
      <c r="HC11" s="8">
        <f t="shared" si="113"/>
        <v>1268.538348</v>
      </c>
      <c r="HD11" s="8">
        <f>HD10*0.220462</f>
        <v>1245.6103000000001</v>
      </c>
      <c r="HE11" s="8">
        <f>HE10*0.220462</f>
        <v>1218.4934739999999</v>
      </c>
      <c r="HF11" s="8">
        <f>HF10*0.220462</f>
        <v>1201.0769760000001</v>
      </c>
      <c r="HI11" s="8">
        <f t="shared" ref="HI11:HJ11" si="114">HI10*0.220462</f>
        <v>1201.5179000000001</v>
      </c>
      <c r="HJ11" s="8">
        <f t="shared" si="114"/>
        <v>1185.424174</v>
      </c>
      <c r="HK11" s="8">
        <f>HK10*0.220462</f>
        <v>1184.321864</v>
      </c>
      <c r="HL11" s="8">
        <f>HL10*0.220462</f>
        <v>1179.4717000000001</v>
      </c>
      <c r="HM11" s="8">
        <f>HM10*0.220462</f>
        <v>1162.055202</v>
      </c>
      <c r="HP11" s="8">
        <f t="shared" ref="HP11:HQ11" si="115">HP10*0.220462</f>
        <v>1172.6373779999999</v>
      </c>
      <c r="HQ11" s="8">
        <f t="shared" si="115"/>
        <v>1173.7396879999999</v>
      </c>
      <c r="HR11" s="8">
        <f>HR10*0.220462</f>
        <v>1177.0466179999999</v>
      </c>
      <c r="HS11" s="8">
        <f>HS10*0.220462</f>
        <v>1146.1819379999999</v>
      </c>
      <c r="HT11" s="8">
        <f>HT10*0.220462</f>
        <v>1172.4169159999999</v>
      </c>
      <c r="HW11" s="8">
        <f t="shared" ref="HW11:HX11" si="116">HW10*0.220462</f>
        <v>1174.4010739999999</v>
      </c>
      <c r="HX11" s="8">
        <f t="shared" si="116"/>
        <v>1139.347616</v>
      </c>
      <c r="HY11" s="8">
        <f>HY10*0.220462</f>
        <v>1128.7654399999999</v>
      </c>
      <c r="HZ11" s="8">
        <f>HZ10*0.220462</f>
        <v>1182.558168</v>
      </c>
      <c r="IA11" s="8">
        <f>IA10*0.220462</f>
        <v>1209.013608</v>
      </c>
      <c r="ID11" s="8">
        <f t="shared" ref="ID11:IE11" si="117">ID10*0.220462</f>
        <v>1197.3291219999999</v>
      </c>
      <c r="IE11" s="8">
        <f t="shared" si="117"/>
        <v>1163.157512</v>
      </c>
      <c r="IF11" s="8">
        <f>IF10*0.220462</f>
        <v>1163.157512</v>
      </c>
      <c r="IG11" s="8">
        <f>IG10*0.220462</f>
        <v>1162.275664</v>
      </c>
      <c r="IH11" s="8">
        <f>IH10*0.220462</f>
        <v>1139.78854</v>
      </c>
      <c r="IK11" s="8">
        <f t="shared" ref="IK11:IL11" si="118">IK10*0.220462</f>
        <v>1139.78854</v>
      </c>
      <c r="IL11" s="8">
        <f t="shared" si="118"/>
        <v>1139.78854</v>
      </c>
      <c r="IM11" s="8">
        <f>IM10*0.220462</f>
        <v>1134.0565279999998</v>
      </c>
      <c r="IN11" s="8">
        <f>IN10*0.220462</f>
        <v>1135.5997620000001</v>
      </c>
      <c r="IO11" s="8">
        <f>IO10*0.220462</f>
        <v>1120.167422</v>
      </c>
      <c r="IR11" s="8">
        <f t="shared" ref="IR11:IS11" si="119">IR10*0.220462</f>
        <v>1123.9152759999999</v>
      </c>
      <c r="IS11" s="8">
        <f t="shared" si="119"/>
        <v>1100.766766</v>
      </c>
      <c r="IT11" s="8">
        <f>IT10*0.220462</f>
        <v>1112.6717140000001</v>
      </c>
      <c r="IU11" s="8">
        <f>IU10*0.220462</f>
        <v>0</v>
      </c>
      <c r="IV11" s="8">
        <f>IV10*0.220462</f>
        <v>0</v>
      </c>
      <c r="IW11" s="8">
        <f>IW10*0.220462</f>
        <v>0</v>
      </c>
      <c r="IX11" s="8">
        <f>IX10*0.220462</f>
        <v>0</v>
      </c>
      <c r="JA11" s="8">
        <f>JA10*0.220462</f>
        <v>0</v>
      </c>
      <c r="JB11" s="8">
        <f>JB10*0.220462</f>
        <v>0</v>
      </c>
      <c r="JC11" s="8">
        <f>JC10*0.220462</f>
        <v>0</v>
      </c>
      <c r="JD11" s="8">
        <f>JD10*0.220462</f>
        <v>0</v>
      </c>
      <c r="JE11" s="8">
        <f>JE10*0.220462</f>
        <v>0</v>
      </c>
      <c r="JH11" s="8">
        <f>JH10*0.220462</f>
        <v>0</v>
      </c>
      <c r="JI11" s="8">
        <f>JI10*0.220462</f>
        <v>0</v>
      </c>
      <c r="JJ11" s="8">
        <f>JJ10*0.220462</f>
        <v>0</v>
      </c>
      <c r="JK11" s="8">
        <f>JK10*0.220462</f>
        <v>0</v>
      </c>
      <c r="JL11" s="8">
        <f>JL10*0.220462</f>
        <v>0</v>
      </c>
      <c r="JO11" s="8">
        <f>JO10*0.220462</f>
        <v>0</v>
      </c>
      <c r="JP11" s="8">
        <f>JP10*0.220462</f>
        <v>0</v>
      </c>
      <c r="JQ11" s="8">
        <f>JQ10*0.220462</f>
        <v>0</v>
      </c>
      <c r="JR11" s="8">
        <f>JR10*0.220462</f>
        <v>0</v>
      </c>
      <c r="JS11" s="8">
        <f>JS10*0.220462</f>
        <v>0</v>
      </c>
      <c r="JV11" s="8">
        <f>JV10*0.220462</f>
        <v>0</v>
      </c>
      <c r="JW11" s="8">
        <f>JW10*0.220462</f>
        <v>0</v>
      </c>
      <c r="JX11" s="8">
        <f>JX10*0.220462</f>
        <v>0</v>
      </c>
      <c r="JY11" s="8">
        <f>JY10*0.220462</f>
        <v>0</v>
      </c>
      <c r="JZ11" s="8">
        <f>JZ10*0.220462</f>
        <v>0</v>
      </c>
      <c r="KC11" s="8">
        <f>KC10*0.220462</f>
        <v>0</v>
      </c>
      <c r="KD11" s="8">
        <f>KD10*0.220462</f>
        <v>0</v>
      </c>
      <c r="KE11" s="8">
        <f>KE10*0.220462</f>
        <v>0</v>
      </c>
      <c r="KF11" s="8">
        <f>KF10*0.220462</f>
        <v>0</v>
      </c>
      <c r="KG11" s="8">
        <f>KG10*0.220462</f>
        <v>0</v>
      </c>
      <c r="KJ11" s="8">
        <f t="shared" ref="KJ11:KU11" si="120">KJ10*0.220462</f>
        <v>0</v>
      </c>
      <c r="KK11" s="8">
        <f t="shared" si="120"/>
        <v>0</v>
      </c>
      <c r="KL11" s="8">
        <f t="shared" si="120"/>
        <v>0</v>
      </c>
      <c r="KM11" s="8">
        <f t="shared" si="120"/>
        <v>0</v>
      </c>
      <c r="KN11" s="8">
        <f t="shared" si="120"/>
        <v>0</v>
      </c>
      <c r="KQ11" s="8">
        <f t="shared" si="120"/>
        <v>0</v>
      </c>
      <c r="KR11" s="8">
        <f t="shared" si="120"/>
        <v>0</v>
      </c>
      <c r="KS11" s="8">
        <f t="shared" si="120"/>
        <v>0</v>
      </c>
      <c r="KT11" s="8">
        <f t="shared" si="120"/>
        <v>0</v>
      </c>
      <c r="KU11" s="8">
        <f t="shared" si="120"/>
        <v>0</v>
      </c>
      <c r="KX11" s="8">
        <f t="shared" ref="KX11:LE11" si="121">KX10*0.220462</f>
        <v>0</v>
      </c>
      <c r="KY11" s="8">
        <f t="shared" si="121"/>
        <v>0</v>
      </c>
      <c r="KZ11" s="8">
        <f t="shared" si="121"/>
        <v>0</v>
      </c>
      <c r="LA11" s="8">
        <f t="shared" si="121"/>
        <v>0</v>
      </c>
      <c r="LB11" s="8">
        <f t="shared" si="121"/>
        <v>0</v>
      </c>
      <c r="LE11" s="8">
        <f t="shared" si="121"/>
        <v>0</v>
      </c>
      <c r="LF11" s="8">
        <f>LF10*0.220462</f>
        <v>0</v>
      </c>
      <c r="LG11" s="8">
        <f>LG10*0.220462</f>
        <v>0</v>
      </c>
      <c r="LH11" s="8">
        <f>LH10*0.220462</f>
        <v>0</v>
      </c>
      <c r="LI11" s="8">
        <f>LI10*0.220462</f>
        <v>0</v>
      </c>
      <c r="LL11" s="8">
        <f t="shared" ref="LL11:MR11" si="122">LL10*0.220462</f>
        <v>0</v>
      </c>
      <c r="LM11" s="8">
        <f t="shared" si="122"/>
        <v>0</v>
      </c>
      <c r="LN11" s="8">
        <f t="shared" si="122"/>
        <v>0</v>
      </c>
      <c r="LO11" s="8">
        <f t="shared" si="122"/>
        <v>0</v>
      </c>
      <c r="LP11" s="8">
        <f t="shared" si="122"/>
        <v>0</v>
      </c>
      <c r="LS11" s="8">
        <f t="shared" si="122"/>
        <v>0</v>
      </c>
      <c r="LT11" s="8">
        <f t="shared" si="122"/>
        <v>0</v>
      </c>
      <c r="LU11" s="8">
        <f t="shared" si="122"/>
        <v>0</v>
      </c>
      <c r="LV11" s="8">
        <f t="shared" si="122"/>
        <v>0</v>
      </c>
      <c r="LW11" s="8">
        <f t="shared" si="122"/>
        <v>0</v>
      </c>
      <c r="LZ11" s="8">
        <f t="shared" si="122"/>
        <v>0</v>
      </c>
      <c r="MA11" s="8">
        <f t="shared" si="122"/>
        <v>0</v>
      </c>
      <c r="MB11" s="8">
        <f t="shared" si="122"/>
        <v>0</v>
      </c>
      <c r="MC11" s="8">
        <f t="shared" si="122"/>
        <v>0</v>
      </c>
      <c r="MD11" s="8">
        <f t="shared" si="122"/>
        <v>0</v>
      </c>
      <c r="MG11" s="8">
        <f t="shared" si="122"/>
        <v>0</v>
      </c>
      <c r="MH11" s="8">
        <f t="shared" si="122"/>
        <v>0</v>
      </c>
      <c r="MI11" s="8">
        <f t="shared" si="122"/>
        <v>0</v>
      </c>
      <c r="MJ11" s="8">
        <f t="shared" si="122"/>
        <v>0</v>
      </c>
      <c r="MK11" s="8">
        <f t="shared" si="122"/>
        <v>0</v>
      </c>
      <c r="MN11" s="8">
        <f t="shared" si="122"/>
        <v>0</v>
      </c>
      <c r="MO11" s="8">
        <f t="shared" si="122"/>
        <v>0</v>
      </c>
      <c r="MP11" s="8">
        <f t="shared" si="122"/>
        <v>0</v>
      </c>
      <c r="MQ11" s="8">
        <f t="shared" si="122"/>
        <v>0</v>
      </c>
      <c r="MR11" s="8">
        <f t="shared" si="122"/>
        <v>0</v>
      </c>
      <c r="MU11" s="8">
        <f>MU10*0.220462</f>
        <v>0</v>
      </c>
      <c r="MW11" s="8">
        <f>MW10*0.220462</f>
        <v>0</v>
      </c>
      <c r="MX11" s="8">
        <f>MX10*0.220462</f>
        <v>0</v>
      </c>
      <c r="MY11" s="8">
        <f>MY10*0.220462</f>
        <v>0</v>
      </c>
      <c r="NB11" s="8">
        <f t="shared" ref="NB11" si="123">NB10*0.220462</f>
        <v>0</v>
      </c>
    </row>
    <row r="12" spans="1:366" s="7" customFormat="1" ht="15" x14ac:dyDescent="0.25">
      <c r="A12" s="2" t="s">
        <v>9</v>
      </c>
      <c r="B12" s="7">
        <f t="shared" ref="B12" si="124">IFERROR(B11/B2,0)</f>
        <v>11.731981028938907</v>
      </c>
      <c r="C12" s="7">
        <f t="shared" ref="C12:D12" si="125">IFERROR(C11/C2,0)</f>
        <v>11.692354458053469</v>
      </c>
      <c r="D12" s="7">
        <f t="shared" si="125"/>
        <v>11.505747823813879</v>
      </c>
      <c r="G12" s="7">
        <f>IFERROR(G11/G2,0)</f>
        <v>11.652991428571429</v>
      </c>
      <c r="H12" s="7">
        <f>IFERROR(H11/H2,0)</f>
        <v>11.802800129785854</v>
      </c>
      <c r="I12" s="7">
        <f>IFERROR(I11/I2,0)</f>
        <v>12.039147295168068</v>
      </c>
      <c r="J12" s="7">
        <f t="shared" ref="J12:O12" si="126">IFERROR(J11/J2,0)</f>
        <v>12.255531877275091</v>
      </c>
      <c r="K12" s="7">
        <f t="shared" si="126"/>
        <v>12.598618304914742</v>
      </c>
      <c r="N12" s="7">
        <f t="shared" si="126"/>
        <v>12.51579728428589</v>
      </c>
      <c r="O12" s="7">
        <f t="shared" si="126"/>
        <v>12.749941991991992</v>
      </c>
      <c r="P12" s="7">
        <f>IFERROR(P11/P2,0)</f>
        <v>12.435422089479459</v>
      </c>
      <c r="Q12" s="7">
        <f t="shared" ref="Q12:Y12" si="127">IFERROR(Q11/Q2,0)</f>
        <v>12.212330987821378</v>
      </c>
      <c r="R12" s="7">
        <f t="shared" si="127"/>
        <v>12.468014333457109</v>
      </c>
      <c r="U12" s="7">
        <f t="shared" si="127"/>
        <v>12.468014333457109</v>
      </c>
      <c r="V12" s="7">
        <f t="shared" si="127"/>
        <v>12.726126548114514</v>
      </c>
      <c r="W12" s="7">
        <f t="shared" si="127"/>
        <v>12.396103848101266</v>
      </c>
      <c r="X12" s="7">
        <f t="shared" si="127"/>
        <v>12.508522212287646</v>
      </c>
      <c r="Y12" s="7">
        <f t="shared" si="127"/>
        <v>12.699734573248408</v>
      </c>
      <c r="AB12" s="7">
        <f t="shared" ref="AB12:AC12" si="128">IFERROR(AB11/AB2,0)</f>
        <v>12.870770627919045</v>
      </c>
      <c r="AC12" s="7">
        <f t="shared" si="128"/>
        <v>12.839656807329979</v>
      </c>
      <c r="AD12" s="7">
        <f>IFERROR(AD11/AD2,0)</f>
        <v>12.946168895272917</v>
      </c>
      <c r="AE12" s="7">
        <f t="shared" ref="AE12:AJ12" si="129">IFERROR(AE11/AE2,0)</f>
        <v>13.066781868493871</v>
      </c>
      <c r="AF12" s="7">
        <f t="shared" si="129"/>
        <v>13.433993418792122</v>
      </c>
      <c r="AI12" s="7">
        <f t="shared" si="129"/>
        <v>13.382705134281201</v>
      </c>
      <c r="AJ12" s="7">
        <f t="shared" si="129"/>
        <v>13.23929280839895</v>
      </c>
      <c r="AK12" s="7">
        <f>IFERROR(AK11/AK2,0)</f>
        <v>13.323457418576597</v>
      </c>
      <c r="AL12" s="7">
        <f t="shared" ref="AL12:AQ12" si="130">IFERROR(AL11/AL2,0)</f>
        <v>13.472842643693632</v>
      </c>
      <c r="AM12" s="7">
        <f t="shared" si="130"/>
        <v>13.577340959014197</v>
      </c>
      <c r="AP12" s="7">
        <f t="shared" si="130"/>
        <v>13.288160353235797</v>
      </c>
      <c r="AQ12" s="7">
        <f t="shared" si="130"/>
        <v>13.207678</v>
      </c>
      <c r="AR12" s="7">
        <f>IFERROR(AR11/AR2,0)</f>
        <v>13.38959154030327</v>
      </c>
      <c r="AS12" s="7">
        <f t="shared" ref="AS12:AY12" si="131">IFERROR(AS11/AS2,0)</f>
        <v>13.591532258064516</v>
      </c>
      <c r="AT12" s="7">
        <f>IFERROR(AT11/AT2,0)</f>
        <v>13.589355552582285</v>
      </c>
      <c r="AW12" s="7">
        <f t="shared" si="131"/>
        <v>13.589355552582285</v>
      </c>
      <c r="AX12" s="7">
        <f t="shared" si="131"/>
        <v>13.749805643459913</v>
      </c>
      <c r="AY12" s="7">
        <f t="shared" si="131"/>
        <v>13.423711993687531</v>
      </c>
      <c r="AZ12" s="7">
        <f t="shared" ref="AZ12:BE12" si="132">IFERROR(AZ11/AZ2,0)</f>
        <v>13.623214069037655</v>
      </c>
      <c r="BA12" s="7">
        <f t="shared" si="132"/>
        <v>13.865143383044471</v>
      </c>
      <c r="BD12" s="7">
        <f t="shared" si="132"/>
        <v>13.473005349023802</v>
      </c>
      <c r="BE12" s="7">
        <f t="shared" si="132"/>
        <v>13.719245795672419</v>
      </c>
      <c r="BF12" s="7">
        <f>IFERROR(BF11/BF2,0)</f>
        <v>13.669069543637114</v>
      </c>
      <c r="BG12" s="7">
        <f t="shared" ref="BG12:BK12" si="133">IFERROR(BG11/BG2,0)</f>
        <v>13.409915046894115</v>
      </c>
      <c r="BH12" s="7">
        <f t="shared" si="133"/>
        <v>13.409915046894115</v>
      </c>
      <c r="BK12" s="7">
        <f t="shared" si="133"/>
        <v>13.508883530405404</v>
      </c>
      <c r="BL12" s="7">
        <f t="shared" ref="BL12:BM12" si="134">IFERROR(BL11/BL2,0)</f>
        <v>13.508883530405404</v>
      </c>
      <c r="BM12" s="7">
        <f t="shared" si="134"/>
        <v>13.501309206349207</v>
      </c>
      <c r="BN12" s="7">
        <f t="shared" ref="BN12:BO12" si="135">IFERROR(BN11/BN2,0)</f>
        <v>13.520992225741434</v>
      </c>
      <c r="BO12" s="7">
        <f t="shared" si="135"/>
        <v>13.432640619670266</v>
      </c>
      <c r="BR12" s="7">
        <f>IFERROR(BR11/BR2,0)</f>
        <v>13.272907072748268</v>
      </c>
      <c r="BS12" s="7">
        <f t="shared" ref="BS12:BV12" si="136">IFERROR(BS11/BS2,0)</f>
        <v>13.130737004025301</v>
      </c>
      <c r="BT12" s="7">
        <f t="shared" si="136"/>
        <v>12.795807131782944</v>
      </c>
      <c r="BU12" s="7">
        <f t="shared" si="136"/>
        <v>12.865541442472811</v>
      </c>
      <c r="BV12" s="7">
        <f t="shared" si="136"/>
        <v>12.806661943893454</v>
      </c>
      <c r="BY12" s="7">
        <f t="shared" ref="BY12:BZ12" si="137">IFERROR(BY11/BY2,0)</f>
        <v>13.059589418882792</v>
      </c>
      <c r="BZ12" s="7">
        <f t="shared" si="137"/>
        <v>13.291459013605442</v>
      </c>
      <c r="CA12" s="7">
        <f>IFERROR(CA11/CA2,0)</f>
        <v>13.194080700762926</v>
      </c>
      <c r="CB12" s="7">
        <f>IFERROR(CB11/CB2,0)</f>
        <v>13.077683361111111</v>
      </c>
      <c r="CC12" s="7">
        <f>IFERROR(CC11/CC2,0)</f>
        <v>12.834823475609756</v>
      </c>
      <c r="CF12" s="7">
        <f>IFERROR(CF11/CF2,0)</f>
        <v>12.877596036585365</v>
      </c>
      <c r="CG12" s="7">
        <f>IFERROR(CG11/CG2,0)</f>
        <v>12.771216926869352</v>
      </c>
      <c r="CH12" s="7">
        <f>IFERROR(CH11/CH2,0)</f>
        <v>12.739530668112208</v>
      </c>
      <c r="CI12" s="7">
        <f t="shared" ref="CI12:CN12" si="138">IFERROR(CI11/CI2,0)</f>
        <v>13.183645468053491</v>
      </c>
      <c r="CJ12" s="7">
        <f t="shared" si="138"/>
        <v>13.683430346344142</v>
      </c>
      <c r="CM12" s="7">
        <f t="shared" si="138"/>
        <v>13.235975899424904</v>
      </c>
      <c r="CN12" s="7">
        <f t="shared" si="138"/>
        <v>14.040431306215599</v>
      </c>
      <c r="CO12" s="7">
        <f>IFERROR(CO11/CO2,0)</f>
        <v>14.266053368912608</v>
      </c>
      <c r="CP12" s="7">
        <f t="shared" ref="CP12:CU12" si="139">IFERROR(CP11/CP2,0)</f>
        <v>14.791761790704305</v>
      </c>
      <c r="CQ12" s="7">
        <f t="shared" si="139"/>
        <v>15.410152607502287</v>
      </c>
      <c r="CT12" s="7">
        <f t="shared" si="139"/>
        <v>15.502039090484349</v>
      </c>
      <c r="CU12" s="7">
        <f t="shared" si="139"/>
        <v>15.771350334288442</v>
      </c>
      <c r="CV12" s="7">
        <f>IFERROR(CV11/CV2,0)</f>
        <v>15.551526847892484</v>
      </c>
      <c r="CW12" s="7">
        <f t="shared" ref="CW12:CX12" si="140">IFERROR(CW11/CW2,0)</f>
        <v>16.124743154902891</v>
      </c>
      <c r="CX12" s="7">
        <f t="shared" si="140"/>
        <v>16.11932628165534</v>
      </c>
      <c r="DA12" s="7">
        <f t="shared" ref="DA12:DB12" si="141">IFERROR(DA11/DA2,0)</f>
        <v>15.739518865598027</v>
      </c>
      <c r="DB12" s="7">
        <f t="shared" si="141"/>
        <v>16.134941178289775</v>
      </c>
      <c r="DC12" s="7">
        <f>IFERROR(DC11/DC2,0)</f>
        <v>15.896030007593017</v>
      </c>
      <c r="DD12" s="7">
        <f t="shared" ref="DD12" si="142">IFERROR(DD11/DD2,0)</f>
        <v>15.92743124056746</v>
      </c>
      <c r="DI12" s="7">
        <f>IFERROR(DI11/DI2,0)</f>
        <v>15.553947153024913</v>
      </c>
      <c r="DJ12" s="7">
        <f>IFERROR(DJ11/DJ2,0)</f>
        <v>15.974492468239562</v>
      </c>
      <c r="DK12" s="7">
        <f t="shared" ref="DK12:DP12" si="143">IFERROR(DK11/DK2,0)</f>
        <v>16.447690909090909</v>
      </c>
      <c r="DL12" s="7">
        <f t="shared" si="143"/>
        <v>16.246997697024074</v>
      </c>
      <c r="DO12" s="7">
        <f t="shared" si="143"/>
        <v>16.707042848466443</v>
      </c>
      <c r="DP12" s="7">
        <f t="shared" si="143"/>
        <v>17.018913874841971</v>
      </c>
      <c r="DQ12" s="7">
        <f>IFERROR(DQ11/DQ2,0)</f>
        <v>17.238120006438113</v>
      </c>
      <c r="DS12" s="7">
        <f t="shared" ref="DS12" si="144">IFERROR(DS11/DS2,0)</f>
        <v>17.654225746451296</v>
      </c>
      <c r="DV12" s="7">
        <f>IFERROR(DV11/DV2,0)</f>
        <v>17.70504223808733</v>
      </c>
      <c r="DW12" s="7">
        <f t="shared" ref="DW12:ED12" si="145">IFERROR(DW11/DW2,0)</f>
        <v>17.019737345132743</v>
      </c>
      <c r="DX12" s="7">
        <f t="shared" si="145"/>
        <v>16.935030922774867</v>
      </c>
      <c r="DY12" s="7">
        <f t="shared" si="145"/>
        <v>16.471500477402927</v>
      </c>
      <c r="DZ12" s="7">
        <f t="shared" si="145"/>
        <v>16.609678141135973</v>
      </c>
      <c r="EC12" s="7">
        <f t="shared" si="145"/>
        <v>16.795973491379314</v>
      </c>
      <c r="ED12" s="7">
        <f t="shared" si="145"/>
        <v>16.907711541347741</v>
      </c>
      <c r="EE12" s="7">
        <f>IFERROR(EE11/EE2,0)</f>
        <v>17.452824693599634</v>
      </c>
      <c r="EF12" s="7">
        <f t="shared" ref="EF12:EK12" si="146">IFERROR(EF11/EF2,0)</f>
        <v>16.849815341701532</v>
      </c>
      <c r="EG12" s="7">
        <f t="shared" si="146"/>
        <v>16.491676593792999</v>
      </c>
      <c r="EJ12" s="7">
        <f t="shared" si="146"/>
        <v>16.630517668599325</v>
      </c>
      <c r="EK12" s="7">
        <f t="shared" si="146"/>
        <v>16.691448455185075</v>
      </c>
      <c r="EL12" s="7">
        <f>IFERROR(EL11/EL2,0)</f>
        <v>16.924389862887075</v>
      </c>
      <c r="EM12" s="7">
        <f t="shared" ref="EM12:ER12" si="147">IFERROR(EM11/EM2,0)</f>
        <v>16.801503445065176</v>
      </c>
      <c r="EN12" s="7">
        <f t="shared" si="147"/>
        <v>16.79499799320778</v>
      </c>
      <c r="EQ12" s="7">
        <f t="shared" si="147"/>
        <v>16.79499799320778</v>
      </c>
      <c r="ER12" s="7">
        <f t="shared" si="147"/>
        <v>17.051492182867843</v>
      </c>
      <c r="ES12" s="7">
        <f>IFERROR(ES11/ES2,0)</f>
        <v>16.621272203389829</v>
      </c>
      <c r="ET12" s="7">
        <f t="shared" ref="ET12:EY12" si="148">IFERROR(ET11/ET2,0)</f>
        <v>16.840025540647197</v>
      </c>
      <c r="EU12" s="7">
        <f t="shared" si="148"/>
        <v>16.466172634597005</v>
      </c>
      <c r="EX12" s="7">
        <f t="shared" si="148"/>
        <v>15.994837041621539</v>
      </c>
      <c r="EY12" s="7">
        <f t="shared" si="148"/>
        <v>15.724251439890296</v>
      </c>
      <c r="EZ12" s="7">
        <f>IFERROR(EZ11/EZ2,0)</f>
        <v>15.910925408572309</v>
      </c>
      <c r="FA12" s="7">
        <f t="shared" ref="FA12:FF12" si="149">IFERROR(FA11/FA2,0)</f>
        <v>15.740055555555555</v>
      </c>
      <c r="FB12" s="7">
        <f>IFERROR(FB11/FB2,0)</f>
        <v>16.026851851851852</v>
      </c>
      <c r="FE12" s="7">
        <f t="shared" si="149"/>
        <v>16.026851851851852</v>
      </c>
      <c r="FF12" s="7">
        <f t="shared" si="149"/>
        <v>15.755763391655449</v>
      </c>
      <c r="FG12" s="7">
        <f>IFERROR(FG11/FG2,0)</f>
        <v>15.173549147197937</v>
      </c>
      <c r="FH12" s="7">
        <f t="shared" ref="FH12:FM12" si="150">IFERROR(FH11/FH2,0)</f>
        <v>15.132923615916956</v>
      </c>
      <c r="FI12" s="7">
        <f t="shared" si="150"/>
        <v>14.140099447662671</v>
      </c>
      <c r="FL12" s="7">
        <f t="shared" si="150"/>
        <v>16.591097664891436</v>
      </c>
      <c r="FM12" s="7">
        <f t="shared" si="150"/>
        <v>15.892296690647481</v>
      </c>
      <c r="FN12" s="7">
        <f>IFERROR(FN11/FN2,0)</f>
        <v>15.748517574967405</v>
      </c>
      <c r="FO12" s="7">
        <f t="shared" ref="FO12:FT12" si="151">IFERROR(FO11/FO2,0)</f>
        <v>15.748517574967405</v>
      </c>
      <c r="FP12" s="7">
        <f t="shared" si="151"/>
        <v>15.679397143228151</v>
      </c>
      <c r="FS12" s="7">
        <f t="shared" si="151"/>
        <v>16.799895271404587</v>
      </c>
      <c r="FT12" s="7">
        <f t="shared" si="151"/>
        <v>17.481973309502528</v>
      </c>
      <c r="FU12" s="7">
        <f>IFERROR(FU11/FU2,0)</f>
        <v>17.13062636282395</v>
      </c>
      <c r="FV12" s="7">
        <f t="shared" ref="FV12:GA12" si="152">IFERROR(FV11/FV2,0)</f>
        <v>16.867475033220138</v>
      </c>
      <c r="FW12" s="7">
        <f t="shared" si="152"/>
        <v>17.102306646706587</v>
      </c>
      <c r="FZ12" s="7">
        <f t="shared" si="152"/>
        <v>17.325789481570276</v>
      </c>
      <c r="GA12" s="7">
        <f t="shared" si="152"/>
        <v>17.660612606168975</v>
      </c>
      <c r="GB12" s="7">
        <f>IFERROR(GB11/GB2,0)</f>
        <v>17.564227637100274</v>
      </c>
      <c r="GC12" s="7">
        <f t="shared" ref="GC12:GH12" si="153">IFERROR(GC11/GC2,0)</f>
        <v>17.528010755813956</v>
      </c>
      <c r="GD12" s="7">
        <f t="shared" si="153"/>
        <v>17.528010755813956</v>
      </c>
      <c r="GG12" s="7">
        <f t="shared" si="153"/>
        <v>17.131906208680654</v>
      </c>
      <c r="GH12" s="7">
        <f t="shared" si="153"/>
        <v>17.005272729864572</v>
      </c>
      <c r="GI12" s="7">
        <f>IFERROR(GI11/GI2,0)</f>
        <v>16.738025331243765</v>
      </c>
      <c r="GJ12" s="7">
        <f t="shared" ref="GJ12:GO12" si="154">IFERROR(GJ11/GJ2,0)</f>
        <v>17.180233653846155</v>
      </c>
      <c r="GK12" s="7">
        <f t="shared" si="154"/>
        <v>16.841717595224559</v>
      </c>
      <c r="GN12" s="7">
        <f t="shared" si="154"/>
        <v>17.255348273370899</v>
      </c>
      <c r="GO12" s="7">
        <f t="shared" si="154"/>
        <v>17.457920855770631</v>
      </c>
      <c r="GP12" s="7">
        <f>IFERROR(GP11/GP2,0)</f>
        <v>17.63824699357852</v>
      </c>
      <c r="GQ12" s="7">
        <f t="shared" ref="GQ12:GV12" si="155">IFERROR(GQ11/GQ2,0)</f>
        <v>17.828500632911393</v>
      </c>
      <c r="GR12" s="7">
        <f t="shared" si="155"/>
        <v>17.79122284227266</v>
      </c>
      <c r="GU12" s="7">
        <f t="shared" si="155"/>
        <v>17.8605755526658</v>
      </c>
      <c r="GV12" s="7">
        <f t="shared" si="155"/>
        <v>17.880596384312582</v>
      </c>
      <c r="GW12" s="7">
        <f>IFERROR(GW11/GW2,0)</f>
        <v>18.065591417311339</v>
      </c>
      <c r="GX12" s="7">
        <f t="shared" ref="GX12:GY12" si="156">IFERROR(GX11/GX2,0)</f>
        <v>18.05952810060711</v>
      </c>
      <c r="GY12" s="7">
        <f t="shared" si="156"/>
        <v>18.196812361192286</v>
      </c>
      <c r="HB12" s="7">
        <f t="shared" ref="HB12:HC12" si="157">IFERROR(HB11/HB2,0)</f>
        <v>17.800008709308965</v>
      </c>
      <c r="HC12" s="7">
        <f t="shared" si="157"/>
        <v>17.494667604468347</v>
      </c>
      <c r="HD12" s="7">
        <f>IFERROR(HD11/HD2,0)</f>
        <v>17.187943976817994</v>
      </c>
      <c r="HE12" s="7">
        <f t="shared" ref="HE12:HF12" si="158">IFERROR(HE11/HE2,0)</f>
        <v>16.994330181311017</v>
      </c>
      <c r="HF12" s="7">
        <f t="shared" si="158"/>
        <v>17.239514511267405</v>
      </c>
      <c r="HI12" s="7">
        <f t="shared" ref="HI12:HJ12" si="159">IFERROR(HI11/HI2,0)</f>
        <v>17.474082315299594</v>
      </c>
      <c r="HJ12" s="7">
        <f t="shared" si="159"/>
        <v>17.525490449438202</v>
      </c>
      <c r="HK12" s="7">
        <f>IFERROR(HK11/HK2,0)</f>
        <v>17.705514486470324</v>
      </c>
      <c r="HL12" s="7">
        <f t="shared" ref="HL12:HM12" si="160">IFERROR(HL11/HL2,0)</f>
        <v>17.755106126749961</v>
      </c>
      <c r="HM12" s="7">
        <f t="shared" si="160"/>
        <v>17.450896561045202</v>
      </c>
      <c r="HP12" s="7">
        <f t="shared" ref="HP12:HQ12" si="161">IFERROR(HP11/HP2,0)</f>
        <v>17.599240252138674</v>
      </c>
      <c r="HQ12" s="7">
        <f t="shared" si="161"/>
        <v>17.751658923169991</v>
      </c>
      <c r="HR12" s="7">
        <f>IFERROR(HR11/HR2,0)</f>
        <v>17.934582020417491</v>
      </c>
      <c r="HS12" s="7">
        <f t="shared" ref="HS12:HX12" si="162">IFERROR(HS11/HS2,0)</f>
        <v>17.148143895870735</v>
      </c>
      <c r="HT12" s="7">
        <f t="shared" si="162"/>
        <v>17.804357114654518</v>
      </c>
      <c r="HW12" s="7">
        <f t="shared" si="162"/>
        <v>17.633649759759759</v>
      </c>
      <c r="HX12" s="7">
        <f t="shared" si="162"/>
        <v>17.31794521963824</v>
      </c>
      <c r="HY12" s="7">
        <f>IFERROR(HY11/HY2,0)</f>
        <v>16.887573907839613</v>
      </c>
      <c r="HZ12" s="7">
        <f t="shared" ref="HZ12:IE12" si="163">IFERROR(HZ11/HZ2,0)</f>
        <v>17.475368228166101</v>
      </c>
      <c r="IA12" s="7">
        <f t="shared" si="163"/>
        <v>17.850488823268861</v>
      </c>
      <c r="ID12" s="7">
        <f t="shared" si="163"/>
        <v>17.403039563953488</v>
      </c>
      <c r="IE12" s="7">
        <f t="shared" si="163"/>
        <v>17.303741624516512</v>
      </c>
      <c r="IF12" s="7">
        <f>IFERROR(IF11/IF2,0)</f>
        <v>17.092689375459223</v>
      </c>
      <c r="IG12" s="7">
        <f t="shared" ref="IG12:IL12" si="164">IFERROR(IG11/IG2,0)</f>
        <v>17.097317799352751</v>
      </c>
      <c r="IH12" s="7">
        <f t="shared" si="164"/>
        <v>16.890760818020155</v>
      </c>
      <c r="IK12" s="7">
        <f t="shared" si="164"/>
        <v>16.890760818020155</v>
      </c>
      <c r="IL12" s="7">
        <f t="shared" si="164"/>
        <v>16.485226207694534</v>
      </c>
      <c r="IM12" s="7">
        <f>IFERROR(IM11/IM2,0)</f>
        <v>16.775984142011833</v>
      </c>
      <c r="IN12" s="7">
        <f t="shared" ref="IN12:IS12" si="165">IFERROR(IN11/IN2,0)</f>
        <v>16.951780295566504</v>
      </c>
      <c r="IO12" s="7">
        <f t="shared" si="165"/>
        <v>17.101792702290076</v>
      </c>
      <c r="IR12" s="7">
        <f t="shared" si="165"/>
        <v>17.023860587700696</v>
      </c>
      <c r="IS12" s="7">
        <f t="shared" si="165"/>
        <v>16.580309775568608</v>
      </c>
      <c r="IT12" s="7">
        <f>IFERROR(IT11/IT2,0)</f>
        <v>16.486467832271451</v>
      </c>
      <c r="IU12" s="7">
        <f t="shared" ref="IU12:IX12" si="166">IFERROR(IU11/IU2,0)</f>
        <v>0</v>
      </c>
      <c r="IV12" s="7">
        <f t="shared" si="166"/>
        <v>0</v>
      </c>
      <c r="IW12" s="7">
        <f t="shared" si="166"/>
        <v>0</v>
      </c>
      <c r="IX12" s="7">
        <f t="shared" si="166"/>
        <v>0</v>
      </c>
      <c r="JA12" s="7">
        <f>IFERROR(JA11/JA2,0)</f>
        <v>0</v>
      </c>
      <c r="JB12" s="7">
        <f t="shared" ref="JB12:JE12" si="167">IFERROR(JB11/JB2,0)</f>
        <v>0</v>
      </c>
      <c r="JC12" s="7">
        <f t="shared" si="167"/>
        <v>0</v>
      </c>
      <c r="JD12" s="7">
        <f t="shared" si="167"/>
        <v>0</v>
      </c>
      <c r="JE12" s="7">
        <f t="shared" si="167"/>
        <v>0</v>
      </c>
      <c r="JH12" s="7">
        <f>IFERROR(JH11/JH2,0)</f>
        <v>0</v>
      </c>
      <c r="JI12" s="7">
        <f t="shared" ref="JI12:JL12" si="168">IFERROR(JI11/JI2,0)</f>
        <v>0</v>
      </c>
      <c r="JJ12" s="7">
        <f t="shared" si="168"/>
        <v>0</v>
      </c>
      <c r="JK12" s="7">
        <f t="shared" si="168"/>
        <v>0</v>
      </c>
      <c r="JL12" s="7">
        <f t="shared" si="168"/>
        <v>0</v>
      </c>
      <c r="JO12" s="7">
        <f>IFERROR(JO11/JO2,0)</f>
        <v>0</v>
      </c>
      <c r="JP12" s="7">
        <f t="shared" ref="JP12:JS12" si="169">IFERROR(JP11/JP2,0)</f>
        <v>0</v>
      </c>
      <c r="JQ12" s="7">
        <f t="shared" si="169"/>
        <v>0</v>
      </c>
      <c r="JR12" s="7">
        <f t="shared" si="169"/>
        <v>0</v>
      </c>
      <c r="JS12" s="7">
        <f t="shared" si="169"/>
        <v>0</v>
      </c>
      <c r="JV12" s="7">
        <f>IFERROR(JV11/JV2,0)</f>
        <v>0</v>
      </c>
      <c r="JW12" s="7">
        <f t="shared" ref="JW12:JZ12" si="170">IFERROR(JW11/JW2,0)</f>
        <v>0</v>
      </c>
      <c r="JX12" s="7">
        <f t="shared" si="170"/>
        <v>0</v>
      </c>
      <c r="JY12" s="7">
        <f t="shared" si="170"/>
        <v>0</v>
      </c>
      <c r="JZ12" s="7">
        <f t="shared" si="170"/>
        <v>0</v>
      </c>
      <c r="KC12" s="7">
        <f>IFERROR(KC11/KC2,0)</f>
        <v>0</v>
      </c>
      <c r="KD12" s="7">
        <f t="shared" ref="KD12:KU12" si="171">IFERROR(KD11/KD2,0)</f>
        <v>0</v>
      </c>
      <c r="KE12" s="7">
        <f t="shared" si="171"/>
        <v>0</v>
      </c>
      <c r="KF12" s="7">
        <f t="shared" si="171"/>
        <v>0</v>
      </c>
      <c r="KG12" s="7">
        <f t="shared" si="171"/>
        <v>0</v>
      </c>
      <c r="KJ12" s="7">
        <f t="shared" si="171"/>
        <v>0</v>
      </c>
      <c r="KK12" s="7">
        <f t="shared" si="171"/>
        <v>0</v>
      </c>
      <c r="KL12" s="7">
        <f t="shared" si="171"/>
        <v>0</v>
      </c>
      <c r="KM12" s="7">
        <f t="shared" si="171"/>
        <v>0</v>
      </c>
      <c r="KN12" s="7">
        <f t="shared" si="171"/>
        <v>0</v>
      </c>
      <c r="KQ12" s="7">
        <f t="shared" si="171"/>
        <v>0</v>
      </c>
      <c r="KR12" s="7">
        <f t="shared" si="171"/>
        <v>0</v>
      </c>
      <c r="KS12" s="7">
        <f t="shared" si="171"/>
        <v>0</v>
      </c>
      <c r="KT12" s="7">
        <f t="shared" si="171"/>
        <v>0</v>
      </c>
      <c r="KU12" s="7">
        <f t="shared" si="171"/>
        <v>0</v>
      </c>
      <c r="KX12" s="7">
        <f t="shared" ref="KX12:LE12" si="172">IFERROR(KX11/KX2,0)</f>
        <v>0</v>
      </c>
      <c r="KY12" s="7">
        <f t="shared" si="172"/>
        <v>0</v>
      </c>
      <c r="KZ12" s="7">
        <f t="shared" si="172"/>
        <v>0</v>
      </c>
      <c r="LA12" s="7">
        <f t="shared" si="172"/>
        <v>0</v>
      </c>
      <c r="LB12" s="7">
        <f t="shared" si="172"/>
        <v>0</v>
      </c>
      <c r="LE12" s="7">
        <f t="shared" si="172"/>
        <v>0</v>
      </c>
      <c r="LF12" s="7">
        <f>IFERROR(LF11/LF2,0)</f>
        <v>0</v>
      </c>
      <c r="LG12" s="7">
        <f>IFERROR(LG11/LG2,0)</f>
        <v>0</v>
      </c>
      <c r="LH12" s="7">
        <f>IFERROR(LH11/LH2,0)</f>
        <v>0</v>
      </c>
      <c r="LI12" s="7">
        <f>IFERROR(LI11/LI2,0)</f>
        <v>0</v>
      </c>
      <c r="LL12" s="7">
        <f t="shared" ref="LL12:MR12" si="173">IFERROR(LL11/LL2,0)</f>
        <v>0</v>
      </c>
      <c r="LM12" s="7">
        <f t="shared" si="173"/>
        <v>0</v>
      </c>
      <c r="LN12" s="7">
        <f t="shared" si="173"/>
        <v>0</v>
      </c>
      <c r="LO12" s="7">
        <f t="shared" si="173"/>
        <v>0</v>
      </c>
      <c r="LP12" s="7">
        <f t="shared" si="173"/>
        <v>0</v>
      </c>
      <c r="LS12" s="7">
        <f t="shared" si="173"/>
        <v>0</v>
      </c>
      <c r="LT12" s="7">
        <f t="shared" si="173"/>
        <v>0</v>
      </c>
      <c r="LU12" s="7">
        <f t="shared" si="173"/>
        <v>0</v>
      </c>
      <c r="LV12" s="7">
        <f t="shared" si="173"/>
        <v>0</v>
      </c>
      <c r="LW12" s="7">
        <f t="shared" si="173"/>
        <v>0</v>
      </c>
      <c r="LZ12" s="7">
        <f t="shared" si="173"/>
        <v>0</v>
      </c>
      <c r="MA12" s="7">
        <f t="shared" si="173"/>
        <v>0</v>
      </c>
      <c r="MB12" s="7">
        <f t="shared" si="173"/>
        <v>0</v>
      </c>
      <c r="MC12" s="7">
        <f t="shared" si="173"/>
        <v>0</v>
      </c>
      <c r="MD12" s="7">
        <f t="shared" si="173"/>
        <v>0</v>
      </c>
      <c r="MG12" s="7">
        <f t="shared" si="173"/>
        <v>0</v>
      </c>
      <c r="MH12" s="7">
        <f t="shared" si="173"/>
        <v>0</v>
      </c>
      <c r="MI12" s="7">
        <f t="shared" si="173"/>
        <v>0</v>
      </c>
      <c r="MJ12" s="7">
        <f t="shared" si="173"/>
        <v>0</v>
      </c>
      <c r="MK12" s="7">
        <f t="shared" si="173"/>
        <v>0</v>
      </c>
      <c r="MN12" s="7">
        <f t="shared" si="173"/>
        <v>0</v>
      </c>
      <c r="MO12" s="7">
        <f t="shared" si="173"/>
        <v>0</v>
      </c>
      <c r="MP12" s="7">
        <f t="shared" si="173"/>
        <v>0</v>
      </c>
      <c r="MQ12" s="7">
        <f t="shared" si="173"/>
        <v>0</v>
      </c>
      <c r="MR12" s="7">
        <f t="shared" si="173"/>
        <v>0</v>
      </c>
      <c r="MU12" s="7">
        <f>IFERROR(MU11/MU2,0)</f>
        <v>0</v>
      </c>
      <c r="MW12" s="7">
        <f>IFERROR(MW11/MW2,0)</f>
        <v>0</v>
      </c>
      <c r="MX12" s="7">
        <f>IFERROR(MX11/MX2,0)</f>
        <v>0</v>
      </c>
      <c r="MY12" s="7">
        <f>IFERROR(MY11/MY2,0)</f>
        <v>0</v>
      </c>
      <c r="NB12" s="7">
        <f t="shared" ref="NB12" si="174">IFERROR(NB11/NB2,0)</f>
        <v>0</v>
      </c>
    </row>
    <row r="13" spans="1:366" s="9" customFormat="1" ht="15" x14ac:dyDescent="0.25">
      <c r="A13" s="38" t="s">
        <v>10</v>
      </c>
      <c r="B13" s="9">
        <v>350</v>
      </c>
      <c r="C13" s="9">
        <v>400</v>
      </c>
      <c r="D13" s="9">
        <v>350</v>
      </c>
      <c r="G13" s="9">
        <v>350</v>
      </c>
      <c r="H13" s="9">
        <v>350</v>
      </c>
      <c r="I13" s="9">
        <v>330</v>
      </c>
      <c r="J13" s="9">
        <v>300</v>
      </c>
      <c r="K13" s="9">
        <v>300</v>
      </c>
      <c r="N13" s="9">
        <v>200</v>
      </c>
      <c r="O13" s="9">
        <v>200</v>
      </c>
      <c r="P13" s="9">
        <v>200</v>
      </c>
      <c r="Q13" s="9">
        <v>200</v>
      </c>
      <c r="R13" s="9">
        <v>150</v>
      </c>
      <c r="U13" s="9">
        <v>150</v>
      </c>
      <c r="V13" s="9">
        <v>300</v>
      </c>
      <c r="W13" s="9">
        <v>150</v>
      </c>
      <c r="X13" s="9">
        <v>50</v>
      </c>
      <c r="Y13" s="9">
        <v>-100</v>
      </c>
      <c r="AB13" s="9">
        <v>-100</v>
      </c>
      <c r="AC13" s="9">
        <v>-50</v>
      </c>
      <c r="AD13" s="9">
        <v>-50</v>
      </c>
      <c r="AE13" s="9">
        <v>-60</v>
      </c>
      <c r="AF13" s="9">
        <v>-140</v>
      </c>
      <c r="AI13" s="9">
        <v>-140</v>
      </c>
      <c r="AJ13" s="9">
        <v>-150</v>
      </c>
      <c r="AK13" s="9">
        <v>-50</v>
      </c>
      <c r="AL13" s="9">
        <v>-50</v>
      </c>
      <c r="AM13" s="9">
        <v>100</v>
      </c>
      <c r="AP13" s="9">
        <v>160</v>
      </c>
      <c r="AQ13" s="9">
        <v>120</v>
      </c>
      <c r="AR13" s="9">
        <v>120</v>
      </c>
      <c r="AS13" s="9">
        <v>250</v>
      </c>
      <c r="AT13" s="9">
        <v>270</v>
      </c>
      <c r="AW13" s="9">
        <v>270</v>
      </c>
      <c r="AX13" s="9">
        <v>300</v>
      </c>
      <c r="AY13" s="9">
        <v>350</v>
      </c>
      <c r="AZ13" s="9">
        <v>350</v>
      </c>
      <c r="BA13" s="9">
        <v>350</v>
      </c>
      <c r="BD13" s="9">
        <v>260</v>
      </c>
      <c r="BE13" s="9">
        <v>260</v>
      </c>
      <c r="BF13" s="9">
        <v>400</v>
      </c>
      <c r="BG13" s="9">
        <v>150</v>
      </c>
      <c r="BH13" s="9">
        <v>150</v>
      </c>
      <c r="BK13" s="9">
        <v>300</v>
      </c>
      <c r="BL13" s="9">
        <v>300</v>
      </c>
      <c r="BM13" s="9">
        <v>200</v>
      </c>
      <c r="BN13" s="9">
        <v>250</v>
      </c>
      <c r="BO13" s="9">
        <v>250</v>
      </c>
      <c r="BR13" s="9">
        <v>250</v>
      </c>
      <c r="BS13" s="9">
        <v>250</v>
      </c>
      <c r="BT13" s="9">
        <v>300</v>
      </c>
      <c r="BU13" s="9">
        <v>350</v>
      </c>
      <c r="BV13" s="9">
        <v>350</v>
      </c>
      <c r="BY13" s="9">
        <v>330</v>
      </c>
      <c r="BZ13" s="9">
        <v>330</v>
      </c>
      <c r="CA13" s="9">
        <v>250</v>
      </c>
      <c r="CB13" s="9">
        <v>250</v>
      </c>
      <c r="CC13" s="9">
        <v>100</v>
      </c>
      <c r="CF13" s="9">
        <v>150</v>
      </c>
      <c r="CG13" s="9">
        <v>180</v>
      </c>
      <c r="CH13" s="9">
        <v>150</v>
      </c>
      <c r="CI13" s="9">
        <v>50</v>
      </c>
      <c r="CJ13" s="9">
        <v>0</v>
      </c>
      <c r="CM13" s="9">
        <v>0</v>
      </c>
      <c r="CN13" s="9">
        <v>-150</v>
      </c>
      <c r="CO13" s="9">
        <v>-120</v>
      </c>
      <c r="CP13" s="9">
        <v>-80</v>
      </c>
      <c r="CQ13" s="9">
        <v>80</v>
      </c>
      <c r="CT13" s="9">
        <v>100</v>
      </c>
      <c r="CU13" s="9">
        <v>70</v>
      </c>
      <c r="CV13" s="9">
        <v>-100</v>
      </c>
      <c r="CW13" s="9">
        <v>-100</v>
      </c>
      <c r="CX13" s="9">
        <v>-150</v>
      </c>
      <c r="DA13" s="9">
        <v>-200</v>
      </c>
      <c r="DB13" s="9">
        <v>-200</v>
      </c>
      <c r="DC13" s="9">
        <v>-100</v>
      </c>
      <c r="DD13" s="9">
        <v>-100</v>
      </c>
      <c r="DI13" s="9">
        <v>-150</v>
      </c>
      <c r="DJ13" s="9">
        <v>-150</v>
      </c>
      <c r="DK13" s="9">
        <v>-250</v>
      </c>
      <c r="DL13" s="9">
        <v>-250</v>
      </c>
      <c r="DO13" s="9">
        <v>-400</v>
      </c>
      <c r="DP13" s="9">
        <v>-450</v>
      </c>
      <c r="DQ13" s="9">
        <v>-400</v>
      </c>
      <c r="DS13" s="9">
        <v>-400</v>
      </c>
      <c r="DV13" s="9">
        <v>-400</v>
      </c>
      <c r="DW13" s="9">
        <v>-330</v>
      </c>
      <c r="DX13" s="9">
        <v>-300</v>
      </c>
      <c r="DY13" s="9">
        <v>-300</v>
      </c>
      <c r="DZ13" s="9">
        <v>-220</v>
      </c>
      <c r="EC13" s="9">
        <v>-400</v>
      </c>
      <c r="ED13" s="9">
        <v>-400</v>
      </c>
      <c r="EE13" s="9">
        <v>-400</v>
      </c>
      <c r="EF13" s="9">
        <v>-400</v>
      </c>
      <c r="EG13" s="9">
        <v>-150</v>
      </c>
      <c r="EJ13" s="9">
        <v>-150</v>
      </c>
      <c r="EK13" s="9">
        <v>-200</v>
      </c>
      <c r="EL13" s="9">
        <v>-300</v>
      </c>
      <c r="EM13" s="9">
        <v>-300</v>
      </c>
      <c r="EN13" s="9">
        <v>-300</v>
      </c>
      <c r="EQ13" s="9">
        <v>-300</v>
      </c>
      <c r="ER13" s="9">
        <v>-500</v>
      </c>
      <c r="ES13" s="9">
        <v>-500</v>
      </c>
      <c r="ET13" s="9">
        <v>-350</v>
      </c>
      <c r="EU13" s="9">
        <v>-250</v>
      </c>
      <c r="EX13" s="9">
        <v>-200</v>
      </c>
      <c r="EY13" s="9">
        <v>-150</v>
      </c>
      <c r="EZ13" s="9">
        <v>-100</v>
      </c>
      <c r="FA13" s="9">
        <v>-200</v>
      </c>
      <c r="FB13" s="9">
        <v>-200</v>
      </c>
      <c r="FE13" s="9">
        <v>-200</v>
      </c>
      <c r="FF13" s="9">
        <v>-200</v>
      </c>
      <c r="FG13" s="9">
        <v>-250</v>
      </c>
      <c r="FH13" s="9">
        <v>-400</v>
      </c>
      <c r="FI13" s="9">
        <v>-400</v>
      </c>
      <c r="FL13" s="9">
        <v>-460</v>
      </c>
      <c r="FM13" s="9">
        <v>-850</v>
      </c>
      <c r="FN13" s="9">
        <v>-850</v>
      </c>
      <c r="FO13" s="9">
        <v>-850</v>
      </c>
      <c r="FP13" s="9">
        <v>-750</v>
      </c>
      <c r="FS13" s="9">
        <v>-700</v>
      </c>
      <c r="FT13" s="9">
        <v>-600</v>
      </c>
      <c r="FU13" s="9">
        <v>-400</v>
      </c>
      <c r="FV13" s="9">
        <v>-420</v>
      </c>
      <c r="FW13" s="9">
        <v>-420</v>
      </c>
      <c r="FZ13" s="9">
        <v>-350</v>
      </c>
      <c r="GA13" s="9">
        <v>-400</v>
      </c>
      <c r="GB13" s="9">
        <v>-450</v>
      </c>
      <c r="GC13" s="9">
        <v>-450</v>
      </c>
      <c r="GD13" s="9">
        <v>-450</v>
      </c>
      <c r="GG13" s="9">
        <v>-450</v>
      </c>
      <c r="GH13" s="9">
        <v>-450</v>
      </c>
      <c r="GI13" s="9">
        <v>-400</v>
      </c>
      <c r="GJ13" s="9">
        <v>-400</v>
      </c>
      <c r="GK13" s="9">
        <v>-400</v>
      </c>
      <c r="GN13" s="9">
        <v>-400</v>
      </c>
      <c r="GO13" s="9">
        <v>-400</v>
      </c>
      <c r="GP13" s="9">
        <v>-480</v>
      </c>
      <c r="GQ13" s="9">
        <v>-520</v>
      </c>
      <c r="GR13" s="9">
        <v>-520</v>
      </c>
      <c r="GU13" s="9">
        <v>-520</v>
      </c>
      <c r="GV13" s="9">
        <v>-520</v>
      </c>
      <c r="GW13" s="9">
        <v>-520</v>
      </c>
      <c r="GX13" s="9">
        <v>-520</v>
      </c>
      <c r="GY13" s="9">
        <v>-550</v>
      </c>
      <c r="HB13" s="9">
        <v>-550</v>
      </c>
      <c r="HC13" s="9">
        <v>-550</v>
      </c>
      <c r="HD13" s="9">
        <v>-530</v>
      </c>
      <c r="HE13" s="9">
        <v>-480</v>
      </c>
      <c r="HF13" s="9">
        <v>-480</v>
      </c>
      <c r="HI13" s="9">
        <v>-500</v>
      </c>
      <c r="HJ13" s="9">
        <v>-400</v>
      </c>
      <c r="HK13" s="9">
        <v>-350</v>
      </c>
      <c r="HL13" s="9">
        <v>-300</v>
      </c>
      <c r="HM13" s="9">
        <v>-280</v>
      </c>
      <c r="HP13" s="9">
        <v>-300</v>
      </c>
      <c r="HQ13" s="9">
        <v>-250</v>
      </c>
      <c r="HR13" s="9">
        <v>-230</v>
      </c>
      <c r="HS13" s="9">
        <v>-230</v>
      </c>
      <c r="HT13" s="9">
        <v>-250</v>
      </c>
      <c r="HW13" s="9">
        <v>-280</v>
      </c>
      <c r="HX13" s="9">
        <v>-220</v>
      </c>
      <c r="HY13" s="9">
        <v>-180</v>
      </c>
      <c r="HZ13" s="9">
        <v>-250</v>
      </c>
      <c r="IA13" s="9">
        <v>-250</v>
      </c>
      <c r="ID13" s="9">
        <v>-400</v>
      </c>
      <c r="IE13" s="9">
        <v>-400</v>
      </c>
      <c r="IF13" s="9">
        <v>-400</v>
      </c>
      <c r="IG13" s="9">
        <v>-300</v>
      </c>
      <c r="IH13" s="9">
        <v>-100</v>
      </c>
      <c r="IK13" s="9">
        <v>-100</v>
      </c>
      <c r="IL13" s="9">
        <v>-100</v>
      </c>
      <c r="IM13" s="9">
        <v>-20</v>
      </c>
      <c r="IN13" s="9">
        <v>-20</v>
      </c>
      <c r="IO13" s="9">
        <v>-20</v>
      </c>
      <c r="IR13" s="9">
        <v>-20</v>
      </c>
      <c r="IS13" s="9">
        <v>-50</v>
      </c>
      <c r="IT13" s="9">
        <v>-80</v>
      </c>
    </row>
    <row r="14" spans="1:366" s="10" customFormat="1" ht="15.75" customHeight="1" x14ac:dyDescent="0.25">
      <c r="A14" s="1" t="s">
        <v>11</v>
      </c>
      <c r="B14" s="10">
        <f t="shared" ref="B14" si="175">(B10+B13)*0.220462</f>
        <v>952.83676400000002</v>
      </c>
      <c r="C14" s="10">
        <f>(C10+C13)*0.220462</f>
        <v>975.985274</v>
      </c>
      <c r="D14" s="10">
        <f t="shared" ref="D14" si="176">(D10+D13)*0.220462</f>
        <v>957.46646599999997</v>
      </c>
      <c r="G14" s="10">
        <f>(G10+G13)*0.220462</f>
        <v>966.28494599999999</v>
      </c>
      <c r="H14" s="10">
        <f>(H10+H13)*0.220462</f>
        <v>986.56745000000001</v>
      </c>
      <c r="I14" s="10">
        <f>(I10+I13)*0.220462</f>
        <v>989.65391799999998</v>
      </c>
      <c r="J14" s="10">
        <f>(J10+J13)*0.220462</f>
        <v>1008.834112</v>
      </c>
      <c r="K14" s="10">
        <f t="shared" ref="K14:O14" si="177">(K10+K13)*0.220462</f>
        <v>1071.004396</v>
      </c>
      <c r="N14" s="10">
        <f t="shared" si="177"/>
        <v>1057.9971379999999</v>
      </c>
      <c r="O14" s="10">
        <f t="shared" si="177"/>
        <v>1063.0677639999999</v>
      </c>
      <c r="P14" s="10">
        <f>(P10+P13)*0.220462</f>
        <v>1064.1700739999999</v>
      </c>
      <c r="Q14" s="10">
        <f>(Q10+Q13)*0.220462</f>
        <v>1036.8327859999999</v>
      </c>
      <c r="R14" s="10">
        <f t="shared" ref="R14:W14" si="178">(R10+R13)*0.220462</f>
        <v>1040.3601779999999</v>
      </c>
      <c r="U14" s="10">
        <f t="shared" si="178"/>
        <v>1040.3601779999999</v>
      </c>
      <c r="V14" s="10">
        <f t="shared" si="178"/>
        <v>1075.193174</v>
      </c>
      <c r="W14" s="10">
        <f t="shared" si="178"/>
        <v>1012.361504</v>
      </c>
      <c r="X14" s="10">
        <f>(X10+X13)*0.220462</f>
        <v>990.31530399999997</v>
      </c>
      <c r="Y14" s="10">
        <f>(Y10+Y13)*0.220462</f>
        <v>974.88296400000002</v>
      </c>
      <c r="AB14" s="10">
        <f t="shared" ref="AB14:AC14" si="179">(AB10+AB13)*0.220462</f>
        <v>970.03279999999995</v>
      </c>
      <c r="AC14" s="10">
        <f t="shared" si="179"/>
        <v>983.92190599999992</v>
      </c>
      <c r="AD14" s="10">
        <f>(AD10+AD13)*0.220462</f>
        <v>980.39451399999996</v>
      </c>
      <c r="AE14" s="10">
        <f>(AE10+AE13)*0.220462</f>
        <v>978.41035599999998</v>
      </c>
      <c r="AF14" s="10">
        <f t="shared" ref="AF14:AJ14" si="180">(AF10+AF13)*0.220462</f>
        <v>985.68560200000002</v>
      </c>
      <c r="AI14" s="10">
        <f t="shared" si="180"/>
        <v>985.68560200000002</v>
      </c>
      <c r="AJ14" s="10">
        <f t="shared" si="180"/>
        <v>975.76481200000001</v>
      </c>
      <c r="AK14" s="10">
        <f>(AK10+AK13)*0.220462</f>
        <v>983.04005799999993</v>
      </c>
      <c r="AL14" s="10">
        <f>(AL10+AL13)*0.220462</f>
        <v>989.87437999999997</v>
      </c>
      <c r="AM14" s="10">
        <f t="shared" ref="AM14:AQ14" si="181">(AM10+AM13)*0.220462</f>
        <v>1035.730476</v>
      </c>
      <c r="AP14" s="10">
        <f t="shared" si="181"/>
        <v>1043.4466459999999</v>
      </c>
      <c r="AQ14" s="10">
        <f t="shared" si="181"/>
        <v>1043.4466459999999</v>
      </c>
      <c r="AR14" s="10">
        <f>(AR10+AR13)*0.220462</f>
        <v>1033.084932</v>
      </c>
      <c r="AS14" s="10">
        <f>(AS10+AS13)*0.220462</f>
        <v>1074.75225</v>
      </c>
      <c r="AT14" s="10">
        <f>(AT10+AT13)*0.220462</f>
        <v>1075.193174</v>
      </c>
      <c r="AW14" s="10">
        <f t="shared" ref="AW14:AX14" si="182">(AW10+AW13)*0.220462</f>
        <v>1075.193174</v>
      </c>
      <c r="AX14" s="10">
        <f t="shared" si="182"/>
        <v>1108.9238599999999</v>
      </c>
      <c r="AY14" s="10">
        <f>(AY10+AY13)*0.220462</f>
        <v>1097.90076</v>
      </c>
      <c r="AZ14" s="10">
        <f>(AZ10+AZ13)*0.220462</f>
        <v>1119.065112</v>
      </c>
      <c r="BA14" s="10">
        <f t="shared" ref="BA14:BE14" si="183">(BA10+BA13)*0.220462</f>
        <v>1109.1443219999999</v>
      </c>
      <c r="BD14" s="10">
        <f t="shared" si="183"/>
        <v>1064.8314599999999</v>
      </c>
      <c r="BE14" s="10">
        <f t="shared" si="183"/>
        <v>1059.0994479999999</v>
      </c>
      <c r="BF14" s="10">
        <f>(BF10+BF13)*0.220462</f>
        <v>1079.602414</v>
      </c>
      <c r="BG14" s="10">
        <f>(BG10+BG13)*0.220462</f>
        <v>1019.63675</v>
      </c>
      <c r="BH14" s="10">
        <f t="shared" ref="BH14:BK14" si="184">(BH10+BH13)*0.220462</f>
        <v>1019.63675</v>
      </c>
      <c r="BK14" s="10">
        <f t="shared" si="184"/>
        <v>1025.8096860000001</v>
      </c>
      <c r="BL14" s="10">
        <f t="shared" ref="BL14:BM14" si="185">(BL10+BL13)*0.220462</f>
        <v>1025.8096860000001</v>
      </c>
      <c r="BM14" s="10">
        <f t="shared" si="185"/>
        <v>979.73312799999997</v>
      </c>
      <c r="BN14" s="10">
        <f>(BN10+BN13)*0.220462</f>
        <v>994.28361999999993</v>
      </c>
      <c r="BO14" s="10">
        <f t="shared" ref="BO14" si="186">(BO10+BO13)*0.220462</f>
        <v>1000.236094</v>
      </c>
      <c r="BR14" s="10">
        <f>(BR10+BR13)*0.220462</f>
        <v>974.66250200000002</v>
      </c>
      <c r="BS14" s="10">
        <f>(BS10+BS13)*0.220462</f>
        <v>968.48956599999997</v>
      </c>
      <c r="BT14" s="10">
        <f t="shared" ref="BT14:BV14" si="187">(BT10+BT13)*0.220462</f>
        <v>974.00111599999991</v>
      </c>
      <c r="BU14" s="10">
        <f t="shared" si="187"/>
        <v>976.205736</v>
      </c>
      <c r="BV14" s="10">
        <f t="shared" si="187"/>
        <v>981.05589999999995</v>
      </c>
      <c r="BY14" s="10">
        <f t="shared" ref="BY14:BZ14" si="188">(BY10+BY13)*0.220462</f>
        <v>1000.89748</v>
      </c>
      <c r="BZ14" s="10">
        <f t="shared" si="188"/>
        <v>1010.597808</v>
      </c>
      <c r="CA14" s="10">
        <f>(CA10+CA13)*0.220462</f>
        <v>988.99253199999998</v>
      </c>
      <c r="CB14" s="10">
        <f>(CB10+CB13)*0.220462</f>
        <v>996.70870200000002</v>
      </c>
      <c r="CC14" s="10">
        <f t="shared" ref="CC14" si="189">(CC10+CC13)*0.220462</f>
        <v>948.20706199999995</v>
      </c>
      <c r="CF14" s="10">
        <f>(CF10+CF13)*0.220462</f>
        <v>962.31662999999992</v>
      </c>
      <c r="CG14" s="10">
        <f>(CG10+CG13)*0.220462</f>
        <v>972.23741999999993</v>
      </c>
      <c r="CH14" s="10">
        <f>(CH10+CH13)*0.220462</f>
        <v>973.11926799999992</v>
      </c>
      <c r="CI14" s="10">
        <f>(CI10+CI13)*0.220462</f>
        <v>987.008374</v>
      </c>
      <c r="CJ14" s="10">
        <f t="shared" ref="CJ14:CN14" si="190">(CJ10+CJ13)*0.220462</f>
        <v>995.60639199999991</v>
      </c>
      <c r="CM14" s="10">
        <f t="shared" si="190"/>
        <v>989.65391799999998</v>
      </c>
      <c r="CN14" s="10">
        <f t="shared" si="190"/>
        <v>1012.802428</v>
      </c>
      <c r="CO14" s="10">
        <f>(CO10+CO13)*0.220462</f>
        <v>1042.7852599999999</v>
      </c>
      <c r="CP14" s="10">
        <f>(CP10+CP13)*0.220462</f>
        <v>1019.857212</v>
      </c>
      <c r="CQ14" s="10">
        <f t="shared" ref="CQ14:CU14" si="191">(CQ10+CQ13)*0.220462</f>
        <v>1028.234768</v>
      </c>
      <c r="CT14" s="10">
        <f t="shared" si="191"/>
        <v>1017.4321299999999</v>
      </c>
      <c r="CU14" s="10">
        <f t="shared" si="191"/>
        <v>1006.1885679999999</v>
      </c>
      <c r="CV14" s="10">
        <f>(CV10+CV13)*0.220462</f>
        <v>996.26777799999991</v>
      </c>
      <c r="CW14" s="10">
        <f>(CW10+CW13)*0.220462</f>
        <v>999.13378399999999</v>
      </c>
      <c r="CX14" s="10">
        <f t="shared" ref="CX14" si="192">(CX10+CX13)*0.220462</f>
        <v>1010.81827</v>
      </c>
      <c r="DA14" s="10">
        <f t="shared" ref="DA14:DB14" si="193">(DA10+DA13)*0.220462</f>
        <v>977.08758399999999</v>
      </c>
      <c r="DB14" s="10">
        <f t="shared" si="193"/>
        <v>999.35424599999999</v>
      </c>
      <c r="DC14" s="10">
        <f>(DC10+DC13)*0.220462</f>
        <v>1024.7073760000001</v>
      </c>
      <c r="DD14" s="10">
        <f>(DD10+DD13)*0.220462</f>
        <v>1033.305394</v>
      </c>
      <c r="DI14" s="10">
        <f>(DI10+DI13)*0.220462</f>
        <v>1015.8888959999999</v>
      </c>
      <c r="DJ14" s="10">
        <f>(DJ10+DJ13)*0.220462</f>
        <v>1023.164142</v>
      </c>
      <c r="DK14" s="10">
        <f>(DK10+DK13)*0.220462</f>
        <v>1039.4783299999999</v>
      </c>
      <c r="DL14" s="10">
        <f t="shared" ref="DL14:DP14" si="194">(DL10+DL13)*0.220462</f>
        <v>1031.321236</v>
      </c>
      <c r="DO14" s="10">
        <f t="shared" si="194"/>
        <v>1012.141042</v>
      </c>
      <c r="DP14" s="10">
        <f t="shared" si="194"/>
        <v>977.74896999999999</v>
      </c>
      <c r="DQ14" s="10">
        <f>(DQ10+DQ13)*0.220462</f>
        <v>982.81959599999993</v>
      </c>
      <c r="DS14" s="10">
        <f>(DS10+DS13)*0.220462</f>
        <v>993.84269599999993</v>
      </c>
      <c r="DV14" s="10">
        <f>(DV10+DV13)*0.220462</f>
        <v>978.18989399999998</v>
      </c>
      <c r="DW14" s="10">
        <f>(DW10+DW13)*0.220462</f>
        <v>985.02421599999991</v>
      </c>
      <c r="DX14" s="10">
        <f>(DX10+DX13)*0.220462</f>
        <v>968.93048999999996</v>
      </c>
      <c r="DY14" s="10">
        <f t="shared" ref="DY14:ED14" si="195">(DY10+DY13)*0.220462</f>
        <v>968.93048999999996</v>
      </c>
      <c r="DZ14" s="10">
        <f t="shared" si="195"/>
        <v>1013.02289</v>
      </c>
      <c r="EC14" s="10">
        <f t="shared" si="195"/>
        <v>1002.881638</v>
      </c>
      <c r="ED14" s="10">
        <f t="shared" si="195"/>
        <v>1038.3760199999999</v>
      </c>
      <c r="EE14" s="10">
        <f>(EE10+EE13)*0.220462</f>
        <v>1065.2723839999999</v>
      </c>
      <c r="EF14" s="10">
        <f>(EF10+EF13)*0.220462</f>
        <v>999.13378399999999</v>
      </c>
      <c r="EG14" s="10">
        <f>(EG10+EG13)*0.220462</f>
        <v>1045.6512659999999</v>
      </c>
      <c r="EJ14" s="10">
        <f t="shared" ref="EJ14:EK14" si="196">(EJ10+EJ13)*0.220462</f>
        <v>1056.894828</v>
      </c>
      <c r="EK14" s="10">
        <f t="shared" si="196"/>
        <v>1047.1945000000001</v>
      </c>
      <c r="EL14" s="10">
        <f>(EL10+EL13)*0.220462</f>
        <v>1032.423546</v>
      </c>
      <c r="EM14" s="10">
        <f>(EM10+EM13)*0.220462</f>
        <v>1016.5502819999999</v>
      </c>
      <c r="EN14" s="10">
        <f>(EN10+EN13)*0.220462</f>
        <v>1021.84137</v>
      </c>
      <c r="EQ14" s="10">
        <f t="shared" ref="EQ14:ER14" si="197">(EQ10+EQ13)*0.220462</f>
        <v>1021.84137</v>
      </c>
      <c r="ER14" s="10">
        <f t="shared" si="197"/>
        <v>982.59913399999994</v>
      </c>
      <c r="ES14" s="10">
        <f>(ES10+ES13)*0.220462</f>
        <v>968.48956599999997</v>
      </c>
      <c r="ET14" s="10">
        <f>(ET10+ET13)*0.220462</f>
        <v>989.65391799999998</v>
      </c>
      <c r="EU14" s="10">
        <f>(EU10+EU13)*0.220462</f>
        <v>978.63081799999998</v>
      </c>
      <c r="EX14" s="10">
        <f t="shared" ref="EX14:EY14" si="198">(EX10+EX13)*0.220462</f>
        <v>989.65391799999998</v>
      </c>
      <c r="EY14" s="10">
        <f t="shared" si="198"/>
        <v>998.91332199999999</v>
      </c>
      <c r="EZ14" s="10">
        <f>(EZ10+EZ13)*0.220462</f>
        <v>1009.936422</v>
      </c>
      <c r="FA14" s="10">
        <f>(FA10+FA13)*0.220462</f>
        <v>984.36282999999992</v>
      </c>
      <c r="FB14" s="10">
        <f>(FB10+FB13)*0.220462</f>
        <v>1003.1021</v>
      </c>
      <c r="FE14" s="10">
        <f t="shared" ref="FE14:FF14" si="199">(FE10+FE13)*0.220462</f>
        <v>1003.1021</v>
      </c>
      <c r="FF14" s="10">
        <f t="shared" si="199"/>
        <v>1009.495498</v>
      </c>
      <c r="FG14" s="10">
        <f>(FG10+FG13)*0.220462</f>
        <v>1003.5430239999999</v>
      </c>
      <c r="FH14" s="10">
        <f>(FH10+FH13)*0.220462</f>
        <v>961.43478199999993</v>
      </c>
      <c r="FI14" s="10">
        <f>(FI10+FI13)*0.220462</f>
        <v>961.43478199999993</v>
      </c>
      <c r="FL14" s="10">
        <f t="shared" ref="FL14:FM14" si="200">(FL10+FL13)*0.220462</f>
        <v>1113.5535620000001</v>
      </c>
      <c r="FM14" s="10">
        <f t="shared" si="200"/>
        <v>1027.573382</v>
      </c>
      <c r="FN14" s="10">
        <f>(FN10+FN13)*0.220462</f>
        <v>1020.518598</v>
      </c>
      <c r="FO14" s="10">
        <f>(FO10+FO13)*0.220462</f>
        <v>1020.518598</v>
      </c>
      <c r="FP14" s="10">
        <f>(FP10+FP13)*0.220462</f>
        <v>1042.1238739999999</v>
      </c>
      <c r="FS14" s="10">
        <f t="shared" ref="FS14:FT14" si="201">(FS10+FS13)*0.220462</f>
        <v>1046.5331140000001</v>
      </c>
      <c r="FT14" s="10">
        <f t="shared" si="201"/>
        <v>1041.4624879999999</v>
      </c>
      <c r="FU14" s="10">
        <f>(FU10+FU13)*0.220462</f>
        <v>1061.9654539999999</v>
      </c>
      <c r="FV14" s="10">
        <f>(FV10+FV13)*0.220462</f>
        <v>1049.840044</v>
      </c>
      <c r="FW14" s="10">
        <f>(FW10+FW13)*0.220462</f>
        <v>1049.840044</v>
      </c>
      <c r="FZ14" s="10">
        <f t="shared" ref="FZ14:GA14" si="202">(FZ10+FZ13)*0.220462</f>
        <v>1079.16149</v>
      </c>
      <c r="GA14" s="10">
        <f t="shared" si="202"/>
        <v>1097.018912</v>
      </c>
      <c r="GB14" s="10">
        <f>(GB10+GB13)*0.220462</f>
        <v>1114.655872</v>
      </c>
      <c r="GC14" s="10">
        <f>(GC10+GC13)*0.220462</f>
        <v>1106.7192399999999</v>
      </c>
      <c r="GD14" s="10">
        <f>(GD10+GD13)*0.220462</f>
        <v>1106.7192399999999</v>
      </c>
      <c r="GG14" s="10">
        <f t="shared" ref="GG14:GH14" si="203">(GG10+GG13)*0.220462</f>
        <v>1092.830134</v>
      </c>
      <c r="GH14" s="10">
        <f t="shared" si="203"/>
        <v>1093.711982</v>
      </c>
      <c r="GI14" s="10">
        <f>(GI10+GI13)*0.220462</f>
        <v>1086.6571979999999</v>
      </c>
      <c r="GJ14" s="10">
        <f>(GJ10+GJ13)*0.220462</f>
        <v>1091.0664380000001</v>
      </c>
      <c r="GK14" s="10">
        <f>(GK10+GK13)*0.220462</f>
        <v>1096.79845</v>
      </c>
      <c r="GN14" s="10">
        <f t="shared" ref="GN14:GO14" si="204">(GN10+GN13)*0.220462</f>
        <v>1106.0578539999999</v>
      </c>
      <c r="GO14" s="10">
        <f t="shared" si="204"/>
        <v>1111.3489419999999</v>
      </c>
      <c r="GP14" s="10">
        <f>(GP10+GP13)*0.220462</f>
        <v>1102.7509239999999</v>
      </c>
      <c r="GQ14" s="10">
        <f>(GQ10+GQ13)*0.220462</f>
        <v>1124.7971239999999</v>
      </c>
      <c r="GR14" s="10">
        <f>(GR10+GR13)*0.220462</f>
        <v>1115.978644</v>
      </c>
      <c r="GU14" s="10">
        <f t="shared" ref="GU14:GV14" si="205">(GU10+GU13)*0.220462</f>
        <v>1121.490194</v>
      </c>
      <c r="GV14" s="10">
        <f t="shared" si="205"/>
        <v>1111.7898659999998</v>
      </c>
      <c r="GW14" s="10">
        <f>(GW10+GW13)*0.220462</f>
        <v>1123.033428</v>
      </c>
      <c r="GX14" s="10">
        <f>(GX10+GX13)*0.220462</f>
        <v>1134.7179140000001</v>
      </c>
      <c r="GY14" s="10">
        <f>(GY10+GY13)*0.220462</f>
        <v>1124.1357379999999</v>
      </c>
      <c r="HB14" s="10">
        <f t="shared" ref="HB14:HC14" si="206">(HB10+HB13)*0.220462</f>
        <v>1125.4585099999999</v>
      </c>
      <c r="HC14" s="10">
        <f t="shared" si="206"/>
        <v>1147.2842479999999</v>
      </c>
      <c r="HD14" s="10">
        <f>(HD10+HD13)*0.220462</f>
        <v>1128.7654399999999</v>
      </c>
      <c r="HE14" s="10">
        <f>(HE10+HE13)*0.220462</f>
        <v>1112.6717140000001</v>
      </c>
      <c r="HF14" s="10">
        <f>(HF10+HF13)*0.220462</f>
        <v>1095.255216</v>
      </c>
      <c r="HI14" s="10">
        <f t="shared" ref="HI14:HJ14" si="207">(HI10+HI13)*0.220462</f>
        <v>1091.2869000000001</v>
      </c>
      <c r="HJ14" s="10">
        <f t="shared" si="207"/>
        <v>1097.239374</v>
      </c>
      <c r="HK14" s="10">
        <f>(HK10+HK13)*0.220462</f>
        <v>1107.1601639999999</v>
      </c>
      <c r="HL14" s="10">
        <f>(HL10+HL13)*0.220462</f>
        <v>1113.3331000000001</v>
      </c>
      <c r="HM14" s="10">
        <f>(HM10+HM13)*0.220462</f>
        <v>1100.325842</v>
      </c>
      <c r="HP14" s="10">
        <f t="shared" ref="HP14:HQ14" si="208">(HP10+HP13)*0.220462</f>
        <v>1106.4987779999999</v>
      </c>
      <c r="HQ14" s="10">
        <f t="shared" si="208"/>
        <v>1118.624188</v>
      </c>
      <c r="HR14" s="10">
        <f>(HR10+HR13)*0.220462</f>
        <v>1126.3403579999999</v>
      </c>
      <c r="HS14" s="10">
        <f>(HS10+HS13)*0.220462</f>
        <v>1095.475678</v>
      </c>
      <c r="HT14" s="10">
        <f>(HT10+HT13)*0.220462</f>
        <v>1117.301416</v>
      </c>
      <c r="HW14" s="10">
        <f t="shared" ref="HW14:HX14" si="209">(HW10+HW13)*0.220462</f>
        <v>1112.6717140000001</v>
      </c>
      <c r="HX14" s="10">
        <f t="shared" si="209"/>
        <v>1090.8459760000001</v>
      </c>
      <c r="HY14" s="10">
        <f>(HY10+HY13)*0.220462</f>
        <v>1089.0822799999999</v>
      </c>
      <c r="HZ14" s="10">
        <f>(HZ10+HZ13)*0.220462</f>
        <v>1127.4426679999999</v>
      </c>
      <c r="IA14" s="10">
        <f>(IA10+IA13)*0.220462</f>
        <v>1153.8981079999999</v>
      </c>
      <c r="ID14" s="10">
        <f t="shared" ref="ID14:IE14" si="210">(ID10+ID13)*0.220462</f>
        <v>1109.1443219999999</v>
      </c>
      <c r="IE14" s="10">
        <f t="shared" si="210"/>
        <v>1074.972712</v>
      </c>
      <c r="IF14" s="10">
        <f>(IF10+IF13)*0.220462</f>
        <v>1074.972712</v>
      </c>
      <c r="IG14" s="10">
        <f>(IG10+IG13)*0.220462</f>
        <v>1096.137064</v>
      </c>
      <c r="IH14" s="10">
        <f>(IH10+IH13)*0.220462</f>
        <v>1117.74234</v>
      </c>
      <c r="IK14" s="10">
        <f t="shared" ref="IK14:IL14" si="211">(IK10+IK13)*0.220462</f>
        <v>1117.74234</v>
      </c>
      <c r="IL14" s="10">
        <f t="shared" si="211"/>
        <v>1117.74234</v>
      </c>
      <c r="IM14" s="10">
        <f>(IM10+IM13)*0.220462</f>
        <v>1129.6472879999999</v>
      </c>
      <c r="IN14" s="10">
        <f>(IN10+IN13)*0.220462</f>
        <v>1131.1905219999999</v>
      </c>
      <c r="IO14" s="10">
        <f>(IO10+IO13)*0.220462</f>
        <v>1115.758182</v>
      </c>
      <c r="IR14" s="10">
        <f t="shared" ref="IR14:IS14" si="212">(IR10+IR13)*0.220462</f>
        <v>1119.506036</v>
      </c>
      <c r="IS14" s="10">
        <f t="shared" si="212"/>
        <v>1089.7436659999998</v>
      </c>
      <c r="IT14" s="10">
        <f>(IT10+IT13)*0.220462</f>
        <v>1095.034754</v>
      </c>
      <c r="IU14" s="10">
        <f>(IU10+IU13)*0.220462</f>
        <v>0</v>
      </c>
      <c r="IV14" s="10">
        <f>(IV10+IV13)*0.220462</f>
        <v>0</v>
      </c>
      <c r="IW14" s="10">
        <f>(IW10+IW13)*0.220462</f>
        <v>0</v>
      </c>
      <c r="IX14" s="10">
        <f t="shared" ref="IX14" si="213">(IX10+IX13)*0.220462</f>
        <v>0</v>
      </c>
      <c r="JA14" s="10">
        <f>(JA10+JA13)*0.220462</f>
        <v>0</v>
      </c>
      <c r="JB14" s="10">
        <f>(JB10+JB13)*0.220462</f>
        <v>0</v>
      </c>
      <c r="JC14" s="10">
        <f>(JC10+JC13)*0.220462</f>
        <v>0</v>
      </c>
      <c r="JD14" s="10">
        <f>(JD10+JD13)*0.220462</f>
        <v>0</v>
      </c>
      <c r="JE14" s="10">
        <f t="shared" ref="JE14" si="214">(JE10+JE13)*0.220462</f>
        <v>0</v>
      </c>
      <c r="JH14" s="10">
        <f>(JH10+JH13)*0.220462</f>
        <v>0</v>
      </c>
      <c r="JI14" s="10">
        <f>(JI10+JI13)*0.220462</f>
        <v>0</v>
      </c>
      <c r="JJ14" s="10">
        <f>(JJ10+JJ13)*0.220462</f>
        <v>0</v>
      </c>
      <c r="JK14" s="10">
        <f>(JK10+JK13)*0.220462</f>
        <v>0</v>
      </c>
      <c r="JL14" s="10">
        <f t="shared" ref="JL14" si="215">(JL10+JL13)*0.220462</f>
        <v>0</v>
      </c>
      <c r="JO14" s="10">
        <f>(JO10+JO13)*0.220462</f>
        <v>0</v>
      </c>
      <c r="JP14" s="10">
        <f>(JP10+JP13)*0.220462</f>
        <v>0</v>
      </c>
      <c r="JQ14" s="10">
        <f>(JQ10+JQ13)*0.220462</f>
        <v>0</v>
      </c>
      <c r="JR14" s="10">
        <f>(JR10+JR13)*0.220462</f>
        <v>0</v>
      </c>
      <c r="JS14" s="10">
        <f t="shared" ref="JS14" si="216">(JS10+JS13)*0.220462</f>
        <v>0</v>
      </c>
      <c r="JV14" s="10">
        <f>(JV10+JV13)*0.220462</f>
        <v>0</v>
      </c>
      <c r="JW14" s="10">
        <f>(JW10+JW13)*0.220462</f>
        <v>0</v>
      </c>
      <c r="JX14" s="10">
        <f>(JX10+JX13)*0.220462</f>
        <v>0</v>
      </c>
      <c r="JY14" s="10">
        <f>(JY10+JY13)*0.220462</f>
        <v>0</v>
      </c>
      <c r="JZ14" s="10">
        <f t="shared" ref="JZ14" si="217">(JZ10+JZ13)*0.220462</f>
        <v>0</v>
      </c>
      <c r="KC14" s="10">
        <f>(KC10+KC13)*0.220462</f>
        <v>0</v>
      </c>
      <c r="KD14" s="10">
        <f>(KD10+KD13)*0.220462</f>
        <v>0</v>
      </c>
      <c r="KE14" s="10">
        <f>(KE10+KE13)*0.220462</f>
        <v>0</v>
      </c>
      <c r="KF14" s="10">
        <f>(KF10+KF13)*0.220462</f>
        <v>0</v>
      </c>
      <c r="KG14" s="10">
        <f t="shared" ref="KG14:KU14" si="218">(KG10+KG13)*0.220462</f>
        <v>0</v>
      </c>
      <c r="KJ14" s="10">
        <f t="shared" si="218"/>
        <v>0</v>
      </c>
      <c r="KK14" s="10">
        <f t="shared" si="218"/>
        <v>0</v>
      </c>
      <c r="KL14" s="10">
        <f t="shared" si="218"/>
        <v>0</v>
      </c>
      <c r="KM14" s="10">
        <f t="shared" si="218"/>
        <v>0</v>
      </c>
      <c r="KN14" s="10">
        <f t="shared" si="218"/>
        <v>0</v>
      </c>
      <c r="KQ14" s="10">
        <f t="shared" si="218"/>
        <v>0</v>
      </c>
      <c r="KR14" s="10">
        <f t="shared" si="218"/>
        <v>0</v>
      </c>
      <c r="KS14" s="10">
        <f t="shared" si="218"/>
        <v>0</v>
      </c>
      <c r="KT14" s="10">
        <f t="shared" si="218"/>
        <v>0</v>
      </c>
      <c r="KU14" s="10">
        <f t="shared" si="218"/>
        <v>0</v>
      </c>
      <c r="KX14" s="10">
        <f t="shared" ref="KX14:LE14" si="219">(KX10+KX13)*0.220462</f>
        <v>0</v>
      </c>
      <c r="KY14" s="10">
        <f t="shared" si="219"/>
        <v>0</v>
      </c>
      <c r="KZ14" s="10">
        <f t="shared" si="219"/>
        <v>0</v>
      </c>
      <c r="LA14" s="10">
        <f t="shared" si="219"/>
        <v>0</v>
      </c>
      <c r="LB14" s="10">
        <f t="shared" si="219"/>
        <v>0</v>
      </c>
      <c r="LE14" s="10">
        <f t="shared" si="219"/>
        <v>0</v>
      </c>
      <c r="LF14" s="10">
        <f>(LF10+LF13)*0.220462</f>
        <v>0</v>
      </c>
      <c r="LG14" s="10">
        <f>(LG10+LG13)*0.220462</f>
        <v>0</v>
      </c>
      <c r="LH14" s="10">
        <f>(LH10+LH13)*0.220462</f>
        <v>0</v>
      </c>
      <c r="LI14" s="10">
        <f>(LI10+LI13)*0.220462</f>
        <v>0</v>
      </c>
      <c r="LL14" s="10">
        <f t="shared" ref="LL14:MR14" si="220">(LL10+LL13)*0.220462</f>
        <v>0</v>
      </c>
      <c r="LM14" s="10">
        <f t="shared" si="220"/>
        <v>0</v>
      </c>
      <c r="LN14" s="10">
        <f t="shared" si="220"/>
        <v>0</v>
      </c>
      <c r="LO14" s="10">
        <f t="shared" si="220"/>
        <v>0</v>
      </c>
      <c r="LP14" s="10">
        <f t="shared" si="220"/>
        <v>0</v>
      </c>
      <c r="LS14" s="10">
        <f t="shared" si="220"/>
        <v>0</v>
      </c>
      <c r="LT14" s="10">
        <f t="shared" si="220"/>
        <v>0</v>
      </c>
      <c r="LU14" s="10">
        <f t="shared" si="220"/>
        <v>0</v>
      </c>
      <c r="LV14" s="10">
        <f t="shared" si="220"/>
        <v>0</v>
      </c>
      <c r="LW14" s="10">
        <f t="shared" si="220"/>
        <v>0</v>
      </c>
      <c r="LZ14" s="10">
        <f t="shared" si="220"/>
        <v>0</v>
      </c>
      <c r="MA14" s="10">
        <f t="shared" si="220"/>
        <v>0</v>
      </c>
      <c r="MB14" s="10">
        <f t="shared" si="220"/>
        <v>0</v>
      </c>
      <c r="MC14" s="10">
        <f t="shared" si="220"/>
        <v>0</v>
      </c>
      <c r="MD14" s="10">
        <f t="shared" si="220"/>
        <v>0</v>
      </c>
      <c r="MG14" s="10">
        <f t="shared" si="220"/>
        <v>0</v>
      </c>
      <c r="MH14" s="10">
        <f t="shared" si="220"/>
        <v>0</v>
      </c>
      <c r="MI14" s="10">
        <f t="shared" si="220"/>
        <v>0</v>
      </c>
      <c r="MJ14" s="10">
        <f t="shared" si="220"/>
        <v>0</v>
      </c>
      <c r="MK14" s="10">
        <f t="shared" si="220"/>
        <v>0</v>
      </c>
      <c r="MN14" s="10">
        <f t="shared" si="220"/>
        <v>0</v>
      </c>
      <c r="MO14" s="10">
        <f t="shared" si="220"/>
        <v>0</v>
      </c>
      <c r="MP14" s="10">
        <f t="shared" si="220"/>
        <v>0</v>
      </c>
      <c r="MQ14" s="10">
        <f t="shared" si="220"/>
        <v>0</v>
      </c>
      <c r="MR14" s="10">
        <f t="shared" si="220"/>
        <v>0</v>
      </c>
      <c r="MU14" s="10">
        <f>(MU10+MU13)*0.220462</f>
        <v>0</v>
      </c>
      <c r="MW14" s="10">
        <f>(MW10+MW13)*0.220462</f>
        <v>0</v>
      </c>
      <c r="MX14" s="10">
        <f>(MX10+MX13)*0.220462</f>
        <v>0</v>
      </c>
      <c r="MY14" s="10">
        <f t="shared" ref="MY14:NB14" si="221">(MY10+MY13)*0.220462</f>
        <v>0</v>
      </c>
      <c r="NB14" s="10">
        <f t="shared" si="221"/>
        <v>0</v>
      </c>
    </row>
    <row r="15" spans="1:366" s="11" customFormat="1" ht="15" x14ac:dyDescent="0.25">
      <c r="A15" s="32" t="s">
        <v>12</v>
      </c>
      <c r="B15" s="11">
        <f t="shared" ref="B15" si="222">B14*B20</f>
        <v>5899.8699590116003</v>
      </c>
      <c r="C15" s="11">
        <f>C14*C20</f>
        <v>6041.7392401696006</v>
      </c>
      <c r="D15" s="11">
        <f>D14*D20</f>
        <v>5894.8337912221996</v>
      </c>
      <c r="G15" s="11">
        <f>G14*G20</f>
        <v>5908.4459308116002</v>
      </c>
      <c r="H15" s="11">
        <f>H14*H20</f>
        <v>5980.8678521349993</v>
      </c>
      <c r="I15" s="11">
        <f>I14*I20</f>
        <v>6059.0571475631996</v>
      </c>
      <c r="J15" s="11">
        <f>J14*J20</f>
        <v>6122.2106920832002</v>
      </c>
      <c r="K15" s="11">
        <f>K14*K20</f>
        <v>6547.6924753856001</v>
      </c>
      <c r="N15" s="11">
        <f t="shared" ref="N15:O15" si="223">N14*N20</f>
        <v>6459.3899266313992</v>
      </c>
      <c r="O15" s="11">
        <f t="shared" si="223"/>
        <v>6434.6428687155994</v>
      </c>
      <c r="P15" s="11">
        <f>P14*P20</f>
        <v>6427.4808299525994</v>
      </c>
      <c r="Q15" s="11">
        <f>Q14*Q20</f>
        <v>6249.6133008935994</v>
      </c>
      <c r="R15" s="11">
        <f>R14*R20</f>
        <v>6290.1216722057998</v>
      </c>
      <c r="U15" s="11">
        <f t="shared" ref="U15:W15" si="224">U14*U20</f>
        <v>6289.081312027799</v>
      </c>
      <c r="V15" s="11">
        <f t="shared" si="224"/>
        <v>6482.1246074112005</v>
      </c>
      <c r="W15" s="11">
        <f t="shared" si="224"/>
        <v>6014.7434037151997</v>
      </c>
      <c r="X15" s="11">
        <f>X14*X20</f>
        <v>5864.5481987575995</v>
      </c>
      <c r="Y15" s="11">
        <f>Y14*Y20</f>
        <v>5734.4565708407999</v>
      </c>
      <c r="AB15" s="11">
        <f t="shared" ref="AB15:AC15" si="225">AB14*AB20</f>
        <v>5756.2716384799996</v>
      </c>
      <c r="AC15" s="11">
        <f t="shared" si="225"/>
        <v>5778.1797851756</v>
      </c>
      <c r="AD15" s="11">
        <f>AD14*AD20</f>
        <v>5745.6020492970001</v>
      </c>
      <c r="AE15" s="11">
        <f>AE14*AE20</f>
        <v>5758.923355416</v>
      </c>
      <c r="AF15" s="11">
        <f>AF14*AF20</f>
        <v>5760.1495209676004</v>
      </c>
      <c r="AI15" s="11">
        <f t="shared" ref="AI15:AJ15" si="226">AI14*AI20</f>
        <v>5750.2926649476003</v>
      </c>
      <c r="AJ15" s="11">
        <f t="shared" si="226"/>
        <v>5623.9180704432001</v>
      </c>
      <c r="AK15" s="11">
        <f>AK14*AK20</f>
        <v>5701.1408163709993</v>
      </c>
      <c r="AL15" s="11">
        <f>AL14*AL20</f>
        <v>5715.2377078059999</v>
      </c>
      <c r="AM15" s="11">
        <f>AM14*AM20</f>
        <v>5971.7112054731997</v>
      </c>
      <c r="AP15" s="11">
        <f t="shared" ref="AP15:AQ15" si="227">AP14*AP20</f>
        <v>6031.1216138799991</v>
      </c>
      <c r="AQ15" s="11">
        <f t="shared" si="227"/>
        <v>6015.678603519199</v>
      </c>
      <c r="AR15" s="11">
        <f>AR14*AR20</f>
        <v>5957.9041113372004</v>
      </c>
      <c r="AS15" s="11">
        <f>AS14*AS20</f>
        <v>6193.4747910749993</v>
      </c>
      <c r="AT15" s="11">
        <f>AT14*AT20</f>
        <v>6150.7500711844004</v>
      </c>
      <c r="AW15" s="11">
        <f t="shared" ref="AW15:AX15" si="228">AW14*AW20</f>
        <v>6144.9440280448007</v>
      </c>
      <c r="AX15" s="11">
        <f t="shared" si="228"/>
        <v>6300.7944801339991</v>
      </c>
      <c r="AY15" s="11">
        <f>AY14*AY20</f>
        <v>6258.6930724559998</v>
      </c>
      <c r="AZ15" s="11">
        <f>AZ14*AZ20</f>
        <v>6375.5377560863999</v>
      </c>
      <c r="BA15" s="11">
        <f>BA14*BA20</f>
        <v>6320.5698333491991</v>
      </c>
      <c r="BD15" s="11">
        <f t="shared" ref="BD15:BE15" si="229">BD14*BD20</f>
        <v>6101.2712995079992</v>
      </c>
      <c r="BE15" s="11">
        <f t="shared" si="229"/>
        <v>6130.9148845824002</v>
      </c>
      <c r="BF15" s="11">
        <f>BF14*BF20</f>
        <v>6238.9143902646001</v>
      </c>
      <c r="BG15" s="11">
        <f>BG14*BG20</f>
        <v>5942.3410153249997</v>
      </c>
      <c r="BH15" s="11">
        <f>BH14*BH20</f>
        <v>5942.3410153249997</v>
      </c>
      <c r="BK15" s="11">
        <f t="shared" ref="BK15" si="230">BK14*BK20</f>
        <v>6021.5028568200005</v>
      </c>
      <c r="BL15" s="11">
        <f t="shared" ref="BL15:BM15" si="231">BL14*BL20</f>
        <v>6021.5028568200005</v>
      </c>
      <c r="BM15" s="11">
        <f t="shared" si="231"/>
        <v>5662.9554531528001</v>
      </c>
      <c r="BN15" s="11">
        <f>BN14*BN20</f>
        <v>5719.1193822399991</v>
      </c>
      <c r="BO15" s="11">
        <f>BO14*BO20</f>
        <v>5766.7611763475998</v>
      </c>
      <c r="BR15" s="11">
        <f>BR14*BR20</f>
        <v>5650.2159903442007</v>
      </c>
      <c r="BS15" s="11">
        <f>BS14*BS20</f>
        <v>5643.6792479517999</v>
      </c>
      <c r="BT15" s="11">
        <f t="shared" ref="BT15:BV15" si="232">BT14*BT20</f>
        <v>5670.5370972403998</v>
      </c>
      <c r="BU15" s="11">
        <f t="shared" si="232"/>
        <v>5666.2885740383999</v>
      </c>
      <c r="BV15" s="11">
        <f t="shared" si="232"/>
        <v>5624.0010523399997</v>
      </c>
      <c r="BY15" s="11">
        <f t="shared" ref="BY15:BZ15" si="233">BY14*BY20</f>
        <v>5373.9386778175995</v>
      </c>
      <c r="BZ15" s="11">
        <f t="shared" si="233"/>
        <v>5729.6853322367997</v>
      </c>
      <c r="CA15" s="11">
        <f>CA14*CA20</f>
        <v>5587.6100072935997</v>
      </c>
      <c r="CB15" s="11">
        <f>CB14*CB20</f>
        <v>5655.823529499</v>
      </c>
      <c r="CC15" s="11">
        <f>CC14*CC20</f>
        <v>5473.9045482197998</v>
      </c>
      <c r="CF15" s="11">
        <f t="shared" ref="CF15:CJ15" si="234">CF14*CF20</f>
        <v>5514.2667532259993</v>
      </c>
      <c r="CG15" s="11">
        <f t="shared" si="234"/>
        <v>5525.6141528279995</v>
      </c>
      <c r="CH15" s="11">
        <f t="shared" si="234"/>
        <v>5582.4933047355998</v>
      </c>
      <c r="CI15" s="11">
        <f t="shared" si="234"/>
        <v>5664.6384600608008</v>
      </c>
      <c r="CJ15" s="11">
        <f t="shared" si="234"/>
        <v>5742.2594264991994</v>
      </c>
      <c r="CM15" s="11">
        <f t="shared" ref="CM15:CN15" si="235">CM14*CM20</f>
        <v>5673.9828080693997</v>
      </c>
      <c r="CN15" s="11">
        <f t="shared" si="235"/>
        <v>5759.7061277931998</v>
      </c>
      <c r="CO15" s="11">
        <f>CO14*CO20</f>
        <v>5944.1888175779995</v>
      </c>
      <c r="CP15" s="11">
        <f>CP14*CP20</f>
        <v>5714.7698874420003</v>
      </c>
      <c r="CQ15" s="11">
        <f>CQ14*CQ20</f>
        <v>5968.5943578096003</v>
      </c>
      <c r="CT15" s="11">
        <f t="shared" ref="CT15:CU15" si="236">CT14*CT20</f>
        <v>6031.1341802139996</v>
      </c>
      <c r="CU15" s="11">
        <f t="shared" si="236"/>
        <v>6027.8744731744</v>
      </c>
      <c r="CV15" s="11">
        <f>CV14*CV20</f>
        <v>6022.7375983433994</v>
      </c>
      <c r="CW15" s="11">
        <f>CW14*CW20</f>
        <v>5933.4558896624003</v>
      </c>
      <c r="CX15" s="11">
        <f>CX14*CX20</f>
        <v>5925.821026048</v>
      </c>
      <c r="DA15" s="11">
        <f t="shared" ref="DA15:DB15" si="237">DA14*DA20</f>
        <v>5729.7393013343999</v>
      </c>
      <c r="DB15" s="11">
        <f t="shared" si="237"/>
        <v>5880.7000605869998</v>
      </c>
      <c r="DC15" s="11">
        <f>DC14*DC20</f>
        <v>6006.7321673744009</v>
      </c>
      <c r="DD15" s="11">
        <f>DD14*DD20</f>
        <v>6020.3472170621999</v>
      </c>
      <c r="DI15" s="11">
        <f>DI14*DI20</f>
        <v>5825.2085185535998</v>
      </c>
      <c r="DJ15" s="11">
        <f>DJ14*DJ20</f>
        <v>5829.3753826308002</v>
      </c>
      <c r="DK15" s="11">
        <f>DK14*DK20</f>
        <v>5893.4263397679997</v>
      </c>
      <c r="DL15" s="11">
        <f>DL14*DL20</f>
        <v>5859.0390738396</v>
      </c>
      <c r="DO15" s="11">
        <f t="shared" ref="DO15:DP15" si="238">DO14*DO20</f>
        <v>5748.8599044557996</v>
      </c>
      <c r="DP15" s="11">
        <f t="shared" si="238"/>
        <v>5508.7354718770002</v>
      </c>
      <c r="DQ15" s="11">
        <f>DQ14*DQ20</f>
        <v>5568.2627030976</v>
      </c>
      <c r="DS15" s="11">
        <f t="shared" ref="DS15" si="239">DS14*DS20</f>
        <v>5604.3783470135995</v>
      </c>
      <c r="DV15" s="11">
        <f t="shared" ref="DV15:ED15" si="240">DV14*DV20</f>
        <v>5544.1846812131998</v>
      </c>
      <c r="DW15" s="11">
        <f t="shared" si="240"/>
        <v>5638.9681293351996</v>
      </c>
      <c r="DX15" s="11">
        <f t="shared" si="240"/>
        <v>5567.2808094419997</v>
      </c>
      <c r="DY15" s="11">
        <f t="shared" si="240"/>
        <v>5505.1723650329996</v>
      </c>
      <c r="DZ15" s="11">
        <f t="shared" si="240"/>
        <v>5721.6545850089997</v>
      </c>
      <c r="EC15" s="11">
        <f t="shared" si="240"/>
        <v>5704.5913332716</v>
      </c>
      <c r="ED15" s="11">
        <f t="shared" si="240"/>
        <v>5818.9553784780001</v>
      </c>
      <c r="EE15" s="11">
        <f>EE14*EE20</f>
        <v>5981.9305451135997</v>
      </c>
      <c r="EF15" s="11">
        <f>EF14*EF20</f>
        <v>5632.5167939216008</v>
      </c>
      <c r="EG15" s="11">
        <f>EG14*EG20</f>
        <v>5937.1033232213995</v>
      </c>
      <c r="EJ15" s="11">
        <f t="shared" ref="EJ15:EK15" si="241">EJ14*EJ20</f>
        <v>5961.2038983683997</v>
      </c>
      <c r="EK15" s="11">
        <f t="shared" si="241"/>
        <v>5931.7285258000002</v>
      </c>
      <c r="EL15" s="11">
        <f>EL14*EL20</f>
        <v>5842.4848468139999</v>
      </c>
      <c r="EM15" s="11">
        <f>EM14*EM20</f>
        <v>5717.3837510525991</v>
      </c>
      <c r="EN15" s="11">
        <f>EN14*EN20</f>
        <v>5806.2048484770003</v>
      </c>
      <c r="EQ15" s="11">
        <f t="shared" ref="EQ15:ER15" si="242">EQ14*EQ20</f>
        <v>5794.7602251329999</v>
      </c>
      <c r="ER15" s="11">
        <f t="shared" si="242"/>
        <v>5554.4363846751994</v>
      </c>
      <c r="ES15" s="11">
        <f>ES14*ES20</f>
        <v>5532.3029478618</v>
      </c>
      <c r="ET15" s="11">
        <f>ET14*ET20</f>
        <v>5593.6229099277998</v>
      </c>
      <c r="EU15" s="11">
        <f>EU14*EU20</f>
        <v>5594.4409341787996</v>
      </c>
      <c r="EX15" s="11">
        <f t="shared" ref="EX15:EY15" si="243">EX14*EX20</f>
        <v>5648.2518062013996</v>
      </c>
      <c r="EY15" s="11">
        <f t="shared" si="243"/>
        <v>5639.3651593510003</v>
      </c>
      <c r="EZ15" s="11">
        <f>EZ14*EZ20</f>
        <v>5694.5265154469998</v>
      </c>
      <c r="FA15" s="11">
        <f>FA14*FA20</f>
        <v>5503.3757099639997</v>
      </c>
      <c r="FB15" s="11">
        <f>FB14*FB20</f>
        <v>5610.5506657200003</v>
      </c>
      <c r="FE15" s="11">
        <f t="shared" ref="FE15:FF15" si="244">FE14*FE20</f>
        <v>5591.4917258200003</v>
      </c>
      <c r="FF15" s="11">
        <f t="shared" si="244"/>
        <v>5617.2367490712004</v>
      </c>
      <c r="FG15" s="11">
        <f>FG14*FG20</f>
        <v>5545.9801678335998</v>
      </c>
      <c r="FH15" s="11">
        <f>FH14*FH20</f>
        <v>5332.4057314065994</v>
      </c>
      <c r="FI15" s="11">
        <f>FI14*FI20</f>
        <v>5332.5980183629999</v>
      </c>
      <c r="FL15" s="11">
        <f t="shared" ref="FL15:FM15" si="245">FL14*FL20</f>
        <v>6143.2522908416004</v>
      </c>
      <c r="FM15" s="11">
        <f t="shared" si="245"/>
        <v>5622.3677596130001</v>
      </c>
      <c r="FN15" s="11">
        <f>FN14*FN20</f>
        <v>5600.1978583847995</v>
      </c>
      <c r="FO15" s="11">
        <f>FO14*FO20</f>
        <v>5600.1978583847995</v>
      </c>
      <c r="FP15" s="11">
        <f>FP14*FP20</f>
        <v>5735.849802495999</v>
      </c>
      <c r="FS15" s="11">
        <f t="shared" ref="FS15:FT15" si="246">FS14*FS20</f>
        <v>5775.1883362976005</v>
      </c>
      <c r="FT15" s="11">
        <f t="shared" si="246"/>
        <v>5727.7312452535989</v>
      </c>
      <c r="FU15" s="11">
        <f>FU14*FU20</f>
        <v>5885.8373322495991</v>
      </c>
      <c r="FV15" s="11">
        <f>FV14*FV20</f>
        <v>5781.5741063124005</v>
      </c>
      <c r="FW15" s="11">
        <f>FW14*FW20</f>
        <v>5737.1658724512008</v>
      </c>
      <c r="FZ15" s="11">
        <f t="shared" ref="FZ15:GA15" si="247">FZ14*FZ20</f>
        <v>5861.3577167859994</v>
      </c>
      <c r="GA15" s="11">
        <f t="shared" si="247"/>
        <v>5991.1493841055999</v>
      </c>
      <c r="GB15" s="11">
        <f>GB14*GB20</f>
        <v>6053.6960408320001</v>
      </c>
      <c r="GC15" s="11">
        <f>GC14*GC20</f>
        <v>5997.975593103999</v>
      </c>
      <c r="GD15" s="11">
        <f>GD14*GD20</f>
        <v>5985.6910095399999</v>
      </c>
      <c r="GG15" s="11">
        <f t="shared" ref="GG15:GH15" si="248">GG14*GG20</f>
        <v>5975.4858896986007</v>
      </c>
      <c r="GH15" s="11">
        <f t="shared" si="248"/>
        <v>5972.3236489092005</v>
      </c>
      <c r="GI15" s="11">
        <f>GI14*GI20</f>
        <v>5906.7425311685993</v>
      </c>
      <c r="GJ15" s="11">
        <f>GJ14*GJ20</f>
        <v>6040.1438007679999</v>
      </c>
      <c r="GK15" s="11">
        <f>GK14*GK20</f>
        <v>6108.399607585</v>
      </c>
      <c r="GN15" s="11">
        <f t="shared" ref="GN15:GO15" si="249">GN14*GN20</f>
        <v>6157.7558905741998</v>
      </c>
      <c r="GO15" s="11">
        <f t="shared" si="249"/>
        <v>6183.4343783937993</v>
      </c>
      <c r="GP15" s="11">
        <f>GP14*GP20</f>
        <v>6136.6986169675993</v>
      </c>
      <c r="GQ15" s="11">
        <f>GQ14*GQ20</f>
        <v>6258.3711979359996</v>
      </c>
      <c r="GR15" s="11">
        <f>GR14*GR20</f>
        <v>6206.8500221991999</v>
      </c>
      <c r="GU15" s="11">
        <f t="shared" ref="GU15:GV15" si="250">GU14*GU20</f>
        <v>6226.2892590492002</v>
      </c>
      <c r="GV15" s="11">
        <f t="shared" si="250"/>
        <v>6178.6610013083991</v>
      </c>
      <c r="GW15" s="11">
        <f>GW14*GW20</f>
        <v>6236.6538390551996</v>
      </c>
      <c r="GX15" s="11">
        <f>GX14*GX20</f>
        <v>6267.7278697704005</v>
      </c>
      <c r="GY15" s="11">
        <f>GY14*GY20</f>
        <v>6230.2975007174</v>
      </c>
      <c r="HB15" s="11">
        <f t="shared" ref="HB15:HC15" si="251">HB14*HB20</f>
        <v>6288.3868787739993</v>
      </c>
      <c r="HC15" s="11">
        <f t="shared" si="251"/>
        <v>6381.1949873759995</v>
      </c>
      <c r="HD15" s="11">
        <f>HD14*HD20</f>
        <v>6349.5313530880003</v>
      </c>
      <c r="HE15" s="11">
        <f>HE14*HE20</f>
        <v>6232.9644074852004</v>
      </c>
      <c r="HF15" s="11">
        <f>HF14*HF20</f>
        <v>6071.3282388528005</v>
      </c>
      <c r="HI15" s="11">
        <f t="shared" ref="HI15:HJ15" si="252">HI14*HI20</f>
        <v>6021.9393715800006</v>
      </c>
      <c r="HJ15" s="11">
        <f t="shared" si="252"/>
        <v>6041.7291650562001</v>
      </c>
      <c r="HK15" s="11">
        <f>HK14*HK20</f>
        <v>6066.0198225395998</v>
      </c>
      <c r="HL15" s="11">
        <f>HL14*HL20</f>
        <v>6073.7887270500005</v>
      </c>
      <c r="HM15" s="11">
        <f>HM14*HM20</f>
        <v>5964.8663894820002</v>
      </c>
      <c r="HP15" s="11">
        <f t="shared" ref="HP15:HQ15" si="253">HP14*HP20</f>
        <v>6018.9107528087998</v>
      </c>
      <c r="HQ15" s="11">
        <f t="shared" si="253"/>
        <v>6033.9707324907995</v>
      </c>
      <c r="HR15" s="11">
        <f>HR14*HR20</f>
        <v>6082.3505672357996</v>
      </c>
      <c r="HS15" s="11">
        <f>HS14*HS20</f>
        <v>5923.1274433782</v>
      </c>
      <c r="HT15" s="11">
        <f>HT14*HT20</f>
        <v>6029.7405517272</v>
      </c>
      <c r="HW15" s="11">
        <f t="shared" ref="HW15:HX15" si="254">HW14*HW20</f>
        <v>6033.3511019936004</v>
      </c>
      <c r="HX15" s="11">
        <f t="shared" si="254"/>
        <v>5974.8906643447999</v>
      </c>
      <c r="HY15" s="11">
        <f>HY14*HY20</f>
        <v>5958.8047867919995</v>
      </c>
      <c r="HZ15" s="11">
        <f>HZ14*HZ20</f>
        <v>6191.5768998555995</v>
      </c>
      <c r="IA15" s="11">
        <f>IA14*IA20</f>
        <v>6258.6279479811992</v>
      </c>
      <c r="ID15" s="11">
        <f t="shared" ref="ID15:IE15" si="255">ID14*ID20</f>
        <v>5999.4725521301989</v>
      </c>
      <c r="IE15" s="11">
        <f t="shared" si="255"/>
        <v>5844.8416296863998</v>
      </c>
      <c r="IF15" s="11">
        <f>IF14*IF20</f>
        <v>5840.0042524823994</v>
      </c>
      <c r="IG15" s="11">
        <f>IG14*IG20</f>
        <v>5929.4438340015995</v>
      </c>
      <c r="IH15" s="11">
        <f>IH14*IH20</f>
        <v>6070.5704227739998</v>
      </c>
      <c r="IK15" s="11">
        <f t="shared" ref="IK15:IL15" si="256">IK14*IK20</f>
        <v>6089.3484940859998</v>
      </c>
      <c r="IL15" s="11">
        <f t="shared" si="256"/>
        <v>6107.0088230580004</v>
      </c>
      <c r="IM15" s="11">
        <f>IM14*IM20</f>
        <v>6167.8741924799997</v>
      </c>
      <c r="IN15" s="11">
        <f>IN14*IN20</f>
        <v>6180.2594169469994</v>
      </c>
      <c r="IO15" s="11">
        <f>IO14*IO20</f>
        <v>6024.2015762544006</v>
      </c>
      <c r="IR15" s="11">
        <f t="shared" ref="IR15:IS15" si="257">IR14*IR20</f>
        <v>6076.9026646152006</v>
      </c>
      <c r="IS15" s="11">
        <f t="shared" si="257"/>
        <v>5912.8401573493993</v>
      </c>
      <c r="IT15" s="11">
        <f>IT14*IT20</f>
        <v>5920.3053975010007</v>
      </c>
      <c r="IU15" s="11">
        <f>IU14*IU20</f>
        <v>0</v>
      </c>
      <c r="IV15" s="11">
        <f>IV14*IV20</f>
        <v>0</v>
      </c>
      <c r="IW15" s="11">
        <f>IW14*IW20</f>
        <v>0</v>
      </c>
      <c r="IX15" s="11">
        <f t="shared" ref="IX15" si="258">IX14*IX20</f>
        <v>0</v>
      </c>
      <c r="JA15" s="11">
        <f>JA14*JA20</f>
        <v>0</v>
      </c>
      <c r="JB15" s="11">
        <f>JB14*JB20</f>
        <v>0</v>
      </c>
      <c r="JC15" s="11">
        <f>JC14*JC20</f>
        <v>0</v>
      </c>
      <c r="JD15" s="11">
        <f>JD14*JD20</f>
        <v>0</v>
      </c>
      <c r="JE15" s="11">
        <f t="shared" ref="JE15" si="259">JE14*JE20</f>
        <v>0</v>
      </c>
      <c r="JH15" s="11">
        <f>JH14*JH20</f>
        <v>0</v>
      </c>
      <c r="JI15" s="11">
        <f>JI14*JI20</f>
        <v>0</v>
      </c>
      <c r="JJ15" s="11">
        <f>JJ14*JJ20</f>
        <v>0</v>
      </c>
      <c r="JK15" s="11">
        <f>JK14*JK20</f>
        <v>0</v>
      </c>
      <c r="JL15" s="11">
        <f t="shared" ref="JL15" si="260">JL14*JL20</f>
        <v>0</v>
      </c>
      <c r="JO15" s="11">
        <f>JO14*JO20</f>
        <v>0</v>
      </c>
      <c r="JP15" s="11">
        <f>JP14*JP20</f>
        <v>0</v>
      </c>
      <c r="JQ15" s="11">
        <f>JQ14*JQ20</f>
        <v>0</v>
      </c>
      <c r="JR15" s="11">
        <f>JR14*JR20</f>
        <v>0</v>
      </c>
      <c r="JS15" s="11">
        <f t="shared" ref="JS15" si="261">JS14*JS20</f>
        <v>0</v>
      </c>
      <c r="JV15" s="11">
        <f>JV14*JV20</f>
        <v>0</v>
      </c>
      <c r="JW15" s="11">
        <f>JW14*JW20</f>
        <v>0</v>
      </c>
      <c r="JX15" s="11">
        <f>JX14*JX20</f>
        <v>0</v>
      </c>
      <c r="JY15" s="11">
        <f>JY14*JY20</f>
        <v>0</v>
      </c>
      <c r="JZ15" s="11">
        <f t="shared" ref="JZ15" si="262">JZ14*JZ20</f>
        <v>0</v>
      </c>
      <c r="KC15" s="11">
        <f>KC14*KC20</f>
        <v>0</v>
      </c>
      <c r="KD15" s="11">
        <f>KD14*KD20</f>
        <v>0</v>
      </c>
      <c r="KE15" s="11">
        <f>KE14*KE20</f>
        <v>0</v>
      </c>
      <c r="KF15" s="11">
        <f>KF14*KF20</f>
        <v>0</v>
      </c>
      <c r="KG15" s="11">
        <f t="shared" ref="KG15:KS15" si="263">KG14*KG20</f>
        <v>0</v>
      </c>
      <c r="KJ15" s="11">
        <f t="shared" si="263"/>
        <v>0</v>
      </c>
      <c r="KK15" s="11">
        <f t="shared" si="263"/>
        <v>0</v>
      </c>
      <c r="KL15" s="11">
        <f t="shared" si="263"/>
        <v>0</v>
      </c>
      <c r="KM15" s="11">
        <f t="shared" si="263"/>
        <v>0</v>
      </c>
      <c r="KN15" s="11">
        <f t="shared" si="263"/>
        <v>0</v>
      </c>
      <c r="KQ15" s="11">
        <f t="shared" si="263"/>
        <v>0</v>
      </c>
      <c r="KR15" s="11">
        <f t="shared" si="263"/>
        <v>0</v>
      </c>
      <c r="KS15" s="11">
        <f t="shared" si="263"/>
        <v>0</v>
      </c>
      <c r="KT15" s="11">
        <f>KT14*KT20</f>
        <v>0</v>
      </c>
      <c r="KU15" s="11">
        <f>KU14*KU20</f>
        <v>0</v>
      </c>
      <c r="KX15" s="11">
        <f t="shared" ref="KX15:KZ15" si="264">KX14*KX20</f>
        <v>0</v>
      </c>
      <c r="KY15" s="11">
        <f t="shared" si="264"/>
        <v>0</v>
      </c>
      <c r="KZ15" s="11">
        <f t="shared" si="264"/>
        <v>0</v>
      </c>
      <c r="LA15" s="11">
        <f>LA14*LA20</f>
        <v>0</v>
      </c>
      <c r="LB15" s="11">
        <f>LB14*LB20</f>
        <v>0</v>
      </c>
      <c r="LE15" s="11">
        <f t="shared" ref="LE15" si="265">LE14*LE20</f>
        <v>0</v>
      </c>
      <c r="LF15" s="11">
        <f>LF14*LF20</f>
        <v>0</v>
      </c>
      <c r="LG15" s="11">
        <f>LG14*LG20</f>
        <v>0</v>
      </c>
      <c r="LH15" s="11">
        <f>LH14*LH20</f>
        <v>0</v>
      </c>
      <c r="LI15" s="11">
        <f>LI14*LI20</f>
        <v>0</v>
      </c>
      <c r="LL15" s="11">
        <f t="shared" ref="LL15:MR15" si="266">LL14*LL20</f>
        <v>0</v>
      </c>
      <c r="LM15" s="11">
        <f t="shared" si="266"/>
        <v>0</v>
      </c>
      <c r="LN15" s="11">
        <f t="shared" si="266"/>
        <v>0</v>
      </c>
      <c r="LO15" s="11">
        <f t="shared" si="266"/>
        <v>0</v>
      </c>
      <c r="LP15" s="11">
        <f t="shared" si="266"/>
        <v>0</v>
      </c>
      <c r="LS15" s="11">
        <f t="shared" si="266"/>
        <v>0</v>
      </c>
      <c r="LT15" s="11">
        <f t="shared" si="266"/>
        <v>0</v>
      </c>
      <c r="LU15" s="11">
        <f t="shared" si="266"/>
        <v>0</v>
      </c>
      <c r="LV15" s="11">
        <f t="shared" si="266"/>
        <v>0</v>
      </c>
      <c r="LW15" s="11">
        <f t="shared" si="266"/>
        <v>0</v>
      </c>
      <c r="LZ15" s="11">
        <f t="shared" si="266"/>
        <v>0</v>
      </c>
      <c r="MA15" s="11">
        <f t="shared" si="266"/>
        <v>0</v>
      </c>
      <c r="MB15" s="11">
        <f t="shared" si="266"/>
        <v>0</v>
      </c>
      <c r="MC15" s="11">
        <f t="shared" si="266"/>
        <v>0</v>
      </c>
      <c r="MD15" s="11">
        <f t="shared" si="266"/>
        <v>0</v>
      </c>
      <c r="MG15" s="11">
        <f t="shared" si="266"/>
        <v>0</v>
      </c>
      <c r="MH15" s="11">
        <f t="shared" si="266"/>
        <v>0</v>
      </c>
      <c r="MI15" s="11">
        <f t="shared" si="266"/>
        <v>0</v>
      </c>
      <c r="MJ15" s="11">
        <f t="shared" si="266"/>
        <v>0</v>
      </c>
      <c r="MK15" s="11">
        <f t="shared" si="266"/>
        <v>0</v>
      </c>
      <c r="MN15" s="11">
        <f t="shared" si="266"/>
        <v>0</v>
      </c>
      <c r="MO15" s="11">
        <f t="shared" si="266"/>
        <v>0</v>
      </c>
      <c r="MP15" s="11">
        <f t="shared" si="266"/>
        <v>0</v>
      </c>
      <c r="MQ15" s="11">
        <f t="shared" si="266"/>
        <v>0</v>
      </c>
      <c r="MR15" s="11">
        <f t="shared" si="266"/>
        <v>0</v>
      </c>
      <c r="MU15" s="11">
        <f>MU14*MU20</f>
        <v>0</v>
      </c>
      <c r="MW15" s="11">
        <f>MW14*MW20</f>
        <v>0</v>
      </c>
      <c r="MX15" s="11">
        <f>MX14*MX20</f>
        <v>0</v>
      </c>
      <c r="MY15" s="11">
        <f>MY14*MY20</f>
        <v>0</v>
      </c>
      <c r="NB15" s="11">
        <f t="shared" ref="NB15" si="267">NB14*NB20</f>
        <v>0</v>
      </c>
    </row>
    <row r="16" spans="1:366" s="6" customFormat="1" ht="15" x14ac:dyDescent="0.25">
      <c r="A16" s="2" t="s">
        <v>13</v>
      </c>
      <c r="B16" s="6">
        <f t="shared" ref="B16" si="268">B13*0.22</f>
        <v>77</v>
      </c>
      <c r="C16" s="6">
        <f t="shared" ref="C16:D16" si="269">C13*0.22</f>
        <v>88</v>
      </c>
      <c r="D16" s="6">
        <f t="shared" si="269"/>
        <v>77</v>
      </c>
      <c r="G16" s="6">
        <f>G13*0.22</f>
        <v>77</v>
      </c>
      <c r="H16" s="6">
        <f>H13*0.22</f>
        <v>77</v>
      </c>
      <c r="I16" s="6">
        <f>I13*0.22</f>
        <v>72.599999999999994</v>
      </c>
      <c r="J16" s="6">
        <f t="shared" ref="J16:O16" si="270">J13*0.22</f>
        <v>66</v>
      </c>
      <c r="K16" s="6">
        <f t="shared" si="270"/>
        <v>66</v>
      </c>
      <c r="N16" s="6">
        <f t="shared" si="270"/>
        <v>44</v>
      </c>
      <c r="O16" s="6">
        <f t="shared" si="270"/>
        <v>44</v>
      </c>
      <c r="P16" s="6">
        <f>P13*0.22</f>
        <v>44</v>
      </c>
      <c r="Q16" s="6">
        <f t="shared" ref="Q16:W16" si="271">Q13*0.22</f>
        <v>44</v>
      </c>
      <c r="R16" s="6">
        <f t="shared" si="271"/>
        <v>33</v>
      </c>
      <c r="U16" s="6">
        <f t="shared" si="271"/>
        <v>33</v>
      </c>
      <c r="V16" s="6">
        <f t="shared" si="271"/>
        <v>66</v>
      </c>
      <c r="W16" s="6">
        <f t="shared" si="271"/>
        <v>33</v>
      </c>
      <c r="X16" s="6">
        <f>X13*0.22</f>
        <v>11</v>
      </c>
      <c r="Y16" s="6">
        <f>Y13*0.22</f>
        <v>-22</v>
      </c>
      <c r="AB16" s="6">
        <f t="shared" ref="AB16:AC16" si="272">AB13*0.22</f>
        <v>-22</v>
      </c>
      <c r="AC16" s="6">
        <f t="shared" si="272"/>
        <v>-11</v>
      </c>
      <c r="AD16" s="6">
        <f>AD13*0.22</f>
        <v>-11</v>
      </c>
      <c r="AE16" s="6">
        <f t="shared" ref="AE16:AJ16" si="273">AE13*0.22</f>
        <v>-13.2</v>
      </c>
      <c r="AF16" s="6">
        <f t="shared" si="273"/>
        <v>-30.8</v>
      </c>
      <c r="AI16" s="6">
        <f t="shared" si="273"/>
        <v>-30.8</v>
      </c>
      <c r="AJ16" s="6">
        <f t="shared" si="273"/>
        <v>-33</v>
      </c>
      <c r="AK16" s="6">
        <f>AK13*0.22</f>
        <v>-11</v>
      </c>
      <c r="AL16" s="6">
        <f t="shared" ref="AL16:AQ16" si="274">AL13*0.22</f>
        <v>-11</v>
      </c>
      <c r="AM16" s="6">
        <f t="shared" si="274"/>
        <v>22</v>
      </c>
      <c r="AP16" s="6">
        <f t="shared" si="274"/>
        <v>35.200000000000003</v>
      </c>
      <c r="AQ16" s="6">
        <f t="shared" si="274"/>
        <v>26.4</v>
      </c>
      <c r="AR16" s="6">
        <f>AR13*0.22</f>
        <v>26.4</v>
      </c>
      <c r="AS16" s="6">
        <f t="shared" ref="AS16:AX16" si="275">AS13*0.22</f>
        <v>55</v>
      </c>
      <c r="AT16" s="6">
        <f>AT13*0.22</f>
        <v>59.4</v>
      </c>
      <c r="AW16" s="6">
        <f t="shared" si="275"/>
        <v>59.4</v>
      </c>
      <c r="AX16" s="6">
        <f t="shared" si="275"/>
        <v>66</v>
      </c>
      <c r="AY16" s="6">
        <f>AY13*0.22</f>
        <v>77</v>
      </c>
      <c r="AZ16" s="6">
        <f t="shared" ref="AZ16:BE16" si="276">AZ13*0.22</f>
        <v>77</v>
      </c>
      <c r="BA16" s="6">
        <f t="shared" si="276"/>
        <v>77</v>
      </c>
      <c r="BD16" s="6">
        <f t="shared" si="276"/>
        <v>57.2</v>
      </c>
      <c r="BE16" s="6">
        <f t="shared" si="276"/>
        <v>57.2</v>
      </c>
      <c r="BF16" s="6">
        <f>BF13*0.22</f>
        <v>88</v>
      </c>
      <c r="BG16" s="6">
        <f t="shared" ref="BG16:BK16" si="277">BG13*0.22</f>
        <v>33</v>
      </c>
      <c r="BH16" s="6">
        <f t="shared" si="277"/>
        <v>33</v>
      </c>
      <c r="BK16" s="6">
        <f t="shared" si="277"/>
        <v>66</v>
      </c>
      <c r="BL16" s="6">
        <f t="shared" ref="BL16:BM16" si="278">BL13*0.22</f>
        <v>66</v>
      </c>
      <c r="BM16" s="6">
        <f t="shared" si="278"/>
        <v>44</v>
      </c>
      <c r="BN16" s="6">
        <f t="shared" ref="BN16:BO16" si="279">BN13*0.22</f>
        <v>55</v>
      </c>
      <c r="BO16" s="6">
        <f t="shared" si="279"/>
        <v>55</v>
      </c>
      <c r="BR16" s="6">
        <f>BR13*0.22</f>
        <v>55</v>
      </c>
      <c r="BS16" s="6">
        <f t="shared" ref="BS16:BV16" si="280">BS13*0.22</f>
        <v>55</v>
      </c>
      <c r="BT16" s="6">
        <f t="shared" si="280"/>
        <v>66</v>
      </c>
      <c r="BU16" s="6">
        <f t="shared" si="280"/>
        <v>77</v>
      </c>
      <c r="BV16" s="6">
        <f t="shared" si="280"/>
        <v>77</v>
      </c>
      <c r="BY16" s="6">
        <f t="shared" ref="BY16:BZ16" si="281">BY13*0.22</f>
        <v>72.599999999999994</v>
      </c>
      <c r="BZ16" s="6">
        <f t="shared" si="281"/>
        <v>72.599999999999994</v>
      </c>
      <c r="CA16" s="6">
        <f>CA13*0.22</f>
        <v>55</v>
      </c>
      <c r="CB16" s="6">
        <f t="shared" ref="CB16:CC16" si="282">CB13*0.22</f>
        <v>55</v>
      </c>
      <c r="CC16" s="6">
        <f t="shared" si="282"/>
        <v>22</v>
      </c>
      <c r="CF16" s="6">
        <f>CF13*0.22</f>
        <v>33</v>
      </c>
      <c r="CG16" s="6">
        <f>CG13*0.22</f>
        <v>39.6</v>
      </c>
      <c r="CH16" s="6">
        <f>CH13*0.22</f>
        <v>33</v>
      </c>
      <c r="CI16" s="6">
        <f t="shared" ref="CI16:CN16" si="283">CI13*0.22</f>
        <v>11</v>
      </c>
      <c r="CJ16" s="6">
        <f t="shared" si="283"/>
        <v>0</v>
      </c>
      <c r="CM16" s="6">
        <f t="shared" si="283"/>
        <v>0</v>
      </c>
      <c r="CN16" s="6">
        <f t="shared" si="283"/>
        <v>-33</v>
      </c>
      <c r="CO16" s="6">
        <f>CO13*0.22</f>
        <v>-26.4</v>
      </c>
      <c r="CP16" s="6">
        <f t="shared" ref="CP16:CU16" si="284">CP13*0.22</f>
        <v>-17.600000000000001</v>
      </c>
      <c r="CQ16" s="6">
        <f t="shared" si="284"/>
        <v>17.600000000000001</v>
      </c>
      <c r="CT16" s="6">
        <f t="shared" si="284"/>
        <v>22</v>
      </c>
      <c r="CU16" s="6">
        <f t="shared" si="284"/>
        <v>15.4</v>
      </c>
      <c r="CV16" s="6">
        <f>CV13*0.22</f>
        <v>-22</v>
      </c>
      <c r="CW16" s="6">
        <f t="shared" ref="CW16:CX16" si="285">CW13*0.22</f>
        <v>-22</v>
      </c>
      <c r="CX16" s="6">
        <f t="shared" si="285"/>
        <v>-33</v>
      </c>
      <c r="DA16" s="6">
        <f t="shared" ref="DA16:DB16" si="286">DA13*0.22</f>
        <v>-44</v>
      </c>
      <c r="DB16" s="6">
        <f t="shared" si="286"/>
        <v>-44</v>
      </c>
      <c r="DC16" s="6">
        <f>DC13*0.22</f>
        <v>-22</v>
      </c>
      <c r="DD16" s="6">
        <f t="shared" ref="DD16" si="287">DD13*0.22</f>
        <v>-22</v>
      </c>
      <c r="DI16" s="6">
        <f>DI13*0.22</f>
        <v>-33</v>
      </c>
      <c r="DJ16" s="6">
        <f>DJ13*0.22</f>
        <v>-33</v>
      </c>
      <c r="DK16" s="6">
        <f t="shared" ref="DK16:DP16" si="288">DK13*0.22</f>
        <v>-55</v>
      </c>
      <c r="DL16" s="6">
        <f t="shared" si="288"/>
        <v>-55</v>
      </c>
      <c r="DO16" s="6">
        <f t="shared" si="288"/>
        <v>-88</v>
      </c>
      <c r="DP16" s="6">
        <f t="shared" si="288"/>
        <v>-99</v>
      </c>
      <c r="DQ16" s="6">
        <f>DQ13*0.22</f>
        <v>-88</v>
      </c>
      <c r="DS16" s="6">
        <f t="shared" ref="DS16" si="289">DS13*0.22</f>
        <v>-88</v>
      </c>
      <c r="DV16" s="6">
        <f>DV13*0.22</f>
        <v>-88</v>
      </c>
      <c r="DW16" s="6">
        <f t="shared" ref="DW16:ED16" si="290">DW13*0.22</f>
        <v>-72.599999999999994</v>
      </c>
      <c r="DX16" s="6">
        <f t="shared" si="290"/>
        <v>-66</v>
      </c>
      <c r="DY16" s="6">
        <f t="shared" si="290"/>
        <v>-66</v>
      </c>
      <c r="DZ16" s="6">
        <f t="shared" si="290"/>
        <v>-48.4</v>
      </c>
      <c r="EC16" s="6">
        <f t="shared" si="290"/>
        <v>-88</v>
      </c>
      <c r="ED16" s="6">
        <f t="shared" si="290"/>
        <v>-88</v>
      </c>
      <c r="EE16" s="6">
        <f>EE13*0.22</f>
        <v>-88</v>
      </c>
      <c r="EF16" s="6">
        <f t="shared" ref="EF16:EK16" si="291">EF13*0.22</f>
        <v>-88</v>
      </c>
      <c r="EG16" s="6">
        <f t="shared" si="291"/>
        <v>-33</v>
      </c>
      <c r="EJ16" s="6">
        <f t="shared" si="291"/>
        <v>-33</v>
      </c>
      <c r="EK16" s="6">
        <f t="shared" si="291"/>
        <v>-44</v>
      </c>
      <c r="EL16" s="6">
        <f>EL13*0.22</f>
        <v>-66</v>
      </c>
      <c r="EM16" s="6">
        <f t="shared" ref="EM16:ER16" si="292">EM13*0.22</f>
        <v>-66</v>
      </c>
      <c r="EN16" s="6">
        <f t="shared" si="292"/>
        <v>-66</v>
      </c>
      <c r="EQ16" s="6">
        <f t="shared" si="292"/>
        <v>-66</v>
      </c>
      <c r="ER16" s="6">
        <f t="shared" si="292"/>
        <v>-110</v>
      </c>
      <c r="ES16" s="6">
        <f>ES13*0.22</f>
        <v>-110</v>
      </c>
      <c r="ET16" s="6">
        <f t="shared" ref="ET16:EY16" si="293">ET13*0.22</f>
        <v>-77</v>
      </c>
      <c r="EU16" s="6">
        <f t="shared" si="293"/>
        <v>-55</v>
      </c>
      <c r="EX16" s="6">
        <f t="shared" si="293"/>
        <v>-44</v>
      </c>
      <c r="EY16" s="6">
        <f t="shared" si="293"/>
        <v>-33</v>
      </c>
      <c r="EZ16" s="6">
        <f>EZ13*0.22</f>
        <v>-22</v>
      </c>
      <c r="FA16" s="6">
        <f t="shared" ref="FA16:FF16" si="294">FA13*0.22</f>
        <v>-44</v>
      </c>
      <c r="FB16" s="6">
        <f t="shared" si="294"/>
        <v>-44</v>
      </c>
      <c r="FE16" s="6">
        <f t="shared" si="294"/>
        <v>-44</v>
      </c>
      <c r="FF16" s="6">
        <f t="shared" si="294"/>
        <v>-44</v>
      </c>
      <c r="FG16" s="6">
        <f>FG13*0.22</f>
        <v>-55</v>
      </c>
      <c r="FH16" s="6">
        <f t="shared" ref="FH16:FM16" si="295">FH13*0.22</f>
        <v>-88</v>
      </c>
      <c r="FI16" s="6">
        <f t="shared" si="295"/>
        <v>-88</v>
      </c>
      <c r="FL16" s="6">
        <f t="shared" si="295"/>
        <v>-101.2</v>
      </c>
      <c r="FM16" s="6">
        <f t="shared" si="295"/>
        <v>-187</v>
      </c>
      <c r="FN16" s="6">
        <f>FN13*0.22</f>
        <v>-187</v>
      </c>
      <c r="FO16" s="6">
        <f t="shared" ref="FO16:FT16" si="296">FO13*0.22</f>
        <v>-187</v>
      </c>
      <c r="FP16" s="6">
        <f t="shared" si="296"/>
        <v>-165</v>
      </c>
      <c r="FS16" s="6">
        <f t="shared" si="296"/>
        <v>-154</v>
      </c>
      <c r="FT16" s="6">
        <f t="shared" si="296"/>
        <v>-132</v>
      </c>
      <c r="FU16" s="6">
        <f>FU13*0.22</f>
        <v>-88</v>
      </c>
      <c r="FV16" s="6">
        <f t="shared" ref="FV16:GA16" si="297">FV13*0.22</f>
        <v>-92.4</v>
      </c>
      <c r="FW16" s="6">
        <f t="shared" si="297"/>
        <v>-92.4</v>
      </c>
      <c r="FZ16" s="6">
        <f t="shared" si="297"/>
        <v>-77</v>
      </c>
      <c r="GA16" s="6">
        <f t="shared" si="297"/>
        <v>-88</v>
      </c>
      <c r="GB16" s="6">
        <f>GB13*0.22</f>
        <v>-99</v>
      </c>
      <c r="GC16" s="6">
        <f t="shared" ref="GC16:GH16" si="298">GC13*0.22</f>
        <v>-99</v>
      </c>
      <c r="GD16" s="6">
        <f t="shared" si="298"/>
        <v>-99</v>
      </c>
      <c r="GG16" s="6">
        <f t="shared" si="298"/>
        <v>-99</v>
      </c>
      <c r="GH16" s="6">
        <f t="shared" si="298"/>
        <v>-99</v>
      </c>
      <c r="GI16" s="6">
        <f>GI13*0.22</f>
        <v>-88</v>
      </c>
      <c r="GJ16" s="6">
        <f t="shared" ref="GJ16:GO16" si="299">GJ13*0.22</f>
        <v>-88</v>
      </c>
      <c r="GK16" s="6">
        <f t="shared" si="299"/>
        <v>-88</v>
      </c>
      <c r="GN16" s="6">
        <f t="shared" si="299"/>
        <v>-88</v>
      </c>
      <c r="GO16" s="6">
        <f t="shared" si="299"/>
        <v>-88</v>
      </c>
      <c r="GP16" s="6">
        <f>GP13*0.22</f>
        <v>-105.6</v>
      </c>
      <c r="GQ16" s="6">
        <f t="shared" ref="GQ16:GV16" si="300">GQ13*0.22</f>
        <v>-114.4</v>
      </c>
      <c r="GR16" s="6">
        <f t="shared" si="300"/>
        <v>-114.4</v>
      </c>
      <c r="GU16" s="6">
        <f t="shared" si="300"/>
        <v>-114.4</v>
      </c>
      <c r="GV16" s="6">
        <f t="shared" si="300"/>
        <v>-114.4</v>
      </c>
      <c r="GW16" s="6">
        <f>GW13*0.22</f>
        <v>-114.4</v>
      </c>
      <c r="GX16" s="6">
        <f t="shared" ref="GX16:GY16" si="301">GX13*0.22</f>
        <v>-114.4</v>
      </c>
      <c r="GY16" s="6">
        <f t="shared" si="301"/>
        <v>-121</v>
      </c>
      <c r="HB16" s="6">
        <f t="shared" ref="HB16:HC16" si="302">HB13*0.22</f>
        <v>-121</v>
      </c>
      <c r="HC16" s="6">
        <f t="shared" si="302"/>
        <v>-121</v>
      </c>
      <c r="HD16" s="6">
        <f>HD13*0.22</f>
        <v>-116.6</v>
      </c>
      <c r="HE16" s="6">
        <f t="shared" ref="HE16:HF16" si="303">HE13*0.22</f>
        <v>-105.6</v>
      </c>
      <c r="HF16" s="6">
        <f t="shared" si="303"/>
        <v>-105.6</v>
      </c>
      <c r="HI16" s="6">
        <f t="shared" ref="HI16:HJ16" si="304">HI13*0.22</f>
        <v>-110</v>
      </c>
      <c r="HJ16" s="6">
        <f t="shared" si="304"/>
        <v>-88</v>
      </c>
      <c r="HK16" s="6">
        <f>HK13*0.22</f>
        <v>-77</v>
      </c>
      <c r="HL16" s="6">
        <f t="shared" ref="HL16:HM16" si="305">HL13*0.22</f>
        <v>-66</v>
      </c>
      <c r="HM16" s="6">
        <f t="shared" si="305"/>
        <v>-61.6</v>
      </c>
      <c r="HP16" s="6">
        <f t="shared" ref="HP16:HQ16" si="306">HP13*0.22</f>
        <v>-66</v>
      </c>
      <c r="HQ16" s="6">
        <f t="shared" si="306"/>
        <v>-55</v>
      </c>
      <c r="HR16" s="6">
        <f>HR13*0.22</f>
        <v>-50.6</v>
      </c>
      <c r="HS16" s="6">
        <f t="shared" ref="HS16:HX16" si="307">HS13*0.22</f>
        <v>-50.6</v>
      </c>
      <c r="HT16" s="6">
        <f t="shared" si="307"/>
        <v>-55</v>
      </c>
      <c r="HW16" s="6">
        <f t="shared" si="307"/>
        <v>-61.6</v>
      </c>
      <c r="HX16" s="6">
        <f t="shared" si="307"/>
        <v>-48.4</v>
      </c>
      <c r="HY16" s="6">
        <f>HY13*0.22</f>
        <v>-39.6</v>
      </c>
      <c r="HZ16" s="6">
        <f t="shared" ref="HZ16:IE16" si="308">HZ13*0.22</f>
        <v>-55</v>
      </c>
      <c r="IA16" s="6">
        <f t="shared" si="308"/>
        <v>-55</v>
      </c>
      <c r="ID16" s="6">
        <f t="shared" si="308"/>
        <v>-88</v>
      </c>
      <c r="IE16" s="6">
        <f t="shared" si="308"/>
        <v>-88</v>
      </c>
      <c r="IF16" s="6">
        <f>IF13*0.22</f>
        <v>-88</v>
      </c>
      <c r="IG16" s="6">
        <f t="shared" ref="IG16:IL16" si="309">IG13*0.22</f>
        <v>-66</v>
      </c>
      <c r="IH16" s="6">
        <f t="shared" si="309"/>
        <v>-22</v>
      </c>
      <c r="IK16" s="6">
        <f t="shared" si="309"/>
        <v>-22</v>
      </c>
      <c r="IL16" s="6">
        <f t="shared" si="309"/>
        <v>-22</v>
      </c>
      <c r="IM16" s="6">
        <f>IM13*0.22</f>
        <v>-4.4000000000000004</v>
      </c>
      <c r="IN16" s="6">
        <f t="shared" ref="IN16:IS16" si="310">IN13*0.22</f>
        <v>-4.4000000000000004</v>
      </c>
      <c r="IO16" s="6">
        <f t="shared" si="310"/>
        <v>-4.4000000000000004</v>
      </c>
      <c r="IR16" s="6">
        <f t="shared" si="310"/>
        <v>-4.4000000000000004</v>
      </c>
      <c r="IS16" s="6">
        <f t="shared" si="310"/>
        <v>-11</v>
      </c>
      <c r="IT16" s="6">
        <f>IT13*0.22</f>
        <v>-17.600000000000001</v>
      </c>
      <c r="IU16" s="6">
        <f t="shared" ref="IU16:IX16" si="311">IU13*0.22</f>
        <v>0</v>
      </c>
      <c r="IV16" s="6">
        <f t="shared" si="311"/>
        <v>0</v>
      </c>
      <c r="IW16" s="6">
        <f t="shared" si="311"/>
        <v>0</v>
      </c>
      <c r="IX16" s="6">
        <f t="shared" si="311"/>
        <v>0</v>
      </c>
      <c r="JA16" s="6">
        <f>JA13*0.22</f>
        <v>0</v>
      </c>
      <c r="JB16" s="6">
        <f t="shared" ref="JB16:JE16" si="312">JB13*0.22</f>
        <v>0</v>
      </c>
      <c r="JC16" s="6">
        <f t="shared" si="312"/>
        <v>0</v>
      </c>
      <c r="JD16" s="6">
        <f t="shared" si="312"/>
        <v>0</v>
      </c>
      <c r="JE16" s="6">
        <f t="shared" si="312"/>
        <v>0</v>
      </c>
      <c r="JH16" s="6">
        <f>JH13*0.22</f>
        <v>0</v>
      </c>
      <c r="JI16" s="6">
        <f t="shared" ref="JI16:JL16" si="313">JI13*0.22</f>
        <v>0</v>
      </c>
      <c r="JJ16" s="6">
        <f t="shared" si="313"/>
        <v>0</v>
      </c>
      <c r="JK16" s="6">
        <f t="shared" si="313"/>
        <v>0</v>
      </c>
      <c r="JL16" s="6">
        <f t="shared" si="313"/>
        <v>0</v>
      </c>
      <c r="JO16" s="6">
        <f>JO13*0.22</f>
        <v>0</v>
      </c>
      <c r="JP16" s="6">
        <f t="shared" ref="JP16:JS16" si="314">JP13*0.22</f>
        <v>0</v>
      </c>
      <c r="JQ16" s="6">
        <f t="shared" si="314"/>
        <v>0</v>
      </c>
      <c r="JR16" s="6">
        <f t="shared" si="314"/>
        <v>0</v>
      </c>
      <c r="JS16" s="6">
        <f t="shared" si="314"/>
        <v>0</v>
      </c>
      <c r="JV16" s="6">
        <f>JV13*0.22</f>
        <v>0</v>
      </c>
      <c r="JW16" s="6">
        <f t="shared" ref="JW16:JZ16" si="315">JW13*0.22</f>
        <v>0</v>
      </c>
      <c r="JX16" s="6">
        <f t="shared" si="315"/>
        <v>0</v>
      </c>
      <c r="JY16" s="6">
        <f t="shared" si="315"/>
        <v>0</v>
      </c>
      <c r="JZ16" s="6">
        <f t="shared" si="315"/>
        <v>0</v>
      </c>
      <c r="KC16" s="6">
        <f>KC13*0.22</f>
        <v>0</v>
      </c>
      <c r="KD16" s="6">
        <f t="shared" ref="KD16:KU16" si="316">KD13*0.22</f>
        <v>0</v>
      </c>
      <c r="KE16" s="6">
        <f t="shared" si="316"/>
        <v>0</v>
      </c>
      <c r="KF16" s="6">
        <f t="shared" si="316"/>
        <v>0</v>
      </c>
      <c r="KG16" s="6">
        <f t="shared" si="316"/>
        <v>0</v>
      </c>
      <c r="KJ16" s="6">
        <f t="shared" si="316"/>
        <v>0</v>
      </c>
      <c r="KK16" s="6">
        <f t="shared" si="316"/>
        <v>0</v>
      </c>
      <c r="KL16" s="6">
        <f t="shared" si="316"/>
        <v>0</v>
      </c>
      <c r="KM16" s="6">
        <f t="shared" si="316"/>
        <v>0</v>
      </c>
      <c r="KN16" s="6">
        <f t="shared" si="316"/>
        <v>0</v>
      </c>
      <c r="KQ16" s="6">
        <f t="shared" si="316"/>
        <v>0</v>
      </c>
      <c r="KR16" s="6">
        <f t="shared" si="316"/>
        <v>0</v>
      </c>
      <c r="KS16" s="6">
        <f t="shared" si="316"/>
        <v>0</v>
      </c>
      <c r="KT16" s="6">
        <f t="shared" si="316"/>
        <v>0</v>
      </c>
      <c r="KU16" s="6">
        <f t="shared" si="316"/>
        <v>0</v>
      </c>
      <c r="KX16" s="6">
        <f t="shared" ref="KX16:LE16" si="317">KX13*0.22</f>
        <v>0</v>
      </c>
      <c r="KY16" s="6">
        <f t="shared" si="317"/>
        <v>0</v>
      </c>
      <c r="KZ16" s="6">
        <f t="shared" si="317"/>
        <v>0</v>
      </c>
      <c r="LA16" s="6">
        <f t="shared" si="317"/>
        <v>0</v>
      </c>
      <c r="LB16" s="6">
        <f t="shared" si="317"/>
        <v>0</v>
      </c>
      <c r="LE16" s="6">
        <f t="shared" si="317"/>
        <v>0</v>
      </c>
      <c r="LF16" s="6">
        <f>LF13*0.22</f>
        <v>0</v>
      </c>
      <c r="LG16" s="6">
        <f>LG13*0.22</f>
        <v>0</v>
      </c>
      <c r="LH16" s="6">
        <f>LH13*0.22</f>
        <v>0</v>
      </c>
      <c r="LI16" s="6">
        <f>LI13*0.22</f>
        <v>0</v>
      </c>
      <c r="LL16" s="6">
        <f t="shared" ref="LL16:MR16" si="318">LL13*0.22</f>
        <v>0</v>
      </c>
      <c r="LM16" s="6">
        <f t="shared" si="318"/>
        <v>0</v>
      </c>
      <c r="LN16" s="6">
        <f t="shared" si="318"/>
        <v>0</v>
      </c>
      <c r="LO16" s="6">
        <f t="shared" si="318"/>
        <v>0</v>
      </c>
      <c r="LP16" s="6">
        <f t="shared" si="318"/>
        <v>0</v>
      </c>
      <c r="LS16" s="6">
        <f t="shared" si="318"/>
        <v>0</v>
      </c>
      <c r="LT16" s="6">
        <f t="shared" si="318"/>
        <v>0</v>
      </c>
      <c r="LU16" s="6">
        <f t="shared" si="318"/>
        <v>0</v>
      </c>
      <c r="LV16" s="6">
        <f t="shared" si="318"/>
        <v>0</v>
      </c>
      <c r="LW16" s="6">
        <f t="shared" si="318"/>
        <v>0</v>
      </c>
      <c r="LZ16" s="6">
        <f t="shared" si="318"/>
        <v>0</v>
      </c>
      <c r="MA16" s="6">
        <f t="shared" si="318"/>
        <v>0</v>
      </c>
      <c r="MB16" s="6">
        <f t="shared" si="318"/>
        <v>0</v>
      </c>
      <c r="MC16" s="6">
        <f t="shared" si="318"/>
        <v>0</v>
      </c>
      <c r="MD16" s="6">
        <f t="shared" si="318"/>
        <v>0</v>
      </c>
      <c r="MG16" s="6">
        <f t="shared" si="318"/>
        <v>0</v>
      </c>
      <c r="MH16" s="6">
        <f t="shared" si="318"/>
        <v>0</v>
      </c>
      <c r="MI16" s="6">
        <f t="shared" si="318"/>
        <v>0</v>
      </c>
      <c r="MJ16" s="6">
        <f t="shared" si="318"/>
        <v>0</v>
      </c>
      <c r="MK16" s="6">
        <f t="shared" si="318"/>
        <v>0</v>
      </c>
      <c r="MN16" s="6">
        <f t="shared" si="318"/>
        <v>0</v>
      </c>
      <c r="MO16" s="6">
        <f t="shared" si="318"/>
        <v>0</v>
      </c>
      <c r="MP16" s="6">
        <f t="shared" si="318"/>
        <v>0</v>
      </c>
      <c r="MQ16" s="6">
        <f t="shared" si="318"/>
        <v>0</v>
      </c>
      <c r="MR16" s="6">
        <f t="shared" si="318"/>
        <v>0</v>
      </c>
      <c r="MU16" s="6">
        <f>MU13*0.22</f>
        <v>0</v>
      </c>
      <c r="MW16" s="6">
        <f>MW13*0.22</f>
        <v>0</v>
      </c>
      <c r="MX16" s="6">
        <f>MX13*0.22</f>
        <v>0</v>
      </c>
      <c r="MY16" s="6">
        <f>MY13*0.22</f>
        <v>0</v>
      </c>
      <c r="NB16" s="6">
        <f t="shared" ref="NB16" si="319">NB13*0.22</f>
        <v>0</v>
      </c>
    </row>
    <row r="17" spans="1:378" s="9" customFormat="1" ht="15" x14ac:dyDescent="0.25">
      <c r="A17" s="38" t="s">
        <v>14</v>
      </c>
      <c r="B17" s="9">
        <v>350</v>
      </c>
      <c r="C17" s="9">
        <v>400</v>
      </c>
      <c r="D17" s="9">
        <v>350</v>
      </c>
      <c r="G17" s="9">
        <v>350</v>
      </c>
      <c r="H17" s="9">
        <v>350</v>
      </c>
      <c r="I17" s="9">
        <v>330</v>
      </c>
      <c r="J17" s="9">
        <v>300</v>
      </c>
      <c r="K17" s="9">
        <v>300</v>
      </c>
      <c r="N17" s="9">
        <v>200</v>
      </c>
      <c r="O17" s="9">
        <v>200</v>
      </c>
      <c r="P17" s="9">
        <v>200</v>
      </c>
      <c r="Q17" s="9">
        <v>200</v>
      </c>
      <c r="R17" s="9">
        <v>150</v>
      </c>
      <c r="U17" s="9">
        <v>150</v>
      </c>
      <c r="V17" s="9">
        <v>300</v>
      </c>
      <c r="W17" s="9">
        <v>150</v>
      </c>
      <c r="X17" s="9">
        <v>50</v>
      </c>
      <c r="Y17" s="9">
        <v>-100</v>
      </c>
      <c r="AB17" s="9">
        <v>-100</v>
      </c>
      <c r="AC17" s="9">
        <v>-50</v>
      </c>
      <c r="AD17" s="9">
        <v>-50</v>
      </c>
      <c r="AE17" s="9">
        <v>-60</v>
      </c>
      <c r="AF17" s="9">
        <v>-140</v>
      </c>
      <c r="AI17" s="9">
        <v>-140</v>
      </c>
      <c r="AJ17" s="9">
        <v>-150</v>
      </c>
      <c r="AK17" s="9">
        <v>-50</v>
      </c>
      <c r="AL17" s="9">
        <v>-50</v>
      </c>
      <c r="AM17" s="9">
        <v>100</v>
      </c>
      <c r="AP17" s="9">
        <v>160</v>
      </c>
      <c r="AQ17" s="9">
        <v>120</v>
      </c>
      <c r="AR17" s="9">
        <v>120</v>
      </c>
      <c r="AS17" s="9">
        <v>250</v>
      </c>
      <c r="AT17" s="9">
        <v>270</v>
      </c>
      <c r="AW17" s="9">
        <v>270</v>
      </c>
      <c r="AX17" s="9">
        <v>300</v>
      </c>
      <c r="AY17" s="9">
        <v>350</v>
      </c>
      <c r="AZ17" s="9">
        <v>350</v>
      </c>
      <c r="BA17" s="9">
        <v>350</v>
      </c>
      <c r="BD17" s="9">
        <v>260</v>
      </c>
      <c r="BE17" s="9">
        <v>260</v>
      </c>
      <c r="BF17" s="9">
        <v>400</v>
      </c>
      <c r="BG17" s="9">
        <v>150</v>
      </c>
      <c r="BH17" s="9">
        <v>150</v>
      </c>
      <c r="BK17" s="9">
        <v>300</v>
      </c>
      <c r="BL17" s="9">
        <v>300</v>
      </c>
      <c r="BM17" s="9">
        <v>200</v>
      </c>
      <c r="BN17" s="9">
        <v>250</v>
      </c>
      <c r="BO17" s="9">
        <v>250</v>
      </c>
      <c r="BR17" s="9">
        <v>250</v>
      </c>
      <c r="BS17" s="9">
        <v>250</v>
      </c>
      <c r="BT17" s="9">
        <v>300</v>
      </c>
      <c r="BU17" s="9">
        <v>350</v>
      </c>
      <c r="BV17" s="9">
        <v>350</v>
      </c>
      <c r="BY17" s="9">
        <v>330</v>
      </c>
      <c r="BZ17" s="9">
        <v>330</v>
      </c>
      <c r="CA17" s="9">
        <v>250</v>
      </c>
      <c r="CB17" s="9">
        <v>250</v>
      </c>
      <c r="CC17" s="9">
        <v>100</v>
      </c>
      <c r="CF17" s="9">
        <v>150</v>
      </c>
      <c r="CG17" s="9">
        <v>180</v>
      </c>
      <c r="CH17" s="9">
        <v>150</v>
      </c>
      <c r="CI17" s="9">
        <v>50</v>
      </c>
      <c r="CJ17" s="9">
        <v>0</v>
      </c>
      <c r="CM17" s="9">
        <v>0</v>
      </c>
      <c r="CN17" s="9">
        <v>-150</v>
      </c>
      <c r="CO17" s="9">
        <v>-120</v>
      </c>
      <c r="CP17" s="9">
        <v>-80</v>
      </c>
      <c r="CQ17" s="9">
        <v>80</v>
      </c>
      <c r="CT17" s="9">
        <v>100</v>
      </c>
      <c r="CU17" s="9">
        <v>70</v>
      </c>
      <c r="CV17" s="9">
        <v>-100</v>
      </c>
      <c r="CW17" s="9">
        <v>-100</v>
      </c>
      <c r="CX17" s="9">
        <v>-150</v>
      </c>
      <c r="DA17" s="9">
        <v>-200</v>
      </c>
      <c r="DB17" s="9">
        <v>-200</v>
      </c>
      <c r="DC17" s="9">
        <v>-100</v>
      </c>
      <c r="DD17" s="9">
        <v>-100</v>
      </c>
      <c r="DI17" s="9">
        <v>-150</v>
      </c>
      <c r="DJ17" s="9">
        <v>-150</v>
      </c>
      <c r="DK17" s="9">
        <v>-250</v>
      </c>
      <c r="DL17" s="9">
        <v>-250</v>
      </c>
      <c r="DO17" s="9">
        <v>-400</v>
      </c>
      <c r="DP17" s="9">
        <v>-450</v>
      </c>
      <c r="DQ17" s="9">
        <v>-400</v>
      </c>
      <c r="DS17" s="9">
        <v>-400</v>
      </c>
      <c r="DV17" s="9">
        <v>-400</v>
      </c>
      <c r="DW17" s="9">
        <v>-330</v>
      </c>
      <c r="DX17" s="9">
        <v>-300</v>
      </c>
      <c r="DY17" s="9">
        <v>-300</v>
      </c>
      <c r="DZ17" s="9">
        <v>-220</v>
      </c>
      <c r="EC17" s="9">
        <v>-400</v>
      </c>
      <c r="ED17" s="9">
        <v>-400</v>
      </c>
      <c r="EE17" s="9">
        <v>-400</v>
      </c>
      <c r="EF17" s="9">
        <v>-400</v>
      </c>
      <c r="EG17" s="9">
        <v>-150</v>
      </c>
      <c r="EJ17" s="9">
        <v>-150</v>
      </c>
      <c r="EK17" s="9">
        <v>-200</v>
      </c>
      <c r="EL17" s="9">
        <v>-300</v>
      </c>
      <c r="EM17" s="9">
        <v>-300</v>
      </c>
      <c r="EN17" s="9">
        <v>-300</v>
      </c>
      <c r="EQ17" s="9">
        <v>-300</v>
      </c>
      <c r="ER17" s="9">
        <v>-500</v>
      </c>
      <c r="ES17" s="9">
        <v>-500</v>
      </c>
      <c r="ET17" s="9">
        <v>-350</v>
      </c>
      <c r="EU17" s="9">
        <v>-250</v>
      </c>
      <c r="EX17" s="9">
        <v>-200</v>
      </c>
      <c r="EY17" s="9">
        <v>-150</v>
      </c>
      <c r="EZ17" s="9">
        <v>-100</v>
      </c>
      <c r="FA17" s="9">
        <v>-200</v>
      </c>
      <c r="FB17" s="9">
        <v>-200</v>
      </c>
      <c r="FE17" s="9">
        <v>-200</v>
      </c>
      <c r="FF17" s="9">
        <v>-200</v>
      </c>
      <c r="FG17" s="9">
        <v>-250</v>
      </c>
      <c r="FH17" s="9">
        <v>-400</v>
      </c>
      <c r="FI17" s="9">
        <v>-400</v>
      </c>
      <c r="FL17" s="9">
        <v>-460</v>
      </c>
      <c r="FM17" s="9">
        <v>-850</v>
      </c>
      <c r="FN17" s="9">
        <v>-850</v>
      </c>
      <c r="FO17" s="9">
        <v>-850</v>
      </c>
      <c r="FP17" s="9">
        <v>-750</v>
      </c>
      <c r="FS17" s="9">
        <v>-700</v>
      </c>
      <c r="FT17" s="9">
        <v>-600</v>
      </c>
      <c r="FU17" s="9">
        <v>-400</v>
      </c>
      <c r="FV17" s="9">
        <v>-420</v>
      </c>
      <c r="FW17" s="9">
        <v>-420</v>
      </c>
      <c r="FZ17" s="9">
        <v>-350</v>
      </c>
      <c r="GA17" s="9">
        <v>-400</v>
      </c>
      <c r="GB17" s="9">
        <v>-450</v>
      </c>
      <c r="GC17" s="9">
        <v>-450</v>
      </c>
      <c r="GD17" s="9">
        <v>-450</v>
      </c>
      <c r="GG17" s="9">
        <v>-450</v>
      </c>
      <c r="GH17" s="9">
        <v>-450</v>
      </c>
      <c r="GI17" s="9">
        <v>-400</v>
      </c>
      <c r="GJ17" s="9">
        <v>-400</v>
      </c>
      <c r="GK17" s="9">
        <v>-400</v>
      </c>
      <c r="GN17" s="9">
        <v>-400</v>
      </c>
      <c r="GO17" s="9">
        <v>-400</v>
      </c>
      <c r="GP17" s="9">
        <v>-480</v>
      </c>
      <c r="GQ17" s="9">
        <v>-520</v>
      </c>
      <c r="GR17" s="9">
        <v>-520</v>
      </c>
      <c r="GU17" s="9">
        <v>-520</v>
      </c>
      <c r="GV17" s="9">
        <v>-520</v>
      </c>
      <c r="GW17" s="9">
        <v>-520</v>
      </c>
      <c r="GX17" s="9">
        <v>-520</v>
      </c>
      <c r="GY17" s="9">
        <v>-550</v>
      </c>
      <c r="HB17" s="9">
        <v>-550</v>
      </c>
      <c r="HC17" s="9">
        <v>-550</v>
      </c>
      <c r="HD17" s="9">
        <v>-530</v>
      </c>
      <c r="HE17" s="9">
        <v>-480</v>
      </c>
      <c r="HF17" s="9">
        <v>-480</v>
      </c>
      <c r="HI17" s="9">
        <v>-500</v>
      </c>
      <c r="HJ17" s="9">
        <v>-400</v>
      </c>
      <c r="HK17" s="9">
        <v>-350</v>
      </c>
      <c r="HL17" s="9">
        <v>-300</v>
      </c>
      <c r="HM17" s="9">
        <v>-280</v>
      </c>
      <c r="HP17" s="9">
        <v>-300</v>
      </c>
      <c r="HQ17" s="9">
        <v>-250</v>
      </c>
      <c r="HR17" s="9">
        <v>-230</v>
      </c>
      <c r="HS17" s="9">
        <v>-230</v>
      </c>
      <c r="HT17" s="9">
        <v>-250</v>
      </c>
      <c r="HW17" s="9">
        <v>-280</v>
      </c>
      <c r="HX17" s="9">
        <v>-220</v>
      </c>
      <c r="HY17" s="9">
        <v>-180</v>
      </c>
      <c r="HZ17" s="9">
        <v>-250</v>
      </c>
      <c r="IA17" s="9">
        <v>-250</v>
      </c>
      <c r="ID17" s="9">
        <v>-400</v>
      </c>
      <c r="IE17" s="9">
        <v>-400</v>
      </c>
      <c r="IF17" s="9">
        <v>-400</v>
      </c>
      <c r="IG17" s="9">
        <v>-300</v>
      </c>
      <c r="IH17" s="9">
        <v>-100</v>
      </c>
      <c r="IK17" s="9">
        <v>-100</v>
      </c>
      <c r="IL17" s="9">
        <v>-100</v>
      </c>
      <c r="IM17" s="9">
        <v>-20</v>
      </c>
      <c r="IN17" s="9">
        <v>-20</v>
      </c>
      <c r="IO17" s="9">
        <v>-20</v>
      </c>
      <c r="IR17" s="9">
        <v>-20</v>
      </c>
      <c r="IS17" s="9">
        <v>-50</v>
      </c>
      <c r="IT17" s="9">
        <v>-80</v>
      </c>
    </row>
    <row r="18" spans="1:378" s="10" customFormat="1" ht="15" x14ac:dyDescent="0.25">
      <c r="A18" t="s">
        <v>15</v>
      </c>
      <c r="B18" s="10">
        <f t="shared" ref="B18" si="320">(B10+B17)*0.220462</f>
        <v>952.83676400000002</v>
      </c>
      <c r="C18" s="10">
        <f>(C10+C17)*0.220462</f>
        <v>975.985274</v>
      </c>
      <c r="D18" s="10">
        <f>(D10+D17)*0.220462</f>
        <v>957.46646599999997</v>
      </c>
      <c r="G18" s="10">
        <f>(G10+G17)*0.220462</f>
        <v>966.28494599999999</v>
      </c>
      <c r="H18" s="10">
        <f>(H10+H17)*0.220462</f>
        <v>986.56745000000001</v>
      </c>
      <c r="I18" s="10">
        <f>(I10+I17)*0.220462</f>
        <v>989.65391799999998</v>
      </c>
      <c r="J18" s="10">
        <f>(J10+J17)*0.220462</f>
        <v>1008.834112</v>
      </c>
      <c r="K18" s="10">
        <f>(K10+K17)*0.220462</f>
        <v>1071.004396</v>
      </c>
      <c r="N18" s="10">
        <f t="shared" ref="N18:O18" si="321">(N10+N17)*0.220462</f>
        <v>1057.9971379999999</v>
      </c>
      <c r="O18" s="10">
        <f t="shared" si="321"/>
        <v>1063.0677639999999</v>
      </c>
      <c r="P18" s="10">
        <f>(P10+P17)*0.220462</f>
        <v>1064.1700739999999</v>
      </c>
      <c r="Q18" s="10">
        <f>(Q10+Q17)*0.220462</f>
        <v>1036.8327859999999</v>
      </c>
      <c r="R18" s="10">
        <f>(R10+R17)*0.220462</f>
        <v>1040.3601779999999</v>
      </c>
      <c r="U18" s="10">
        <f>(U10+U17)*0.220462</f>
        <v>1040.3601779999999</v>
      </c>
      <c r="V18" s="10">
        <f>(V10+V17)*0.220462</f>
        <v>1075.193174</v>
      </c>
      <c r="W18" s="10">
        <f>(W10+W17)*0.220462</f>
        <v>1012.361504</v>
      </c>
      <c r="X18" s="10">
        <f>(X10+X17)*0.220462</f>
        <v>990.31530399999997</v>
      </c>
      <c r="Y18" s="10">
        <f>(Y10+Y17)*0.220462</f>
        <v>974.88296400000002</v>
      </c>
      <c r="AB18" s="10">
        <f t="shared" ref="AB18:AC18" si="322">(AB10+AB17)*0.220462</f>
        <v>970.03279999999995</v>
      </c>
      <c r="AC18" s="10">
        <f t="shared" si="322"/>
        <v>983.92190599999992</v>
      </c>
      <c r="AD18" s="10">
        <f>(AD10+AD17)*0.220462</f>
        <v>980.39451399999996</v>
      </c>
      <c r="AE18" s="10">
        <f>(AE10+AE17)*0.220462</f>
        <v>978.41035599999998</v>
      </c>
      <c r="AF18" s="10">
        <f>(AF10+AF17)*0.220462</f>
        <v>985.68560200000002</v>
      </c>
      <c r="AI18" s="10">
        <f t="shared" ref="AI18:AJ18" si="323">(AI10+AI17)*0.220462</f>
        <v>985.68560200000002</v>
      </c>
      <c r="AJ18" s="10">
        <f t="shared" si="323"/>
        <v>975.76481200000001</v>
      </c>
      <c r="AK18" s="10">
        <f>(AK10+AK17)*0.220462</f>
        <v>983.04005799999993</v>
      </c>
      <c r="AL18" s="10">
        <f>(AL10+AL17)*0.220462</f>
        <v>989.87437999999997</v>
      </c>
      <c r="AM18" s="10">
        <f>(AM10+AM17)*0.220462</f>
        <v>1035.730476</v>
      </c>
      <c r="AP18" s="10">
        <f t="shared" ref="AP18:AQ18" si="324">(AP10+AP17)*0.220462</f>
        <v>1043.4466459999999</v>
      </c>
      <c r="AQ18" s="10">
        <f t="shared" si="324"/>
        <v>1043.4466459999999</v>
      </c>
      <c r="AR18" s="10">
        <f>(AR10+AR17)*0.220462</f>
        <v>1033.084932</v>
      </c>
      <c r="AS18" s="10">
        <f>(AS10+AS17)*0.220462</f>
        <v>1074.75225</v>
      </c>
      <c r="AT18" s="10">
        <f>(AT10+AT17)*0.220462</f>
        <v>1075.193174</v>
      </c>
      <c r="AW18" s="10">
        <f t="shared" ref="AW18:AX18" si="325">(AW10+AW17)*0.220462</f>
        <v>1075.193174</v>
      </c>
      <c r="AX18" s="10">
        <f t="shared" si="325"/>
        <v>1108.9238599999999</v>
      </c>
      <c r="AY18" s="10">
        <f>(AY10+AY17)*0.220462</f>
        <v>1097.90076</v>
      </c>
      <c r="AZ18" s="10">
        <f>(AZ10+AZ17)*0.220462</f>
        <v>1119.065112</v>
      </c>
      <c r="BA18" s="10">
        <f>(BA10+BA17)*0.220462</f>
        <v>1109.1443219999999</v>
      </c>
      <c r="BD18" s="10">
        <f t="shared" ref="BD18:BK18" si="326">(BD10+BD17)*0.220462</f>
        <v>1064.8314599999999</v>
      </c>
      <c r="BE18" s="10">
        <f t="shared" si="326"/>
        <v>1059.0994479999999</v>
      </c>
      <c r="BF18" s="10">
        <f t="shared" si="326"/>
        <v>1079.602414</v>
      </c>
      <c r="BG18" s="10">
        <f t="shared" si="326"/>
        <v>1019.63675</v>
      </c>
      <c r="BH18" s="10">
        <f t="shared" si="326"/>
        <v>1019.63675</v>
      </c>
      <c r="BK18" s="10">
        <f t="shared" si="326"/>
        <v>1025.8096860000001</v>
      </c>
      <c r="BL18" s="10">
        <f t="shared" ref="BL18:BM18" si="327">(BL10+BL17)*0.220462</f>
        <v>1025.8096860000001</v>
      </c>
      <c r="BM18" s="10">
        <f t="shared" si="327"/>
        <v>979.73312799999997</v>
      </c>
      <c r="BN18" s="10">
        <f>(BN10+BN17)*0.220462</f>
        <v>994.28361999999993</v>
      </c>
      <c r="BO18" s="10">
        <f>(BO10+BO17)*0.220462</f>
        <v>1000.236094</v>
      </c>
      <c r="BR18" s="10">
        <f>(BR10+BR17)*0.220462</f>
        <v>974.66250200000002</v>
      </c>
      <c r="BS18" s="10">
        <f>(BS10+BS17)*0.220462</f>
        <v>968.48956599999997</v>
      </c>
      <c r="BT18" s="10">
        <f>(BT10+BT17)*0.220462</f>
        <v>974.00111599999991</v>
      </c>
      <c r="BU18" s="10">
        <f>(BU10+BU17)*0.220462</f>
        <v>976.205736</v>
      </c>
      <c r="BV18" s="10">
        <f>(BV10+BV17)*0.220462</f>
        <v>981.05589999999995</v>
      </c>
      <c r="BY18" s="10">
        <f t="shared" ref="BY18:BZ18" si="328">(BY10+BY17)*0.220462</f>
        <v>1000.89748</v>
      </c>
      <c r="BZ18" s="10">
        <f t="shared" si="328"/>
        <v>1010.597808</v>
      </c>
      <c r="CA18" s="10">
        <f>(CA10+CA17)*0.220462</f>
        <v>988.99253199999998</v>
      </c>
      <c r="CB18" s="10">
        <f>(CB10+CB17)*0.220462</f>
        <v>996.70870200000002</v>
      </c>
      <c r="CC18" s="10">
        <f>(CC10+CC17)*0.220462</f>
        <v>948.20706199999995</v>
      </c>
      <c r="CF18" s="10">
        <f t="shared" ref="CF18:CN18" si="329">(CF10+CF17)*0.220462</f>
        <v>962.31662999999992</v>
      </c>
      <c r="CG18" s="10">
        <f t="shared" si="329"/>
        <v>972.23741999999993</v>
      </c>
      <c r="CH18" s="10">
        <f t="shared" si="329"/>
        <v>973.11926799999992</v>
      </c>
      <c r="CI18" s="10">
        <f t="shared" si="329"/>
        <v>987.008374</v>
      </c>
      <c r="CJ18" s="10">
        <f t="shared" si="329"/>
        <v>995.60639199999991</v>
      </c>
      <c r="CM18" s="10">
        <f t="shared" si="329"/>
        <v>989.65391799999998</v>
      </c>
      <c r="CN18" s="10">
        <f t="shared" si="329"/>
        <v>1012.802428</v>
      </c>
      <c r="CO18" s="10">
        <f>(CO10+CO17)*0.220462</f>
        <v>1042.7852599999999</v>
      </c>
      <c r="CP18" s="10">
        <f>(CP10+CP17)*0.220462</f>
        <v>1019.857212</v>
      </c>
      <c r="CQ18" s="10">
        <f>(CQ10+CQ17)*0.220462</f>
        <v>1028.234768</v>
      </c>
      <c r="CT18" s="10">
        <f t="shared" ref="CT18:CU18" si="330">(CT10+CT17)*0.220462</f>
        <v>1017.4321299999999</v>
      </c>
      <c r="CU18" s="10">
        <f t="shared" si="330"/>
        <v>1006.1885679999999</v>
      </c>
      <c r="CV18" s="10">
        <f>(CV10+CV17)*0.220462</f>
        <v>996.26777799999991</v>
      </c>
      <c r="CW18" s="10">
        <f>(CW10+CW17)*0.220462</f>
        <v>999.13378399999999</v>
      </c>
      <c r="CX18" s="10">
        <f>(CX10+CX17)*0.220462</f>
        <v>1010.81827</v>
      </c>
      <c r="DA18" s="10">
        <f t="shared" ref="DA18:DB18" si="331">(DA10+DA17)*0.220462</f>
        <v>977.08758399999999</v>
      </c>
      <c r="DB18" s="10">
        <f t="shared" si="331"/>
        <v>999.35424599999999</v>
      </c>
      <c r="DC18" s="10">
        <f>(DC10+DC17)*0.220462</f>
        <v>1024.7073760000001</v>
      </c>
      <c r="DD18" s="10">
        <f>(DD10+DD17)*0.220462</f>
        <v>1033.305394</v>
      </c>
      <c r="DI18" s="10">
        <f t="shared" ref="DI18:DP18" si="332">(DI10+DI17)*0.220462</f>
        <v>1015.8888959999999</v>
      </c>
      <c r="DJ18" s="10">
        <f t="shared" si="332"/>
        <v>1023.164142</v>
      </c>
      <c r="DK18" s="10">
        <f t="shared" si="332"/>
        <v>1039.4783299999999</v>
      </c>
      <c r="DL18" s="10">
        <f t="shared" si="332"/>
        <v>1031.321236</v>
      </c>
      <c r="DO18" s="10">
        <f t="shared" si="332"/>
        <v>1012.141042</v>
      </c>
      <c r="DP18" s="10">
        <f t="shared" si="332"/>
        <v>977.74896999999999</v>
      </c>
      <c r="DQ18" s="10">
        <f>(DQ10+DQ17)*0.220462</f>
        <v>982.81959599999993</v>
      </c>
      <c r="DS18" s="10">
        <f>(DS10+DS17)*0.220462</f>
        <v>993.84269599999993</v>
      </c>
      <c r="DV18" s="10">
        <f>(DV10+DV17)*0.220462</f>
        <v>978.18989399999998</v>
      </c>
      <c r="DW18" s="10">
        <f>(DW10+DW17)*0.220462</f>
        <v>985.02421599999991</v>
      </c>
      <c r="DX18" s="10">
        <f>(DX10+DX17)*0.220462</f>
        <v>968.93048999999996</v>
      </c>
      <c r="DY18" s="10">
        <f>(DY10+DY17)*0.220462</f>
        <v>968.93048999999996</v>
      </c>
      <c r="DZ18" s="10">
        <f>(DZ10+DZ17)*0.220462</f>
        <v>1013.02289</v>
      </c>
      <c r="EC18" s="10">
        <f t="shared" ref="EC18:ED18" si="333">(EC10+EC17)*0.220462</f>
        <v>1002.881638</v>
      </c>
      <c r="ED18" s="10">
        <f t="shared" si="333"/>
        <v>1038.3760199999999</v>
      </c>
      <c r="EE18" s="10">
        <f>(EE10+EE17)*0.220462</f>
        <v>1065.2723839999999</v>
      </c>
      <c r="EF18" s="10">
        <f>(EF10+EF17)*0.220462</f>
        <v>999.13378399999999</v>
      </c>
      <c r="EG18" s="10">
        <f>(EG10+EG17)*0.220462</f>
        <v>1045.6512659999999</v>
      </c>
      <c r="EJ18" s="10">
        <f t="shared" ref="EJ18:EK18" si="334">(EJ10+EJ17)*0.220462</f>
        <v>1056.894828</v>
      </c>
      <c r="EK18" s="10">
        <f t="shared" si="334"/>
        <v>1047.1945000000001</v>
      </c>
      <c r="EL18" s="10">
        <f>(EL10+EL17)*0.220462</f>
        <v>1032.423546</v>
      </c>
      <c r="EM18" s="10">
        <f>(EM10+EM17)*0.220462</f>
        <v>1016.5502819999999</v>
      </c>
      <c r="EN18" s="10">
        <f>(EN10+EN17)*0.220462</f>
        <v>1021.84137</v>
      </c>
      <c r="EQ18" s="10">
        <f t="shared" ref="EQ18:ER18" si="335">(EQ10+EQ17)*0.220462</f>
        <v>1021.84137</v>
      </c>
      <c r="ER18" s="10">
        <f t="shared" si="335"/>
        <v>982.59913399999994</v>
      </c>
      <c r="ES18" s="10">
        <f>(ES10+ES17)*0.220462</f>
        <v>968.48956599999997</v>
      </c>
      <c r="ET18" s="10">
        <f>(ET10+ET17)*0.220462</f>
        <v>989.65391799999998</v>
      </c>
      <c r="EU18" s="10">
        <f>(EU10+EU17)*0.220462</f>
        <v>978.63081799999998</v>
      </c>
      <c r="EX18" s="10">
        <f t="shared" ref="EX18:EY18" si="336">(EX10+EX17)*0.220462</f>
        <v>989.65391799999998</v>
      </c>
      <c r="EY18" s="10">
        <f t="shared" si="336"/>
        <v>998.91332199999999</v>
      </c>
      <c r="EZ18" s="10">
        <f>(EZ10+EZ17)*0.220462</f>
        <v>1009.936422</v>
      </c>
      <c r="FA18" s="10">
        <f>(FA10+FA17)*0.220462</f>
        <v>984.36282999999992</v>
      </c>
      <c r="FB18" s="10">
        <f>(FB10+FB17)*0.220462</f>
        <v>1003.1021</v>
      </c>
      <c r="FE18" s="10">
        <f t="shared" ref="FE18:FF18" si="337">(FE10+FE17)*0.220462</f>
        <v>1003.1021</v>
      </c>
      <c r="FF18" s="10">
        <f t="shared" si="337"/>
        <v>1009.495498</v>
      </c>
      <c r="FG18" s="10">
        <f>(FG10+FG17)*0.220462</f>
        <v>1003.5430239999999</v>
      </c>
      <c r="FH18" s="10">
        <f>(FH10+FH17)*0.220462</f>
        <v>961.43478199999993</v>
      </c>
      <c r="FI18" s="10">
        <f>(FI10+FI17)*0.220462</f>
        <v>961.43478199999993</v>
      </c>
      <c r="FL18" s="10">
        <f t="shared" ref="FL18:FM18" si="338">(FL10+FL17)*0.220462</f>
        <v>1113.5535620000001</v>
      </c>
      <c r="FM18" s="10">
        <f t="shared" si="338"/>
        <v>1027.573382</v>
      </c>
      <c r="FN18" s="10">
        <f>(FN10+FN17)*0.220462</f>
        <v>1020.518598</v>
      </c>
      <c r="FO18" s="10">
        <f>(FO10+FO17)*0.220462</f>
        <v>1020.518598</v>
      </c>
      <c r="FP18" s="10">
        <f>(FP10+FP17)*0.220462</f>
        <v>1042.1238739999999</v>
      </c>
      <c r="FS18" s="10">
        <f t="shared" ref="FS18:FT18" si="339">(FS10+FS17)*0.220462</f>
        <v>1046.5331140000001</v>
      </c>
      <c r="FT18" s="10">
        <f t="shared" si="339"/>
        <v>1041.4624879999999</v>
      </c>
      <c r="FU18" s="10">
        <f>(FU10+FU17)*0.220462</f>
        <v>1061.9654539999999</v>
      </c>
      <c r="FV18" s="10">
        <f>(FV10+FV17)*0.220462</f>
        <v>1049.840044</v>
      </c>
      <c r="FW18" s="10">
        <f>(FW10+FW17)*0.220462</f>
        <v>1049.840044</v>
      </c>
      <c r="FZ18" s="10">
        <f t="shared" ref="FZ18:GA18" si="340">(FZ10+FZ17)*0.220462</f>
        <v>1079.16149</v>
      </c>
      <c r="GA18" s="10">
        <f t="shared" si="340"/>
        <v>1097.018912</v>
      </c>
      <c r="GB18" s="10">
        <f>(GB10+GB17)*0.220462</f>
        <v>1114.655872</v>
      </c>
      <c r="GC18" s="10">
        <f>(GC10+GC17)*0.220462</f>
        <v>1106.7192399999999</v>
      </c>
      <c r="GD18" s="10">
        <f>(GD10+GD17)*0.220462</f>
        <v>1106.7192399999999</v>
      </c>
      <c r="GG18" s="10">
        <f t="shared" ref="GG18:GH18" si="341">(GG10+GG17)*0.220462</f>
        <v>1092.830134</v>
      </c>
      <c r="GH18" s="10">
        <f t="shared" si="341"/>
        <v>1093.711982</v>
      </c>
      <c r="GI18" s="10">
        <f>(GI10+GI17)*0.220462</f>
        <v>1086.6571979999999</v>
      </c>
      <c r="GJ18" s="10">
        <f>(GJ10+GJ17)*0.220462</f>
        <v>1091.0664380000001</v>
      </c>
      <c r="GK18" s="10">
        <f>(GK10+GK17)*0.220462</f>
        <v>1096.79845</v>
      </c>
      <c r="GN18" s="10">
        <f t="shared" ref="GN18:GO18" si="342">(GN10+GN17)*0.220462</f>
        <v>1106.0578539999999</v>
      </c>
      <c r="GO18" s="10">
        <f t="shared" si="342"/>
        <v>1111.3489419999999</v>
      </c>
      <c r="GP18" s="10">
        <f>(GP10+GP17)*0.220462</f>
        <v>1102.7509239999999</v>
      </c>
      <c r="GQ18" s="10">
        <f>(GQ10+GQ17)*0.220462</f>
        <v>1124.7971239999999</v>
      </c>
      <c r="GR18" s="10">
        <f>(GR10+GR17)*0.220462</f>
        <v>1115.978644</v>
      </c>
      <c r="GU18" s="10">
        <f t="shared" ref="GU18:GV18" si="343">(GU10+GU17)*0.220462</f>
        <v>1121.490194</v>
      </c>
      <c r="GV18" s="10">
        <f t="shared" si="343"/>
        <v>1111.7898659999998</v>
      </c>
      <c r="GW18" s="10">
        <f>(GW10+GW17)*0.220462</f>
        <v>1123.033428</v>
      </c>
      <c r="GX18" s="10">
        <f>(GX10+GX17)*0.220462</f>
        <v>1134.7179140000001</v>
      </c>
      <c r="GY18" s="10">
        <f>(GY10+GY17)*0.220462</f>
        <v>1124.1357379999999</v>
      </c>
      <c r="HB18" s="10">
        <f t="shared" ref="HB18:HC18" si="344">(HB10+HB17)*0.220462</f>
        <v>1125.4585099999999</v>
      </c>
      <c r="HC18" s="10">
        <f t="shared" si="344"/>
        <v>1147.2842479999999</v>
      </c>
      <c r="HD18" s="10">
        <f>(HD10+HD17)*0.220462</f>
        <v>1128.7654399999999</v>
      </c>
      <c r="HE18" s="10">
        <f>(HE10+HE17)*0.220462</f>
        <v>1112.6717140000001</v>
      </c>
      <c r="HF18" s="10">
        <f>(HF10+HF17)*0.220462</f>
        <v>1095.255216</v>
      </c>
      <c r="HI18" s="10">
        <f t="shared" ref="HI18:HJ18" si="345">(HI10+HI17)*0.220462</f>
        <v>1091.2869000000001</v>
      </c>
      <c r="HJ18" s="10">
        <f t="shared" si="345"/>
        <v>1097.239374</v>
      </c>
      <c r="HK18" s="10">
        <f>(HK10+HK17)*0.220462</f>
        <v>1107.1601639999999</v>
      </c>
      <c r="HL18" s="10">
        <f>(HL10+HL17)*0.220462</f>
        <v>1113.3331000000001</v>
      </c>
      <c r="HM18" s="10">
        <f>(HM10+HM17)*0.220462</f>
        <v>1100.325842</v>
      </c>
      <c r="HP18" s="10">
        <f t="shared" ref="HP18:HQ18" si="346">(HP10+HP17)*0.220462</f>
        <v>1106.4987779999999</v>
      </c>
      <c r="HQ18" s="10">
        <f t="shared" si="346"/>
        <v>1118.624188</v>
      </c>
      <c r="HR18" s="10">
        <f>(HR10+HR17)*0.220462</f>
        <v>1126.3403579999999</v>
      </c>
      <c r="HS18" s="10">
        <f>(HS10+HS17)*0.220462</f>
        <v>1095.475678</v>
      </c>
      <c r="HT18" s="10">
        <f>(HT10+HT17)*0.220462</f>
        <v>1117.301416</v>
      </c>
      <c r="HW18" s="10">
        <f t="shared" ref="HW18:HX18" si="347">(HW10+HW17)*0.220462</f>
        <v>1112.6717140000001</v>
      </c>
      <c r="HX18" s="10">
        <f t="shared" si="347"/>
        <v>1090.8459760000001</v>
      </c>
      <c r="HY18" s="10">
        <f>(HY10+HY17)*0.220462</f>
        <v>1089.0822799999999</v>
      </c>
      <c r="HZ18" s="10">
        <f>(HZ10+HZ17)*0.220462</f>
        <v>1127.4426679999999</v>
      </c>
      <c r="IA18" s="10">
        <f>(IA10+IA17)*0.220462</f>
        <v>1153.8981079999999</v>
      </c>
      <c r="ID18" s="10">
        <f t="shared" ref="ID18:IE18" si="348">(ID10+ID17)*0.220462</f>
        <v>1109.1443219999999</v>
      </c>
      <c r="IE18" s="10">
        <f t="shared" si="348"/>
        <v>1074.972712</v>
      </c>
      <c r="IF18" s="10">
        <f>(IF10+IF17)*0.220462</f>
        <v>1074.972712</v>
      </c>
      <c r="IG18" s="10">
        <f>(IG10+IG17)*0.220462</f>
        <v>1096.137064</v>
      </c>
      <c r="IH18" s="10">
        <f>(IH10+IH17)*0.220462</f>
        <v>1117.74234</v>
      </c>
      <c r="IK18" s="10">
        <f t="shared" ref="IK18:IL18" si="349">(IK10+IK17)*0.220462</f>
        <v>1117.74234</v>
      </c>
      <c r="IL18" s="10">
        <f t="shared" si="349"/>
        <v>1117.74234</v>
      </c>
      <c r="IM18" s="10">
        <f>(IM10+IM17)*0.220462</f>
        <v>1129.6472879999999</v>
      </c>
      <c r="IN18" s="10">
        <f>(IN10+IN17)*0.220462</f>
        <v>1131.1905219999999</v>
      </c>
      <c r="IO18" s="10">
        <f>(IO10+IO17)*0.220462</f>
        <v>1115.758182</v>
      </c>
      <c r="IR18" s="10">
        <f t="shared" ref="IR18:IS18" si="350">(IR10+IR17)*0.220462</f>
        <v>1119.506036</v>
      </c>
      <c r="IS18" s="10">
        <f t="shared" si="350"/>
        <v>1089.7436659999998</v>
      </c>
      <c r="IT18" s="10">
        <f>(IT10+IT17)*0.220462</f>
        <v>1095.034754</v>
      </c>
      <c r="IU18" s="10">
        <f>(IU10+IU17)*0.220462</f>
        <v>0</v>
      </c>
      <c r="IV18" s="10">
        <f>(IV10+IV17)*0.220462</f>
        <v>0</v>
      </c>
      <c r="IW18" s="10">
        <f>(IW10+IW17)*0.220462</f>
        <v>0</v>
      </c>
      <c r="IX18" s="10">
        <f>(IX10+IX17)*0.220462</f>
        <v>0</v>
      </c>
      <c r="JA18" s="10">
        <f>(JA10+JA17)*0.220462</f>
        <v>0</v>
      </c>
      <c r="JB18" s="10">
        <f>(JB10+JB17)*0.220462</f>
        <v>0</v>
      </c>
      <c r="JC18" s="10">
        <f>(JC10+JC17)*0.220462</f>
        <v>0</v>
      </c>
      <c r="JD18" s="10">
        <f>(JD10+JD17)*0.220462</f>
        <v>0</v>
      </c>
      <c r="JE18" s="10">
        <f>(JE10+JE17)*0.220462</f>
        <v>0</v>
      </c>
      <c r="JH18" s="10">
        <f>(JH10+JH17)*0.220462</f>
        <v>0</v>
      </c>
      <c r="JI18" s="10">
        <f>(JI10+JI17)*0.220462</f>
        <v>0</v>
      </c>
      <c r="JJ18" s="10">
        <f>(JJ10+JJ17)*0.220462</f>
        <v>0</v>
      </c>
      <c r="JK18" s="10">
        <f>(JK10+JK17)*0.220462</f>
        <v>0</v>
      </c>
      <c r="JL18" s="10">
        <f>(JL10+JL17)*0.220462</f>
        <v>0</v>
      </c>
      <c r="JO18" s="10">
        <f>(JO10+JO17)*0.220462</f>
        <v>0</v>
      </c>
      <c r="JP18" s="10">
        <f>(JP10+JP17)*0.220462</f>
        <v>0</v>
      </c>
      <c r="JQ18" s="10">
        <f>(JQ10+JQ17)*0.220462</f>
        <v>0</v>
      </c>
      <c r="JR18" s="10">
        <f>(JR10+JR17)*0.220462</f>
        <v>0</v>
      </c>
      <c r="JS18" s="10">
        <f>(JS10+JS17)*0.220462</f>
        <v>0</v>
      </c>
      <c r="JV18" s="10">
        <f>(JV10+JV17)*0.220462</f>
        <v>0</v>
      </c>
      <c r="JW18" s="10">
        <f>(JW10+JW17)*0.220462</f>
        <v>0</v>
      </c>
      <c r="JX18" s="10">
        <f>(JX10+JX17)*0.220462</f>
        <v>0</v>
      </c>
      <c r="JY18" s="10">
        <f>(JY10+JY17)*0.220462</f>
        <v>0</v>
      </c>
      <c r="JZ18" s="10">
        <f>(JZ10+JZ17)*0.220462</f>
        <v>0</v>
      </c>
      <c r="KC18" s="10">
        <f>(KC10+KC17)*0.220462</f>
        <v>0</v>
      </c>
      <c r="KD18" s="10">
        <f>(KD10+KD17)*0.220462</f>
        <v>0</v>
      </c>
      <c r="KE18" s="10">
        <f>(KE10+KE17)*0.220462</f>
        <v>0</v>
      </c>
      <c r="KF18" s="10">
        <f>(KF10+KF17)*0.220462</f>
        <v>0</v>
      </c>
      <c r="KG18" s="10">
        <f>(KG10+KG17)*0.220462</f>
        <v>0</v>
      </c>
      <c r="KJ18" s="10">
        <f t="shared" ref="KJ18:KU18" si="351">(KJ10+KJ17)*0.220462</f>
        <v>0</v>
      </c>
      <c r="KK18" s="10">
        <f t="shared" si="351"/>
        <v>0</v>
      </c>
      <c r="KL18" s="10">
        <f t="shared" si="351"/>
        <v>0</v>
      </c>
      <c r="KM18" s="10">
        <f t="shared" si="351"/>
        <v>0</v>
      </c>
      <c r="KN18" s="10">
        <f t="shared" si="351"/>
        <v>0</v>
      </c>
      <c r="KQ18" s="10">
        <f t="shared" si="351"/>
        <v>0</v>
      </c>
      <c r="KR18" s="10">
        <f t="shared" si="351"/>
        <v>0</v>
      </c>
      <c r="KS18" s="10">
        <f t="shared" si="351"/>
        <v>0</v>
      </c>
      <c r="KT18" s="10">
        <f t="shared" si="351"/>
        <v>0</v>
      </c>
      <c r="KU18" s="10">
        <f t="shared" si="351"/>
        <v>0</v>
      </c>
      <c r="KX18" s="10">
        <f t="shared" ref="KX18:LE18" si="352">(KX10+KX17)*0.220462</f>
        <v>0</v>
      </c>
      <c r="KY18" s="10">
        <f t="shared" si="352"/>
        <v>0</v>
      </c>
      <c r="KZ18" s="10">
        <f t="shared" si="352"/>
        <v>0</v>
      </c>
      <c r="LA18" s="10">
        <f t="shared" si="352"/>
        <v>0</v>
      </c>
      <c r="LB18" s="10">
        <f t="shared" si="352"/>
        <v>0</v>
      </c>
      <c r="LE18" s="10">
        <f t="shared" si="352"/>
        <v>0</v>
      </c>
      <c r="LF18" s="10">
        <f>(LF10+LF17)*0.220462</f>
        <v>0</v>
      </c>
      <c r="LG18" s="10">
        <f>(LG10+LG17)*0.220462</f>
        <v>0</v>
      </c>
      <c r="LH18" s="10">
        <f>(LH10+LH17)*0.220462</f>
        <v>0</v>
      </c>
      <c r="LI18" s="10">
        <f>(LI10+LI17)*0.220462</f>
        <v>0</v>
      </c>
      <c r="LL18" s="10">
        <f t="shared" ref="LL18:MR18" si="353">(LL10+LL17)*0.220462</f>
        <v>0</v>
      </c>
      <c r="LM18" s="10">
        <f t="shared" si="353"/>
        <v>0</v>
      </c>
      <c r="LN18" s="10">
        <f t="shared" si="353"/>
        <v>0</v>
      </c>
      <c r="LO18" s="10">
        <f t="shared" si="353"/>
        <v>0</v>
      </c>
      <c r="LP18" s="10">
        <f t="shared" si="353"/>
        <v>0</v>
      </c>
      <c r="LS18" s="10">
        <f t="shared" si="353"/>
        <v>0</v>
      </c>
      <c r="LT18" s="10">
        <f t="shared" si="353"/>
        <v>0</v>
      </c>
      <c r="LU18" s="10">
        <f t="shared" si="353"/>
        <v>0</v>
      </c>
      <c r="LV18" s="10">
        <f t="shared" si="353"/>
        <v>0</v>
      </c>
      <c r="LW18" s="10">
        <f t="shared" si="353"/>
        <v>0</v>
      </c>
      <c r="LZ18" s="10">
        <f t="shared" si="353"/>
        <v>0</v>
      </c>
      <c r="MA18" s="10">
        <f t="shared" si="353"/>
        <v>0</v>
      </c>
      <c r="MB18" s="10">
        <f t="shared" si="353"/>
        <v>0</v>
      </c>
      <c r="MC18" s="10">
        <f t="shared" si="353"/>
        <v>0</v>
      </c>
      <c r="MD18" s="10">
        <f t="shared" si="353"/>
        <v>0</v>
      </c>
      <c r="MG18" s="10">
        <f t="shared" si="353"/>
        <v>0</v>
      </c>
      <c r="MH18" s="10">
        <f t="shared" si="353"/>
        <v>0</v>
      </c>
      <c r="MI18" s="10">
        <f t="shared" si="353"/>
        <v>0</v>
      </c>
      <c r="MJ18" s="10">
        <f t="shared" si="353"/>
        <v>0</v>
      </c>
      <c r="MK18" s="10">
        <f t="shared" si="353"/>
        <v>0</v>
      </c>
      <c r="MN18" s="10">
        <f t="shared" si="353"/>
        <v>0</v>
      </c>
      <c r="MO18" s="10">
        <f t="shared" si="353"/>
        <v>0</v>
      </c>
      <c r="MP18" s="10">
        <f t="shared" si="353"/>
        <v>0</v>
      </c>
      <c r="MQ18" s="10">
        <f t="shared" si="353"/>
        <v>0</v>
      </c>
      <c r="MR18" s="10">
        <f t="shared" si="353"/>
        <v>0</v>
      </c>
      <c r="MU18" s="10">
        <f>(MU10+MU17)*0.220462</f>
        <v>0</v>
      </c>
      <c r="MW18" s="10">
        <f>(MW10+MW17)*0.220462</f>
        <v>0</v>
      </c>
      <c r="MX18" s="10">
        <f>(MX10+MX17)*0.220462</f>
        <v>0</v>
      </c>
      <c r="MY18" s="10">
        <f>(MY10+MY17)*0.220462</f>
        <v>0</v>
      </c>
      <c r="NB18" s="10">
        <f t="shared" ref="NB18" si="354">(NB10+NB17)*0.220462</f>
        <v>0</v>
      </c>
    </row>
    <row r="19" spans="1:378" s="12" customFormat="1" ht="15" x14ac:dyDescent="0.25">
      <c r="A19" s="32" t="s">
        <v>16</v>
      </c>
      <c r="B19" s="12">
        <f t="shared" ref="B19" si="355">B18*B20</f>
        <v>5899.8699590116003</v>
      </c>
      <c r="C19" s="12">
        <f>C18*C20</f>
        <v>6041.7392401696006</v>
      </c>
      <c r="D19" s="12">
        <f>D18*D20</f>
        <v>5894.8337912221996</v>
      </c>
      <c r="G19" s="12">
        <f>G18*G20</f>
        <v>5908.4459308116002</v>
      </c>
      <c r="H19" s="12">
        <f>H18*H20</f>
        <v>5980.8678521349993</v>
      </c>
      <c r="I19" s="12">
        <f>I18*I20</f>
        <v>6059.0571475631996</v>
      </c>
      <c r="J19" s="12">
        <f>J18*J20</f>
        <v>6122.2106920832002</v>
      </c>
      <c r="K19" s="12">
        <f>K18*K20</f>
        <v>6547.6924753856001</v>
      </c>
      <c r="N19" s="12">
        <f t="shared" ref="N19:O19" si="356">N18*N20</f>
        <v>6459.3899266313992</v>
      </c>
      <c r="O19" s="12">
        <f t="shared" si="356"/>
        <v>6434.6428687155994</v>
      </c>
      <c r="P19" s="12">
        <f>P18*P20</f>
        <v>6427.4808299525994</v>
      </c>
      <c r="Q19" s="12">
        <f>Q18*Q20</f>
        <v>6249.6133008935994</v>
      </c>
      <c r="R19" s="12">
        <f>R18*R20</f>
        <v>6290.1216722057998</v>
      </c>
      <c r="U19" s="12">
        <f t="shared" ref="U19:W19" si="357">U18*U20</f>
        <v>6289.081312027799</v>
      </c>
      <c r="V19" s="12">
        <f t="shared" si="357"/>
        <v>6482.1246074112005</v>
      </c>
      <c r="W19" s="12">
        <f t="shared" si="357"/>
        <v>6014.7434037151997</v>
      </c>
      <c r="X19" s="12">
        <f>X18*X20</f>
        <v>5864.5481987575995</v>
      </c>
      <c r="Y19" s="12">
        <f>Y18*Y20</f>
        <v>5734.4565708407999</v>
      </c>
      <c r="AB19" s="12">
        <f t="shared" ref="AB19:AC19" si="358">AB18*AB20</f>
        <v>5756.2716384799996</v>
      </c>
      <c r="AC19" s="12">
        <f t="shared" si="358"/>
        <v>5778.1797851756</v>
      </c>
      <c r="AD19" s="12">
        <f>AD18*AD20</f>
        <v>5745.6020492970001</v>
      </c>
      <c r="AE19" s="12">
        <f>AE18*AE20</f>
        <v>5758.923355416</v>
      </c>
      <c r="AF19" s="12">
        <f>AF18*AF20</f>
        <v>5760.1495209676004</v>
      </c>
      <c r="AI19" s="12">
        <f t="shared" ref="AI19:AJ19" si="359">AI18*AI20</f>
        <v>5750.2926649476003</v>
      </c>
      <c r="AJ19" s="12">
        <f t="shared" si="359"/>
        <v>5623.9180704432001</v>
      </c>
      <c r="AK19" s="12">
        <f>AK18*AK20</f>
        <v>5701.1408163709993</v>
      </c>
      <c r="AL19" s="12">
        <f>AL18*AL20</f>
        <v>5715.2377078059999</v>
      </c>
      <c r="AM19" s="12">
        <f>AM18*AM20</f>
        <v>5971.7112054731997</v>
      </c>
      <c r="AP19" s="12">
        <f t="shared" ref="AP19:AQ19" si="360">AP18*AP20</f>
        <v>6031.1216138799991</v>
      </c>
      <c r="AQ19" s="12">
        <f t="shared" si="360"/>
        <v>6015.678603519199</v>
      </c>
      <c r="AR19" s="12">
        <f>AR18*AR20</f>
        <v>5957.9041113372004</v>
      </c>
      <c r="AS19" s="12">
        <f>AS18*AS20</f>
        <v>6193.4747910749993</v>
      </c>
      <c r="AT19" s="12">
        <f>AT18*AT20</f>
        <v>6150.7500711844004</v>
      </c>
      <c r="AW19" s="12">
        <f t="shared" ref="AW19:AX19" si="361">AW18*AW20</f>
        <v>6144.9440280448007</v>
      </c>
      <c r="AX19" s="12">
        <f t="shared" si="361"/>
        <v>6300.7944801339991</v>
      </c>
      <c r="AY19" s="12">
        <f>AY18*AY20</f>
        <v>6258.6930724559998</v>
      </c>
      <c r="AZ19" s="12">
        <f>AZ18*AZ20</f>
        <v>6375.5377560863999</v>
      </c>
      <c r="BA19" s="12">
        <f>BA18*BA20</f>
        <v>6320.5698333491991</v>
      </c>
      <c r="BD19" s="12">
        <f t="shared" ref="BD19" si="362">BD18*BD20</f>
        <v>6101.2712995079992</v>
      </c>
      <c r="BE19" s="12">
        <f t="shared" ref="BE19" si="363">BE18*BE20</f>
        <v>6130.9148845824002</v>
      </c>
      <c r="BF19" s="12">
        <f>BF18*BF20</f>
        <v>6238.9143902646001</v>
      </c>
      <c r="BG19" s="12">
        <f>BG18*BG20</f>
        <v>5942.3410153249997</v>
      </c>
      <c r="BH19" s="12">
        <f>BH18*BH20</f>
        <v>5942.3410153249997</v>
      </c>
      <c r="BK19" s="12">
        <f t="shared" ref="BK19" si="364">BK18*BK20</f>
        <v>6021.5028568200005</v>
      </c>
      <c r="BL19" s="12">
        <f t="shared" ref="BL19:BM19" si="365">BL18*BL20</f>
        <v>6021.5028568200005</v>
      </c>
      <c r="BM19" s="12">
        <f t="shared" si="365"/>
        <v>5662.9554531528001</v>
      </c>
      <c r="BN19" s="12">
        <f>BN18*BN20</f>
        <v>5719.1193822399991</v>
      </c>
      <c r="BO19" s="12">
        <f>BO18*BO20</f>
        <v>5766.7611763475998</v>
      </c>
      <c r="BR19" s="12">
        <f>BR18*BR20</f>
        <v>5650.2159903442007</v>
      </c>
      <c r="BS19" s="12">
        <f>BS18*BS20</f>
        <v>5643.6792479517999</v>
      </c>
      <c r="BT19" s="12">
        <f t="shared" ref="BT19:BV19" si="366">BT18*BT20</f>
        <v>5670.5370972403998</v>
      </c>
      <c r="BU19" s="12">
        <f t="shared" si="366"/>
        <v>5666.2885740383999</v>
      </c>
      <c r="BV19" s="12">
        <f t="shared" si="366"/>
        <v>5624.0010523399997</v>
      </c>
      <c r="BY19" s="12">
        <f t="shared" ref="BY19:BZ19" si="367">BY18*BY20</f>
        <v>5373.9386778175995</v>
      </c>
      <c r="BZ19" s="12">
        <f t="shared" si="367"/>
        <v>5729.6853322367997</v>
      </c>
      <c r="CA19" s="12">
        <f>CA18*CA20</f>
        <v>5587.6100072935997</v>
      </c>
      <c r="CB19" s="12">
        <f>CB18*CB20</f>
        <v>5655.823529499</v>
      </c>
      <c r="CC19" s="12">
        <f>CC18*CC20</f>
        <v>5473.9045482197998</v>
      </c>
      <c r="CF19" s="12">
        <f t="shared" ref="CF19:CJ19" si="368">CF18*CF20</f>
        <v>5514.2667532259993</v>
      </c>
      <c r="CG19" s="12">
        <f t="shared" si="368"/>
        <v>5525.6141528279995</v>
      </c>
      <c r="CH19" s="12">
        <f t="shared" si="368"/>
        <v>5582.4933047355998</v>
      </c>
      <c r="CI19" s="12">
        <f t="shared" si="368"/>
        <v>5664.6384600608008</v>
      </c>
      <c r="CJ19" s="12">
        <f t="shared" si="368"/>
        <v>5742.2594264991994</v>
      </c>
      <c r="CM19" s="12">
        <f t="shared" ref="CM19:CN19" si="369">CM18*CM20</f>
        <v>5673.9828080693997</v>
      </c>
      <c r="CN19" s="12">
        <f t="shared" si="369"/>
        <v>5759.7061277931998</v>
      </c>
      <c r="CO19" s="12">
        <f>CO18*CO20</f>
        <v>5944.1888175779995</v>
      </c>
      <c r="CP19" s="12">
        <f>CP18*CP20</f>
        <v>5714.7698874420003</v>
      </c>
      <c r="CQ19" s="12">
        <f>CQ18*CQ20</f>
        <v>5968.5943578096003</v>
      </c>
      <c r="CT19" s="12">
        <f t="shared" ref="CT19:CU19" si="370">CT18*CT20</f>
        <v>6031.1341802139996</v>
      </c>
      <c r="CU19" s="12">
        <f t="shared" si="370"/>
        <v>6027.8744731744</v>
      </c>
      <c r="CV19" s="12">
        <f>CV18*CV20</f>
        <v>6022.7375983433994</v>
      </c>
      <c r="CW19" s="12">
        <f>CW18*CW20</f>
        <v>5933.4558896624003</v>
      </c>
      <c r="CX19" s="12">
        <f>CX18*CX20</f>
        <v>5925.821026048</v>
      </c>
      <c r="DA19" s="12">
        <f t="shared" ref="DA19:DB19" si="371">DA18*DA20</f>
        <v>5729.7393013343999</v>
      </c>
      <c r="DB19" s="12">
        <f t="shared" si="371"/>
        <v>5880.7000605869998</v>
      </c>
      <c r="DC19" s="12">
        <f>DC18*DC20</f>
        <v>6006.7321673744009</v>
      </c>
      <c r="DD19" s="12">
        <f>DD18*DD20</f>
        <v>6020.3472170621999</v>
      </c>
      <c r="DI19" s="12">
        <f>DI18*DI20</f>
        <v>5825.2085185535998</v>
      </c>
      <c r="DJ19" s="12">
        <f>DJ18*DJ20</f>
        <v>5829.3753826308002</v>
      </c>
      <c r="DK19" s="12">
        <f>DK18*DK20</f>
        <v>5893.4263397679997</v>
      </c>
      <c r="DL19" s="12">
        <f>DL18*DL20</f>
        <v>5859.0390738396</v>
      </c>
      <c r="DO19" s="12">
        <f t="shared" ref="DO19:DP19" si="372">DO18*DO20</f>
        <v>5748.8599044557996</v>
      </c>
      <c r="DP19" s="12">
        <f t="shared" si="372"/>
        <v>5508.7354718770002</v>
      </c>
      <c r="DQ19" s="12">
        <f>DQ18*DQ20</f>
        <v>5568.2627030976</v>
      </c>
      <c r="DS19" s="12">
        <f t="shared" ref="DS19" si="373">DS18*DS20</f>
        <v>5604.3783470135995</v>
      </c>
      <c r="DV19" s="12">
        <f t="shared" ref="DV19:ED19" si="374">DV18*DV20</f>
        <v>5544.1846812131998</v>
      </c>
      <c r="DW19" s="12">
        <f t="shared" si="374"/>
        <v>5638.9681293351996</v>
      </c>
      <c r="DX19" s="12">
        <f t="shared" si="374"/>
        <v>5567.2808094419997</v>
      </c>
      <c r="DY19" s="12">
        <f t="shared" si="374"/>
        <v>5505.1723650329996</v>
      </c>
      <c r="DZ19" s="12">
        <f t="shared" si="374"/>
        <v>5721.6545850089997</v>
      </c>
      <c r="EC19" s="12">
        <f t="shared" si="374"/>
        <v>5704.5913332716</v>
      </c>
      <c r="ED19" s="12">
        <f t="shared" si="374"/>
        <v>5818.9553784780001</v>
      </c>
      <c r="EE19" s="12">
        <f>EE18*EE20</f>
        <v>5981.9305451135997</v>
      </c>
      <c r="EF19" s="12">
        <f>EF18*EF20</f>
        <v>5632.5167939216008</v>
      </c>
      <c r="EG19" s="12">
        <f>EG18*EG20</f>
        <v>5937.1033232213995</v>
      </c>
      <c r="EJ19" s="12">
        <f t="shared" ref="EJ19:EK19" si="375">EJ18*EJ20</f>
        <v>5961.2038983683997</v>
      </c>
      <c r="EK19" s="12">
        <f t="shared" si="375"/>
        <v>5931.7285258000002</v>
      </c>
      <c r="EL19" s="12">
        <f>EL18*EL20</f>
        <v>5842.4848468139999</v>
      </c>
      <c r="EM19" s="12">
        <f>EM18*EM20</f>
        <v>5717.3837510525991</v>
      </c>
      <c r="EN19" s="12">
        <f>EN18*EN20</f>
        <v>5806.2048484770003</v>
      </c>
      <c r="EQ19" s="12">
        <f t="shared" ref="EQ19:ER19" si="376">EQ18*EQ20</f>
        <v>5794.7602251329999</v>
      </c>
      <c r="ER19" s="12">
        <f t="shared" si="376"/>
        <v>5554.4363846751994</v>
      </c>
      <c r="ES19" s="12">
        <f>ES18*ES20</f>
        <v>5532.3029478618</v>
      </c>
      <c r="ET19" s="12">
        <f>ET18*ET20</f>
        <v>5593.6229099277998</v>
      </c>
      <c r="EU19" s="12">
        <f>EU18*EU20</f>
        <v>5594.4409341787996</v>
      </c>
      <c r="EX19" s="12">
        <f t="shared" ref="EX19:EY19" si="377">EX18*EX20</f>
        <v>5648.2518062013996</v>
      </c>
      <c r="EY19" s="12">
        <f t="shared" si="377"/>
        <v>5639.3651593510003</v>
      </c>
      <c r="EZ19" s="12">
        <f>EZ18*EZ20</f>
        <v>5694.5265154469998</v>
      </c>
      <c r="FA19" s="12">
        <f>FA18*FA20</f>
        <v>5503.3757099639997</v>
      </c>
      <c r="FB19" s="12">
        <f>FB18*FB20</f>
        <v>5610.5506657200003</v>
      </c>
      <c r="FE19" s="12">
        <f t="shared" ref="FE19:FF19" si="378">FE18*FE20</f>
        <v>5591.4917258200003</v>
      </c>
      <c r="FF19" s="12">
        <f t="shared" si="378"/>
        <v>5617.2367490712004</v>
      </c>
      <c r="FG19" s="12">
        <f>FG18*FG20</f>
        <v>5545.9801678335998</v>
      </c>
      <c r="FH19" s="12">
        <f>FH18*FH20</f>
        <v>5332.4057314065994</v>
      </c>
      <c r="FI19" s="12">
        <f>FI18*FI20</f>
        <v>5332.5980183629999</v>
      </c>
      <c r="FL19" s="12">
        <f t="shared" ref="FL19:FM19" si="379">FL18*FL20</f>
        <v>6143.2522908416004</v>
      </c>
      <c r="FM19" s="12">
        <f t="shared" si="379"/>
        <v>5622.3677596130001</v>
      </c>
      <c r="FN19" s="12">
        <f>FN18*FN20</f>
        <v>5600.1978583847995</v>
      </c>
      <c r="FO19" s="12">
        <f>FO18*FO20</f>
        <v>5600.1978583847995</v>
      </c>
      <c r="FP19" s="12">
        <f>FP18*FP20</f>
        <v>5735.849802495999</v>
      </c>
      <c r="FS19" s="12">
        <f t="shared" ref="FS19:FT19" si="380">FS18*FS20</f>
        <v>5775.1883362976005</v>
      </c>
      <c r="FT19" s="12">
        <f t="shared" si="380"/>
        <v>5727.7312452535989</v>
      </c>
      <c r="FU19" s="12">
        <f>FU18*FU20</f>
        <v>5885.8373322495991</v>
      </c>
      <c r="FV19" s="12">
        <f>FV18*FV20</f>
        <v>5781.5741063124005</v>
      </c>
      <c r="FW19" s="12">
        <f>FW18*FW20</f>
        <v>5737.1658724512008</v>
      </c>
      <c r="FZ19" s="12">
        <f t="shared" ref="FZ19:GA19" si="381">FZ18*FZ20</f>
        <v>5861.3577167859994</v>
      </c>
      <c r="GA19" s="12">
        <f t="shared" si="381"/>
        <v>5991.1493841055999</v>
      </c>
      <c r="GB19" s="12">
        <f>GB18*GB20</f>
        <v>6053.6960408320001</v>
      </c>
      <c r="GC19" s="12">
        <f>GC18*GC20</f>
        <v>5997.975593103999</v>
      </c>
      <c r="GD19" s="12">
        <f>GD18*GD20</f>
        <v>5985.6910095399999</v>
      </c>
      <c r="GG19" s="12">
        <f t="shared" ref="GG19:GH19" si="382">GG18*GG20</f>
        <v>5975.4858896986007</v>
      </c>
      <c r="GH19" s="12">
        <f t="shared" si="382"/>
        <v>5972.3236489092005</v>
      </c>
      <c r="GI19" s="12">
        <f>GI18*GI20</f>
        <v>5906.7425311685993</v>
      </c>
      <c r="GJ19" s="12">
        <f>GJ18*GJ20</f>
        <v>6040.1438007679999</v>
      </c>
      <c r="GK19" s="12">
        <f>GK18*GK20</f>
        <v>6108.399607585</v>
      </c>
      <c r="GN19" s="12">
        <f t="shared" ref="GN19:GO19" si="383">GN18*GN20</f>
        <v>6157.7558905741998</v>
      </c>
      <c r="GO19" s="12">
        <f t="shared" si="383"/>
        <v>6183.4343783937993</v>
      </c>
      <c r="GP19" s="12">
        <f>GP18*GP20</f>
        <v>6136.6986169675993</v>
      </c>
      <c r="GQ19" s="12">
        <f>GQ18*GQ20</f>
        <v>6258.3711979359996</v>
      </c>
      <c r="GR19" s="12">
        <f>GR18*GR20</f>
        <v>6206.8500221991999</v>
      </c>
      <c r="GU19" s="12">
        <f t="shared" ref="GU19:GV19" si="384">GU18*GU20</f>
        <v>6226.2892590492002</v>
      </c>
      <c r="GV19" s="12">
        <f t="shared" si="384"/>
        <v>6178.6610013083991</v>
      </c>
      <c r="GW19" s="12">
        <f>GW18*GW20</f>
        <v>6236.6538390551996</v>
      </c>
      <c r="GX19" s="12">
        <f>GX18*GX20</f>
        <v>6267.7278697704005</v>
      </c>
      <c r="GY19" s="12">
        <f>GY18*GY20</f>
        <v>6230.2975007174</v>
      </c>
      <c r="HB19" s="12">
        <f t="shared" ref="HB19:HC19" si="385">HB18*HB20</f>
        <v>6288.3868787739993</v>
      </c>
      <c r="HC19" s="12">
        <f t="shared" si="385"/>
        <v>6381.1949873759995</v>
      </c>
      <c r="HD19" s="12">
        <f>HD18*HD20</f>
        <v>6349.5313530880003</v>
      </c>
      <c r="HE19" s="12">
        <f>HE18*HE20</f>
        <v>6232.9644074852004</v>
      </c>
      <c r="HF19" s="12">
        <f>HF18*HF20</f>
        <v>6071.3282388528005</v>
      </c>
      <c r="HI19" s="12">
        <f t="shared" ref="HI19:HM19" si="386">HI18*HI20</f>
        <v>6021.9393715800006</v>
      </c>
      <c r="HJ19" s="12">
        <f t="shared" si="386"/>
        <v>6041.7291650562001</v>
      </c>
      <c r="HK19" s="12">
        <f t="shared" si="386"/>
        <v>6066.0198225395998</v>
      </c>
      <c r="HL19" s="12">
        <f t="shared" si="386"/>
        <v>6073.7887270500005</v>
      </c>
      <c r="HM19" s="12">
        <f t="shared" si="386"/>
        <v>5964.8663894820002</v>
      </c>
      <c r="HP19" s="12">
        <f t="shared" ref="HP19:HQ19" si="387">HP18*HP20</f>
        <v>6018.9107528087998</v>
      </c>
      <c r="HQ19" s="12">
        <f t="shared" si="387"/>
        <v>6033.9707324907995</v>
      </c>
      <c r="HR19" s="12">
        <f>HR18*HR20</f>
        <v>6082.3505672357996</v>
      </c>
      <c r="HS19" s="12">
        <f>HS18*HS20</f>
        <v>5923.1274433782</v>
      </c>
      <c r="HT19" s="12">
        <f>HT18*HT20</f>
        <v>6029.7405517272</v>
      </c>
      <c r="HW19" s="12">
        <f t="shared" ref="HW19:HX19" si="388">HW18*HW20</f>
        <v>6033.3511019936004</v>
      </c>
      <c r="HX19" s="12">
        <f t="shared" si="388"/>
        <v>5974.8906643447999</v>
      </c>
      <c r="HY19" s="12">
        <f>HY18*HY20</f>
        <v>5958.8047867919995</v>
      </c>
      <c r="HZ19" s="12">
        <f>HZ18*HZ20</f>
        <v>6191.5768998555995</v>
      </c>
      <c r="IA19" s="12">
        <f>IA18*IA20</f>
        <v>6258.6279479811992</v>
      </c>
      <c r="ID19" s="12">
        <f t="shared" ref="ID19:IE19" si="389">ID18*ID20</f>
        <v>5999.4725521301989</v>
      </c>
      <c r="IE19" s="12">
        <f t="shared" si="389"/>
        <v>5844.8416296863998</v>
      </c>
      <c r="IF19" s="12">
        <f>IF18*IF20</f>
        <v>5840.0042524823994</v>
      </c>
      <c r="IG19" s="12">
        <f>IG18*IG20</f>
        <v>5929.4438340015995</v>
      </c>
      <c r="IH19" s="12">
        <f>IH18*IH20</f>
        <v>6070.5704227739998</v>
      </c>
      <c r="IK19" s="12">
        <f t="shared" ref="IK19:IL19" si="390">IK18*IK20</f>
        <v>6089.3484940859998</v>
      </c>
      <c r="IL19" s="12">
        <f t="shared" si="390"/>
        <v>6107.0088230580004</v>
      </c>
      <c r="IM19" s="12">
        <f>IM18*IM20</f>
        <v>6167.8741924799997</v>
      </c>
      <c r="IN19" s="12">
        <f>IN18*IN20</f>
        <v>6180.2594169469994</v>
      </c>
      <c r="IO19" s="12">
        <f>IO18*IO20</f>
        <v>6024.2015762544006</v>
      </c>
      <c r="IR19" s="12">
        <f t="shared" ref="IR19:IS19" si="391">IR18*IR20</f>
        <v>6076.9026646152006</v>
      </c>
      <c r="IS19" s="12">
        <f t="shared" si="391"/>
        <v>5912.8401573493993</v>
      </c>
      <c r="IT19" s="12">
        <f>IT18*IT20</f>
        <v>5920.3053975010007</v>
      </c>
      <c r="IU19" s="12">
        <f>IU18*IU20</f>
        <v>0</v>
      </c>
      <c r="IV19" s="12">
        <f>IV18*IV20</f>
        <v>0</v>
      </c>
      <c r="IW19" s="12">
        <f>IW18*IW20</f>
        <v>0</v>
      </c>
      <c r="IX19" s="12">
        <f t="shared" ref="IX19" si="392">IX18*IX20</f>
        <v>0</v>
      </c>
      <c r="JA19" s="12">
        <f>JA18*JA20</f>
        <v>0</v>
      </c>
      <c r="JB19" s="12">
        <f>JB18*JB20</f>
        <v>0</v>
      </c>
      <c r="JC19" s="12">
        <f>JC18*JC20</f>
        <v>0</v>
      </c>
      <c r="JD19" s="12">
        <f>JD18*JD20</f>
        <v>0</v>
      </c>
      <c r="JE19" s="12">
        <f t="shared" ref="JE19" si="393">JE18*JE20</f>
        <v>0</v>
      </c>
      <c r="JH19" s="12">
        <f>JH18*JH20</f>
        <v>0</v>
      </c>
      <c r="JI19" s="12">
        <f>JI18*JI20</f>
        <v>0</v>
      </c>
      <c r="JJ19" s="12">
        <f>JJ18*JJ20</f>
        <v>0</v>
      </c>
      <c r="JK19" s="12">
        <f>JK18*JK20</f>
        <v>0</v>
      </c>
      <c r="JL19" s="12">
        <f t="shared" ref="JL19" si="394">JL18*JL20</f>
        <v>0</v>
      </c>
      <c r="JO19" s="12">
        <f>JO18*JO20</f>
        <v>0</v>
      </c>
      <c r="JP19" s="12">
        <f>JP18*JP20</f>
        <v>0</v>
      </c>
      <c r="JQ19" s="12">
        <f>JQ18*JQ20</f>
        <v>0</v>
      </c>
      <c r="JR19" s="12">
        <f>JR18*JR20</f>
        <v>0</v>
      </c>
      <c r="JS19" s="12">
        <f t="shared" ref="JS19" si="395">JS18*JS20</f>
        <v>0</v>
      </c>
      <c r="JV19" s="12">
        <f>JV18*JV20</f>
        <v>0</v>
      </c>
      <c r="JW19" s="12">
        <f>JW18*JW20</f>
        <v>0</v>
      </c>
      <c r="JX19" s="12">
        <f>JX18*JX20</f>
        <v>0</v>
      </c>
      <c r="JY19" s="12">
        <f>JY18*JY20</f>
        <v>0</v>
      </c>
      <c r="JZ19" s="12">
        <f t="shared" ref="JZ19" si="396">JZ18*JZ20</f>
        <v>0</v>
      </c>
      <c r="KC19" s="12">
        <f>KC18*KC20</f>
        <v>0</v>
      </c>
      <c r="KD19" s="12">
        <f>KD18*KD20</f>
        <v>0</v>
      </c>
      <c r="KE19" s="12">
        <f>KE18*KE20</f>
        <v>0</v>
      </c>
      <c r="KF19" s="12">
        <f>KF18*KF20</f>
        <v>0</v>
      </c>
      <c r="KG19" s="12">
        <f t="shared" ref="KG19:KU19" si="397">KG18*KG20</f>
        <v>0</v>
      </c>
      <c r="KJ19" s="12">
        <f t="shared" si="397"/>
        <v>0</v>
      </c>
      <c r="KK19" s="12">
        <f t="shared" si="397"/>
        <v>0</v>
      </c>
      <c r="KL19" s="12">
        <f t="shared" si="397"/>
        <v>0</v>
      </c>
      <c r="KM19" s="12">
        <f t="shared" si="397"/>
        <v>0</v>
      </c>
      <c r="KN19" s="12">
        <f>KN18*KN20</f>
        <v>0</v>
      </c>
      <c r="KQ19" s="12">
        <f t="shared" si="397"/>
        <v>0</v>
      </c>
      <c r="KR19" s="12">
        <f t="shared" si="397"/>
        <v>0</v>
      </c>
      <c r="KS19" s="12">
        <f t="shared" si="397"/>
        <v>0</v>
      </c>
      <c r="KT19" s="12">
        <f t="shared" si="397"/>
        <v>0</v>
      </c>
      <c r="KU19" s="12">
        <f t="shared" si="397"/>
        <v>0</v>
      </c>
      <c r="KX19" s="12">
        <f t="shared" ref="KX19:LE19" si="398">KX18*KX20</f>
        <v>0</v>
      </c>
      <c r="KY19" s="12">
        <f t="shared" si="398"/>
        <v>0</v>
      </c>
      <c r="KZ19" s="12">
        <f t="shared" si="398"/>
        <v>0</v>
      </c>
      <c r="LA19" s="12">
        <f t="shared" si="398"/>
        <v>0</v>
      </c>
      <c r="LB19" s="12">
        <f t="shared" si="398"/>
        <v>0</v>
      </c>
      <c r="LE19" s="12">
        <f t="shared" si="398"/>
        <v>0</v>
      </c>
      <c r="LF19" s="12">
        <f>LF18*LF20</f>
        <v>0</v>
      </c>
      <c r="LG19" s="12">
        <f>LG18*LG20</f>
        <v>0</v>
      </c>
      <c r="LH19" s="12">
        <f>LH18*LH20</f>
        <v>0</v>
      </c>
      <c r="LI19" s="12">
        <f>LI18*LI20</f>
        <v>0</v>
      </c>
      <c r="LL19" s="12">
        <f t="shared" ref="LL19:MR19" si="399">LL18*LL20</f>
        <v>0</v>
      </c>
      <c r="LM19" s="12">
        <f t="shared" si="399"/>
        <v>0</v>
      </c>
      <c r="LN19" s="12">
        <f t="shared" si="399"/>
        <v>0</v>
      </c>
      <c r="LO19" s="12">
        <f t="shared" si="399"/>
        <v>0</v>
      </c>
      <c r="LP19" s="12">
        <f t="shared" si="399"/>
        <v>0</v>
      </c>
      <c r="LS19" s="12">
        <f t="shared" si="399"/>
        <v>0</v>
      </c>
      <c r="LT19" s="12">
        <f t="shared" si="399"/>
        <v>0</v>
      </c>
      <c r="LU19" s="12">
        <f t="shared" si="399"/>
        <v>0</v>
      </c>
      <c r="LV19" s="12">
        <f t="shared" si="399"/>
        <v>0</v>
      </c>
      <c r="LW19" s="12">
        <f t="shared" si="399"/>
        <v>0</v>
      </c>
      <c r="LZ19" s="12">
        <f t="shared" si="399"/>
        <v>0</v>
      </c>
      <c r="MA19" s="12">
        <f t="shared" si="399"/>
        <v>0</v>
      </c>
      <c r="MB19" s="12">
        <f t="shared" si="399"/>
        <v>0</v>
      </c>
      <c r="MC19" s="12">
        <f t="shared" si="399"/>
        <v>0</v>
      </c>
      <c r="MD19" s="12">
        <f t="shared" si="399"/>
        <v>0</v>
      </c>
      <c r="MG19" s="12">
        <f t="shared" si="399"/>
        <v>0</v>
      </c>
      <c r="MH19" s="12">
        <f t="shared" si="399"/>
        <v>0</v>
      </c>
      <c r="MI19" s="12">
        <f t="shared" si="399"/>
        <v>0</v>
      </c>
      <c r="MJ19" s="12">
        <f t="shared" si="399"/>
        <v>0</v>
      </c>
      <c r="MK19" s="12">
        <f t="shared" si="399"/>
        <v>0</v>
      </c>
      <c r="MN19" s="12">
        <f t="shared" si="399"/>
        <v>0</v>
      </c>
      <c r="MO19" s="12">
        <f t="shared" si="399"/>
        <v>0</v>
      </c>
      <c r="MP19" s="12">
        <f t="shared" si="399"/>
        <v>0</v>
      </c>
      <c r="MQ19" s="12">
        <f t="shared" si="399"/>
        <v>0</v>
      </c>
      <c r="MR19" s="12">
        <f t="shared" si="399"/>
        <v>0</v>
      </c>
      <c r="MU19" s="12">
        <f>MU18*MU20</f>
        <v>0</v>
      </c>
      <c r="MW19" s="12">
        <f>MW18*MW20</f>
        <v>0</v>
      </c>
      <c r="MX19" s="12">
        <f>MX18*MX20</f>
        <v>0</v>
      </c>
      <c r="MY19" s="12">
        <f>MY18*MY20</f>
        <v>0</v>
      </c>
      <c r="NB19" s="12">
        <f t="shared" ref="NB19" si="400">NB18*NB20</f>
        <v>0</v>
      </c>
    </row>
    <row r="20" spans="1:378" s="39" customFormat="1" ht="15" x14ac:dyDescent="0.25">
      <c r="A20" s="1" t="s">
        <v>17</v>
      </c>
      <c r="B20" s="39">
        <v>6.1919000000000004</v>
      </c>
      <c r="C20" s="39">
        <v>6.1904000000000003</v>
      </c>
      <c r="D20" s="39">
        <v>6.1566999999999998</v>
      </c>
      <c r="G20" s="39">
        <v>6.1146000000000003</v>
      </c>
      <c r="H20" s="39">
        <v>6.0622999999999996</v>
      </c>
      <c r="I20" s="39">
        <v>6.1223999999999998</v>
      </c>
      <c r="J20" s="39">
        <v>6.0686</v>
      </c>
      <c r="K20" s="39">
        <v>6.1135999999999999</v>
      </c>
      <c r="N20" s="39">
        <v>6.1052999999999997</v>
      </c>
      <c r="O20" s="39">
        <v>6.0529000000000002</v>
      </c>
      <c r="P20" s="39">
        <v>6.0399000000000003</v>
      </c>
      <c r="Q20" s="39">
        <v>6.0275999999999996</v>
      </c>
      <c r="R20" s="39">
        <v>6.0461</v>
      </c>
      <c r="U20" s="39">
        <v>6.0450999999999997</v>
      </c>
      <c r="V20" s="39">
        <v>6.0288000000000004</v>
      </c>
      <c r="W20" s="39">
        <v>5.9413</v>
      </c>
      <c r="X20" s="39">
        <v>5.9218999999999999</v>
      </c>
      <c r="Y20" s="39">
        <v>5.8822000000000001</v>
      </c>
      <c r="AB20" s="39">
        <v>5.9340999999999999</v>
      </c>
      <c r="AC20" s="39">
        <v>5.8726000000000003</v>
      </c>
      <c r="AD20" s="39">
        <v>5.8605</v>
      </c>
      <c r="AE20" s="39">
        <v>5.8860000000000001</v>
      </c>
      <c r="AF20" s="39">
        <v>5.8437999999999999</v>
      </c>
      <c r="AI20" s="39">
        <v>5.8338000000000001</v>
      </c>
      <c r="AJ20" s="39">
        <v>5.7636000000000003</v>
      </c>
      <c r="AK20" s="39">
        <v>5.7995000000000001</v>
      </c>
      <c r="AL20" s="39">
        <v>5.7736999999999998</v>
      </c>
      <c r="AM20" s="39">
        <v>5.7656999999999998</v>
      </c>
      <c r="AP20" s="39">
        <v>5.78</v>
      </c>
      <c r="AQ20" s="39">
        <v>5.7652000000000001</v>
      </c>
      <c r="AR20" s="39">
        <v>5.7671000000000001</v>
      </c>
      <c r="AS20" s="39">
        <v>5.7626999999999997</v>
      </c>
      <c r="AT20" s="39">
        <v>5.7206000000000001</v>
      </c>
      <c r="AW20" s="39">
        <v>5.7152000000000003</v>
      </c>
      <c r="AX20" s="39">
        <v>5.6818999999999997</v>
      </c>
      <c r="AY20" s="39">
        <v>5.7005999999999997</v>
      </c>
      <c r="AZ20" s="39">
        <v>5.6971999999999996</v>
      </c>
      <c r="BA20" s="39">
        <v>5.6985999999999999</v>
      </c>
      <c r="BD20" s="39">
        <v>5.7298</v>
      </c>
      <c r="BE20" s="39">
        <v>5.7888000000000002</v>
      </c>
      <c r="BF20" s="39">
        <v>5.7789000000000001</v>
      </c>
      <c r="BG20" s="39">
        <v>5.8278999999999996</v>
      </c>
      <c r="BH20" s="39">
        <v>5.8278999999999996</v>
      </c>
      <c r="BK20" s="39">
        <v>5.87</v>
      </c>
      <c r="BL20" s="39">
        <v>5.87</v>
      </c>
      <c r="BM20" s="39">
        <v>5.7801</v>
      </c>
      <c r="BN20" s="39">
        <v>5.7519999999999998</v>
      </c>
      <c r="BO20" s="39">
        <v>5.7653999999999996</v>
      </c>
      <c r="BR20" s="39">
        <v>5.7971000000000004</v>
      </c>
      <c r="BS20" s="39">
        <v>5.8273000000000001</v>
      </c>
      <c r="BT20" s="39">
        <v>5.8219000000000003</v>
      </c>
      <c r="BU20" s="39">
        <v>5.8044000000000002</v>
      </c>
      <c r="BV20" s="39">
        <v>5.7325999999999997</v>
      </c>
      <c r="BY20" s="39">
        <v>5.3691199999999997</v>
      </c>
      <c r="BZ20" s="39">
        <v>5.6696</v>
      </c>
      <c r="CA20" s="39">
        <v>5.6497999999999999</v>
      </c>
      <c r="CB20" s="39">
        <v>5.6745000000000001</v>
      </c>
      <c r="CC20" s="39">
        <v>5.7728999999999999</v>
      </c>
      <c r="CF20" s="39">
        <v>5.7302</v>
      </c>
      <c r="CG20" s="39">
        <v>5.6833999999999998</v>
      </c>
      <c r="CH20" s="39">
        <v>5.7366999999999999</v>
      </c>
      <c r="CI20" s="39">
        <v>5.7392000000000003</v>
      </c>
      <c r="CJ20" s="39">
        <v>5.7675999999999998</v>
      </c>
      <c r="CM20" s="39">
        <v>5.7332999999999998</v>
      </c>
      <c r="CN20" s="39">
        <v>5.6868999999999996</v>
      </c>
      <c r="CO20" s="39">
        <v>5.7003000000000004</v>
      </c>
      <c r="CP20" s="39">
        <v>5.6035000000000004</v>
      </c>
      <c r="CQ20" s="39">
        <v>5.8047000000000004</v>
      </c>
      <c r="CT20" s="39">
        <v>5.9278000000000004</v>
      </c>
      <c r="CU20" s="39">
        <v>5.9908000000000001</v>
      </c>
      <c r="CV20" s="39">
        <v>6.0453000000000001</v>
      </c>
      <c r="CW20" s="39">
        <v>5.9386000000000001</v>
      </c>
      <c r="CX20" s="39">
        <v>5.8624000000000001</v>
      </c>
      <c r="DA20" s="39">
        <v>5.8640999999999996</v>
      </c>
      <c r="DB20" s="39">
        <v>5.8845000000000001</v>
      </c>
      <c r="DC20" s="39">
        <v>5.8619000000000003</v>
      </c>
      <c r="DD20" s="39">
        <v>5.8262999999999998</v>
      </c>
      <c r="DI20" s="39">
        <v>5.7340999999999998</v>
      </c>
      <c r="DJ20" s="39">
        <v>5.6974</v>
      </c>
      <c r="DK20" s="39">
        <v>5.6696</v>
      </c>
      <c r="DL20" s="39">
        <v>5.6810999999999998</v>
      </c>
      <c r="DO20" s="39">
        <v>5.6798999999999999</v>
      </c>
      <c r="DP20" s="39">
        <v>5.6341000000000001</v>
      </c>
      <c r="DQ20" s="39">
        <v>5.6656000000000004</v>
      </c>
      <c r="DS20" s="39">
        <v>5.6391</v>
      </c>
      <c r="DV20" s="39">
        <v>5.6677999999999997</v>
      </c>
      <c r="DW20" s="39">
        <v>5.7247000000000003</v>
      </c>
      <c r="DX20" s="39">
        <v>5.7458</v>
      </c>
      <c r="DY20" s="39">
        <v>5.6817000000000002</v>
      </c>
      <c r="DZ20" s="39">
        <v>5.6481000000000003</v>
      </c>
      <c r="EC20" s="39">
        <v>5.6882000000000001</v>
      </c>
      <c r="ED20" s="39">
        <v>5.6039000000000003</v>
      </c>
      <c r="EE20" s="39">
        <v>5.6154000000000002</v>
      </c>
      <c r="EF20" s="39">
        <v>5.6374000000000004</v>
      </c>
      <c r="EG20" s="39">
        <v>5.6779000000000002</v>
      </c>
      <c r="EJ20" s="39">
        <v>5.6402999999999999</v>
      </c>
      <c r="EK20" s="39">
        <v>5.6643999999999997</v>
      </c>
      <c r="EL20" s="39">
        <v>5.6589999999999998</v>
      </c>
      <c r="EM20" s="39">
        <v>5.6242999999999999</v>
      </c>
      <c r="EN20" s="39">
        <v>5.6821000000000002</v>
      </c>
      <c r="EQ20" s="39">
        <v>5.6708999999999996</v>
      </c>
      <c r="ER20" s="39">
        <v>5.6528</v>
      </c>
      <c r="ES20" s="39">
        <v>5.7122999999999999</v>
      </c>
      <c r="ET20" s="39">
        <v>5.6520999999999999</v>
      </c>
      <c r="EU20" s="39">
        <v>5.7165999999999997</v>
      </c>
      <c r="EX20" s="39">
        <v>5.7073</v>
      </c>
      <c r="EY20" s="39">
        <v>5.6455000000000002</v>
      </c>
      <c r="EZ20" s="39">
        <v>5.6384999999999996</v>
      </c>
      <c r="FA20" s="39">
        <v>5.5907999999999998</v>
      </c>
      <c r="FB20" s="39">
        <v>5.5932000000000004</v>
      </c>
      <c r="FE20" s="39">
        <v>5.5742000000000003</v>
      </c>
      <c r="FF20" s="39">
        <v>5.5644</v>
      </c>
      <c r="FG20" s="39">
        <v>5.5263999999999998</v>
      </c>
      <c r="FH20" s="39">
        <v>5.5462999999999996</v>
      </c>
      <c r="FI20" s="39">
        <v>5.5465</v>
      </c>
      <c r="FL20" s="39">
        <v>5.5167999999999999</v>
      </c>
      <c r="FM20" s="39">
        <v>5.4714999999999998</v>
      </c>
      <c r="FN20" s="39">
        <v>5.4875999999999996</v>
      </c>
      <c r="FO20" s="39">
        <v>5.4875999999999996</v>
      </c>
      <c r="FP20" s="39">
        <v>5.5039999999999996</v>
      </c>
      <c r="FS20" s="39">
        <v>5.5183999999999997</v>
      </c>
      <c r="FT20" s="39">
        <v>5.4996999999999998</v>
      </c>
      <c r="FU20" s="39">
        <v>5.5423999999999998</v>
      </c>
      <c r="FV20" s="39">
        <v>5.5071000000000003</v>
      </c>
      <c r="FW20" s="39">
        <v>5.4648000000000003</v>
      </c>
      <c r="FZ20" s="39">
        <v>5.4314</v>
      </c>
      <c r="GA20" s="39">
        <v>5.4612999999999996</v>
      </c>
      <c r="GB20" s="39">
        <v>5.431</v>
      </c>
      <c r="GC20" s="39">
        <v>5.4196</v>
      </c>
      <c r="GD20" s="39">
        <v>5.4085000000000001</v>
      </c>
      <c r="GG20" s="39">
        <v>5.4679000000000002</v>
      </c>
      <c r="GH20" s="39">
        <v>5.4606000000000003</v>
      </c>
      <c r="GI20" s="39">
        <v>5.4356999999999998</v>
      </c>
      <c r="GJ20" s="39">
        <v>5.5359999999999996</v>
      </c>
      <c r="GK20" s="39">
        <v>5.5693000000000001</v>
      </c>
      <c r="GN20" s="39">
        <v>5.5673000000000004</v>
      </c>
      <c r="GO20" s="39">
        <v>5.5639000000000003</v>
      </c>
      <c r="GP20" s="39">
        <v>5.5648999999999997</v>
      </c>
      <c r="GQ20" s="39">
        <v>5.5640000000000001</v>
      </c>
      <c r="GR20" s="39">
        <v>5.5617999999999999</v>
      </c>
      <c r="GU20" s="39">
        <v>5.5518000000000001</v>
      </c>
      <c r="GV20" s="39">
        <v>5.5574000000000003</v>
      </c>
      <c r="GW20" s="39">
        <v>5.5533999999999999</v>
      </c>
      <c r="GX20" s="39">
        <v>5.5236000000000001</v>
      </c>
      <c r="GY20" s="39">
        <v>5.5423</v>
      </c>
      <c r="HB20" s="39">
        <v>5.5873999999999997</v>
      </c>
      <c r="HC20" s="39">
        <v>5.5620000000000003</v>
      </c>
      <c r="HD20" s="39">
        <v>5.6252000000000004</v>
      </c>
      <c r="HE20" s="39">
        <v>5.6017999999999999</v>
      </c>
      <c r="HF20" s="39">
        <v>5.5433000000000003</v>
      </c>
      <c r="HI20" s="39">
        <v>5.5182000000000002</v>
      </c>
      <c r="HJ20" s="39">
        <v>5.5063000000000004</v>
      </c>
      <c r="HK20" s="39">
        <v>5.4789000000000003</v>
      </c>
      <c r="HL20" s="39">
        <v>5.4554999999999998</v>
      </c>
      <c r="HM20" s="39">
        <v>5.4210000000000003</v>
      </c>
      <c r="HP20" s="39">
        <v>5.4396000000000004</v>
      </c>
      <c r="HQ20" s="39">
        <v>5.3940999999999999</v>
      </c>
      <c r="HR20" s="39">
        <v>5.4001000000000001</v>
      </c>
      <c r="HS20" s="39">
        <v>5.4069000000000003</v>
      </c>
      <c r="HT20" s="39">
        <v>5.3967000000000001</v>
      </c>
      <c r="HW20" s="39">
        <v>5.4223999999999997</v>
      </c>
      <c r="HX20" s="39">
        <v>5.4772999999999996</v>
      </c>
      <c r="HY20" s="39">
        <v>5.4714</v>
      </c>
      <c r="HZ20" s="39">
        <v>5.4916999999999998</v>
      </c>
      <c r="IA20" s="39">
        <v>5.4238999999999997</v>
      </c>
      <c r="ID20" s="39">
        <v>5.4090999999999996</v>
      </c>
      <c r="IE20" s="39">
        <v>5.4371999999999998</v>
      </c>
      <c r="IF20" s="39">
        <v>5.4326999999999996</v>
      </c>
      <c r="IG20" s="39">
        <v>5.4093999999999998</v>
      </c>
      <c r="IH20" s="39">
        <v>5.4310999999999998</v>
      </c>
      <c r="IK20" s="39">
        <v>5.4478999999999997</v>
      </c>
      <c r="IL20" s="39">
        <v>5.4637000000000002</v>
      </c>
      <c r="IM20" s="39">
        <v>5.46</v>
      </c>
      <c r="IN20" s="39">
        <v>5.4634999999999998</v>
      </c>
      <c r="IO20" s="39">
        <v>5.3992000000000004</v>
      </c>
      <c r="IR20" s="39">
        <v>5.4282000000000004</v>
      </c>
      <c r="IS20" s="39">
        <v>5.4259000000000004</v>
      </c>
      <c r="IT20" s="39">
        <v>5.4065000000000003</v>
      </c>
    </row>
    <row r="21" spans="1:378" s="40" customFormat="1" ht="15" x14ac:dyDescent="0.25">
      <c r="A21" s="36"/>
      <c r="KH21" s="59"/>
      <c r="KI21" s="59"/>
    </row>
    <row r="22" spans="1:378" s="41" customFormat="1" ht="15" x14ac:dyDescent="0.25">
      <c r="A22" s="32" t="s">
        <v>18</v>
      </c>
      <c r="B22" s="41">
        <v>132</v>
      </c>
      <c r="C22" s="41">
        <v>133</v>
      </c>
      <c r="D22" s="41">
        <v>132</v>
      </c>
      <c r="G22" s="41">
        <v>134</v>
      </c>
      <c r="H22" s="41">
        <v>131</v>
      </c>
      <c r="I22" s="41">
        <v>132</v>
      </c>
      <c r="J22" s="41">
        <v>131</v>
      </c>
      <c r="K22" s="41">
        <v>135</v>
      </c>
      <c r="N22" s="41">
        <v>136</v>
      </c>
      <c r="O22" s="41">
        <v>135</v>
      </c>
      <c r="P22" s="41">
        <v>135</v>
      </c>
      <c r="Q22" s="41">
        <v>132</v>
      </c>
      <c r="R22" s="41">
        <v>134</v>
      </c>
      <c r="U22" s="41">
        <v>134</v>
      </c>
      <c r="V22" s="41">
        <v>137</v>
      </c>
      <c r="W22" s="41">
        <v>137</v>
      </c>
      <c r="X22" s="41">
        <v>137</v>
      </c>
      <c r="Y22" s="41">
        <v>135</v>
      </c>
      <c r="AB22" s="41">
        <v>134</v>
      </c>
      <c r="AC22" s="41">
        <v>133</v>
      </c>
      <c r="AD22" s="41">
        <v>134</v>
      </c>
      <c r="AE22" s="41">
        <v>133</v>
      </c>
      <c r="AF22" s="41">
        <v>138</v>
      </c>
      <c r="AI22" s="41">
        <v>134</v>
      </c>
      <c r="AJ22" s="41">
        <v>134</v>
      </c>
      <c r="AK22" s="41">
        <v>132</v>
      </c>
      <c r="AL22" s="41">
        <v>132</v>
      </c>
      <c r="AM22" s="41">
        <v>132</v>
      </c>
      <c r="AP22" s="41">
        <v>133</v>
      </c>
      <c r="AQ22" s="41">
        <v>135</v>
      </c>
      <c r="AR22" s="41">
        <v>133</v>
      </c>
      <c r="AS22" s="41">
        <v>133.5</v>
      </c>
      <c r="AT22" s="41">
        <v>133</v>
      </c>
      <c r="AW22" s="41">
        <v>130</v>
      </c>
      <c r="AX22" s="41">
        <v>130</v>
      </c>
      <c r="AY22" s="41">
        <v>130</v>
      </c>
      <c r="AZ22" s="41">
        <v>130.5</v>
      </c>
      <c r="BA22" s="41">
        <v>133</v>
      </c>
      <c r="BD22" s="41">
        <v>131</v>
      </c>
      <c r="BE22" s="41">
        <v>131</v>
      </c>
      <c r="BF22" s="41">
        <v>131</v>
      </c>
      <c r="BG22" s="41">
        <v>131</v>
      </c>
      <c r="BH22" s="41">
        <v>131</v>
      </c>
      <c r="BK22" s="41">
        <v>130</v>
      </c>
      <c r="BL22" s="41">
        <v>130</v>
      </c>
      <c r="BM22" s="41">
        <v>127</v>
      </c>
      <c r="BN22" s="41">
        <v>129</v>
      </c>
      <c r="BO22" s="41">
        <v>130</v>
      </c>
      <c r="BR22" s="41">
        <v>128</v>
      </c>
      <c r="BS22" s="41">
        <v>128</v>
      </c>
      <c r="BT22" s="41">
        <v>127</v>
      </c>
      <c r="BU22" s="41">
        <v>129</v>
      </c>
      <c r="BV22" s="41">
        <v>129</v>
      </c>
      <c r="BY22" s="41">
        <v>135</v>
      </c>
      <c r="BZ22" s="41">
        <v>128</v>
      </c>
      <c r="CA22" s="41">
        <v>128</v>
      </c>
      <c r="CB22" s="41">
        <v>127</v>
      </c>
      <c r="CC22" s="41">
        <v>129</v>
      </c>
      <c r="CF22" s="41">
        <v>129</v>
      </c>
      <c r="CG22" s="41">
        <v>130</v>
      </c>
      <c r="CH22" s="41">
        <v>130</v>
      </c>
      <c r="CI22" s="41">
        <v>131</v>
      </c>
      <c r="CJ22" s="41">
        <v>130</v>
      </c>
      <c r="CM22" s="41">
        <v>130</v>
      </c>
      <c r="CN22" s="41">
        <v>130</v>
      </c>
      <c r="CO22" s="41">
        <v>130</v>
      </c>
      <c r="CP22" s="41">
        <v>128</v>
      </c>
      <c r="CQ22" s="41">
        <v>131</v>
      </c>
      <c r="CT22" s="41">
        <v>132</v>
      </c>
      <c r="CU22" s="41">
        <v>132</v>
      </c>
      <c r="CV22" s="41">
        <v>132</v>
      </c>
      <c r="CW22" s="41">
        <v>134</v>
      </c>
      <c r="CX22" s="41">
        <v>135</v>
      </c>
      <c r="DA22" s="41">
        <v>134</v>
      </c>
      <c r="DB22" s="41">
        <v>132</v>
      </c>
      <c r="DC22" s="41">
        <v>132</v>
      </c>
      <c r="DD22" s="41">
        <v>131</v>
      </c>
      <c r="DI22" s="41">
        <v>131</v>
      </c>
      <c r="DJ22" s="41">
        <v>130</v>
      </c>
      <c r="DK22" s="41">
        <v>130</v>
      </c>
      <c r="DL22" s="41">
        <v>130</v>
      </c>
      <c r="DO22" s="41">
        <v>130</v>
      </c>
      <c r="DP22" s="41">
        <v>128</v>
      </c>
      <c r="DQ22" s="41">
        <v>127</v>
      </c>
      <c r="DS22" s="41">
        <v>128</v>
      </c>
      <c r="DV22" s="41">
        <v>126</v>
      </c>
      <c r="DW22" s="41">
        <v>126</v>
      </c>
      <c r="DX22" s="41">
        <v>127</v>
      </c>
      <c r="DY22" s="41">
        <v>127</v>
      </c>
      <c r="DZ22" s="41">
        <v>127</v>
      </c>
      <c r="EC22" s="41">
        <v>129</v>
      </c>
      <c r="ED22" s="41">
        <v>129</v>
      </c>
      <c r="EE22" s="41">
        <v>129.5</v>
      </c>
      <c r="EF22" s="41">
        <v>127</v>
      </c>
      <c r="EG22" s="41">
        <v>130</v>
      </c>
      <c r="EJ22" s="41">
        <v>128</v>
      </c>
      <c r="EK22" s="41">
        <v>129</v>
      </c>
      <c r="EL22" s="41">
        <v>130</v>
      </c>
      <c r="EM22" s="41">
        <v>130</v>
      </c>
      <c r="EN22" s="41">
        <v>130</v>
      </c>
      <c r="EQ22" s="41">
        <v>128</v>
      </c>
      <c r="ER22" s="41">
        <v>128</v>
      </c>
      <c r="ES22" s="41">
        <v>128</v>
      </c>
      <c r="ET22" s="41">
        <v>128</v>
      </c>
      <c r="EU22" s="41">
        <v>130</v>
      </c>
      <c r="EX22" s="41">
        <v>129</v>
      </c>
      <c r="EY22" s="41">
        <v>130</v>
      </c>
      <c r="EZ22" s="41">
        <v>130</v>
      </c>
      <c r="FA22" s="41">
        <v>130</v>
      </c>
      <c r="FB22" s="41">
        <v>130</v>
      </c>
      <c r="FE22" s="41">
        <v>130</v>
      </c>
      <c r="FF22" s="41">
        <v>130</v>
      </c>
      <c r="FG22" s="41">
        <v>130</v>
      </c>
      <c r="FH22" s="41">
        <v>129</v>
      </c>
      <c r="FI22" s="41">
        <v>131</v>
      </c>
      <c r="FL22" s="41">
        <v>131</v>
      </c>
      <c r="FM22" s="41">
        <v>131</v>
      </c>
      <c r="FN22" s="41">
        <v>131</v>
      </c>
      <c r="FO22" s="41">
        <v>131</v>
      </c>
      <c r="FP22" s="41">
        <v>131</v>
      </c>
      <c r="FS22" s="41">
        <v>130</v>
      </c>
      <c r="FT22" s="41">
        <v>130</v>
      </c>
      <c r="FU22" s="41">
        <v>129</v>
      </c>
      <c r="FV22" s="41">
        <v>129</v>
      </c>
      <c r="FW22" s="41">
        <v>130.5</v>
      </c>
      <c r="FZ22" s="41">
        <v>130</v>
      </c>
      <c r="GA22" s="41">
        <v>130</v>
      </c>
      <c r="GB22" s="41">
        <v>131</v>
      </c>
      <c r="GC22" s="41">
        <v>131</v>
      </c>
      <c r="GD22" s="41">
        <v>131</v>
      </c>
      <c r="GG22" s="41">
        <v>130</v>
      </c>
      <c r="GH22" s="41">
        <v>129</v>
      </c>
      <c r="GI22" s="41">
        <v>128</v>
      </c>
      <c r="GJ22" s="41">
        <v>131</v>
      </c>
      <c r="GK22" s="41">
        <v>130</v>
      </c>
      <c r="GN22" s="41">
        <v>132</v>
      </c>
      <c r="GO22" s="41">
        <v>132</v>
      </c>
      <c r="GP22" s="41">
        <v>132</v>
      </c>
      <c r="GQ22" s="41">
        <v>132</v>
      </c>
      <c r="GR22" s="41">
        <v>133</v>
      </c>
      <c r="GU22" s="41">
        <v>132</v>
      </c>
      <c r="GV22" s="41">
        <v>132</v>
      </c>
      <c r="GW22" s="41">
        <v>132</v>
      </c>
      <c r="GX22" s="41">
        <v>132</v>
      </c>
      <c r="GY22" s="41">
        <v>132</v>
      </c>
      <c r="HB22" s="41">
        <v>133</v>
      </c>
      <c r="HC22" s="41">
        <v>132</v>
      </c>
      <c r="HD22" s="41">
        <v>131</v>
      </c>
      <c r="HE22" s="41">
        <v>132</v>
      </c>
      <c r="HF22" s="41">
        <v>132</v>
      </c>
      <c r="HI22" s="41">
        <v>132</v>
      </c>
      <c r="HJ22" s="41">
        <v>141</v>
      </c>
      <c r="HK22" s="41">
        <v>132</v>
      </c>
      <c r="HL22" s="41">
        <v>134</v>
      </c>
      <c r="HM22" s="41">
        <v>133</v>
      </c>
      <c r="HP22" s="41">
        <v>133</v>
      </c>
      <c r="HQ22" s="41">
        <v>135</v>
      </c>
      <c r="HR22" s="41">
        <v>135</v>
      </c>
      <c r="HS22" s="41">
        <v>134</v>
      </c>
      <c r="HT22" s="41">
        <v>135</v>
      </c>
      <c r="HW22" s="41">
        <v>135</v>
      </c>
      <c r="HX22" s="41">
        <v>135</v>
      </c>
      <c r="HY22" s="41">
        <v>135</v>
      </c>
      <c r="HZ22" s="41">
        <v>135.5</v>
      </c>
      <c r="IA22" s="41">
        <v>135</v>
      </c>
      <c r="ID22" s="41">
        <v>134</v>
      </c>
      <c r="IE22" s="41">
        <v>134</v>
      </c>
      <c r="IF22" s="41">
        <v>134</v>
      </c>
      <c r="IG22" s="41">
        <v>133</v>
      </c>
      <c r="IH22" s="41">
        <v>134</v>
      </c>
      <c r="IK22" s="41">
        <v>134</v>
      </c>
      <c r="IL22" s="41">
        <v>135</v>
      </c>
      <c r="IM22" s="41">
        <v>134</v>
      </c>
      <c r="IN22" s="41">
        <v>134.5</v>
      </c>
      <c r="IO22" s="41">
        <v>134</v>
      </c>
      <c r="IR22" s="41">
        <v>135</v>
      </c>
      <c r="IS22" s="41">
        <v>135</v>
      </c>
      <c r="IT22" s="41">
        <v>135</v>
      </c>
    </row>
    <row r="23" spans="1:378" s="13" customFormat="1" ht="15" x14ac:dyDescent="0.25">
      <c r="A23" s="3" t="s">
        <v>19</v>
      </c>
      <c r="B23" s="13">
        <v>125</v>
      </c>
      <c r="C23" s="13">
        <v>126</v>
      </c>
      <c r="D23" s="13">
        <v>126</v>
      </c>
      <c r="G23" s="13">
        <v>124</v>
      </c>
      <c r="H23" s="13">
        <v>123</v>
      </c>
      <c r="I23" s="13">
        <v>123</v>
      </c>
      <c r="J23" s="13">
        <v>123</v>
      </c>
      <c r="K23" s="13">
        <v>125</v>
      </c>
      <c r="N23" s="13">
        <v>125</v>
      </c>
      <c r="O23" s="13">
        <v>124</v>
      </c>
      <c r="P23" s="13">
        <v>123</v>
      </c>
      <c r="Q23" s="13">
        <v>121</v>
      </c>
      <c r="R23" s="13">
        <v>122</v>
      </c>
      <c r="U23" s="13">
        <v>122</v>
      </c>
      <c r="V23" s="13">
        <v>125</v>
      </c>
      <c r="W23" s="13">
        <v>119</v>
      </c>
      <c r="X23" s="13">
        <v>119</v>
      </c>
      <c r="Y23" s="13">
        <v>119</v>
      </c>
      <c r="AB23" s="13">
        <v>117</v>
      </c>
      <c r="AC23" s="13">
        <v>116</v>
      </c>
      <c r="AD23" s="13">
        <v>118</v>
      </c>
      <c r="AE23" s="13">
        <v>116.5</v>
      </c>
      <c r="AF23" s="13">
        <v>116.5</v>
      </c>
      <c r="AI23" s="13">
        <v>119</v>
      </c>
      <c r="AJ23" s="13">
        <v>116.5</v>
      </c>
      <c r="AK23" s="13">
        <v>115</v>
      </c>
      <c r="AL23" s="13">
        <v>115</v>
      </c>
      <c r="AM23" s="13">
        <v>114.5</v>
      </c>
      <c r="AP23" s="13">
        <v>114.5</v>
      </c>
      <c r="AQ23" s="13">
        <v>113</v>
      </c>
      <c r="AR23" s="13">
        <v>113</v>
      </c>
      <c r="AS23" s="13">
        <v>113</v>
      </c>
      <c r="AT23" s="13">
        <v>112.5</v>
      </c>
      <c r="AW23" s="13">
        <v>112.5</v>
      </c>
      <c r="AX23" s="13">
        <v>114</v>
      </c>
      <c r="AY23" s="13">
        <v>114</v>
      </c>
      <c r="AZ23" s="13">
        <v>114</v>
      </c>
      <c r="BA23" s="13">
        <v>115</v>
      </c>
      <c r="BD23" s="13">
        <v>114</v>
      </c>
      <c r="BE23" s="13">
        <v>115</v>
      </c>
      <c r="BF23" s="13">
        <v>115</v>
      </c>
      <c r="BG23" s="13">
        <v>116.5</v>
      </c>
      <c r="BH23" s="13">
        <v>116.5</v>
      </c>
      <c r="BK23" s="13">
        <v>116.5</v>
      </c>
      <c r="BL23" s="13">
        <v>116.5</v>
      </c>
      <c r="BM23" s="13">
        <v>115.5</v>
      </c>
      <c r="BN23" s="13">
        <v>119</v>
      </c>
      <c r="BO23" s="13">
        <v>118.5</v>
      </c>
      <c r="BR23" s="13">
        <v>117.5</v>
      </c>
      <c r="BS23" s="13">
        <v>117.5</v>
      </c>
      <c r="BT23" s="13">
        <v>115</v>
      </c>
      <c r="BU23" s="13">
        <v>117</v>
      </c>
      <c r="BV23" s="13">
        <v>114</v>
      </c>
      <c r="BY23" s="13">
        <v>114</v>
      </c>
      <c r="BZ23" s="13">
        <v>114</v>
      </c>
      <c r="CA23" s="13">
        <v>116</v>
      </c>
      <c r="CB23" s="13">
        <v>116</v>
      </c>
      <c r="CC23" s="13">
        <v>117</v>
      </c>
      <c r="CF23" s="13">
        <v>117</v>
      </c>
      <c r="CG23" s="13">
        <v>116.5</v>
      </c>
      <c r="CH23" s="13">
        <v>116</v>
      </c>
      <c r="CI23" s="13">
        <v>119.5</v>
      </c>
      <c r="CJ23" s="13">
        <v>120</v>
      </c>
      <c r="CM23" s="13">
        <v>117.5</v>
      </c>
      <c r="CN23" s="13">
        <v>117.5</v>
      </c>
      <c r="CO23" s="13">
        <v>115.5</v>
      </c>
      <c r="CP23" s="13">
        <v>114.5</v>
      </c>
      <c r="CQ23" s="13">
        <v>117.5</v>
      </c>
      <c r="CT23" s="13">
        <v>120</v>
      </c>
      <c r="CU23" s="13">
        <v>124</v>
      </c>
      <c r="CV23" s="13">
        <v>122</v>
      </c>
      <c r="CW23" s="13">
        <v>123.5</v>
      </c>
      <c r="CX23" s="13">
        <v>123.5</v>
      </c>
      <c r="DA23" s="13">
        <v>121</v>
      </c>
      <c r="DB23" s="13">
        <v>120</v>
      </c>
      <c r="DC23" s="13">
        <v>121.5</v>
      </c>
      <c r="DD23" s="13">
        <v>121.5</v>
      </c>
      <c r="DI23" s="13">
        <v>121.5</v>
      </c>
      <c r="DJ23" s="13">
        <v>121</v>
      </c>
      <c r="DK23" s="13">
        <v>122</v>
      </c>
      <c r="DL23" s="13">
        <v>122</v>
      </c>
      <c r="DO23" s="13">
        <v>120</v>
      </c>
      <c r="DP23" s="13">
        <v>118.5</v>
      </c>
      <c r="DQ23" s="13">
        <v>118</v>
      </c>
      <c r="DS23" s="13">
        <v>119.5</v>
      </c>
      <c r="DV23" s="13">
        <v>118</v>
      </c>
      <c r="DW23" s="13">
        <v>118</v>
      </c>
      <c r="DX23" s="13">
        <v>118</v>
      </c>
      <c r="DY23" s="13">
        <v>117.5</v>
      </c>
      <c r="DZ23" s="13">
        <v>120</v>
      </c>
      <c r="EC23" s="13">
        <v>121</v>
      </c>
      <c r="ED23" s="13">
        <v>121</v>
      </c>
      <c r="EE23" s="13">
        <v>121</v>
      </c>
      <c r="EF23" s="13">
        <v>119</v>
      </c>
      <c r="EG23" s="13">
        <v>120</v>
      </c>
      <c r="EJ23" s="13">
        <v>118</v>
      </c>
      <c r="EK23" s="13">
        <v>118</v>
      </c>
      <c r="EL23" s="13">
        <v>121</v>
      </c>
      <c r="EM23" s="13">
        <v>121</v>
      </c>
      <c r="EN23" s="13">
        <v>120.5</v>
      </c>
      <c r="EQ23" s="13">
        <v>120.5</v>
      </c>
      <c r="ER23" s="13">
        <v>120.5</v>
      </c>
      <c r="ES23" s="13">
        <v>120.5</v>
      </c>
      <c r="ET23" s="13">
        <v>119</v>
      </c>
      <c r="EU23" s="13">
        <v>119</v>
      </c>
      <c r="EX23" s="13">
        <v>119</v>
      </c>
      <c r="EY23" s="13">
        <v>119</v>
      </c>
      <c r="EZ23" s="13">
        <v>120</v>
      </c>
      <c r="FA23" s="13">
        <v>120</v>
      </c>
      <c r="FB23" s="13">
        <v>119</v>
      </c>
      <c r="FE23" s="13">
        <v>119.5</v>
      </c>
      <c r="FF23" s="13">
        <v>119.5</v>
      </c>
      <c r="FG23" s="13">
        <v>119.5</v>
      </c>
      <c r="FH23" s="13">
        <v>119</v>
      </c>
      <c r="FI23" s="13">
        <v>121</v>
      </c>
      <c r="FL23" s="13">
        <v>120</v>
      </c>
      <c r="FM23" s="13">
        <v>120</v>
      </c>
      <c r="FN23" s="13">
        <v>121</v>
      </c>
      <c r="FO23" s="13">
        <v>121</v>
      </c>
      <c r="FP23" s="13">
        <v>121</v>
      </c>
      <c r="FS23" s="13">
        <v>121</v>
      </c>
      <c r="FT23" s="13">
        <v>122</v>
      </c>
      <c r="FU23" s="13">
        <v>120</v>
      </c>
      <c r="FV23" s="13">
        <v>119</v>
      </c>
      <c r="FW23" s="13">
        <v>120</v>
      </c>
      <c r="FZ23" s="13">
        <v>119</v>
      </c>
      <c r="GA23" s="13">
        <v>120</v>
      </c>
      <c r="GB23" s="13">
        <v>120</v>
      </c>
      <c r="GC23" s="13">
        <v>121</v>
      </c>
      <c r="GD23" s="13">
        <v>121</v>
      </c>
      <c r="GG23" s="13">
        <v>120.5</v>
      </c>
      <c r="GH23" s="13">
        <v>120</v>
      </c>
      <c r="GI23" s="13">
        <v>120</v>
      </c>
      <c r="GJ23" s="13">
        <v>121.5</v>
      </c>
      <c r="GK23" s="13">
        <v>122</v>
      </c>
      <c r="GN23" s="13">
        <v>122</v>
      </c>
      <c r="GO23" s="13">
        <v>121</v>
      </c>
      <c r="GP23" s="13">
        <v>122</v>
      </c>
      <c r="GQ23" s="13">
        <v>123.5</v>
      </c>
      <c r="GR23" s="13">
        <v>123.5</v>
      </c>
      <c r="GU23" s="13">
        <v>121.5</v>
      </c>
      <c r="GV23" s="13">
        <v>122.5</v>
      </c>
      <c r="GW23" s="13">
        <v>123.5</v>
      </c>
      <c r="GX23" s="13">
        <v>122.5</v>
      </c>
      <c r="GY23" s="13">
        <v>122</v>
      </c>
      <c r="HB23" s="13">
        <v>123</v>
      </c>
      <c r="HC23" s="13">
        <v>121</v>
      </c>
      <c r="HD23" s="13">
        <v>121</v>
      </c>
      <c r="HE23" s="13">
        <v>122</v>
      </c>
      <c r="HF23" s="13">
        <v>122</v>
      </c>
      <c r="HI23" s="13">
        <v>122</v>
      </c>
      <c r="HJ23" s="13">
        <v>122</v>
      </c>
      <c r="HK23" s="13">
        <v>122</v>
      </c>
      <c r="HL23" s="13">
        <v>124</v>
      </c>
      <c r="HM23" s="13">
        <v>124</v>
      </c>
      <c r="HP23" s="13">
        <v>123.5</v>
      </c>
      <c r="HQ23" s="13">
        <v>124</v>
      </c>
      <c r="HR23" s="13">
        <v>124</v>
      </c>
      <c r="HS23" s="13">
        <v>124</v>
      </c>
      <c r="HT23" s="13">
        <v>125</v>
      </c>
      <c r="HW23" s="13">
        <v>125</v>
      </c>
      <c r="HX23" s="13">
        <v>126</v>
      </c>
      <c r="HY23" s="13">
        <v>126</v>
      </c>
      <c r="HZ23" s="13">
        <v>126</v>
      </c>
      <c r="IA23" s="13">
        <v>125</v>
      </c>
      <c r="ID23" s="13">
        <v>124</v>
      </c>
      <c r="IE23" s="13">
        <v>123.5</v>
      </c>
      <c r="IF23" s="13">
        <v>124</v>
      </c>
      <c r="IG23" s="13">
        <v>124</v>
      </c>
      <c r="IH23" s="13">
        <v>125</v>
      </c>
      <c r="IK23" s="13">
        <v>125</v>
      </c>
      <c r="IL23" s="13">
        <v>124</v>
      </c>
      <c r="IM23" s="13">
        <v>124</v>
      </c>
      <c r="IN23" s="13">
        <v>125</v>
      </c>
      <c r="IO23" s="13">
        <v>125</v>
      </c>
      <c r="IR23" s="13">
        <v>126</v>
      </c>
      <c r="IS23" s="13">
        <v>125</v>
      </c>
      <c r="IT23" s="13">
        <v>124.5</v>
      </c>
    </row>
    <row r="24" spans="1:378" s="12" customFormat="1" ht="15" x14ac:dyDescent="0.25">
      <c r="A24" s="4" t="s">
        <v>20</v>
      </c>
      <c r="B24" s="12">
        <v>134</v>
      </c>
      <c r="C24" s="12">
        <v>138</v>
      </c>
      <c r="D24" s="12">
        <v>135</v>
      </c>
      <c r="G24" s="12">
        <v>132</v>
      </c>
      <c r="H24" s="12">
        <v>132</v>
      </c>
      <c r="I24" s="12">
        <v>133</v>
      </c>
      <c r="J24" s="12">
        <v>132</v>
      </c>
      <c r="K24" s="12">
        <v>136</v>
      </c>
      <c r="N24" s="12">
        <v>138</v>
      </c>
      <c r="O24" s="12">
        <v>136</v>
      </c>
      <c r="P24" s="12">
        <v>132</v>
      </c>
      <c r="Q24" s="12">
        <v>129</v>
      </c>
      <c r="R24" s="12">
        <v>131</v>
      </c>
      <c r="U24" s="12">
        <v>131</v>
      </c>
      <c r="V24" s="12">
        <v>133</v>
      </c>
      <c r="W24" s="12">
        <v>128</v>
      </c>
      <c r="X24" s="12">
        <v>129</v>
      </c>
      <c r="Y24" s="12">
        <v>128</v>
      </c>
      <c r="AB24" s="12">
        <v>128</v>
      </c>
      <c r="AC24" s="12">
        <v>131</v>
      </c>
      <c r="AD24" s="12">
        <v>128</v>
      </c>
      <c r="AE24" s="12">
        <v>127</v>
      </c>
      <c r="AF24" s="12">
        <v>127</v>
      </c>
      <c r="AI24" s="12">
        <v>129</v>
      </c>
      <c r="AJ24" s="12">
        <v>131</v>
      </c>
      <c r="AK24" s="12">
        <v>131</v>
      </c>
      <c r="AL24" s="12">
        <v>131</v>
      </c>
      <c r="AM24" s="12">
        <v>128</v>
      </c>
      <c r="AP24" s="12">
        <v>128</v>
      </c>
      <c r="AQ24" s="12">
        <v>129</v>
      </c>
      <c r="AR24" s="12">
        <v>129</v>
      </c>
      <c r="AS24" s="12">
        <v>129</v>
      </c>
      <c r="AT24" s="12">
        <v>128</v>
      </c>
      <c r="AW24" s="12">
        <v>128</v>
      </c>
      <c r="AX24" s="12">
        <v>129</v>
      </c>
      <c r="AY24" s="12">
        <v>129</v>
      </c>
      <c r="AZ24" s="12">
        <v>129</v>
      </c>
      <c r="BA24" s="12">
        <v>130</v>
      </c>
      <c r="BD24" s="12">
        <v>129</v>
      </c>
      <c r="BE24" s="12">
        <v>129</v>
      </c>
      <c r="BF24" s="12">
        <v>129</v>
      </c>
      <c r="BG24" s="12">
        <v>130</v>
      </c>
      <c r="BH24" s="12">
        <v>130</v>
      </c>
      <c r="BK24" s="12">
        <v>129.5</v>
      </c>
      <c r="BL24" s="12">
        <v>129.5</v>
      </c>
      <c r="BM24" s="12">
        <v>129.5</v>
      </c>
      <c r="BN24" s="12">
        <v>131</v>
      </c>
      <c r="BO24" s="12">
        <v>131</v>
      </c>
      <c r="BR24" s="12">
        <v>130</v>
      </c>
      <c r="BS24" s="12">
        <v>130</v>
      </c>
      <c r="BT24" s="12">
        <v>130</v>
      </c>
      <c r="BU24" s="12">
        <v>135</v>
      </c>
      <c r="BV24" s="12">
        <v>132</v>
      </c>
      <c r="BY24" s="12">
        <v>130</v>
      </c>
      <c r="BZ24" s="12">
        <v>129</v>
      </c>
      <c r="CA24" s="12">
        <v>129</v>
      </c>
      <c r="CB24" s="12">
        <v>129</v>
      </c>
      <c r="CC24" s="12">
        <v>129</v>
      </c>
      <c r="CF24" s="12">
        <v>128</v>
      </c>
      <c r="CG24" s="12">
        <v>128</v>
      </c>
      <c r="CH24" s="12">
        <v>129</v>
      </c>
      <c r="CI24" s="12">
        <v>129</v>
      </c>
      <c r="CJ24" s="12">
        <v>129</v>
      </c>
      <c r="CM24" s="12">
        <v>127</v>
      </c>
      <c r="CN24" s="12">
        <v>129</v>
      </c>
      <c r="CO24" s="12">
        <v>128</v>
      </c>
      <c r="CP24" s="12">
        <v>128</v>
      </c>
      <c r="CQ24" s="12">
        <v>132</v>
      </c>
      <c r="CT24" s="12">
        <v>132</v>
      </c>
      <c r="CU24" s="12">
        <v>133</v>
      </c>
      <c r="CV24" s="12">
        <v>133</v>
      </c>
      <c r="CW24" s="12">
        <v>134</v>
      </c>
      <c r="CX24" s="12">
        <v>135</v>
      </c>
      <c r="DA24" s="12">
        <v>134</v>
      </c>
      <c r="DB24" s="12">
        <v>134</v>
      </c>
      <c r="DC24" s="12">
        <v>134</v>
      </c>
      <c r="DD24" s="12">
        <v>134</v>
      </c>
      <c r="DI24" s="12">
        <v>131</v>
      </c>
      <c r="DJ24" s="12">
        <v>131</v>
      </c>
      <c r="DK24" s="12">
        <v>132</v>
      </c>
      <c r="DL24" s="12">
        <v>132</v>
      </c>
      <c r="DO24" s="12">
        <v>132</v>
      </c>
      <c r="DP24" s="12">
        <v>130</v>
      </c>
      <c r="DQ24" s="12">
        <v>129</v>
      </c>
      <c r="DS24" s="12">
        <v>130</v>
      </c>
      <c r="DV24" s="12">
        <v>130</v>
      </c>
      <c r="DW24" s="12">
        <v>130</v>
      </c>
      <c r="DX24" s="12">
        <v>131</v>
      </c>
      <c r="DY24" s="12">
        <v>131</v>
      </c>
      <c r="DZ24" s="12">
        <v>130.5</v>
      </c>
      <c r="EC24" s="12">
        <v>130.5</v>
      </c>
      <c r="ED24" s="12">
        <v>130.5</v>
      </c>
      <c r="EE24" s="12">
        <v>131</v>
      </c>
      <c r="EF24" s="12">
        <v>129</v>
      </c>
      <c r="EG24" s="12">
        <v>129</v>
      </c>
      <c r="EJ24" s="12">
        <v>128</v>
      </c>
      <c r="EK24" s="12">
        <v>128.5</v>
      </c>
      <c r="EL24" s="12">
        <v>135</v>
      </c>
      <c r="EM24" s="12">
        <v>133</v>
      </c>
      <c r="EN24" s="12">
        <v>133</v>
      </c>
      <c r="EQ24" s="12">
        <v>133</v>
      </c>
      <c r="ER24" s="12">
        <v>132</v>
      </c>
      <c r="ES24" s="12">
        <v>132</v>
      </c>
      <c r="ET24" s="12">
        <v>132</v>
      </c>
      <c r="EU24" s="12">
        <v>132</v>
      </c>
      <c r="EX24" s="12">
        <v>130</v>
      </c>
      <c r="EY24" s="12">
        <v>130</v>
      </c>
      <c r="EZ24" s="12">
        <v>131</v>
      </c>
      <c r="FA24" s="12">
        <v>129</v>
      </c>
      <c r="FB24" s="12">
        <v>130</v>
      </c>
      <c r="FE24" s="12">
        <v>130</v>
      </c>
      <c r="FF24" s="12">
        <v>130</v>
      </c>
      <c r="FG24" s="12">
        <v>130</v>
      </c>
      <c r="FH24" s="12">
        <v>130</v>
      </c>
      <c r="FI24" s="12">
        <v>133</v>
      </c>
      <c r="FL24" s="12">
        <v>133</v>
      </c>
      <c r="FM24" s="12">
        <v>132</v>
      </c>
      <c r="FN24" s="12">
        <v>131</v>
      </c>
      <c r="FO24" s="12">
        <v>132</v>
      </c>
      <c r="FP24" s="12">
        <v>132</v>
      </c>
      <c r="FS24" s="12">
        <v>131</v>
      </c>
      <c r="FT24" s="12">
        <v>131</v>
      </c>
      <c r="FU24" s="12">
        <v>131</v>
      </c>
      <c r="FV24" s="12">
        <v>131</v>
      </c>
      <c r="FW24" s="12">
        <v>131.5</v>
      </c>
      <c r="FZ24" s="12">
        <v>131</v>
      </c>
      <c r="GA24" s="12">
        <v>131</v>
      </c>
      <c r="GB24" s="12">
        <v>131</v>
      </c>
      <c r="GC24" s="12">
        <v>132</v>
      </c>
      <c r="GD24" s="12">
        <v>132</v>
      </c>
      <c r="GG24" s="12">
        <v>131</v>
      </c>
      <c r="GH24" s="12">
        <v>132</v>
      </c>
      <c r="GI24" s="12">
        <v>130</v>
      </c>
      <c r="GJ24" s="12">
        <v>131</v>
      </c>
      <c r="GK24" s="12">
        <v>131</v>
      </c>
      <c r="GN24" s="12">
        <v>132</v>
      </c>
      <c r="GO24" s="12">
        <v>132</v>
      </c>
      <c r="GP24" s="12">
        <v>132</v>
      </c>
      <c r="GQ24" s="12">
        <v>132</v>
      </c>
      <c r="GR24" s="12">
        <v>134</v>
      </c>
      <c r="GU24" s="12">
        <v>134</v>
      </c>
      <c r="GV24" s="12">
        <v>134</v>
      </c>
      <c r="GW24" s="12">
        <v>133</v>
      </c>
      <c r="GX24" s="12">
        <v>133</v>
      </c>
      <c r="GY24" s="12">
        <v>133</v>
      </c>
      <c r="HB24" s="12">
        <v>134</v>
      </c>
      <c r="HC24" s="12">
        <v>133</v>
      </c>
      <c r="HD24" s="12">
        <v>133</v>
      </c>
      <c r="HE24" s="12">
        <v>135</v>
      </c>
      <c r="HF24" s="12">
        <v>135</v>
      </c>
      <c r="HI24" s="12">
        <v>134</v>
      </c>
      <c r="HJ24" s="12">
        <v>135</v>
      </c>
      <c r="HK24" s="12">
        <v>135</v>
      </c>
      <c r="HL24" s="12">
        <v>135</v>
      </c>
      <c r="HM24" s="12">
        <v>135</v>
      </c>
      <c r="HP24" s="12">
        <v>135</v>
      </c>
      <c r="HQ24" s="12">
        <v>136</v>
      </c>
      <c r="HR24" s="12">
        <v>136</v>
      </c>
      <c r="HS24" s="12">
        <v>136</v>
      </c>
      <c r="HT24" s="12">
        <v>136</v>
      </c>
      <c r="HW24" s="12">
        <v>136</v>
      </c>
      <c r="HX24" s="12">
        <v>136</v>
      </c>
      <c r="HY24" s="12">
        <v>138</v>
      </c>
      <c r="HZ24" s="12">
        <v>139</v>
      </c>
      <c r="IA24" s="12">
        <v>138</v>
      </c>
      <c r="ID24" s="12">
        <v>138</v>
      </c>
      <c r="IE24" s="12">
        <v>137</v>
      </c>
      <c r="IF24" s="12">
        <v>137</v>
      </c>
      <c r="IG24" s="12">
        <v>136</v>
      </c>
      <c r="IH24" s="12">
        <v>137</v>
      </c>
      <c r="IK24" s="12">
        <v>137</v>
      </c>
      <c r="IL24" s="12">
        <v>136</v>
      </c>
      <c r="IM24" s="12">
        <v>136</v>
      </c>
      <c r="IN24" s="12">
        <v>137</v>
      </c>
      <c r="IO24" s="12">
        <v>137</v>
      </c>
      <c r="IR24" s="12">
        <v>138</v>
      </c>
      <c r="IS24" s="12">
        <v>137</v>
      </c>
      <c r="IT24" s="12">
        <v>136</v>
      </c>
    </row>
    <row r="25" spans="1:378" s="13" customFormat="1" ht="15" x14ac:dyDescent="0.25">
      <c r="A25" s="3" t="s">
        <v>21</v>
      </c>
      <c r="B25" s="13">
        <v>120</v>
      </c>
      <c r="C25" s="13">
        <v>121</v>
      </c>
      <c r="D25" s="13">
        <v>120</v>
      </c>
      <c r="G25" s="13">
        <v>117</v>
      </c>
      <c r="H25" s="13">
        <v>117</v>
      </c>
      <c r="I25" s="13">
        <v>117.5</v>
      </c>
      <c r="J25" s="13">
        <v>117</v>
      </c>
      <c r="K25" s="13">
        <v>119</v>
      </c>
      <c r="N25" s="13">
        <v>121</v>
      </c>
      <c r="O25" s="13">
        <v>121</v>
      </c>
      <c r="P25" s="13">
        <v>121</v>
      </c>
      <c r="Q25" s="13">
        <v>116.5</v>
      </c>
      <c r="R25" s="13">
        <v>118</v>
      </c>
      <c r="U25" s="13">
        <v>118</v>
      </c>
      <c r="V25" s="13">
        <v>120</v>
      </c>
      <c r="W25" s="13">
        <v>116</v>
      </c>
      <c r="X25" s="13">
        <v>116.5</v>
      </c>
      <c r="Y25" s="13">
        <v>115.5</v>
      </c>
      <c r="AB25" s="13">
        <v>113</v>
      </c>
      <c r="AC25" s="13">
        <v>113</v>
      </c>
      <c r="AD25" s="13">
        <v>115</v>
      </c>
      <c r="AE25" s="13">
        <v>113</v>
      </c>
      <c r="AF25" s="13">
        <v>113</v>
      </c>
      <c r="AI25" s="13">
        <v>111</v>
      </c>
      <c r="AJ25" s="13">
        <v>113</v>
      </c>
      <c r="AK25" s="13">
        <v>112</v>
      </c>
      <c r="AL25" s="13">
        <v>112</v>
      </c>
      <c r="AM25" s="13">
        <v>112</v>
      </c>
      <c r="AP25" s="13">
        <v>113</v>
      </c>
      <c r="AQ25" s="13">
        <v>113</v>
      </c>
      <c r="AR25" s="13">
        <v>112</v>
      </c>
      <c r="AS25" s="13">
        <v>113</v>
      </c>
      <c r="AT25" s="13">
        <v>112</v>
      </c>
      <c r="AW25" s="13">
        <v>112</v>
      </c>
      <c r="AX25" s="13">
        <v>114</v>
      </c>
      <c r="AY25" s="13">
        <v>114</v>
      </c>
      <c r="AZ25" s="13">
        <v>115</v>
      </c>
      <c r="BA25" s="13">
        <v>115</v>
      </c>
      <c r="BD25" s="13">
        <v>114</v>
      </c>
      <c r="BE25" s="13">
        <v>116</v>
      </c>
      <c r="BF25" s="13">
        <v>116</v>
      </c>
      <c r="BG25" s="13">
        <v>117</v>
      </c>
      <c r="BH25" s="13">
        <v>117</v>
      </c>
      <c r="BK25" s="13">
        <v>116</v>
      </c>
      <c r="BL25" s="13">
        <v>116</v>
      </c>
      <c r="BM25" s="13">
        <v>114</v>
      </c>
      <c r="BN25" s="13">
        <v>115</v>
      </c>
      <c r="BO25" s="13">
        <v>115</v>
      </c>
      <c r="BR25" s="13">
        <v>115</v>
      </c>
      <c r="BS25" s="13">
        <v>115</v>
      </c>
      <c r="BT25" s="13">
        <v>114</v>
      </c>
      <c r="BU25" s="13">
        <v>118</v>
      </c>
      <c r="BV25" s="13">
        <v>117</v>
      </c>
      <c r="BY25" s="13">
        <v>116</v>
      </c>
      <c r="BZ25" s="13">
        <v>116</v>
      </c>
      <c r="CA25" s="13">
        <v>115</v>
      </c>
      <c r="CB25" s="13">
        <v>115.5</v>
      </c>
      <c r="CC25" s="13">
        <v>115.5</v>
      </c>
      <c r="CF25" s="13">
        <v>116</v>
      </c>
      <c r="CG25" s="13">
        <v>114</v>
      </c>
      <c r="CH25" s="13">
        <v>115</v>
      </c>
      <c r="CI25" s="13">
        <v>116</v>
      </c>
      <c r="CJ25" s="13">
        <v>116</v>
      </c>
      <c r="CM25" s="13">
        <v>115</v>
      </c>
      <c r="CN25" s="13">
        <v>117</v>
      </c>
      <c r="CO25" s="13">
        <v>117</v>
      </c>
      <c r="CP25" s="13">
        <v>112</v>
      </c>
      <c r="CQ25" s="13">
        <v>117</v>
      </c>
      <c r="CT25" s="13">
        <v>118</v>
      </c>
      <c r="CU25" s="13">
        <v>119</v>
      </c>
      <c r="CV25" s="13">
        <v>120</v>
      </c>
      <c r="CW25" s="13">
        <v>120</v>
      </c>
      <c r="CX25" s="13">
        <v>120</v>
      </c>
      <c r="DA25" s="13">
        <v>118</v>
      </c>
      <c r="DB25" s="13">
        <v>118</v>
      </c>
      <c r="DC25" s="13">
        <v>119</v>
      </c>
      <c r="DD25" s="13">
        <v>118</v>
      </c>
      <c r="DI25" s="13">
        <v>116</v>
      </c>
      <c r="DJ25" s="13">
        <v>115</v>
      </c>
      <c r="DK25" s="13">
        <v>116.5</v>
      </c>
      <c r="DL25" s="13">
        <v>116.5</v>
      </c>
      <c r="DO25" s="13">
        <v>116</v>
      </c>
      <c r="DP25" s="13">
        <v>116</v>
      </c>
      <c r="DQ25" s="13">
        <v>115</v>
      </c>
      <c r="DS25" s="13">
        <v>116</v>
      </c>
      <c r="DV25" s="13">
        <v>115</v>
      </c>
      <c r="DW25" s="13">
        <v>114</v>
      </c>
      <c r="DX25" s="13">
        <v>115</v>
      </c>
      <c r="DY25" s="13">
        <v>115</v>
      </c>
      <c r="DZ25" s="13">
        <v>115</v>
      </c>
      <c r="EC25" s="13">
        <v>115</v>
      </c>
      <c r="ED25" s="13">
        <v>114.5</v>
      </c>
      <c r="EE25" s="13">
        <v>114.5</v>
      </c>
      <c r="EF25" s="13">
        <v>114</v>
      </c>
      <c r="EG25" s="13">
        <v>115</v>
      </c>
      <c r="EJ25" s="13">
        <v>114.5</v>
      </c>
      <c r="EK25" s="13">
        <v>114</v>
      </c>
      <c r="EL25" s="13">
        <v>115</v>
      </c>
      <c r="EM25" s="13">
        <v>115</v>
      </c>
      <c r="EN25" s="13">
        <v>115</v>
      </c>
      <c r="EQ25" s="13">
        <v>115</v>
      </c>
      <c r="ER25" s="13">
        <v>116</v>
      </c>
      <c r="ES25" s="13">
        <v>116</v>
      </c>
      <c r="ET25" s="13">
        <v>115</v>
      </c>
      <c r="EU25" s="13">
        <v>117</v>
      </c>
      <c r="EX25" s="13">
        <v>115.5</v>
      </c>
      <c r="EY25" s="13">
        <v>115.5</v>
      </c>
      <c r="EZ25" s="13">
        <v>116</v>
      </c>
      <c r="FA25" s="13">
        <v>117</v>
      </c>
      <c r="FB25" s="13">
        <v>117</v>
      </c>
      <c r="FE25" s="13">
        <v>117</v>
      </c>
      <c r="FF25" s="13">
        <v>117</v>
      </c>
      <c r="FG25" s="13">
        <v>117</v>
      </c>
      <c r="FH25" s="13">
        <v>116</v>
      </c>
      <c r="FI25" s="13">
        <v>118</v>
      </c>
      <c r="FL25" s="13">
        <v>118</v>
      </c>
      <c r="FM25" s="13">
        <v>118</v>
      </c>
      <c r="FN25" s="13">
        <v>118</v>
      </c>
      <c r="FO25" s="13">
        <v>118</v>
      </c>
      <c r="FP25" s="13">
        <v>118</v>
      </c>
      <c r="FS25" s="13">
        <v>117</v>
      </c>
      <c r="FT25" s="13">
        <v>117</v>
      </c>
      <c r="FU25" s="13">
        <v>115</v>
      </c>
      <c r="FV25" s="13">
        <v>115</v>
      </c>
      <c r="FW25" s="13">
        <v>117</v>
      </c>
      <c r="FZ25" s="13">
        <v>115</v>
      </c>
      <c r="GA25" s="13">
        <v>117</v>
      </c>
      <c r="GB25" s="13">
        <v>117</v>
      </c>
      <c r="GC25" s="13">
        <v>117</v>
      </c>
      <c r="GD25" s="13">
        <v>117</v>
      </c>
      <c r="GG25" s="13">
        <v>117</v>
      </c>
      <c r="GH25" s="13">
        <v>117</v>
      </c>
      <c r="GI25" s="13">
        <v>116</v>
      </c>
      <c r="GJ25" s="13">
        <v>119</v>
      </c>
      <c r="GK25" s="13">
        <v>118</v>
      </c>
      <c r="GN25" s="13">
        <v>119</v>
      </c>
      <c r="GO25" s="13">
        <v>119</v>
      </c>
      <c r="GP25" s="13">
        <v>120</v>
      </c>
      <c r="GQ25" s="13">
        <v>120</v>
      </c>
      <c r="GR25" s="13">
        <v>120</v>
      </c>
      <c r="GU25" s="13">
        <v>121</v>
      </c>
      <c r="GV25" s="13">
        <v>121</v>
      </c>
      <c r="GW25" s="13">
        <v>120</v>
      </c>
      <c r="GX25" s="13">
        <v>120</v>
      </c>
      <c r="GY25" s="13">
        <v>120</v>
      </c>
      <c r="HB25" s="13">
        <v>121</v>
      </c>
      <c r="HC25" s="13">
        <v>121</v>
      </c>
      <c r="HD25" s="13">
        <v>120</v>
      </c>
      <c r="HE25" s="13">
        <v>122</v>
      </c>
      <c r="HF25" s="13">
        <v>122</v>
      </c>
      <c r="HI25" s="13">
        <v>122</v>
      </c>
      <c r="HJ25" s="13">
        <v>122</v>
      </c>
      <c r="HK25" s="13">
        <v>123</v>
      </c>
      <c r="HL25" s="13">
        <v>125</v>
      </c>
      <c r="HM25" s="13">
        <v>125</v>
      </c>
      <c r="HP25" s="13">
        <v>126</v>
      </c>
      <c r="HQ25" s="13">
        <v>127</v>
      </c>
      <c r="HR25" s="13">
        <v>127</v>
      </c>
      <c r="HS25" s="13">
        <v>125</v>
      </c>
      <c r="HT25" s="13">
        <v>126</v>
      </c>
      <c r="HW25" s="13">
        <v>126</v>
      </c>
      <c r="HX25" s="13">
        <v>127</v>
      </c>
      <c r="HY25" s="13">
        <v>128</v>
      </c>
      <c r="HZ25" s="13">
        <v>129</v>
      </c>
      <c r="IA25" s="13">
        <v>127</v>
      </c>
      <c r="ID25" s="13">
        <v>126</v>
      </c>
      <c r="IE25" s="13">
        <v>126</v>
      </c>
      <c r="IF25" s="13">
        <v>127</v>
      </c>
      <c r="IG25" s="13">
        <v>127</v>
      </c>
      <c r="IH25" s="13">
        <v>126</v>
      </c>
      <c r="IK25" s="13">
        <v>126</v>
      </c>
      <c r="IL25" s="13">
        <v>126</v>
      </c>
      <c r="IM25" s="13">
        <v>125</v>
      </c>
      <c r="IN25" s="13">
        <v>127</v>
      </c>
      <c r="IO25" s="13">
        <v>127</v>
      </c>
      <c r="IR25" s="13">
        <v>128</v>
      </c>
      <c r="IS25" s="13">
        <v>129</v>
      </c>
      <c r="IT25" s="13">
        <v>128</v>
      </c>
    </row>
    <row r="26" spans="1:378" s="12" customFormat="1" ht="15" x14ac:dyDescent="0.25">
      <c r="A26" s="4" t="s">
        <v>22</v>
      </c>
      <c r="B26" s="12">
        <v>123</v>
      </c>
      <c r="C26" s="12">
        <v>123</v>
      </c>
      <c r="D26" s="12">
        <v>121</v>
      </c>
      <c r="G26" s="12">
        <v>125</v>
      </c>
      <c r="H26" s="12">
        <v>120.5</v>
      </c>
      <c r="I26" s="12">
        <v>122</v>
      </c>
      <c r="J26" s="12">
        <v>118</v>
      </c>
      <c r="K26" s="12">
        <v>123</v>
      </c>
      <c r="N26" s="12">
        <v>124</v>
      </c>
      <c r="O26" s="12">
        <v>124</v>
      </c>
      <c r="P26" s="12">
        <v>123</v>
      </c>
      <c r="Q26" s="12">
        <v>120</v>
      </c>
      <c r="R26" s="12">
        <v>121</v>
      </c>
      <c r="U26" s="12">
        <v>121</v>
      </c>
      <c r="V26" s="12">
        <v>121</v>
      </c>
      <c r="W26" s="12">
        <v>116</v>
      </c>
      <c r="X26" s="12">
        <v>119</v>
      </c>
      <c r="Y26" s="12">
        <v>118</v>
      </c>
      <c r="AB26" s="12">
        <v>116</v>
      </c>
      <c r="AC26" s="12">
        <v>117</v>
      </c>
      <c r="AD26" s="12">
        <v>118</v>
      </c>
      <c r="AE26" s="12">
        <v>114</v>
      </c>
      <c r="AF26" s="12">
        <v>114</v>
      </c>
      <c r="AI26" s="12">
        <v>114</v>
      </c>
      <c r="AJ26" s="12">
        <v>115</v>
      </c>
      <c r="AK26" s="12">
        <v>114</v>
      </c>
      <c r="AL26" s="12">
        <v>114</v>
      </c>
      <c r="AM26" s="12">
        <v>112</v>
      </c>
      <c r="AP26" s="12">
        <v>114</v>
      </c>
      <c r="AQ26" s="12">
        <v>112</v>
      </c>
      <c r="AR26" s="12">
        <v>111</v>
      </c>
      <c r="AS26" s="12">
        <v>111</v>
      </c>
      <c r="AT26" s="12">
        <v>110.5</v>
      </c>
      <c r="AW26" s="12">
        <v>110.5</v>
      </c>
      <c r="AX26" s="12">
        <v>110.5</v>
      </c>
      <c r="AY26" s="12">
        <v>110.5</v>
      </c>
      <c r="AZ26" s="12">
        <v>111</v>
      </c>
      <c r="BA26" s="12">
        <v>111</v>
      </c>
      <c r="BD26" s="12">
        <v>112</v>
      </c>
      <c r="BE26" s="12">
        <v>112</v>
      </c>
      <c r="BF26" s="12">
        <v>112</v>
      </c>
      <c r="BG26" s="12">
        <v>113</v>
      </c>
      <c r="BH26" s="12">
        <v>113</v>
      </c>
      <c r="BK26" s="12">
        <v>113</v>
      </c>
      <c r="BL26" s="12">
        <v>113</v>
      </c>
      <c r="BM26" s="12">
        <v>111</v>
      </c>
      <c r="BN26" s="12">
        <v>115</v>
      </c>
      <c r="BO26" s="12">
        <v>114</v>
      </c>
      <c r="BR26" s="12">
        <v>113</v>
      </c>
      <c r="BS26" s="12">
        <v>113</v>
      </c>
      <c r="BT26" s="12">
        <v>111</v>
      </c>
      <c r="BU26" s="12">
        <v>113</v>
      </c>
      <c r="BV26" s="12">
        <v>111</v>
      </c>
      <c r="BY26" s="12">
        <v>111</v>
      </c>
      <c r="BZ26" s="12">
        <v>112</v>
      </c>
      <c r="CA26" s="12">
        <v>111</v>
      </c>
      <c r="CB26" s="12">
        <v>113</v>
      </c>
      <c r="CC26" s="12">
        <v>113</v>
      </c>
      <c r="CF26" s="12">
        <v>113</v>
      </c>
      <c r="CG26" s="12">
        <v>112</v>
      </c>
      <c r="CH26" s="12">
        <v>113.5</v>
      </c>
      <c r="CI26" s="12">
        <v>115</v>
      </c>
      <c r="CJ26" s="12">
        <v>115</v>
      </c>
      <c r="CM26" s="12">
        <v>113</v>
      </c>
      <c r="CN26" s="12">
        <v>115</v>
      </c>
      <c r="CO26" s="12">
        <v>115</v>
      </c>
      <c r="CP26" s="12">
        <v>112</v>
      </c>
      <c r="CQ26" s="12">
        <v>116</v>
      </c>
      <c r="CT26" s="12">
        <v>118</v>
      </c>
      <c r="CU26" s="12">
        <v>119</v>
      </c>
      <c r="CV26" s="12">
        <v>117</v>
      </c>
      <c r="CW26" s="12">
        <v>119.5</v>
      </c>
      <c r="CX26" s="12">
        <v>120</v>
      </c>
      <c r="DA26" s="12">
        <v>118</v>
      </c>
      <c r="DB26" s="12">
        <v>118</v>
      </c>
      <c r="DC26" s="12">
        <v>118</v>
      </c>
      <c r="DD26" s="12">
        <v>117</v>
      </c>
      <c r="DI26" s="12">
        <v>116</v>
      </c>
      <c r="DJ26" s="12">
        <v>115</v>
      </c>
      <c r="DK26" s="12">
        <v>116.5</v>
      </c>
      <c r="DL26" s="12">
        <v>116.5</v>
      </c>
      <c r="DO26" s="12">
        <v>116</v>
      </c>
      <c r="DP26" s="12">
        <v>115</v>
      </c>
      <c r="DQ26" s="12">
        <v>114</v>
      </c>
      <c r="DS26" s="12">
        <v>115</v>
      </c>
      <c r="DV26" s="12">
        <v>115</v>
      </c>
      <c r="DW26" s="12">
        <v>115</v>
      </c>
      <c r="DX26" s="12">
        <v>115</v>
      </c>
      <c r="DY26" s="12">
        <v>115</v>
      </c>
      <c r="DZ26" s="12">
        <v>115</v>
      </c>
      <c r="EC26" s="12">
        <v>117</v>
      </c>
      <c r="ED26" s="12">
        <v>116</v>
      </c>
      <c r="EE26" s="12">
        <v>116</v>
      </c>
      <c r="EF26" s="12">
        <v>114</v>
      </c>
      <c r="EG26" s="12">
        <v>116</v>
      </c>
      <c r="EJ26" s="12">
        <v>116</v>
      </c>
      <c r="EK26" s="12">
        <v>117</v>
      </c>
      <c r="EL26" s="12">
        <v>117</v>
      </c>
      <c r="EM26" s="12">
        <v>117</v>
      </c>
      <c r="EN26" s="12">
        <v>118</v>
      </c>
      <c r="EQ26" s="12">
        <v>118</v>
      </c>
      <c r="ER26" s="12">
        <v>117.5</v>
      </c>
      <c r="ES26" s="12">
        <v>117.5</v>
      </c>
      <c r="ET26" s="12">
        <v>116</v>
      </c>
      <c r="EU26" s="12">
        <v>118</v>
      </c>
      <c r="EX26" s="12">
        <v>116</v>
      </c>
      <c r="EY26" s="12">
        <v>118</v>
      </c>
      <c r="EZ26" s="12">
        <v>118.5</v>
      </c>
      <c r="FA26" s="12">
        <v>121</v>
      </c>
      <c r="FB26" s="12">
        <v>119.5</v>
      </c>
      <c r="FE26" s="12">
        <v>119.5</v>
      </c>
      <c r="FF26" s="12">
        <v>119.5</v>
      </c>
      <c r="FG26" s="12">
        <v>118</v>
      </c>
      <c r="FH26" s="12">
        <v>117</v>
      </c>
      <c r="FI26" s="12">
        <v>120</v>
      </c>
      <c r="FL26" s="12">
        <v>119</v>
      </c>
      <c r="FM26" s="12">
        <v>119</v>
      </c>
      <c r="FN26" s="12">
        <v>119</v>
      </c>
      <c r="FO26" s="12">
        <v>119</v>
      </c>
      <c r="FP26" s="12">
        <v>118</v>
      </c>
      <c r="FS26" s="12">
        <v>118</v>
      </c>
      <c r="FT26" s="12">
        <v>118</v>
      </c>
      <c r="FU26" s="12">
        <v>116</v>
      </c>
      <c r="FV26" s="12">
        <v>118</v>
      </c>
      <c r="FW26" s="12">
        <v>119</v>
      </c>
      <c r="FZ26" s="12">
        <v>118</v>
      </c>
      <c r="GA26" s="12">
        <v>119</v>
      </c>
      <c r="GB26" s="12">
        <v>120</v>
      </c>
      <c r="GC26" s="12">
        <v>120</v>
      </c>
      <c r="GD26" s="12">
        <v>120</v>
      </c>
      <c r="GG26" s="12">
        <v>118</v>
      </c>
      <c r="GH26" s="12">
        <v>117</v>
      </c>
      <c r="GI26" s="12">
        <v>117</v>
      </c>
      <c r="GJ26" s="12">
        <v>120</v>
      </c>
      <c r="GK26" s="12">
        <v>120</v>
      </c>
      <c r="GN26" s="12">
        <v>121</v>
      </c>
      <c r="GO26" s="12">
        <v>120</v>
      </c>
      <c r="GP26" s="12">
        <v>122</v>
      </c>
      <c r="GQ26" s="12">
        <v>122</v>
      </c>
      <c r="GR26" s="12">
        <v>123</v>
      </c>
      <c r="GU26" s="12">
        <v>122</v>
      </c>
      <c r="GV26" s="12">
        <v>122</v>
      </c>
      <c r="GW26" s="12">
        <v>122</v>
      </c>
      <c r="GX26" s="12">
        <v>122</v>
      </c>
      <c r="GY26" s="12">
        <v>122</v>
      </c>
      <c r="HB26" s="12">
        <v>122</v>
      </c>
      <c r="HC26" s="12">
        <v>120</v>
      </c>
      <c r="HD26" s="12">
        <v>120</v>
      </c>
      <c r="HE26" s="12">
        <v>124</v>
      </c>
      <c r="HF26" s="12">
        <v>123</v>
      </c>
      <c r="HI26" s="12">
        <v>123</v>
      </c>
      <c r="HJ26" s="12">
        <v>123</v>
      </c>
      <c r="HK26" s="12">
        <v>125</v>
      </c>
      <c r="HL26" s="12">
        <v>125</v>
      </c>
      <c r="HM26" s="12">
        <v>124</v>
      </c>
      <c r="HP26" s="12">
        <v>125</v>
      </c>
      <c r="HQ26" s="12">
        <v>126</v>
      </c>
      <c r="HR26" s="12">
        <v>127</v>
      </c>
      <c r="HS26" s="12">
        <v>124</v>
      </c>
      <c r="HT26" s="12">
        <v>127</v>
      </c>
      <c r="HW26" s="12">
        <v>127</v>
      </c>
      <c r="HX26" s="12">
        <v>127</v>
      </c>
      <c r="HY26" s="12">
        <v>127</v>
      </c>
      <c r="HZ26" s="12">
        <v>127</v>
      </c>
      <c r="IA26" s="12">
        <v>126</v>
      </c>
      <c r="ID26" s="12">
        <v>125</v>
      </c>
      <c r="IE26" s="12">
        <v>124</v>
      </c>
      <c r="IF26" s="12">
        <v>124</v>
      </c>
      <c r="IG26" s="12">
        <v>124</v>
      </c>
      <c r="IH26" s="12">
        <v>125</v>
      </c>
      <c r="IK26" s="12">
        <v>125</v>
      </c>
      <c r="IL26" s="12">
        <v>126</v>
      </c>
      <c r="IM26" s="12">
        <v>125</v>
      </c>
      <c r="IN26" s="12">
        <v>125</v>
      </c>
      <c r="IO26" s="12">
        <v>125</v>
      </c>
      <c r="IR26" s="12">
        <v>126</v>
      </c>
      <c r="IS26" s="12">
        <v>127</v>
      </c>
      <c r="IT26" s="12">
        <v>126</v>
      </c>
    </row>
    <row r="27" spans="1:378" s="14" customFormat="1" ht="15" x14ac:dyDescent="0.25">
      <c r="A27" s="3" t="s">
        <v>23</v>
      </c>
      <c r="B27" s="61"/>
      <c r="C27" s="61"/>
      <c r="D27" s="61"/>
      <c r="E27" s="15"/>
      <c r="F27" s="15"/>
      <c r="G27" s="61"/>
      <c r="H27" s="61"/>
      <c r="I27" s="61"/>
      <c r="J27" s="61"/>
      <c r="K27" s="61"/>
      <c r="N27" s="61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J27" s="15"/>
      <c r="NK27" s="15"/>
      <c r="NL27" s="15"/>
      <c r="NM27" s="15"/>
      <c r="NN27" s="15"/>
    </row>
    <row r="28" spans="1:378" s="16" customFormat="1" ht="15" x14ac:dyDescent="0.25">
      <c r="A28" s="4" t="s">
        <v>24</v>
      </c>
      <c r="B28" s="62"/>
      <c r="C28" s="62"/>
      <c r="D28" s="62"/>
      <c r="E28" s="17"/>
      <c r="F28" s="17"/>
      <c r="G28" s="62"/>
      <c r="H28" s="62"/>
      <c r="I28" s="62"/>
      <c r="J28" s="62"/>
      <c r="K28" s="62"/>
      <c r="N28" s="62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60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J28" s="17"/>
      <c r="NK28" s="17"/>
      <c r="NL28" s="17"/>
      <c r="NM28" s="17"/>
      <c r="NN28" s="17"/>
    </row>
    <row r="29" spans="1:378" s="43" customFormat="1" ht="15" x14ac:dyDescent="0.25">
      <c r="A29" s="42" t="s">
        <v>25</v>
      </c>
      <c r="B29" s="55"/>
      <c r="AR29" s="55"/>
      <c r="AS29" s="55"/>
      <c r="AT29" s="55"/>
      <c r="AU29" s="55"/>
      <c r="AV29" s="55"/>
      <c r="AY29" s="55"/>
      <c r="AZ29" s="55"/>
      <c r="BA29" s="55"/>
      <c r="BB29" s="55"/>
      <c r="BC29" s="55"/>
      <c r="BF29" s="55"/>
      <c r="BG29" s="55"/>
      <c r="BH29" s="55"/>
      <c r="BI29" s="55"/>
      <c r="BJ29" s="55"/>
      <c r="BN29" s="55"/>
      <c r="BO29" s="55"/>
      <c r="BP29" s="55"/>
      <c r="BQ29" s="55"/>
      <c r="BT29" s="55"/>
      <c r="BU29" s="55"/>
      <c r="BV29" s="55"/>
      <c r="BW29" s="55"/>
      <c r="BX29" s="55"/>
      <c r="CA29" s="55"/>
      <c r="CB29" s="55"/>
      <c r="CC29" s="55"/>
      <c r="CD29" s="55"/>
      <c r="CE29" s="55"/>
      <c r="CH29" s="55"/>
      <c r="CI29" s="55"/>
      <c r="CJ29" s="55"/>
      <c r="CK29" s="55"/>
      <c r="CL29" s="55"/>
      <c r="CO29" s="55"/>
      <c r="CP29" s="55"/>
      <c r="CQ29" s="55"/>
      <c r="CR29" s="55"/>
      <c r="CS29" s="55"/>
      <c r="CV29" s="55"/>
      <c r="CW29" s="55"/>
      <c r="CX29" s="55"/>
      <c r="CY29" s="55"/>
      <c r="CZ29" s="55"/>
      <c r="DC29" s="55"/>
      <c r="DD29" s="55"/>
      <c r="DE29" s="55"/>
      <c r="DF29" s="55"/>
      <c r="DG29" s="55"/>
      <c r="DJ29" s="55"/>
      <c r="DK29" s="55"/>
      <c r="DL29" s="55"/>
      <c r="DM29" s="55"/>
      <c r="DN29" s="55"/>
      <c r="DQ29" s="55"/>
      <c r="DR29" s="55"/>
      <c r="DS29" s="55"/>
      <c r="DT29" s="55"/>
      <c r="DU29" s="55"/>
      <c r="DX29" s="55"/>
      <c r="DY29" s="55"/>
      <c r="DZ29" s="55"/>
      <c r="EA29" s="55"/>
      <c r="EB29" s="55"/>
      <c r="EE29" s="55"/>
      <c r="EF29" s="55"/>
      <c r="EG29" s="55"/>
      <c r="EH29" s="55"/>
      <c r="EI29" s="55"/>
      <c r="EL29" s="55"/>
      <c r="EM29" s="55"/>
      <c r="EN29" s="55"/>
      <c r="EO29" s="55"/>
      <c r="EP29" s="55"/>
      <c r="ES29" s="55"/>
      <c r="ET29" s="55"/>
      <c r="EU29" s="55"/>
      <c r="EV29" s="55"/>
      <c r="EW29" s="55"/>
      <c r="EZ29" s="55"/>
      <c r="FA29" s="55"/>
      <c r="FB29" s="55"/>
      <c r="FC29" s="55"/>
      <c r="FD29" s="55"/>
      <c r="FG29" s="55"/>
      <c r="FH29" s="55"/>
      <c r="FI29" s="55"/>
      <c r="FJ29" s="55"/>
      <c r="FK29" s="55"/>
      <c r="FN29" s="55"/>
      <c r="FO29" s="55"/>
      <c r="FP29" s="55"/>
      <c r="FQ29" s="55"/>
      <c r="FR29" s="55"/>
      <c r="FU29" s="55"/>
      <c r="FV29" s="55"/>
      <c r="FW29" s="55"/>
      <c r="FX29" s="55"/>
      <c r="FY29" s="55"/>
      <c r="GB29" s="55"/>
      <c r="GC29" s="55"/>
      <c r="GD29" s="55"/>
      <c r="GE29" s="55"/>
      <c r="GF29" s="55"/>
      <c r="GI29" s="55"/>
      <c r="GJ29" s="55"/>
      <c r="GK29" s="55"/>
      <c r="GL29" s="55"/>
      <c r="GM29" s="55"/>
      <c r="GP29" s="55"/>
      <c r="GQ29" s="55"/>
      <c r="GR29" s="55"/>
      <c r="GS29" s="55"/>
      <c r="GT29" s="55"/>
      <c r="GW29" s="55"/>
      <c r="GX29" s="55"/>
      <c r="GY29" s="55"/>
      <c r="GZ29" s="55"/>
      <c r="HA29" s="55"/>
      <c r="HD29" s="55"/>
      <c r="HE29" s="55"/>
      <c r="HF29" s="55"/>
      <c r="HG29" s="55"/>
      <c r="HH29" s="55"/>
      <c r="HK29" s="55"/>
      <c r="HL29" s="55"/>
      <c r="HM29" s="55"/>
      <c r="HN29" s="55"/>
      <c r="HO29" s="55"/>
      <c r="HR29" s="55"/>
      <c r="HS29" s="55"/>
      <c r="HT29" s="55"/>
      <c r="HU29" s="55"/>
      <c r="HV29" s="55"/>
      <c r="HY29" s="55"/>
      <c r="HZ29" s="55"/>
      <c r="IA29" s="55"/>
      <c r="IB29" s="55"/>
      <c r="IC29" s="55"/>
      <c r="IF29" s="55"/>
      <c r="IG29" s="55"/>
      <c r="IH29" s="55"/>
      <c r="II29" s="55"/>
      <c r="IJ29" s="55"/>
      <c r="IM29" s="55"/>
      <c r="IN29" s="55"/>
      <c r="IO29" s="55"/>
      <c r="IP29" s="55"/>
      <c r="IQ29" s="55"/>
      <c r="IT29" s="55"/>
      <c r="IU29" s="55"/>
      <c r="IV29" s="55"/>
      <c r="IW29" s="55"/>
      <c r="IX29" s="55"/>
      <c r="JA29" s="55"/>
      <c r="JB29" s="55"/>
      <c r="JC29" s="55"/>
      <c r="JD29" s="55"/>
      <c r="JE29" s="55"/>
      <c r="JH29" s="55"/>
      <c r="JI29" s="55"/>
      <c r="JJ29" s="55"/>
      <c r="JK29" s="55"/>
      <c r="JL29" s="55"/>
      <c r="JO29" s="55"/>
      <c r="JP29" s="55"/>
      <c r="JQ29" s="55"/>
      <c r="JR29" s="55"/>
      <c r="JS29" s="55"/>
      <c r="JV29" s="55"/>
      <c r="JW29" s="55"/>
      <c r="JX29" s="55"/>
      <c r="JY29" s="55"/>
      <c r="JZ29" s="55"/>
      <c r="KC29" s="55"/>
      <c r="KD29" s="55"/>
      <c r="KE29" s="55"/>
      <c r="KF29" s="55"/>
      <c r="KG29" s="55"/>
      <c r="KJ29" s="55"/>
      <c r="KK29" s="55"/>
      <c r="KL29" s="55"/>
      <c r="KM29" s="55"/>
      <c r="KN29" s="55"/>
      <c r="KQ29" s="55"/>
      <c r="KR29" s="55"/>
      <c r="KS29" s="55"/>
      <c r="KT29" s="55"/>
      <c r="KU29" s="55"/>
      <c r="KX29" s="55"/>
      <c r="KY29" s="55"/>
      <c r="KZ29" s="55"/>
      <c r="LA29" s="55"/>
      <c r="LB29" s="55"/>
      <c r="LE29" s="55"/>
      <c r="LF29" s="55"/>
      <c r="LG29" s="55"/>
      <c r="LH29" s="55"/>
      <c r="LI29" s="55"/>
      <c r="LL29" s="55"/>
      <c r="LM29" s="55"/>
      <c r="LN29" s="55"/>
      <c r="LO29" s="55"/>
      <c r="LP29" s="55"/>
      <c r="LS29" s="55"/>
      <c r="LT29" s="55"/>
      <c r="LU29" s="55"/>
      <c r="LV29" s="55"/>
      <c r="LW29" s="55"/>
      <c r="LZ29" s="55"/>
      <c r="MA29" s="55"/>
      <c r="MB29" s="55"/>
      <c r="MC29" s="55"/>
      <c r="MD29" s="55"/>
      <c r="MG29" s="55"/>
      <c r="MH29" s="55"/>
      <c r="MI29" s="55"/>
      <c r="MJ29" s="55"/>
      <c r="MK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NB29" s="55"/>
      <c r="NC29" s="55"/>
      <c r="ND29" s="55"/>
      <c r="NE29" s="55"/>
      <c r="NF29" s="55"/>
    </row>
    <row r="30" spans="1:378" s="44" customFormat="1" ht="15" x14ac:dyDescent="0.25">
      <c r="A30" s="38" t="s">
        <v>26</v>
      </c>
      <c r="B30" s="56"/>
      <c r="AR30" s="56"/>
      <c r="AS30" s="56"/>
      <c r="AT30" s="56"/>
      <c r="AU30" s="56"/>
      <c r="AV30" s="56"/>
      <c r="AY30" s="56"/>
      <c r="AZ30" s="56"/>
      <c r="BA30" s="56"/>
      <c r="BB30" s="56"/>
      <c r="BC30" s="56"/>
      <c r="BF30" s="56"/>
      <c r="BG30" s="56"/>
      <c r="BH30" s="56"/>
      <c r="BI30" s="56"/>
      <c r="BJ30" s="56"/>
      <c r="BN30" s="56"/>
      <c r="BO30" s="56"/>
      <c r="BP30" s="56"/>
      <c r="BQ30" s="56"/>
      <c r="BT30" s="56"/>
      <c r="BU30" s="56"/>
      <c r="BV30" s="56"/>
      <c r="BW30" s="56"/>
      <c r="BX30" s="56"/>
      <c r="CA30" s="56"/>
      <c r="CB30" s="56"/>
      <c r="CC30" s="56"/>
      <c r="CD30" s="56"/>
      <c r="CE30" s="56"/>
      <c r="CH30" s="56"/>
      <c r="CI30" s="56"/>
      <c r="CJ30" s="56"/>
      <c r="CK30" s="56"/>
      <c r="CL30" s="56"/>
      <c r="CO30" s="56"/>
      <c r="CP30" s="56"/>
      <c r="CQ30" s="56"/>
      <c r="CR30" s="56"/>
      <c r="CS30" s="56"/>
      <c r="CV30" s="56"/>
      <c r="CW30" s="56"/>
      <c r="CX30" s="56"/>
      <c r="CY30" s="56"/>
      <c r="CZ30" s="56"/>
      <c r="DC30" s="56"/>
      <c r="DD30" s="56"/>
      <c r="DE30" s="56"/>
      <c r="DF30" s="56"/>
      <c r="DG30" s="56"/>
      <c r="DJ30" s="56"/>
      <c r="DK30" s="56"/>
      <c r="DL30" s="56"/>
      <c r="DM30" s="56"/>
      <c r="DN30" s="56"/>
      <c r="DQ30" s="56"/>
      <c r="DR30" s="56"/>
      <c r="DS30" s="56"/>
      <c r="DT30" s="56"/>
      <c r="DU30" s="56"/>
      <c r="DX30" s="56"/>
      <c r="DY30" s="56"/>
      <c r="DZ30" s="56"/>
      <c r="EA30" s="56"/>
      <c r="EB30" s="56"/>
      <c r="EE30" s="56"/>
      <c r="EF30" s="56"/>
      <c r="EG30" s="56"/>
      <c r="EH30" s="56"/>
      <c r="EI30" s="56"/>
      <c r="EL30" s="56"/>
      <c r="EM30" s="56"/>
      <c r="EN30" s="56"/>
      <c r="EO30" s="56"/>
      <c r="EP30" s="56"/>
      <c r="ES30" s="56"/>
      <c r="ET30" s="56"/>
      <c r="EU30" s="56"/>
      <c r="EV30" s="56"/>
      <c r="EW30" s="56"/>
      <c r="EZ30" s="56"/>
      <c r="FA30" s="56"/>
      <c r="FB30" s="56"/>
      <c r="FC30" s="56"/>
      <c r="FD30" s="56"/>
      <c r="FG30" s="56"/>
      <c r="FH30" s="56"/>
      <c r="FI30" s="56"/>
      <c r="FJ30" s="56"/>
      <c r="FK30" s="56"/>
      <c r="FN30" s="56"/>
      <c r="FO30" s="56"/>
      <c r="FP30" s="56"/>
      <c r="FQ30" s="56"/>
      <c r="FR30" s="56"/>
      <c r="FU30" s="56"/>
      <c r="FV30" s="56"/>
      <c r="FW30" s="56"/>
      <c r="FX30" s="56"/>
      <c r="FY30" s="56"/>
      <c r="GB30" s="56"/>
      <c r="GC30" s="56"/>
      <c r="GD30" s="56"/>
      <c r="GE30" s="56"/>
      <c r="GF30" s="56"/>
      <c r="GI30" s="56"/>
      <c r="GJ30" s="56"/>
      <c r="GK30" s="56"/>
      <c r="GL30" s="56"/>
      <c r="GM30" s="56"/>
      <c r="GP30" s="56"/>
      <c r="GQ30" s="56"/>
      <c r="GR30" s="56"/>
      <c r="GS30" s="56"/>
      <c r="GT30" s="56"/>
      <c r="GW30" s="56"/>
      <c r="GX30" s="56"/>
      <c r="GY30" s="56"/>
      <c r="GZ30" s="56"/>
      <c r="HA30" s="56"/>
      <c r="HD30" s="56"/>
      <c r="HE30" s="56"/>
      <c r="HF30" s="56"/>
      <c r="HG30" s="56"/>
      <c r="HH30" s="56"/>
      <c r="HK30" s="56"/>
      <c r="HL30" s="56"/>
      <c r="HM30" s="56"/>
      <c r="HN30" s="56"/>
      <c r="HO30" s="56"/>
      <c r="HR30" s="56"/>
      <c r="HS30" s="56"/>
      <c r="HT30" s="56"/>
      <c r="HU30" s="56"/>
      <c r="HV30" s="56"/>
      <c r="HY30" s="56"/>
      <c r="HZ30" s="56"/>
      <c r="IA30" s="56"/>
      <c r="IB30" s="56"/>
      <c r="IC30" s="56"/>
      <c r="IF30" s="56"/>
      <c r="IG30" s="56"/>
      <c r="IH30" s="56"/>
      <c r="II30" s="56"/>
      <c r="IJ30" s="56"/>
      <c r="IM30" s="56"/>
      <c r="IN30" s="56"/>
      <c r="IO30" s="56"/>
      <c r="IP30" s="56"/>
      <c r="IQ30" s="56"/>
      <c r="IT30" s="56"/>
      <c r="IU30" s="56"/>
      <c r="IV30" s="56"/>
      <c r="IW30" s="56"/>
      <c r="IX30" s="56"/>
      <c r="JA30" s="56"/>
      <c r="JB30" s="56"/>
      <c r="JC30" s="56"/>
      <c r="JD30" s="56"/>
      <c r="JE30" s="56"/>
      <c r="JH30" s="56"/>
      <c r="JI30" s="56"/>
      <c r="JJ30" s="56"/>
      <c r="JK30" s="56"/>
      <c r="JL30" s="56"/>
      <c r="JO30" s="56"/>
      <c r="JP30" s="56"/>
      <c r="JQ30" s="56"/>
      <c r="JR30" s="56"/>
      <c r="JS30" s="56"/>
      <c r="JV30" s="56"/>
      <c r="JW30" s="56"/>
      <c r="JX30" s="56"/>
      <c r="JY30" s="56"/>
      <c r="JZ30" s="56"/>
      <c r="KC30" s="56"/>
      <c r="KD30" s="56"/>
      <c r="KE30" s="56"/>
      <c r="KF30" s="56"/>
      <c r="KG30" s="56"/>
      <c r="KJ30" s="56"/>
      <c r="KK30" s="56"/>
      <c r="KL30" s="56"/>
      <c r="KM30" s="56"/>
      <c r="KN30" s="56"/>
      <c r="KQ30" s="56"/>
      <c r="KR30" s="56"/>
      <c r="KS30" s="56"/>
      <c r="KT30" s="56"/>
      <c r="KU30" s="56"/>
      <c r="KX30" s="56"/>
      <c r="KY30" s="56"/>
      <c r="KZ30" s="56"/>
      <c r="LA30" s="56"/>
      <c r="LB30" s="56"/>
      <c r="LE30" s="56"/>
      <c r="LF30" s="56"/>
      <c r="LG30" s="56"/>
      <c r="LH30" s="56"/>
      <c r="LI30" s="56"/>
      <c r="LL30" s="56"/>
      <c r="LM30" s="56"/>
      <c r="LN30" s="56"/>
      <c r="LO30" s="56"/>
      <c r="LP30" s="56"/>
      <c r="LS30" s="56"/>
      <c r="LT30" s="56"/>
      <c r="LU30" s="56"/>
      <c r="LV30" s="56"/>
      <c r="LW30" s="56"/>
      <c r="LZ30" s="56"/>
      <c r="MA30" s="56"/>
      <c r="MB30" s="56"/>
      <c r="MC30" s="56"/>
      <c r="MD30" s="56"/>
      <c r="MG30" s="56"/>
      <c r="MH30" s="56"/>
      <c r="MI30" s="56"/>
      <c r="MJ30" s="56"/>
      <c r="MK30" s="56"/>
      <c r="MN30" s="56"/>
      <c r="MO30" s="56"/>
      <c r="MP30" s="56"/>
      <c r="MQ30" s="56"/>
      <c r="MR30" s="56"/>
      <c r="MS30" s="56"/>
      <c r="MT30" s="56"/>
      <c r="MU30" s="56"/>
      <c r="MV30" s="56"/>
      <c r="MW30" s="56"/>
      <c r="MX30" s="56"/>
      <c r="MY30" s="56"/>
      <c r="NB30" s="56"/>
      <c r="NC30" s="56"/>
      <c r="ND30" s="56"/>
      <c r="NE30" s="56"/>
      <c r="NF30" s="56"/>
    </row>
    <row r="31" spans="1:378" s="45" customFormat="1" ht="15" x14ac:dyDescent="0.25">
      <c r="A31" s="3" t="s">
        <v>27</v>
      </c>
      <c r="B31" s="63"/>
      <c r="G31" s="54"/>
      <c r="H31" s="54"/>
      <c r="I31" s="54"/>
      <c r="J31" s="54"/>
      <c r="K31" s="54"/>
      <c r="P31" s="54"/>
      <c r="V31" s="54"/>
      <c r="AD31" s="54"/>
      <c r="AK31" s="54"/>
      <c r="AR31" s="57"/>
      <c r="AS31" s="57"/>
      <c r="AT31" s="57"/>
      <c r="AU31" s="57"/>
      <c r="AV31" s="57"/>
      <c r="AY31" s="57"/>
      <c r="AZ31" s="57"/>
      <c r="BA31" s="57"/>
      <c r="BB31" s="57"/>
      <c r="BC31" s="57"/>
      <c r="BF31" s="57"/>
      <c r="BG31" s="57"/>
      <c r="BH31" s="57"/>
      <c r="BI31" s="57"/>
      <c r="BJ31" s="57"/>
      <c r="BN31" s="57"/>
      <c r="BO31" s="57"/>
      <c r="BP31" s="57"/>
      <c r="BQ31" s="57"/>
      <c r="BT31" s="57"/>
      <c r="BU31" s="57"/>
      <c r="BV31" s="57"/>
      <c r="BW31" s="57"/>
      <c r="BX31" s="57"/>
      <c r="CA31" s="57"/>
      <c r="CB31" s="57"/>
      <c r="CC31" s="57"/>
      <c r="CD31" s="57"/>
      <c r="CE31" s="57"/>
      <c r="CH31" s="57"/>
      <c r="CI31" s="57"/>
      <c r="CJ31" s="57"/>
      <c r="CK31" s="57"/>
      <c r="CL31" s="57"/>
      <c r="CO31" s="57"/>
      <c r="CP31" s="57"/>
      <c r="CQ31" s="57"/>
      <c r="CR31" s="57"/>
      <c r="CS31" s="57"/>
      <c r="CV31" s="57"/>
      <c r="CW31" s="57"/>
      <c r="CX31" s="57"/>
      <c r="CY31" s="57"/>
      <c r="CZ31" s="57"/>
      <c r="DC31" s="57"/>
      <c r="DD31" s="57"/>
      <c r="DE31" s="57"/>
      <c r="DF31" s="57"/>
      <c r="DG31" s="57"/>
      <c r="DJ31" s="57"/>
      <c r="DK31" s="57"/>
      <c r="DL31" s="57"/>
      <c r="DM31" s="57"/>
      <c r="DN31" s="57"/>
      <c r="DQ31" s="57"/>
      <c r="DR31" s="57"/>
      <c r="DS31" s="57"/>
      <c r="DT31" s="57"/>
      <c r="DU31" s="57"/>
      <c r="DX31" s="57"/>
      <c r="DY31" s="57"/>
      <c r="DZ31" s="57"/>
      <c r="EA31" s="57"/>
      <c r="EB31" s="57"/>
      <c r="EE31" s="57"/>
      <c r="EF31" s="57"/>
      <c r="EG31" s="57"/>
      <c r="EH31" s="57"/>
      <c r="EI31" s="57"/>
      <c r="EL31" s="57"/>
      <c r="EM31" s="57"/>
      <c r="EN31" s="57"/>
      <c r="EO31" s="57"/>
      <c r="EP31" s="57"/>
      <c r="ES31" s="57"/>
      <c r="ET31" s="57"/>
      <c r="EU31" s="57"/>
      <c r="EV31" s="57"/>
      <c r="EW31" s="57"/>
      <c r="EZ31" s="57"/>
      <c r="FA31" s="57"/>
      <c r="FB31" s="57"/>
      <c r="FC31" s="57"/>
      <c r="FD31" s="57"/>
      <c r="FG31" s="57"/>
      <c r="FH31" s="57"/>
      <c r="FI31" s="57"/>
      <c r="FJ31" s="57"/>
      <c r="FK31" s="57"/>
      <c r="FN31" s="57"/>
      <c r="FO31" s="57"/>
      <c r="FP31" s="57"/>
      <c r="FQ31" s="57"/>
      <c r="FR31" s="57"/>
      <c r="FU31" s="57"/>
      <c r="FV31" s="57"/>
      <c r="FW31" s="57"/>
      <c r="FX31" s="57"/>
      <c r="FY31" s="57"/>
      <c r="GB31" s="57"/>
      <c r="GC31" s="57"/>
      <c r="GD31" s="57"/>
      <c r="GE31" s="57"/>
      <c r="GF31" s="57"/>
      <c r="GI31" s="57"/>
      <c r="GJ31" s="57"/>
      <c r="GK31" s="57"/>
      <c r="GL31" s="57"/>
      <c r="GM31" s="57"/>
      <c r="GP31" s="57"/>
      <c r="GQ31" s="57"/>
      <c r="GR31" s="57"/>
      <c r="GS31" s="57"/>
      <c r="GT31" s="57"/>
      <c r="GW31" s="57"/>
      <c r="GX31" s="57"/>
      <c r="GY31" s="57"/>
      <c r="GZ31" s="57"/>
      <c r="HA31" s="57"/>
      <c r="HD31" s="57"/>
      <c r="HE31" s="57"/>
      <c r="HF31" s="57"/>
      <c r="HG31" s="57"/>
      <c r="HH31" s="57"/>
      <c r="HK31" s="57"/>
      <c r="HL31" s="57"/>
      <c r="HM31" s="57"/>
      <c r="HN31" s="57"/>
      <c r="HO31" s="57"/>
      <c r="HR31" s="57"/>
      <c r="HS31" s="57"/>
      <c r="HT31" s="57"/>
      <c r="HU31" s="57"/>
      <c r="HV31" s="57"/>
      <c r="HY31" s="57"/>
      <c r="HZ31" s="57"/>
      <c r="IA31" s="57"/>
      <c r="IB31" s="57"/>
      <c r="IC31" s="57"/>
      <c r="IF31" s="57"/>
      <c r="IG31" s="57"/>
      <c r="IH31" s="57"/>
      <c r="II31" s="57"/>
      <c r="IJ31" s="57"/>
      <c r="IM31" s="57"/>
      <c r="IN31" s="57"/>
      <c r="IO31" s="57"/>
      <c r="IP31" s="57"/>
      <c r="IQ31" s="57"/>
      <c r="IT31" s="57"/>
      <c r="IU31" s="57"/>
      <c r="IV31" s="57"/>
      <c r="IW31" s="57"/>
      <c r="IX31" s="57"/>
      <c r="JA31" s="57"/>
      <c r="JB31" s="57"/>
      <c r="JC31" s="57"/>
      <c r="JD31" s="57"/>
      <c r="JE31" s="57"/>
      <c r="JH31" s="57"/>
      <c r="JI31" s="57"/>
      <c r="JJ31" s="57"/>
      <c r="JK31" s="57"/>
      <c r="JL31" s="57"/>
      <c r="JO31" s="57"/>
      <c r="JP31" s="57"/>
      <c r="JQ31" s="57"/>
      <c r="JR31" s="57"/>
      <c r="JS31" s="57"/>
      <c r="JV31" s="57"/>
      <c r="JW31" s="57"/>
      <c r="JX31" s="57"/>
      <c r="JY31" s="57"/>
      <c r="JZ31" s="57"/>
      <c r="KC31" s="57"/>
      <c r="KD31" s="57"/>
      <c r="KE31" s="57"/>
      <c r="KF31" s="57"/>
      <c r="KG31" s="57"/>
      <c r="KJ31" s="57"/>
      <c r="KK31" s="57"/>
      <c r="KL31" s="57"/>
      <c r="KM31" s="57"/>
      <c r="KN31" s="57"/>
      <c r="KQ31" s="57"/>
      <c r="KR31" s="57"/>
      <c r="KS31" s="57"/>
      <c r="KT31" s="57"/>
      <c r="KU31" s="57"/>
      <c r="KX31" s="57"/>
      <c r="KY31" s="57"/>
      <c r="KZ31" s="57"/>
      <c r="LA31" s="57"/>
      <c r="LB31" s="57"/>
      <c r="LE31" s="57"/>
      <c r="LF31" s="57"/>
      <c r="LG31" s="57"/>
      <c r="LH31" s="57"/>
      <c r="LI31" s="57"/>
      <c r="LL31" s="57"/>
      <c r="LM31" s="57"/>
      <c r="LN31" s="57"/>
      <c r="LO31" s="57"/>
      <c r="LP31" s="57"/>
      <c r="LS31" s="57"/>
      <c r="LT31" s="57"/>
      <c r="LU31" s="57"/>
      <c r="LV31" s="57"/>
      <c r="LW31" s="57"/>
      <c r="LZ31" s="57"/>
      <c r="MA31" s="57"/>
      <c r="MB31" s="57"/>
      <c r="MC31" s="57"/>
      <c r="MD31" s="57"/>
      <c r="MG31" s="57"/>
      <c r="MH31" s="57"/>
      <c r="MI31" s="57"/>
      <c r="MJ31" s="57"/>
      <c r="MK31" s="57"/>
      <c r="MN31" s="57"/>
      <c r="MO31" s="57"/>
      <c r="MP31" s="57"/>
      <c r="MQ31" s="57"/>
      <c r="MR31" s="57"/>
      <c r="MS31" s="57"/>
      <c r="MT31" s="57"/>
      <c r="MU31" s="57"/>
      <c r="MV31" s="57"/>
      <c r="MW31" s="57"/>
      <c r="MX31" s="57"/>
      <c r="MY31" s="57"/>
      <c r="NB31" s="57"/>
      <c r="NC31" s="57"/>
      <c r="ND31" s="57"/>
      <c r="NE31" s="57"/>
      <c r="NF31" s="57"/>
    </row>
    <row r="32" spans="1:378" s="12" customFormat="1" ht="15" x14ac:dyDescent="0.25">
      <c r="A32" s="4" t="s">
        <v>28</v>
      </c>
      <c r="B32" s="12">
        <v>5750</v>
      </c>
      <c r="C32" s="12">
        <v>5750</v>
      </c>
      <c r="D32" s="12">
        <v>5650</v>
      </c>
      <c r="G32" s="12">
        <v>5650</v>
      </c>
      <c r="H32" s="12">
        <v>5650</v>
      </c>
      <c r="I32" s="12">
        <v>5750</v>
      </c>
      <c r="J32" s="12">
        <v>5750</v>
      </c>
      <c r="K32" s="12">
        <v>5750</v>
      </c>
      <c r="N32" s="12">
        <v>5750</v>
      </c>
      <c r="O32" s="12">
        <v>5750</v>
      </c>
      <c r="P32" s="12">
        <v>5750</v>
      </c>
      <c r="Q32" s="12">
        <v>5750</v>
      </c>
      <c r="R32" s="12">
        <v>5750</v>
      </c>
      <c r="U32" s="12">
        <v>6100</v>
      </c>
      <c r="V32" s="12">
        <v>6100</v>
      </c>
      <c r="W32" s="12">
        <v>6000</v>
      </c>
      <c r="X32" s="12">
        <v>6000</v>
      </c>
      <c r="Y32" s="12">
        <v>6000</v>
      </c>
      <c r="AB32" s="12">
        <v>5800</v>
      </c>
      <c r="AC32" s="12">
        <v>5800</v>
      </c>
      <c r="AD32" s="12">
        <v>5750</v>
      </c>
      <c r="AE32" s="12">
        <v>5750</v>
      </c>
      <c r="AF32" s="12">
        <v>5750</v>
      </c>
      <c r="AI32" s="12">
        <v>5750</v>
      </c>
      <c r="AJ32" s="12">
        <v>5750</v>
      </c>
      <c r="AK32" s="12">
        <v>5700</v>
      </c>
      <c r="AL32" s="12">
        <v>5700</v>
      </c>
      <c r="AM32" s="12">
        <v>5900</v>
      </c>
      <c r="AP32" s="12">
        <v>5950</v>
      </c>
      <c r="AQ32" s="12">
        <v>6000</v>
      </c>
      <c r="AR32" s="12">
        <v>6000</v>
      </c>
      <c r="AS32" s="12">
        <v>6000</v>
      </c>
      <c r="AT32" s="12">
        <v>6050</v>
      </c>
      <c r="AW32" s="12">
        <v>6050</v>
      </c>
      <c r="AX32" s="12">
        <v>6050</v>
      </c>
      <c r="AY32" s="12">
        <v>6050</v>
      </c>
      <c r="AZ32" s="12">
        <v>6050</v>
      </c>
      <c r="BA32" s="12">
        <v>6050</v>
      </c>
      <c r="BD32" s="12">
        <v>6050</v>
      </c>
      <c r="BE32" s="12">
        <v>6050</v>
      </c>
      <c r="BF32" s="12">
        <v>5950</v>
      </c>
      <c r="BG32" s="12">
        <v>5900</v>
      </c>
      <c r="BH32" s="12">
        <v>5900</v>
      </c>
      <c r="BK32" s="12">
        <v>5900</v>
      </c>
      <c r="BL32" s="12">
        <v>5900</v>
      </c>
      <c r="BM32" s="12">
        <v>5900</v>
      </c>
      <c r="BN32" s="12">
        <v>5900</v>
      </c>
      <c r="BO32" s="12">
        <v>5900</v>
      </c>
      <c r="BR32" s="12">
        <v>5900</v>
      </c>
      <c r="BS32" s="12">
        <v>5900</v>
      </c>
      <c r="BT32" s="12">
        <v>5900</v>
      </c>
      <c r="BU32" s="12">
        <v>5900</v>
      </c>
      <c r="BV32" s="12">
        <v>5900</v>
      </c>
      <c r="BY32" s="12">
        <v>5700</v>
      </c>
      <c r="BZ32" s="12">
        <v>5700</v>
      </c>
      <c r="CA32" s="12">
        <v>5500</v>
      </c>
      <c r="CB32" s="12">
        <v>5500</v>
      </c>
      <c r="CC32" s="12">
        <v>5500</v>
      </c>
      <c r="CF32" s="12">
        <v>5400</v>
      </c>
      <c r="CG32" s="12">
        <v>5400</v>
      </c>
      <c r="CH32" s="12">
        <v>5400</v>
      </c>
      <c r="CI32" s="12">
        <v>5500</v>
      </c>
      <c r="CJ32" s="12">
        <v>5600</v>
      </c>
      <c r="CM32" s="12">
        <v>5600</v>
      </c>
      <c r="CN32" s="12">
        <v>5600</v>
      </c>
      <c r="CO32" s="12">
        <v>5700</v>
      </c>
      <c r="CP32" s="12">
        <v>5700</v>
      </c>
      <c r="CQ32" s="12">
        <v>5700</v>
      </c>
      <c r="CT32" s="12">
        <v>5700</v>
      </c>
      <c r="CU32" s="12">
        <v>5700</v>
      </c>
      <c r="CV32" s="12">
        <v>5700</v>
      </c>
      <c r="CW32" s="12">
        <v>5700</v>
      </c>
      <c r="CX32" s="12">
        <v>5700</v>
      </c>
      <c r="DA32" s="12">
        <v>5600</v>
      </c>
      <c r="DB32" s="12">
        <v>5600</v>
      </c>
      <c r="DC32" s="12">
        <v>5600</v>
      </c>
      <c r="DD32" s="12">
        <v>5600</v>
      </c>
      <c r="DI32" s="12">
        <v>5600</v>
      </c>
      <c r="DJ32" s="12">
        <v>5600</v>
      </c>
      <c r="DK32" s="12">
        <v>5700</v>
      </c>
      <c r="DL32" s="12">
        <v>5700</v>
      </c>
      <c r="DO32" s="12">
        <v>5700</v>
      </c>
      <c r="DP32" s="12">
        <v>5700</v>
      </c>
      <c r="DQ32" s="12">
        <v>5550</v>
      </c>
      <c r="DS32" s="12">
        <v>5550</v>
      </c>
      <c r="DV32" s="12">
        <v>5400</v>
      </c>
      <c r="DW32" s="12">
        <v>5400</v>
      </c>
      <c r="DX32" s="12">
        <v>5400</v>
      </c>
      <c r="DY32" s="12">
        <v>5400</v>
      </c>
      <c r="DZ32" s="12">
        <v>5400</v>
      </c>
      <c r="EC32" s="12">
        <v>5550</v>
      </c>
      <c r="ED32" s="12">
        <v>5600</v>
      </c>
      <c r="EE32" s="12">
        <v>5600</v>
      </c>
      <c r="EF32" s="12">
        <v>5500</v>
      </c>
      <c r="EG32" s="12">
        <v>5500</v>
      </c>
      <c r="EJ32" s="12">
        <v>5600</v>
      </c>
      <c r="EK32" s="12">
        <v>5600</v>
      </c>
      <c r="EL32" s="12">
        <v>5600</v>
      </c>
      <c r="EM32" s="12">
        <v>5500</v>
      </c>
      <c r="EN32" s="12">
        <v>5400</v>
      </c>
      <c r="EQ32" s="12">
        <v>5400</v>
      </c>
      <c r="ER32" s="12">
        <v>5400</v>
      </c>
      <c r="ES32" s="12">
        <v>5300</v>
      </c>
      <c r="ET32" s="12">
        <v>5200</v>
      </c>
      <c r="EU32" s="12">
        <v>5200</v>
      </c>
      <c r="EX32" s="12">
        <v>5300</v>
      </c>
      <c r="EY32" s="12">
        <v>5300</v>
      </c>
      <c r="EZ32" s="12">
        <v>5300</v>
      </c>
      <c r="FA32" s="12">
        <v>5300</v>
      </c>
      <c r="FB32" s="12">
        <v>5300</v>
      </c>
      <c r="FE32" s="12">
        <v>5300</v>
      </c>
      <c r="FF32" s="12">
        <v>5300</v>
      </c>
      <c r="FG32" s="12">
        <v>5300</v>
      </c>
      <c r="FH32" s="12">
        <v>5300</v>
      </c>
      <c r="FI32" s="12">
        <v>5300</v>
      </c>
      <c r="FL32" s="12">
        <v>5700</v>
      </c>
      <c r="FM32" s="12">
        <v>5600</v>
      </c>
      <c r="FN32" s="12">
        <v>5600</v>
      </c>
      <c r="FO32" s="12">
        <v>5600</v>
      </c>
      <c r="FP32" s="12">
        <v>5600</v>
      </c>
      <c r="FS32" s="12">
        <v>5600</v>
      </c>
      <c r="FT32" s="12">
        <v>5600</v>
      </c>
      <c r="FU32" s="12">
        <v>5700</v>
      </c>
      <c r="FV32" s="12">
        <v>5600</v>
      </c>
      <c r="FW32" s="12">
        <v>5600</v>
      </c>
      <c r="FZ32" s="12">
        <v>5600</v>
      </c>
      <c r="GA32" s="12">
        <v>5600</v>
      </c>
      <c r="GB32" s="12">
        <v>5700</v>
      </c>
      <c r="GC32" s="12">
        <v>5800</v>
      </c>
      <c r="GD32" s="12">
        <v>5800</v>
      </c>
      <c r="GG32" s="12">
        <v>5650</v>
      </c>
      <c r="GH32" s="12">
        <v>5700</v>
      </c>
      <c r="GI32" s="12">
        <v>5700</v>
      </c>
      <c r="GJ32" s="12">
        <v>5800</v>
      </c>
      <c r="GK32" s="12">
        <v>5850</v>
      </c>
      <c r="GN32" s="12">
        <v>5900</v>
      </c>
      <c r="GO32" s="12">
        <v>5900</v>
      </c>
      <c r="GP32" s="12">
        <v>5900</v>
      </c>
      <c r="GQ32" s="12">
        <v>5900</v>
      </c>
      <c r="GR32" s="12">
        <v>5900</v>
      </c>
      <c r="GU32" s="12">
        <v>5900</v>
      </c>
      <c r="GV32" s="12">
        <v>5900</v>
      </c>
      <c r="GW32" s="12">
        <v>5950</v>
      </c>
      <c r="GX32" s="12">
        <v>5950</v>
      </c>
      <c r="GY32" s="12">
        <v>5950</v>
      </c>
      <c r="HB32" s="12">
        <v>5950</v>
      </c>
      <c r="HC32" s="12">
        <v>6000</v>
      </c>
      <c r="HD32" s="12">
        <v>6050</v>
      </c>
      <c r="HE32" s="12">
        <v>6050</v>
      </c>
      <c r="HF32" s="12">
        <v>6050</v>
      </c>
      <c r="HI32" s="12">
        <v>5900</v>
      </c>
      <c r="HJ32" s="12">
        <v>5900</v>
      </c>
      <c r="HK32" s="12">
        <v>5900</v>
      </c>
      <c r="HL32" s="12">
        <v>5900</v>
      </c>
      <c r="HM32" s="12">
        <v>5900</v>
      </c>
      <c r="HP32" s="12">
        <v>5950</v>
      </c>
      <c r="HQ32" s="12">
        <v>5950</v>
      </c>
      <c r="HR32" s="12">
        <v>5950</v>
      </c>
      <c r="HS32" s="12">
        <v>5900</v>
      </c>
      <c r="HT32" s="12">
        <v>5900</v>
      </c>
      <c r="HW32" s="12">
        <v>5900</v>
      </c>
      <c r="HX32" s="12">
        <v>5900</v>
      </c>
      <c r="HY32" s="12">
        <v>5900</v>
      </c>
      <c r="HZ32" s="12">
        <v>6000</v>
      </c>
      <c r="IA32" s="12">
        <v>6000</v>
      </c>
      <c r="ID32" s="12">
        <v>6000</v>
      </c>
      <c r="IE32" s="12">
        <v>6000</v>
      </c>
      <c r="IF32" s="12">
        <v>6000</v>
      </c>
      <c r="IG32" s="12">
        <v>6000</v>
      </c>
      <c r="IH32" s="12">
        <v>6000</v>
      </c>
      <c r="IK32" s="12">
        <v>6000</v>
      </c>
      <c r="IL32" s="12">
        <v>6200</v>
      </c>
      <c r="IM32" s="12">
        <v>6200</v>
      </c>
      <c r="IN32" s="12">
        <v>6200</v>
      </c>
      <c r="IO32" s="12">
        <v>6100</v>
      </c>
      <c r="IR32" s="12">
        <v>6100</v>
      </c>
      <c r="IS32" s="12">
        <v>6000</v>
      </c>
      <c r="IT32" s="12">
        <v>6000</v>
      </c>
    </row>
    <row r="33" spans="1:314" s="13" customFormat="1" ht="15" x14ac:dyDescent="0.25">
      <c r="A33" s="3" t="s">
        <v>29</v>
      </c>
      <c r="B33" s="13">
        <v>6000</v>
      </c>
      <c r="C33" s="13">
        <v>6000</v>
      </c>
      <c r="D33" s="13">
        <v>6000</v>
      </c>
      <c r="G33" s="13">
        <v>6000</v>
      </c>
      <c r="H33" s="13">
        <v>6000</v>
      </c>
      <c r="I33" s="13">
        <v>6100</v>
      </c>
      <c r="J33" s="13">
        <v>6100</v>
      </c>
      <c r="K33" s="13">
        <v>6100</v>
      </c>
      <c r="N33" s="13">
        <v>6300</v>
      </c>
      <c r="O33" s="13">
        <v>6300</v>
      </c>
      <c r="P33" s="13">
        <v>6400</v>
      </c>
      <c r="Q33" s="13">
        <v>6400</v>
      </c>
      <c r="R33" s="13">
        <v>6400</v>
      </c>
      <c r="U33" s="13">
        <v>6400</v>
      </c>
      <c r="V33" s="13">
        <v>6400</v>
      </c>
      <c r="W33" s="13">
        <v>6300</v>
      </c>
      <c r="X33" s="13">
        <v>6300</v>
      </c>
      <c r="Y33" s="13">
        <v>6250</v>
      </c>
      <c r="AB33" s="13">
        <v>6200</v>
      </c>
      <c r="AC33" s="13">
        <v>6000</v>
      </c>
      <c r="AD33" s="13">
        <v>6000</v>
      </c>
      <c r="AE33" s="13">
        <v>6000</v>
      </c>
      <c r="AF33" s="13">
        <v>6100</v>
      </c>
      <c r="AI33" s="13">
        <v>6100</v>
      </c>
      <c r="AJ33" s="13">
        <v>6100</v>
      </c>
      <c r="AK33" s="13">
        <v>6100</v>
      </c>
      <c r="AL33" s="13">
        <v>6100</v>
      </c>
      <c r="AM33" s="13">
        <v>6100</v>
      </c>
      <c r="AP33" s="13">
        <v>6200</v>
      </c>
      <c r="AQ33" s="13">
        <v>6300</v>
      </c>
      <c r="AR33" s="13">
        <v>6300</v>
      </c>
      <c r="AS33" s="13">
        <v>6100</v>
      </c>
      <c r="AT33" s="13">
        <v>6200</v>
      </c>
      <c r="AW33" s="13">
        <v>6200</v>
      </c>
      <c r="AX33" s="13">
        <v>6200</v>
      </c>
      <c r="AY33" s="13">
        <v>6150</v>
      </c>
      <c r="AZ33" s="13">
        <v>6200</v>
      </c>
      <c r="BA33" s="13">
        <v>6200</v>
      </c>
      <c r="BD33" s="13">
        <v>6200</v>
      </c>
      <c r="BE33" s="13">
        <v>6200</v>
      </c>
      <c r="BF33" s="13">
        <v>6200</v>
      </c>
      <c r="BG33" s="13">
        <v>6200</v>
      </c>
      <c r="BH33" s="13">
        <v>6200</v>
      </c>
      <c r="BK33" s="13">
        <v>6350</v>
      </c>
      <c r="BL33" s="13">
        <v>6350</v>
      </c>
      <c r="BM33" s="13">
        <v>6350</v>
      </c>
      <c r="BN33" s="13">
        <v>6350</v>
      </c>
      <c r="BO33" s="13">
        <v>6350</v>
      </c>
      <c r="BR33" s="13">
        <v>6350</v>
      </c>
      <c r="BS33" s="13">
        <v>6350</v>
      </c>
      <c r="BT33" s="13">
        <v>6350</v>
      </c>
      <c r="BU33" s="13">
        <v>6350</v>
      </c>
      <c r="BV33" s="13">
        <v>6350</v>
      </c>
      <c r="BY33" s="13">
        <v>6250</v>
      </c>
      <c r="BZ33" s="13">
        <v>6250</v>
      </c>
      <c r="CA33" s="13">
        <v>6250</v>
      </c>
      <c r="CB33" s="13">
        <v>6250</v>
      </c>
      <c r="CC33" s="13">
        <v>6250</v>
      </c>
      <c r="CF33" s="13">
        <v>6000</v>
      </c>
      <c r="CG33" s="13">
        <v>6000</v>
      </c>
      <c r="CH33" s="13">
        <v>6000</v>
      </c>
      <c r="CI33" s="13">
        <v>6050</v>
      </c>
      <c r="CJ33" s="13">
        <v>6100</v>
      </c>
      <c r="CM33" s="13">
        <v>6100</v>
      </c>
      <c r="CN33" s="13">
        <v>6100</v>
      </c>
      <c r="CO33" s="13">
        <v>6100</v>
      </c>
      <c r="CP33" s="13">
        <v>6100</v>
      </c>
      <c r="CQ33" s="13">
        <v>6100</v>
      </c>
      <c r="CT33" s="13">
        <v>6100</v>
      </c>
      <c r="CU33" s="13">
        <v>6100</v>
      </c>
      <c r="CV33" s="13">
        <v>6100</v>
      </c>
      <c r="CW33" s="13">
        <v>6300</v>
      </c>
      <c r="CX33" s="13">
        <v>6300</v>
      </c>
      <c r="DA33" s="13">
        <v>6300</v>
      </c>
      <c r="DB33" s="13">
        <v>6300</v>
      </c>
      <c r="DC33" s="13">
        <v>6300</v>
      </c>
      <c r="DD33" s="13">
        <v>6300</v>
      </c>
      <c r="DI33" s="13">
        <v>6300</v>
      </c>
      <c r="DJ33" s="13">
        <v>6300</v>
      </c>
      <c r="DK33" s="13">
        <v>6300</v>
      </c>
      <c r="DL33" s="13">
        <v>6100</v>
      </c>
      <c r="DO33" s="13">
        <v>6050</v>
      </c>
      <c r="DP33" s="13">
        <v>6000</v>
      </c>
      <c r="DQ33" s="13">
        <v>5800</v>
      </c>
      <c r="DS33" s="13">
        <v>5800</v>
      </c>
      <c r="DV33" s="13">
        <v>5800</v>
      </c>
      <c r="DW33" s="13">
        <v>5600</v>
      </c>
      <c r="DX33" s="13">
        <v>5600</v>
      </c>
      <c r="DY33" s="13">
        <v>5600</v>
      </c>
      <c r="DZ33" s="13">
        <v>5600</v>
      </c>
      <c r="EC33" s="13">
        <v>5800</v>
      </c>
      <c r="ED33" s="13">
        <v>5900</v>
      </c>
      <c r="EE33" s="13">
        <v>6000</v>
      </c>
      <c r="EF33" s="13">
        <v>5900</v>
      </c>
      <c r="EG33" s="13">
        <v>5900</v>
      </c>
      <c r="EJ33" s="13">
        <v>6000</v>
      </c>
      <c r="EK33" s="13">
        <v>6000</v>
      </c>
      <c r="EL33" s="13">
        <v>6000</v>
      </c>
      <c r="EM33" s="13">
        <v>5900</v>
      </c>
      <c r="EN33" s="13">
        <v>5850</v>
      </c>
      <c r="EQ33" s="13">
        <v>5850</v>
      </c>
      <c r="ER33" s="13">
        <v>5850</v>
      </c>
      <c r="ES33" s="13">
        <v>5600</v>
      </c>
      <c r="ET33" s="13">
        <v>5500</v>
      </c>
      <c r="EU33" s="13">
        <v>5500</v>
      </c>
      <c r="EX33" s="13">
        <v>5500</v>
      </c>
      <c r="EY33" s="13">
        <v>5500</v>
      </c>
      <c r="EZ33" s="13">
        <v>5750</v>
      </c>
      <c r="FA33" s="13">
        <v>5750</v>
      </c>
      <c r="FB33" s="13">
        <v>5750</v>
      </c>
      <c r="FE33" s="13">
        <v>5750</v>
      </c>
      <c r="FF33" s="13">
        <v>5750</v>
      </c>
      <c r="FG33" s="13">
        <v>5700</v>
      </c>
      <c r="FH33" s="13">
        <v>5700</v>
      </c>
      <c r="FI33" s="13">
        <v>5700</v>
      </c>
      <c r="FL33" s="13">
        <v>6000</v>
      </c>
      <c r="FM33" s="13">
        <v>5900</v>
      </c>
      <c r="FN33" s="13">
        <v>5800</v>
      </c>
      <c r="FO33" s="13">
        <v>5800</v>
      </c>
      <c r="FP33" s="13">
        <v>5800</v>
      </c>
      <c r="FS33" s="13">
        <v>5800</v>
      </c>
      <c r="FT33" s="13">
        <v>5800</v>
      </c>
      <c r="FU33" s="13">
        <v>5800</v>
      </c>
      <c r="FV33" s="13">
        <v>5800</v>
      </c>
      <c r="FW33" s="13">
        <v>5800</v>
      </c>
      <c r="FZ33" s="13">
        <v>5800</v>
      </c>
      <c r="GA33" s="13">
        <v>6000</v>
      </c>
      <c r="GB33" s="13">
        <v>6100</v>
      </c>
      <c r="GC33" s="13">
        <v>6250</v>
      </c>
      <c r="GD33" s="13">
        <v>6250</v>
      </c>
      <c r="GG33" s="13">
        <v>6150</v>
      </c>
      <c r="GH33" s="13">
        <v>6150</v>
      </c>
      <c r="GI33" s="13">
        <v>6100</v>
      </c>
      <c r="GJ33" s="13">
        <v>6200</v>
      </c>
      <c r="GK33" s="13">
        <v>6300</v>
      </c>
      <c r="GN33" s="13">
        <v>6300</v>
      </c>
      <c r="GO33" s="13">
        <v>6300</v>
      </c>
      <c r="GP33" s="13">
        <v>6350</v>
      </c>
      <c r="GQ33" s="13">
        <v>6350</v>
      </c>
      <c r="GR33" s="13">
        <v>6350</v>
      </c>
      <c r="GU33" s="13">
        <v>6350</v>
      </c>
      <c r="GV33" s="13">
        <v>6350</v>
      </c>
      <c r="GW33" s="13">
        <v>6300</v>
      </c>
      <c r="GX33" s="13">
        <v>6300</v>
      </c>
      <c r="GY33" s="13">
        <v>6300</v>
      </c>
      <c r="HB33" s="13">
        <v>6300</v>
      </c>
      <c r="HC33" s="13">
        <v>6300</v>
      </c>
      <c r="HD33" s="13">
        <v>6250</v>
      </c>
      <c r="HE33" s="13">
        <v>6350</v>
      </c>
      <c r="HF33" s="13">
        <v>6350</v>
      </c>
      <c r="HI33" s="13">
        <v>6350</v>
      </c>
      <c r="HJ33" s="13">
        <v>6400</v>
      </c>
      <c r="HK33" s="13">
        <v>6400</v>
      </c>
      <c r="HL33" s="13">
        <v>6400</v>
      </c>
      <c r="HM33" s="13">
        <v>6250</v>
      </c>
      <c r="HP33" s="13">
        <v>6350</v>
      </c>
      <c r="HQ33" s="13">
        <v>6350</v>
      </c>
      <c r="HR33" s="13">
        <v>6400</v>
      </c>
      <c r="HS33" s="13">
        <v>6450</v>
      </c>
      <c r="HT33" s="13">
        <v>6450</v>
      </c>
      <c r="HW33" s="13">
        <v>6450</v>
      </c>
      <c r="HX33" s="13">
        <v>6400</v>
      </c>
      <c r="HY33" s="13">
        <v>6400</v>
      </c>
      <c r="HZ33" s="13">
        <v>6500</v>
      </c>
      <c r="IA33" s="13">
        <v>6500</v>
      </c>
      <c r="ID33" s="13">
        <v>6400</v>
      </c>
      <c r="IE33" s="13">
        <v>6500</v>
      </c>
      <c r="IF33" s="13">
        <v>6500</v>
      </c>
      <c r="IG33" s="13">
        <v>6500</v>
      </c>
      <c r="IH33" s="13">
        <v>6500</v>
      </c>
      <c r="IK33" s="13">
        <v>6500</v>
      </c>
      <c r="IL33" s="13">
        <v>6600</v>
      </c>
      <c r="IM33" s="13">
        <v>6600</v>
      </c>
      <c r="IN33" s="13">
        <v>6700</v>
      </c>
      <c r="IO33" s="13">
        <v>6700</v>
      </c>
      <c r="IR33" s="13">
        <v>6700</v>
      </c>
      <c r="IS33" s="13">
        <v>6700</v>
      </c>
      <c r="IT33" s="13">
        <v>6700</v>
      </c>
    </row>
    <row r="34" spans="1:314" s="12" customFormat="1" ht="15" x14ac:dyDescent="0.25">
      <c r="A34" s="4" t="s">
        <v>30</v>
      </c>
      <c r="B34" s="12">
        <v>5800</v>
      </c>
      <c r="C34" s="12">
        <v>5800</v>
      </c>
      <c r="D34" s="12">
        <v>5800</v>
      </c>
      <c r="G34" s="12">
        <v>5800</v>
      </c>
      <c r="H34" s="12">
        <v>5800</v>
      </c>
      <c r="I34" s="12">
        <v>5900</v>
      </c>
      <c r="J34" s="12">
        <v>5900</v>
      </c>
      <c r="K34" s="12">
        <v>5900</v>
      </c>
      <c r="N34" s="12">
        <v>6000</v>
      </c>
      <c r="O34" s="12">
        <v>6000</v>
      </c>
      <c r="P34" s="12">
        <v>6050</v>
      </c>
      <c r="Q34" s="12">
        <v>6000</v>
      </c>
      <c r="R34" s="12">
        <v>6000</v>
      </c>
      <c r="U34" s="12">
        <v>6000</v>
      </c>
      <c r="V34" s="12">
        <v>6000</v>
      </c>
      <c r="W34" s="12">
        <v>5800</v>
      </c>
      <c r="X34" s="12">
        <v>5800</v>
      </c>
      <c r="Y34" s="12">
        <v>5750</v>
      </c>
      <c r="AB34" s="12">
        <v>5700</v>
      </c>
      <c r="AC34" s="12">
        <v>5600</v>
      </c>
      <c r="AD34" s="12">
        <v>5600</v>
      </c>
      <c r="AE34" s="12">
        <v>5600</v>
      </c>
      <c r="AF34" s="12">
        <v>5700</v>
      </c>
      <c r="AI34" s="12">
        <v>5700</v>
      </c>
      <c r="AJ34" s="12">
        <v>5700</v>
      </c>
      <c r="AK34" s="12">
        <v>5600</v>
      </c>
      <c r="AL34" s="12">
        <v>5600</v>
      </c>
      <c r="AM34" s="12">
        <v>5600</v>
      </c>
      <c r="AP34" s="12">
        <v>5800</v>
      </c>
      <c r="AQ34" s="12">
        <v>5800</v>
      </c>
      <c r="AR34" s="12">
        <v>5800</v>
      </c>
      <c r="AS34" s="12">
        <v>5800</v>
      </c>
      <c r="AT34" s="12">
        <v>5900</v>
      </c>
      <c r="AW34" s="12">
        <v>5900</v>
      </c>
      <c r="AX34" s="12">
        <v>5950</v>
      </c>
      <c r="AY34" s="12">
        <v>5950</v>
      </c>
      <c r="AZ34" s="12">
        <v>6000</v>
      </c>
      <c r="BA34" s="12">
        <v>6000</v>
      </c>
      <c r="BD34" s="12">
        <v>6000</v>
      </c>
      <c r="BE34" s="12">
        <v>5900</v>
      </c>
      <c r="BF34" s="12">
        <v>5900</v>
      </c>
      <c r="BG34" s="12">
        <v>6000</v>
      </c>
      <c r="BH34" s="12">
        <v>6000</v>
      </c>
      <c r="BK34" s="12">
        <v>6000</v>
      </c>
      <c r="BL34" s="12">
        <v>6000</v>
      </c>
      <c r="BM34" s="12">
        <v>6000</v>
      </c>
      <c r="BN34" s="12">
        <v>6000</v>
      </c>
      <c r="BO34" s="12">
        <v>6000</v>
      </c>
      <c r="BR34" s="12">
        <v>5900</v>
      </c>
      <c r="BS34" s="12">
        <v>5900</v>
      </c>
      <c r="BT34" s="12">
        <v>5900</v>
      </c>
      <c r="BU34" s="12">
        <v>5900</v>
      </c>
      <c r="BV34" s="12">
        <v>5900</v>
      </c>
      <c r="BY34" s="12">
        <v>5900</v>
      </c>
      <c r="BZ34" s="12">
        <v>5900</v>
      </c>
      <c r="CA34" s="12">
        <v>5800</v>
      </c>
      <c r="CB34" s="12">
        <v>5800</v>
      </c>
      <c r="CC34" s="12">
        <v>5700</v>
      </c>
      <c r="CF34" s="12">
        <v>5700</v>
      </c>
      <c r="CG34" s="12">
        <v>5600</v>
      </c>
      <c r="CH34" s="12">
        <v>5700</v>
      </c>
      <c r="CI34" s="12">
        <v>5900</v>
      </c>
      <c r="CJ34" s="12">
        <v>6000</v>
      </c>
      <c r="CM34" s="12">
        <v>6000</v>
      </c>
      <c r="CN34" s="12">
        <v>6000</v>
      </c>
      <c r="CO34" s="12">
        <v>6000</v>
      </c>
      <c r="CP34" s="12">
        <v>6000</v>
      </c>
      <c r="CQ34" s="12">
        <v>5900</v>
      </c>
      <c r="CT34" s="12">
        <v>5900</v>
      </c>
      <c r="CU34" s="12">
        <v>5800</v>
      </c>
      <c r="CV34" s="12">
        <v>5800</v>
      </c>
      <c r="CW34" s="12">
        <v>5850</v>
      </c>
      <c r="CX34" s="12">
        <v>5850</v>
      </c>
      <c r="DA34" s="12">
        <v>6000</v>
      </c>
      <c r="DB34" s="12">
        <v>5900</v>
      </c>
      <c r="DC34" s="12">
        <v>5900</v>
      </c>
      <c r="DD34" s="12">
        <v>5900</v>
      </c>
      <c r="DI34" s="12">
        <v>5900</v>
      </c>
      <c r="DJ34" s="12">
        <v>5900</v>
      </c>
      <c r="DK34" s="12">
        <v>5900</v>
      </c>
      <c r="DL34" s="12">
        <v>5900</v>
      </c>
      <c r="DO34" s="12">
        <v>5800</v>
      </c>
      <c r="DP34" s="12">
        <v>5800</v>
      </c>
      <c r="DQ34" s="12">
        <v>5600</v>
      </c>
      <c r="DS34" s="12">
        <v>5600</v>
      </c>
      <c r="DV34" s="12">
        <v>5600</v>
      </c>
      <c r="DW34" s="12">
        <v>5550</v>
      </c>
      <c r="DX34" s="12">
        <v>5550</v>
      </c>
      <c r="DY34" s="12">
        <v>5500</v>
      </c>
      <c r="DZ34" s="12">
        <v>5500</v>
      </c>
      <c r="EC34" s="12">
        <v>5600</v>
      </c>
      <c r="ED34" s="12">
        <v>5700</v>
      </c>
      <c r="EE34" s="12">
        <v>5700</v>
      </c>
      <c r="EF34" s="12">
        <v>5700</v>
      </c>
      <c r="EG34" s="12">
        <v>5700</v>
      </c>
      <c r="EJ34" s="12">
        <v>5800</v>
      </c>
      <c r="EK34" s="12">
        <v>5800</v>
      </c>
      <c r="EL34" s="12">
        <v>5800</v>
      </c>
      <c r="EM34" s="12">
        <v>5600</v>
      </c>
      <c r="EN34" s="12">
        <v>5500</v>
      </c>
      <c r="EQ34" s="12">
        <v>5500</v>
      </c>
      <c r="ER34" s="12">
        <v>5500</v>
      </c>
      <c r="ES34" s="12">
        <v>5400</v>
      </c>
      <c r="ET34" s="12">
        <v>5300</v>
      </c>
      <c r="EU34" s="12">
        <v>5300</v>
      </c>
      <c r="EX34" s="12">
        <v>5400</v>
      </c>
      <c r="EY34" s="12">
        <v>5400</v>
      </c>
      <c r="EZ34" s="12">
        <v>5500</v>
      </c>
      <c r="FA34" s="12">
        <v>5500</v>
      </c>
      <c r="FB34" s="12">
        <v>5500</v>
      </c>
      <c r="FE34" s="12">
        <v>5500</v>
      </c>
      <c r="FF34" s="12">
        <v>5600</v>
      </c>
      <c r="FG34" s="12">
        <v>5600</v>
      </c>
      <c r="FH34" s="12">
        <v>5600</v>
      </c>
      <c r="FI34" s="12">
        <v>5600</v>
      </c>
      <c r="FL34" s="12">
        <v>5800</v>
      </c>
      <c r="FM34" s="12">
        <v>5700</v>
      </c>
      <c r="FN34" s="12">
        <v>5700</v>
      </c>
      <c r="FO34" s="12">
        <v>5700</v>
      </c>
      <c r="FP34" s="12">
        <v>5600</v>
      </c>
      <c r="FS34" s="12">
        <v>5800</v>
      </c>
      <c r="FT34" s="12">
        <v>5800</v>
      </c>
      <c r="FU34" s="12">
        <v>5800</v>
      </c>
      <c r="FV34" s="12">
        <v>5800</v>
      </c>
      <c r="FW34" s="12">
        <v>5800</v>
      </c>
      <c r="FZ34" s="12">
        <v>5800</v>
      </c>
      <c r="GA34" s="12">
        <v>5800</v>
      </c>
      <c r="GB34" s="12">
        <v>5850</v>
      </c>
      <c r="GC34" s="12">
        <v>5900</v>
      </c>
      <c r="GD34" s="12">
        <v>5900</v>
      </c>
      <c r="GG34" s="12">
        <v>5850</v>
      </c>
      <c r="GH34" s="12">
        <v>5850</v>
      </c>
      <c r="GI34" s="12">
        <v>5850</v>
      </c>
      <c r="GJ34" s="12">
        <v>5850</v>
      </c>
      <c r="GK34" s="12">
        <v>6000</v>
      </c>
      <c r="GN34" s="12">
        <v>6100</v>
      </c>
      <c r="GO34" s="12">
        <v>6100</v>
      </c>
      <c r="GP34" s="12">
        <v>6150</v>
      </c>
      <c r="GQ34" s="12">
        <v>6100</v>
      </c>
      <c r="GR34" s="12">
        <v>6100</v>
      </c>
      <c r="GU34" s="12">
        <v>6100</v>
      </c>
      <c r="GV34" s="12">
        <v>6100</v>
      </c>
      <c r="GW34" s="12">
        <v>6150</v>
      </c>
      <c r="GX34" s="12">
        <v>6100</v>
      </c>
      <c r="GY34" s="12">
        <v>6100</v>
      </c>
      <c r="HB34" s="12">
        <v>6150</v>
      </c>
      <c r="HC34" s="12">
        <v>6200</v>
      </c>
      <c r="HD34" s="12">
        <v>6200</v>
      </c>
      <c r="HE34" s="12">
        <v>6250</v>
      </c>
      <c r="HF34" s="12">
        <v>6250</v>
      </c>
      <c r="HI34" s="12">
        <v>6200</v>
      </c>
      <c r="HJ34" s="12">
        <v>6200</v>
      </c>
      <c r="HK34" s="12">
        <v>6250</v>
      </c>
      <c r="HL34" s="12">
        <v>6350</v>
      </c>
      <c r="HM34" s="12">
        <v>6350</v>
      </c>
      <c r="HP34" s="12">
        <v>6400</v>
      </c>
      <c r="HQ34" s="12">
        <v>6450</v>
      </c>
      <c r="HR34" s="12">
        <v>6450</v>
      </c>
      <c r="HS34" s="12">
        <v>6500</v>
      </c>
      <c r="HT34" s="12">
        <v>6500</v>
      </c>
      <c r="HW34" s="12">
        <v>6500</v>
      </c>
      <c r="HX34" s="12">
        <v>6500</v>
      </c>
      <c r="HY34" s="12">
        <v>6500</v>
      </c>
      <c r="HZ34" s="12">
        <v>6500</v>
      </c>
      <c r="IA34" s="12">
        <v>6500</v>
      </c>
      <c r="ID34" s="12">
        <v>6500</v>
      </c>
      <c r="IE34" s="12">
        <v>6600</v>
      </c>
      <c r="IF34" s="12">
        <v>6600</v>
      </c>
      <c r="IG34" s="12">
        <v>6600</v>
      </c>
      <c r="IH34" s="12">
        <v>6600</v>
      </c>
      <c r="IK34" s="12">
        <v>6600</v>
      </c>
      <c r="IL34" s="12">
        <v>6650</v>
      </c>
      <c r="IM34" s="12">
        <v>6700</v>
      </c>
      <c r="IN34" s="12">
        <v>6700</v>
      </c>
      <c r="IO34" s="12">
        <v>6750</v>
      </c>
      <c r="IR34" s="12">
        <v>6800</v>
      </c>
      <c r="IS34" s="12">
        <v>6850</v>
      </c>
      <c r="IT34" s="12">
        <v>6850</v>
      </c>
    </row>
    <row r="35" spans="1:314" s="13" customFormat="1" ht="15" x14ac:dyDescent="0.25">
      <c r="A35" s="3" t="s">
        <v>31</v>
      </c>
      <c r="B35" s="13">
        <v>275</v>
      </c>
      <c r="C35" s="13">
        <v>275</v>
      </c>
      <c r="D35" s="13">
        <v>280</v>
      </c>
      <c r="G35" s="13">
        <v>290</v>
      </c>
      <c r="H35" s="13">
        <v>290</v>
      </c>
      <c r="I35" s="13">
        <v>295</v>
      </c>
      <c r="J35" s="13">
        <v>295</v>
      </c>
      <c r="K35" s="13">
        <v>295</v>
      </c>
      <c r="N35" s="13">
        <v>295</v>
      </c>
      <c r="O35" s="13">
        <v>295</v>
      </c>
      <c r="P35" s="13">
        <v>295</v>
      </c>
      <c r="Q35" s="13">
        <v>295</v>
      </c>
      <c r="R35" s="13">
        <v>295</v>
      </c>
      <c r="U35" s="13">
        <v>295</v>
      </c>
      <c r="V35" s="13">
        <v>295</v>
      </c>
      <c r="W35" s="13">
        <v>295</v>
      </c>
      <c r="X35" s="13">
        <v>295</v>
      </c>
      <c r="Y35" s="13">
        <v>295</v>
      </c>
      <c r="AB35" s="13">
        <v>290</v>
      </c>
      <c r="AC35" s="13">
        <v>290</v>
      </c>
      <c r="AD35" s="13">
        <v>290</v>
      </c>
      <c r="AE35" s="13">
        <v>285</v>
      </c>
      <c r="AF35" s="13">
        <v>285</v>
      </c>
      <c r="AI35" s="13">
        <v>285</v>
      </c>
      <c r="AJ35" s="13">
        <v>285</v>
      </c>
      <c r="AK35" s="13">
        <v>285</v>
      </c>
      <c r="AL35" s="13">
        <v>280</v>
      </c>
      <c r="AM35" s="13">
        <v>285</v>
      </c>
      <c r="AP35" s="13">
        <v>285</v>
      </c>
      <c r="AQ35" s="13">
        <v>285</v>
      </c>
      <c r="AR35" s="13">
        <v>285</v>
      </c>
      <c r="AS35" s="13">
        <v>285</v>
      </c>
      <c r="AT35" s="13">
        <v>285</v>
      </c>
      <c r="AW35" s="13">
        <v>285</v>
      </c>
      <c r="AX35" s="13">
        <v>285</v>
      </c>
      <c r="AY35" s="13">
        <v>280</v>
      </c>
      <c r="AZ35" s="13">
        <v>280</v>
      </c>
      <c r="BA35" s="13">
        <v>280</v>
      </c>
      <c r="BD35" s="13">
        <v>280</v>
      </c>
      <c r="BE35" s="13">
        <v>280</v>
      </c>
      <c r="BF35" s="13">
        <v>280</v>
      </c>
      <c r="BG35" s="13">
        <v>280</v>
      </c>
      <c r="BH35" s="13">
        <v>280</v>
      </c>
      <c r="BK35" s="13">
        <v>280</v>
      </c>
      <c r="BL35" s="13">
        <v>280</v>
      </c>
      <c r="BM35" s="13">
        <v>275</v>
      </c>
      <c r="BN35" s="13">
        <v>275</v>
      </c>
      <c r="BO35" s="13">
        <v>275</v>
      </c>
      <c r="BR35" s="13">
        <v>280</v>
      </c>
      <c r="BS35" s="13">
        <v>280</v>
      </c>
      <c r="BT35" s="13">
        <v>275</v>
      </c>
      <c r="BU35" s="13">
        <v>275</v>
      </c>
      <c r="BV35" s="13">
        <v>280</v>
      </c>
      <c r="BY35" s="13">
        <v>280</v>
      </c>
      <c r="BZ35" s="13">
        <v>280</v>
      </c>
      <c r="CA35" s="13">
        <v>285</v>
      </c>
      <c r="CB35" s="13">
        <v>285</v>
      </c>
      <c r="CC35" s="13">
        <v>285</v>
      </c>
      <c r="CF35" s="13">
        <v>290</v>
      </c>
      <c r="CG35" s="13">
        <v>295</v>
      </c>
      <c r="CH35" s="13">
        <v>295</v>
      </c>
      <c r="CI35" s="13">
        <v>290</v>
      </c>
      <c r="CJ35" s="13">
        <v>290</v>
      </c>
      <c r="CM35" s="13">
        <v>290</v>
      </c>
      <c r="CN35" s="13">
        <v>295</v>
      </c>
      <c r="CO35" s="13">
        <v>295</v>
      </c>
      <c r="CP35" s="13">
        <v>295</v>
      </c>
      <c r="CQ35" s="13">
        <v>300</v>
      </c>
      <c r="CT35" s="13">
        <v>300</v>
      </c>
      <c r="CU35" s="13">
        <v>300</v>
      </c>
      <c r="CV35" s="13">
        <v>300</v>
      </c>
      <c r="CW35" s="13">
        <v>300</v>
      </c>
      <c r="CX35" s="13">
        <v>300</v>
      </c>
      <c r="DA35" s="13">
        <v>300</v>
      </c>
      <c r="DB35" s="13">
        <v>300</v>
      </c>
      <c r="DC35" s="13">
        <v>300</v>
      </c>
      <c r="DD35" s="13">
        <v>295</v>
      </c>
      <c r="DI35" s="13">
        <v>295</v>
      </c>
      <c r="DJ35" s="13">
        <v>295</v>
      </c>
      <c r="DK35" s="13">
        <v>295</v>
      </c>
      <c r="DL35" s="13">
        <v>295</v>
      </c>
      <c r="DO35" s="13">
        <v>290</v>
      </c>
      <c r="DP35" s="13">
        <v>290</v>
      </c>
      <c r="DQ35" s="13">
        <v>290</v>
      </c>
      <c r="DS35" s="13">
        <v>289</v>
      </c>
      <c r="DV35" s="13">
        <v>289</v>
      </c>
      <c r="DW35" s="13">
        <v>285</v>
      </c>
      <c r="DX35" s="13">
        <v>285</v>
      </c>
      <c r="DY35" s="13">
        <v>285</v>
      </c>
      <c r="DZ35" s="13">
        <v>285</v>
      </c>
      <c r="EC35" s="13">
        <v>285</v>
      </c>
      <c r="ED35" s="13">
        <v>285</v>
      </c>
      <c r="EE35" s="13">
        <v>285</v>
      </c>
      <c r="EF35" s="13">
        <v>280</v>
      </c>
      <c r="EG35" s="13">
        <v>280</v>
      </c>
      <c r="EJ35" s="13">
        <v>280</v>
      </c>
      <c r="EK35" s="13">
        <v>280</v>
      </c>
      <c r="EL35" s="13">
        <v>275</v>
      </c>
      <c r="EM35" s="13">
        <v>265</v>
      </c>
      <c r="EN35" s="13">
        <v>265</v>
      </c>
      <c r="EQ35" s="13">
        <v>265</v>
      </c>
      <c r="ER35" s="13">
        <v>265</v>
      </c>
      <c r="ES35" s="13">
        <v>265</v>
      </c>
      <c r="ET35" s="13">
        <v>270</v>
      </c>
      <c r="EU35" s="13">
        <v>270</v>
      </c>
      <c r="EX35" s="13">
        <v>275</v>
      </c>
      <c r="EY35" s="13">
        <v>275</v>
      </c>
      <c r="EZ35" s="13">
        <v>280</v>
      </c>
      <c r="FA35" s="13">
        <v>280</v>
      </c>
      <c r="FB35" s="13">
        <v>285</v>
      </c>
      <c r="FE35" s="13">
        <v>285</v>
      </c>
      <c r="FF35" s="13">
        <v>290</v>
      </c>
      <c r="FG35" s="13">
        <v>290</v>
      </c>
      <c r="FH35" s="13">
        <v>290</v>
      </c>
      <c r="FI35" s="13">
        <v>295</v>
      </c>
      <c r="FL35" s="13">
        <v>295</v>
      </c>
      <c r="FM35" s="13">
        <v>290</v>
      </c>
      <c r="FN35" s="13">
        <v>290</v>
      </c>
      <c r="FO35" s="13">
        <v>290</v>
      </c>
      <c r="FP35" s="13">
        <v>290</v>
      </c>
      <c r="FS35" s="13">
        <v>290</v>
      </c>
      <c r="FT35" s="13">
        <v>290</v>
      </c>
      <c r="FU35" s="13">
        <v>290</v>
      </c>
      <c r="FV35" s="13">
        <v>285</v>
      </c>
      <c r="FW35" s="13">
        <v>285</v>
      </c>
      <c r="FZ35" s="13">
        <v>285</v>
      </c>
      <c r="GA35" s="13">
        <v>284</v>
      </c>
      <c r="GB35" s="13">
        <v>284</v>
      </c>
      <c r="GC35" s="13">
        <v>284</v>
      </c>
      <c r="GD35" s="13">
        <v>284</v>
      </c>
      <c r="GG35" s="13">
        <v>284</v>
      </c>
      <c r="GH35" s="13">
        <v>284</v>
      </c>
      <c r="GI35" s="13">
        <v>280</v>
      </c>
      <c r="GJ35" s="13">
        <v>280</v>
      </c>
      <c r="GK35" s="13">
        <v>280</v>
      </c>
      <c r="GN35" s="13">
        <v>280</v>
      </c>
      <c r="GO35" s="46">
        <v>280</v>
      </c>
      <c r="GP35" s="13">
        <v>280</v>
      </c>
      <c r="GQ35" s="13">
        <v>280</v>
      </c>
      <c r="GR35" s="13">
        <v>270</v>
      </c>
      <c r="GU35" s="13">
        <v>270</v>
      </c>
      <c r="GV35" s="13">
        <v>265</v>
      </c>
      <c r="GW35" s="13">
        <v>265</v>
      </c>
      <c r="GX35" s="13">
        <v>265</v>
      </c>
      <c r="GY35" s="13">
        <v>265</v>
      </c>
      <c r="HB35" s="13">
        <v>265</v>
      </c>
      <c r="HC35" s="13">
        <v>265</v>
      </c>
      <c r="HD35" s="13">
        <v>265</v>
      </c>
      <c r="HE35" s="13">
        <v>270</v>
      </c>
      <c r="HF35" s="13">
        <v>270</v>
      </c>
      <c r="HI35" s="13">
        <v>270</v>
      </c>
      <c r="HJ35" s="13">
        <v>270</v>
      </c>
      <c r="HK35" s="13">
        <v>275</v>
      </c>
      <c r="HL35" s="13">
        <v>285</v>
      </c>
      <c r="HM35" s="13">
        <v>285</v>
      </c>
      <c r="HP35" s="13">
        <v>285</v>
      </c>
      <c r="HQ35" s="13">
        <v>290</v>
      </c>
      <c r="HR35" s="13">
        <v>290</v>
      </c>
      <c r="HS35" s="13">
        <v>290</v>
      </c>
      <c r="HT35" s="13">
        <v>290</v>
      </c>
      <c r="HW35" s="13">
        <v>290</v>
      </c>
      <c r="HX35" s="13">
        <v>290</v>
      </c>
      <c r="HY35" s="13">
        <v>295</v>
      </c>
      <c r="HZ35" s="13">
        <v>295</v>
      </c>
      <c r="IA35" s="13">
        <v>295</v>
      </c>
      <c r="ID35" s="13">
        <v>295</v>
      </c>
      <c r="IE35" s="13">
        <v>295</v>
      </c>
      <c r="IF35" s="13">
        <v>295</v>
      </c>
      <c r="IG35" s="13">
        <v>295</v>
      </c>
      <c r="IH35" s="13">
        <v>295</v>
      </c>
      <c r="IK35" s="13">
        <v>295</v>
      </c>
      <c r="IL35" s="13">
        <v>295</v>
      </c>
      <c r="IM35" s="13">
        <v>295</v>
      </c>
      <c r="IN35" s="13">
        <v>295</v>
      </c>
      <c r="IO35" s="13">
        <v>295</v>
      </c>
      <c r="IR35" s="13">
        <v>295</v>
      </c>
      <c r="IS35" s="13">
        <v>290</v>
      </c>
      <c r="IT35" s="13">
        <v>285</v>
      </c>
    </row>
    <row r="36" spans="1:314" s="12" customFormat="1" ht="15.75" customHeight="1" x14ac:dyDescent="0.25">
      <c r="A36" s="4" t="s">
        <v>32</v>
      </c>
      <c r="B36" s="12">
        <v>317.39999999999998</v>
      </c>
      <c r="C36" s="12">
        <v>321.55</v>
      </c>
      <c r="D36" s="12">
        <v>321.85000000000002</v>
      </c>
      <c r="G36" s="12">
        <v>321.85000000000002</v>
      </c>
      <c r="H36" s="12">
        <v>322.5</v>
      </c>
      <c r="I36" s="12">
        <v>323.7</v>
      </c>
      <c r="J36" s="12">
        <v>323.89999999999998</v>
      </c>
      <c r="K36" s="12">
        <v>324.35000000000002</v>
      </c>
      <c r="N36" s="12">
        <v>325.60000000000002</v>
      </c>
      <c r="O36" s="12">
        <v>325.7</v>
      </c>
      <c r="P36" s="12">
        <v>326.95</v>
      </c>
      <c r="Q36" s="12">
        <v>325.3</v>
      </c>
      <c r="R36" s="12">
        <v>326.64999999999998</v>
      </c>
      <c r="U36" s="12">
        <v>326.60000000000002</v>
      </c>
      <c r="V36" s="12">
        <v>326.60000000000002</v>
      </c>
      <c r="W36" s="12">
        <v>327.14999999999998</v>
      </c>
      <c r="X36" s="12">
        <v>325.39999999999998</v>
      </c>
      <c r="Y36" s="12">
        <v>325.10000000000002</v>
      </c>
      <c r="AB36" s="12">
        <v>326.7</v>
      </c>
      <c r="AC36" s="12">
        <v>325.2</v>
      </c>
      <c r="AD36" s="12">
        <v>325.85000000000002</v>
      </c>
      <c r="AE36" s="12">
        <v>326</v>
      </c>
      <c r="AF36" s="12">
        <v>324.45</v>
      </c>
      <c r="AI36" s="12">
        <v>326.10000000000002</v>
      </c>
      <c r="AJ36" s="12">
        <v>327.10000000000002</v>
      </c>
      <c r="AK36" s="12">
        <v>325.85000000000002</v>
      </c>
      <c r="AL36" s="12">
        <v>326.89999999999998</v>
      </c>
      <c r="AM36" s="12">
        <v>324.60000000000002</v>
      </c>
      <c r="AP36" s="12">
        <v>324.64999999999998</v>
      </c>
      <c r="AQ36" s="12">
        <v>324.25</v>
      </c>
      <c r="AR36" s="12">
        <v>322.8</v>
      </c>
      <c r="AS36" s="12">
        <v>320.05</v>
      </c>
      <c r="AT36" s="12">
        <v>320.3</v>
      </c>
      <c r="AW36" s="12">
        <v>320.3</v>
      </c>
      <c r="AX36" s="12">
        <v>317.45</v>
      </c>
      <c r="AY36" s="12">
        <v>315.3</v>
      </c>
      <c r="AZ36" s="12">
        <v>314.2</v>
      </c>
      <c r="BA36" s="12">
        <v>314.2</v>
      </c>
      <c r="BD36" s="12">
        <v>314.25</v>
      </c>
      <c r="BE36" s="12">
        <v>312.10000000000002</v>
      </c>
      <c r="BF36" s="12">
        <v>311.39999999999998</v>
      </c>
      <c r="BG36" s="12">
        <v>311.39999999999998</v>
      </c>
      <c r="BH36" s="12">
        <v>311.39999999999998</v>
      </c>
      <c r="BK36" s="12">
        <v>310.95</v>
      </c>
      <c r="BL36" s="12">
        <v>310.95</v>
      </c>
      <c r="BM36" s="12">
        <v>309.7</v>
      </c>
      <c r="BN36" s="12">
        <v>311</v>
      </c>
      <c r="BO36" s="12">
        <v>311.64999999999998</v>
      </c>
      <c r="BR36" s="12">
        <v>311.45</v>
      </c>
      <c r="BS36" s="12">
        <v>311.95</v>
      </c>
      <c r="BT36" s="12">
        <v>312.10000000000002</v>
      </c>
      <c r="BU36" s="12">
        <v>312.10000000000002</v>
      </c>
      <c r="BV36" s="12">
        <v>309.7</v>
      </c>
      <c r="BY36" s="12">
        <v>309.2</v>
      </c>
      <c r="BZ36" s="12">
        <v>310.10000000000002</v>
      </c>
      <c r="CA36" s="12">
        <v>310.25</v>
      </c>
      <c r="CB36" s="12">
        <v>311.25</v>
      </c>
      <c r="CC36" s="12">
        <v>312.60000000000002</v>
      </c>
      <c r="CF36" s="12">
        <v>312.75</v>
      </c>
      <c r="CG36" s="12">
        <v>312.95</v>
      </c>
      <c r="CH36" s="12">
        <v>312.95</v>
      </c>
      <c r="CI36" s="12">
        <v>316.55</v>
      </c>
      <c r="CJ36" s="12">
        <v>319.10000000000002</v>
      </c>
      <c r="CM36" s="12">
        <v>319.5</v>
      </c>
      <c r="CN36" s="12">
        <v>320.75</v>
      </c>
      <c r="CO36" s="12">
        <v>320.8</v>
      </c>
      <c r="CP36" s="12">
        <v>321.60000000000002</v>
      </c>
      <c r="CQ36" s="12">
        <v>324.60000000000002</v>
      </c>
      <c r="CT36" s="12">
        <v>324.60000000000002</v>
      </c>
      <c r="CU36" s="12">
        <v>324.39999999999998</v>
      </c>
      <c r="CV36" s="12">
        <v>322</v>
      </c>
      <c r="CW36" s="12">
        <v>323.8</v>
      </c>
      <c r="CX36" s="12">
        <v>324.5</v>
      </c>
      <c r="DA36" s="12">
        <v>328.5</v>
      </c>
      <c r="DB36" s="12">
        <v>327</v>
      </c>
      <c r="DC36" s="12">
        <v>326</v>
      </c>
      <c r="DD36" s="12">
        <v>326.64999999999998</v>
      </c>
      <c r="DI36" s="12">
        <v>327.3</v>
      </c>
      <c r="DJ36" s="12">
        <v>325.95</v>
      </c>
      <c r="DK36" s="12">
        <v>324.14999999999998</v>
      </c>
      <c r="DL36" s="12">
        <v>323.89999999999998</v>
      </c>
      <c r="DO36" s="12">
        <v>323.89999999999998</v>
      </c>
      <c r="DP36" s="12">
        <v>319.89999999999998</v>
      </c>
      <c r="DQ36" s="12">
        <v>318.85000000000002</v>
      </c>
      <c r="DS36" s="12">
        <v>318.85000000000002</v>
      </c>
      <c r="DV36" s="12">
        <v>319.45</v>
      </c>
      <c r="DW36" s="12">
        <v>316.5</v>
      </c>
      <c r="DX36" s="12">
        <v>315.75</v>
      </c>
      <c r="DY36" s="12">
        <v>309.2</v>
      </c>
      <c r="DZ36" s="12">
        <v>309.2</v>
      </c>
      <c r="EC36" s="12">
        <v>313.8</v>
      </c>
      <c r="ED36" s="12">
        <v>308.35000000000002</v>
      </c>
      <c r="EE36" s="12">
        <v>308</v>
      </c>
      <c r="EF36" s="12">
        <v>308</v>
      </c>
      <c r="EG36" s="12">
        <v>302.60000000000002</v>
      </c>
      <c r="EJ36" s="12">
        <v>302.14999999999998</v>
      </c>
      <c r="EK36" s="12">
        <v>306.39999999999998</v>
      </c>
      <c r="EL36" s="12">
        <v>303.64999999999998</v>
      </c>
      <c r="EM36" s="12">
        <v>303.64999999999998</v>
      </c>
      <c r="EN36" s="12">
        <v>301</v>
      </c>
      <c r="EQ36" s="12">
        <v>301.39999999999998</v>
      </c>
      <c r="ER36" s="12">
        <v>305.60000000000002</v>
      </c>
      <c r="ES36" s="12">
        <v>305.10000000000002</v>
      </c>
      <c r="ET36" s="12">
        <v>306.5</v>
      </c>
      <c r="EU36" s="12">
        <v>306.10000000000002</v>
      </c>
      <c r="EX36" s="12">
        <v>306.10000000000002</v>
      </c>
      <c r="EY36" s="12">
        <v>306.39999999999998</v>
      </c>
      <c r="EZ36" s="12">
        <v>311.2</v>
      </c>
      <c r="FA36" s="12">
        <v>311.14999999999998</v>
      </c>
      <c r="FB36" s="12">
        <v>311.14999999999998</v>
      </c>
      <c r="FE36" s="12">
        <v>311.75</v>
      </c>
      <c r="FF36" s="12">
        <v>312.2</v>
      </c>
      <c r="FG36" s="12">
        <v>314.2</v>
      </c>
      <c r="FH36" s="12">
        <v>315.85000000000002</v>
      </c>
      <c r="FI36" s="12">
        <v>314.35000000000002</v>
      </c>
      <c r="FL36" s="12">
        <v>314.35000000000002</v>
      </c>
      <c r="FM36" s="12">
        <v>313.85000000000002</v>
      </c>
      <c r="FN36" s="12">
        <v>314.39999999999998</v>
      </c>
      <c r="FO36" s="12">
        <v>314.39999999999998</v>
      </c>
      <c r="FP36" s="12">
        <v>314.39999999999998</v>
      </c>
      <c r="FS36" s="12">
        <v>314.39999999999998</v>
      </c>
      <c r="FT36" s="12">
        <v>317.7</v>
      </c>
      <c r="FU36" s="12">
        <v>316.2</v>
      </c>
      <c r="FV36" s="12">
        <v>315.75</v>
      </c>
      <c r="FW36" s="12">
        <v>317.39999999999998</v>
      </c>
      <c r="FZ36" s="12">
        <v>317.39999999999998</v>
      </c>
      <c r="GA36" s="12">
        <v>310.64999999999998</v>
      </c>
      <c r="GB36" s="12">
        <v>310.64999999999998</v>
      </c>
      <c r="GC36" s="12">
        <v>310.39999999999998</v>
      </c>
      <c r="GD36" s="12">
        <v>310.39999999999998</v>
      </c>
      <c r="GG36" s="12">
        <v>305.55</v>
      </c>
      <c r="GH36" s="12">
        <v>305.60000000000002</v>
      </c>
      <c r="GI36" s="12">
        <v>305</v>
      </c>
      <c r="GJ36" s="12">
        <v>299.7</v>
      </c>
      <c r="GK36" s="12">
        <v>299.7</v>
      </c>
      <c r="GN36" s="12">
        <v>299.25</v>
      </c>
      <c r="GO36" s="12">
        <v>300.60000000000002</v>
      </c>
      <c r="GP36" s="12">
        <v>298.5</v>
      </c>
      <c r="GQ36" s="12">
        <v>298.5</v>
      </c>
      <c r="GR36" s="12">
        <v>296.75</v>
      </c>
      <c r="GU36" s="12">
        <v>293.89999999999998</v>
      </c>
      <c r="GV36" s="12">
        <v>296.10000000000002</v>
      </c>
      <c r="GW36" s="12">
        <v>296.10000000000002</v>
      </c>
      <c r="GX36" s="12">
        <v>294.45</v>
      </c>
      <c r="GY36" s="12">
        <v>291.8</v>
      </c>
      <c r="HB36" s="12">
        <v>292.64999999999998</v>
      </c>
      <c r="HC36" s="12">
        <v>294.5</v>
      </c>
      <c r="HD36" s="12">
        <v>294.2</v>
      </c>
      <c r="HE36" s="12">
        <v>294.35000000000002</v>
      </c>
      <c r="HF36" s="12">
        <v>294.35000000000002</v>
      </c>
      <c r="HI36" s="12">
        <v>298.95</v>
      </c>
      <c r="HJ36" s="12">
        <v>301</v>
      </c>
      <c r="HK36" s="12">
        <v>304.3</v>
      </c>
      <c r="HL36" s="12">
        <v>305.3</v>
      </c>
      <c r="HM36" s="12">
        <v>305.60000000000002</v>
      </c>
      <c r="HP36" s="12">
        <v>305.60000000000002</v>
      </c>
      <c r="HQ36" s="12">
        <v>309.85000000000002</v>
      </c>
      <c r="HR36" s="12">
        <v>308.7</v>
      </c>
      <c r="HS36" s="12">
        <v>308.89999999999998</v>
      </c>
      <c r="HT36" s="12">
        <v>308.3</v>
      </c>
      <c r="HW36" s="12">
        <v>307.05</v>
      </c>
      <c r="HX36" s="12">
        <v>307.75</v>
      </c>
      <c r="HY36" s="12">
        <v>310.55</v>
      </c>
      <c r="HZ36" s="12">
        <v>310.75</v>
      </c>
      <c r="IA36" s="12">
        <v>310.55</v>
      </c>
      <c r="ID36" s="12">
        <v>310.55</v>
      </c>
      <c r="IE36" s="12">
        <v>310.95</v>
      </c>
      <c r="IF36" s="12">
        <v>311.35000000000002</v>
      </c>
      <c r="IG36" s="12">
        <v>311.39999999999998</v>
      </c>
      <c r="IH36" s="12">
        <v>310.5</v>
      </c>
      <c r="IK36" s="12">
        <v>310.5</v>
      </c>
      <c r="IL36" s="12">
        <v>313.64999999999998</v>
      </c>
      <c r="IM36" s="12">
        <v>313.39999999999998</v>
      </c>
      <c r="IN36" s="12">
        <v>313.39999999999998</v>
      </c>
      <c r="IO36" s="12">
        <v>312.10000000000002</v>
      </c>
      <c r="IR36" s="12">
        <v>312.25</v>
      </c>
      <c r="IS36" s="12">
        <v>311.7</v>
      </c>
      <c r="IT36" s="12">
        <v>311.64999999999998</v>
      </c>
      <c r="LB36" s="16"/>
    </row>
    <row r="37" spans="1:314" s="13" customFormat="1" ht="15" x14ac:dyDescent="0.25">
      <c r="A37" s="3" t="s">
        <v>33</v>
      </c>
      <c r="B37" s="13">
        <f>30*10.1</f>
        <v>303</v>
      </c>
      <c r="C37" s="13">
        <f>30*10.3</f>
        <v>309</v>
      </c>
      <c r="D37" s="13">
        <f>30*10.3</f>
        <v>309</v>
      </c>
      <c r="G37" s="13">
        <f>30*10.75</f>
        <v>322.5</v>
      </c>
      <c r="H37" s="13">
        <f>30*10.75</f>
        <v>322.5</v>
      </c>
      <c r="I37" s="13">
        <f>30*10.75</f>
        <v>322.5</v>
      </c>
      <c r="J37" s="13">
        <f>30*10.75</f>
        <v>322.5</v>
      </c>
      <c r="K37" s="13">
        <f>30*10.8</f>
        <v>324</v>
      </c>
      <c r="N37" s="13">
        <f>30*10.9</f>
        <v>327</v>
      </c>
      <c r="O37" s="13">
        <f>30*10.9</f>
        <v>327</v>
      </c>
      <c r="P37" s="13">
        <f>30*10.9</f>
        <v>327</v>
      </c>
      <c r="Q37" s="13">
        <f>30*10.9</f>
        <v>327</v>
      </c>
      <c r="R37" s="13">
        <f>30*10.9</f>
        <v>327</v>
      </c>
      <c r="U37" s="13">
        <f>30*10.9</f>
        <v>327</v>
      </c>
      <c r="V37" s="13">
        <f>30*10.9</f>
        <v>327</v>
      </c>
      <c r="W37" s="13">
        <f>30*10.9</f>
        <v>327</v>
      </c>
      <c r="X37" s="13">
        <f>30*10.9</f>
        <v>327</v>
      </c>
      <c r="Y37" s="13">
        <f>30*10.9</f>
        <v>327</v>
      </c>
      <c r="AB37" s="13">
        <f>30*10.9</f>
        <v>327</v>
      </c>
      <c r="AC37" s="13">
        <f>30*10.9</f>
        <v>327</v>
      </c>
      <c r="AD37" s="13">
        <f>30*10.9</f>
        <v>327</v>
      </c>
      <c r="AE37" s="13">
        <f>30*11.05</f>
        <v>331.5</v>
      </c>
      <c r="AF37" s="13">
        <f>30*11.05</f>
        <v>331.5</v>
      </c>
      <c r="AI37" s="13">
        <f>30*11.05</f>
        <v>331.5</v>
      </c>
      <c r="AJ37" s="13">
        <f>30*11.05</f>
        <v>331.5</v>
      </c>
      <c r="AK37" s="13">
        <f>30*11.05</f>
        <v>331.5</v>
      </c>
      <c r="AL37" s="13">
        <f>30*11.05</f>
        <v>331.5</v>
      </c>
      <c r="AM37" s="13">
        <f>30*11.05</f>
        <v>331.5</v>
      </c>
      <c r="AP37" s="13">
        <f>30*11.05</f>
        <v>331.5</v>
      </c>
      <c r="AQ37" s="13">
        <f>30*10.95</f>
        <v>328.5</v>
      </c>
      <c r="AR37" s="13">
        <f>30*10.95</f>
        <v>328.5</v>
      </c>
      <c r="AS37" s="13">
        <f>30*10.95</f>
        <v>328.5</v>
      </c>
      <c r="AT37" s="13">
        <f>30*10.95</f>
        <v>328.5</v>
      </c>
      <c r="AW37" s="13">
        <f>30*10.95</f>
        <v>328.5</v>
      </c>
      <c r="AX37" s="13">
        <f>30*10.95</f>
        <v>328.5</v>
      </c>
      <c r="AY37" s="13">
        <f>30*10.95</f>
        <v>328.5</v>
      </c>
      <c r="AZ37" s="13">
        <f>30*10.95</f>
        <v>328.5</v>
      </c>
      <c r="BA37" s="13">
        <f>30*10.95</f>
        <v>328.5</v>
      </c>
      <c r="BD37" s="13">
        <f>30*10.95</f>
        <v>328.5</v>
      </c>
      <c r="BE37" s="13">
        <f>30*10.95</f>
        <v>328.5</v>
      </c>
      <c r="BF37" s="13">
        <f>30*10.95</f>
        <v>328.5</v>
      </c>
      <c r="BG37" s="13">
        <f>30*10.95</f>
        <v>328.5</v>
      </c>
      <c r="BH37" s="13">
        <f>30*10.95</f>
        <v>328.5</v>
      </c>
      <c r="BK37" s="13">
        <f>30*10.95</f>
        <v>328.5</v>
      </c>
      <c r="BL37" s="13">
        <f>30*10.95</f>
        <v>328.5</v>
      </c>
      <c r="BM37" s="13">
        <f>30*10.95</f>
        <v>328.5</v>
      </c>
      <c r="BN37" s="13">
        <f>30*10.95</f>
        <v>328.5</v>
      </c>
      <c r="BO37" s="13">
        <f>30*10.95</f>
        <v>328.5</v>
      </c>
      <c r="BR37" s="13">
        <f>30*10.95</f>
        <v>328.5</v>
      </c>
      <c r="BS37" s="13">
        <f>30*10.95</f>
        <v>328.5</v>
      </c>
      <c r="BT37" s="13">
        <f>30*11</f>
        <v>330</v>
      </c>
      <c r="BU37" s="13">
        <f>30*11</f>
        <v>330</v>
      </c>
      <c r="BV37" s="13">
        <f>30*11</f>
        <v>330</v>
      </c>
      <c r="BY37" s="13">
        <f>30*11</f>
        <v>330</v>
      </c>
      <c r="BZ37" s="13">
        <f>30*11</f>
        <v>330</v>
      </c>
      <c r="CA37" s="13">
        <f>30*11</f>
        <v>330</v>
      </c>
      <c r="CB37" s="13">
        <f>30*11</f>
        <v>330</v>
      </c>
      <c r="CC37" s="13">
        <f>30*11</f>
        <v>330</v>
      </c>
      <c r="CF37" s="13">
        <f>30*11</f>
        <v>330</v>
      </c>
      <c r="CG37" s="13">
        <f>30*11</f>
        <v>330</v>
      </c>
      <c r="CH37" s="13">
        <f>30*11</f>
        <v>330</v>
      </c>
      <c r="CI37" s="13">
        <f>30*11</f>
        <v>330</v>
      </c>
      <c r="CJ37" s="13">
        <f>30*11</f>
        <v>330</v>
      </c>
      <c r="CM37" s="13">
        <f>30*11</f>
        <v>330</v>
      </c>
      <c r="CN37" s="13">
        <f>30*11</f>
        <v>330</v>
      </c>
      <c r="CO37" s="13">
        <f>30*11</f>
        <v>330</v>
      </c>
      <c r="CP37" s="13">
        <f>30*10.75</f>
        <v>322.5</v>
      </c>
      <c r="CQ37" s="13">
        <f>30*10.75</f>
        <v>322.5</v>
      </c>
      <c r="CT37" s="13">
        <f>30*10.75</f>
        <v>322.5</v>
      </c>
      <c r="CU37" s="13">
        <f>30*10.75</f>
        <v>322.5</v>
      </c>
      <c r="CV37" s="13">
        <f>30*10.75</f>
        <v>322.5</v>
      </c>
      <c r="CW37" s="13">
        <f>30*10.65</f>
        <v>319.5</v>
      </c>
      <c r="CX37" s="13">
        <f>30*10.65</f>
        <v>319.5</v>
      </c>
      <c r="DA37" s="13">
        <f>30*10.65</f>
        <v>319.5</v>
      </c>
      <c r="DB37" s="13">
        <f>30*10.65</f>
        <v>319.5</v>
      </c>
      <c r="DC37" s="13">
        <f>30*10.55</f>
        <v>316.5</v>
      </c>
      <c r="DD37" s="13">
        <f>30*10.55</f>
        <v>316.5</v>
      </c>
      <c r="DI37" s="13">
        <f>30*10.55</f>
        <v>316.5</v>
      </c>
      <c r="DJ37" s="13">
        <f>30*10.55</f>
        <v>316.5</v>
      </c>
      <c r="DK37" s="13">
        <f>30*10.55</f>
        <v>316.5</v>
      </c>
      <c r="DL37" s="13">
        <f>30*10.55</f>
        <v>316.5</v>
      </c>
      <c r="DO37" s="13">
        <f>30*10.55</f>
        <v>316.5</v>
      </c>
      <c r="DP37" s="13">
        <f>30*10.55</f>
        <v>316.5</v>
      </c>
      <c r="DQ37" s="13">
        <f>30*10.55</f>
        <v>316.5</v>
      </c>
      <c r="DS37" s="13">
        <f>30*10.55</f>
        <v>316.5</v>
      </c>
      <c r="DV37" s="13">
        <f>30*10.55</f>
        <v>316.5</v>
      </c>
      <c r="DW37" s="13">
        <f>30*10.55</f>
        <v>316.5</v>
      </c>
      <c r="DX37" s="13">
        <f>30*10.6</f>
        <v>318</v>
      </c>
      <c r="DY37" s="13">
        <f>30*10.6</f>
        <v>318</v>
      </c>
      <c r="DZ37" s="13">
        <f>30*10.6</f>
        <v>318</v>
      </c>
      <c r="EC37" s="13">
        <f>30*10.6</f>
        <v>318</v>
      </c>
      <c r="ED37" s="13">
        <f>30*10.6</f>
        <v>318</v>
      </c>
      <c r="EE37" s="13">
        <f>30*10.6</f>
        <v>318</v>
      </c>
      <c r="EF37" s="13">
        <f>30*10.6</f>
        <v>318</v>
      </c>
      <c r="EG37" s="13">
        <f>30*10.6</f>
        <v>318</v>
      </c>
      <c r="EJ37" s="13">
        <f>30*10.6</f>
        <v>318</v>
      </c>
      <c r="EK37" s="13">
        <f>30*10.6</f>
        <v>318</v>
      </c>
      <c r="EL37" s="13">
        <f>30*10.6</f>
        <v>318</v>
      </c>
      <c r="EM37" s="13">
        <f>30*10.85</f>
        <v>325.5</v>
      </c>
      <c r="EN37" s="13">
        <f>30*10.9</f>
        <v>327</v>
      </c>
      <c r="EQ37" s="13">
        <f>30*10.9</f>
        <v>327</v>
      </c>
      <c r="ER37" s="13">
        <f>30*10.9</f>
        <v>327</v>
      </c>
      <c r="ES37" s="13">
        <f>30*10.9</f>
        <v>327</v>
      </c>
      <c r="ET37" s="13">
        <f>30*10.9</f>
        <v>327</v>
      </c>
      <c r="EU37" s="13">
        <f>30*10.9</f>
        <v>327</v>
      </c>
      <c r="EX37" s="13">
        <f>30*10.9</f>
        <v>327</v>
      </c>
      <c r="EY37" s="13">
        <f>30*10.9</f>
        <v>327</v>
      </c>
      <c r="EZ37" s="13">
        <f>30*10.9</f>
        <v>327</v>
      </c>
      <c r="FA37" s="13">
        <f>30*10.9</f>
        <v>327</v>
      </c>
      <c r="FB37" s="13">
        <f>30*10.9</f>
        <v>327</v>
      </c>
      <c r="FE37" s="13">
        <f>30*10.9</f>
        <v>327</v>
      </c>
      <c r="FF37" s="13">
        <f>30*10.9</f>
        <v>327</v>
      </c>
      <c r="FG37" s="13">
        <f>30*10.9</f>
        <v>327</v>
      </c>
      <c r="FH37" s="13">
        <f>30*10.9</f>
        <v>327</v>
      </c>
      <c r="FI37" s="13">
        <f>30*10.9</f>
        <v>327</v>
      </c>
      <c r="FL37" s="13">
        <f>30*10.9</f>
        <v>327</v>
      </c>
      <c r="FM37" s="13">
        <f>30*10.9</f>
        <v>327</v>
      </c>
      <c r="FN37" s="13">
        <f>30*10.9</f>
        <v>327</v>
      </c>
      <c r="FO37" s="13">
        <f>30*10.9</f>
        <v>327</v>
      </c>
      <c r="FP37" s="13">
        <f>30*10.9</f>
        <v>327</v>
      </c>
      <c r="FS37" s="13">
        <f>30*10.9</f>
        <v>327</v>
      </c>
      <c r="FT37" s="13">
        <f>30*10.9</f>
        <v>327</v>
      </c>
      <c r="FU37" s="13">
        <f>30*10.9</f>
        <v>327</v>
      </c>
      <c r="FV37" s="13">
        <f>30*10.9</f>
        <v>327</v>
      </c>
      <c r="FW37" s="13">
        <f>30*10.9</f>
        <v>327</v>
      </c>
      <c r="FZ37" s="13">
        <f>30*10.9</f>
        <v>327</v>
      </c>
      <c r="GA37" s="13">
        <f>30*10.9</f>
        <v>327</v>
      </c>
      <c r="GB37" s="13">
        <f>30*10.8</f>
        <v>324</v>
      </c>
      <c r="GC37" s="13">
        <f>30*10.8</f>
        <v>324</v>
      </c>
      <c r="GD37" s="13">
        <f>30*10.8</f>
        <v>324</v>
      </c>
      <c r="GG37" s="13">
        <f>30*10.8</f>
        <v>324</v>
      </c>
      <c r="GH37" s="13">
        <f>30*10.8</f>
        <v>324</v>
      </c>
      <c r="GI37" s="13">
        <f>30*10.8</f>
        <v>324</v>
      </c>
      <c r="GJ37" s="13">
        <f>30*10.8</f>
        <v>324</v>
      </c>
      <c r="GK37" s="13">
        <f>30*10.8</f>
        <v>324</v>
      </c>
      <c r="GN37" s="13">
        <f>30*10.8</f>
        <v>324</v>
      </c>
      <c r="GO37" s="13">
        <f>30*10.8</f>
        <v>324</v>
      </c>
      <c r="GP37" s="13">
        <f>30*10.8</f>
        <v>324</v>
      </c>
      <c r="GQ37" s="13">
        <f>30*10.8</f>
        <v>324</v>
      </c>
      <c r="GR37" s="13">
        <f>30*10.4</f>
        <v>312</v>
      </c>
      <c r="GU37" s="13">
        <f>30*10.4</f>
        <v>312</v>
      </c>
      <c r="GV37" s="13">
        <f>30*10.4</f>
        <v>312</v>
      </c>
      <c r="GW37" s="13">
        <f>30*10.4</f>
        <v>312</v>
      </c>
      <c r="GX37" s="13">
        <f>30*10.4</f>
        <v>312</v>
      </c>
      <c r="GY37" s="13">
        <f>30*10.4</f>
        <v>312</v>
      </c>
      <c r="HB37" s="13">
        <f>30*10.4</f>
        <v>312</v>
      </c>
      <c r="HC37" s="13">
        <f>30*10.4</f>
        <v>312</v>
      </c>
      <c r="HD37" s="13">
        <f>30*10.4</f>
        <v>312</v>
      </c>
      <c r="HE37" s="13">
        <f>30*10.4</f>
        <v>312</v>
      </c>
      <c r="HF37" s="13">
        <f>30*10.4</f>
        <v>312</v>
      </c>
      <c r="HI37" s="13">
        <f>30*10.4</f>
        <v>312</v>
      </c>
      <c r="HJ37" s="13">
        <f>30*10.4</f>
        <v>312</v>
      </c>
      <c r="HK37" s="13">
        <f>30*10.4</f>
        <v>312</v>
      </c>
      <c r="HL37" s="13">
        <f>30*10.4</f>
        <v>312</v>
      </c>
      <c r="HM37" s="13">
        <f>30*10.4</f>
        <v>312</v>
      </c>
      <c r="HP37" s="13">
        <f>30*10.4</f>
        <v>312</v>
      </c>
      <c r="HQ37" s="13">
        <f>30*10.4</f>
        <v>312</v>
      </c>
      <c r="HR37" s="13">
        <f>30*10.4</f>
        <v>312</v>
      </c>
      <c r="HS37" s="13">
        <f>30*10.45</f>
        <v>313.5</v>
      </c>
      <c r="HT37" s="13">
        <f>30*10.45</f>
        <v>313.5</v>
      </c>
      <c r="HW37" s="13">
        <f>30*10.25</f>
        <v>307.5</v>
      </c>
      <c r="HX37" s="13">
        <f>30*10.25</f>
        <v>307.5</v>
      </c>
      <c r="HY37" s="13">
        <f>30*10.4</f>
        <v>312</v>
      </c>
      <c r="HZ37" s="13">
        <f>30*10.4</f>
        <v>312</v>
      </c>
      <c r="IA37" s="13">
        <f>30*10.4</f>
        <v>312</v>
      </c>
      <c r="ID37" s="13">
        <f>30*10.4</f>
        <v>312</v>
      </c>
      <c r="IE37" s="13">
        <f>30*10.4</f>
        <v>312</v>
      </c>
      <c r="IF37" s="13">
        <f>30*10.4</f>
        <v>312</v>
      </c>
      <c r="IG37" s="13">
        <f>30*10.4</f>
        <v>312</v>
      </c>
      <c r="IH37" s="13">
        <f>30*10.4</f>
        <v>312</v>
      </c>
      <c r="IK37" s="13">
        <f>30*10.4</f>
        <v>312</v>
      </c>
      <c r="IL37" s="13">
        <f>30*10.4</f>
        <v>312</v>
      </c>
      <c r="IM37" s="13">
        <f>30*10.4</f>
        <v>312</v>
      </c>
      <c r="IN37" s="13">
        <f>30*10.4</f>
        <v>312</v>
      </c>
      <c r="IO37" s="13">
        <f>30*10.4</f>
        <v>312</v>
      </c>
      <c r="IR37" s="13">
        <f>30*10.4</f>
        <v>312</v>
      </c>
      <c r="IS37" s="13">
        <f>30*10.4</f>
        <v>312</v>
      </c>
      <c r="IT37" s="13">
        <f>30*10.4</f>
        <v>312</v>
      </c>
    </row>
    <row r="38" spans="1:314" s="12" customFormat="1" ht="15" x14ac:dyDescent="0.25">
      <c r="A38" s="4" t="s">
        <v>34</v>
      </c>
      <c r="B38" s="12">
        <v>6300</v>
      </c>
      <c r="C38" s="12">
        <v>6300</v>
      </c>
      <c r="D38" s="12">
        <v>6300</v>
      </c>
      <c r="G38" s="12">
        <v>6300</v>
      </c>
      <c r="H38" s="12">
        <v>6300</v>
      </c>
      <c r="I38" s="12">
        <v>6300</v>
      </c>
      <c r="J38" s="12">
        <v>6300</v>
      </c>
      <c r="K38" s="12">
        <v>6300</v>
      </c>
      <c r="N38" s="12">
        <v>6300</v>
      </c>
      <c r="O38" s="12">
        <v>6300</v>
      </c>
      <c r="P38" s="12">
        <v>6100</v>
      </c>
      <c r="Q38" s="12">
        <v>6100</v>
      </c>
      <c r="R38" s="12">
        <v>6100</v>
      </c>
      <c r="U38" s="12">
        <v>6100</v>
      </c>
      <c r="V38" s="12">
        <v>6100</v>
      </c>
      <c r="W38" s="12">
        <v>6100</v>
      </c>
      <c r="X38" s="12">
        <v>6050</v>
      </c>
      <c r="Y38" s="12">
        <v>6050</v>
      </c>
      <c r="AB38" s="12">
        <v>6050</v>
      </c>
      <c r="AC38" s="12">
        <v>6050</v>
      </c>
      <c r="AD38" s="12">
        <v>6050</v>
      </c>
      <c r="AE38" s="12">
        <v>6050</v>
      </c>
      <c r="AF38" s="12">
        <v>6050</v>
      </c>
      <c r="AI38" s="12">
        <v>6050</v>
      </c>
      <c r="AJ38" s="12">
        <v>6050</v>
      </c>
      <c r="AK38" s="12">
        <v>6050</v>
      </c>
      <c r="AL38" s="12">
        <v>6050</v>
      </c>
      <c r="AM38" s="12">
        <v>6050</v>
      </c>
      <c r="AP38" s="12">
        <v>6050</v>
      </c>
      <c r="AQ38" s="12">
        <v>6050</v>
      </c>
      <c r="AR38" s="12">
        <v>6050</v>
      </c>
      <c r="AS38" s="12">
        <v>6150</v>
      </c>
      <c r="AT38" s="12">
        <v>6150</v>
      </c>
      <c r="AW38" s="12">
        <v>6150</v>
      </c>
      <c r="AX38" s="12">
        <v>6150</v>
      </c>
      <c r="AY38" s="12">
        <v>6300</v>
      </c>
      <c r="AZ38" s="12">
        <v>6300</v>
      </c>
      <c r="BA38" s="12">
        <v>6300</v>
      </c>
      <c r="BD38" s="12">
        <v>6300</v>
      </c>
      <c r="BE38" s="12">
        <v>6300</v>
      </c>
      <c r="BF38" s="12">
        <v>6300</v>
      </c>
      <c r="BG38" s="12">
        <v>6400</v>
      </c>
      <c r="BH38" s="12">
        <v>6400</v>
      </c>
      <c r="BK38" s="12">
        <v>6400</v>
      </c>
      <c r="BL38" s="12">
        <v>6400</v>
      </c>
      <c r="BM38" s="12">
        <v>6400</v>
      </c>
      <c r="BN38" s="12">
        <v>6400</v>
      </c>
      <c r="BO38" s="12">
        <v>6600</v>
      </c>
      <c r="BR38" s="12">
        <v>6600</v>
      </c>
      <c r="BS38" s="12">
        <v>6600</v>
      </c>
      <c r="BT38" s="12">
        <v>6700</v>
      </c>
      <c r="BU38" s="12">
        <v>6700</v>
      </c>
      <c r="BV38" s="12">
        <v>7000</v>
      </c>
      <c r="BY38" s="12">
        <v>7000</v>
      </c>
      <c r="BZ38" s="12">
        <v>7000</v>
      </c>
      <c r="CA38" s="12">
        <v>7000</v>
      </c>
      <c r="CB38" s="12">
        <v>7000</v>
      </c>
      <c r="CC38" s="12">
        <v>7100</v>
      </c>
      <c r="CF38" s="12">
        <v>7100</v>
      </c>
      <c r="CG38" s="12">
        <v>7100</v>
      </c>
      <c r="CH38" s="12">
        <v>7100</v>
      </c>
      <c r="CI38" s="12">
        <v>7100</v>
      </c>
      <c r="CJ38" s="12">
        <v>7100</v>
      </c>
      <c r="CM38" s="12">
        <v>7100</v>
      </c>
      <c r="CN38" s="12">
        <v>7100</v>
      </c>
      <c r="CO38" s="12">
        <v>7100</v>
      </c>
      <c r="CP38" s="12">
        <v>7100</v>
      </c>
      <c r="CQ38" s="12">
        <v>6900</v>
      </c>
      <c r="CT38" s="12">
        <v>6900</v>
      </c>
      <c r="CU38" s="12">
        <v>6900</v>
      </c>
      <c r="CV38" s="12">
        <v>6900</v>
      </c>
      <c r="CW38" s="12">
        <v>6900</v>
      </c>
      <c r="CX38" s="12">
        <v>6900</v>
      </c>
      <c r="DA38" s="12">
        <v>6900</v>
      </c>
      <c r="DB38" s="12">
        <v>6900</v>
      </c>
      <c r="DC38" s="12">
        <v>6900</v>
      </c>
      <c r="DD38" s="12">
        <v>6900</v>
      </c>
      <c r="DI38" s="12">
        <v>6900</v>
      </c>
      <c r="DJ38" s="12">
        <v>6900</v>
      </c>
      <c r="DK38" s="12">
        <v>6900</v>
      </c>
      <c r="DL38" s="12">
        <v>6900</v>
      </c>
      <c r="DO38" s="12">
        <v>6900</v>
      </c>
      <c r="DP38" s="12">
        <v>6900</v>
      </c>
      <c r="DQ38" s="12">
        <v>6900</v>
      </c>
      <c r="DS38" s="12">
        <v>6900</v>
      </c>
      <c r="DV38" s="12">
        <v>6800</v>
      </c>
      <c r="DW38" s="12">
        <v>6800</v>
      </c>
      <c r="DX38" s="12">
        <v>6800</v>
      </c>
      <c r="DY38" s="12">
        <v>6800</v>
      </c>
      <c r="DZ38" s="12">
        <v>6800</v>
      </c>
      <c r="EC38" s="12">
        <v>6800</v>
      </c>
      <c r="ED38" s="12">
        <v>6500</v>
      </c>
      <c r="EE38" s="12">
        <v>6500</v>
      </c>
      <c r="EF38" s="12">
        <v>6500</v>
      </c>
      <c r="EG38" s="12">
        <v>6500</v>
      </c>
      <c r="EJ38" s="12">
        <v>6500</v>
      </c>
      <c r="EK38" s="12">
        <v>6500</v>
      </c>
      <c r="EL38" s="12">
        <v>6500</v>
      </c>
      <c r="EM38" s="12">
        <v>6500</v>
      </c>
      <c r="EN38" s="12">
        <v>6500</v>
      </c>
      <c r="EQ38" s="12">
        <v>6500</v>
      </c>
      <c r="ER38" s="12">
        <v>6500</v>
      </c>
      <c r="ES38" s="12">
        <v>6500</v>
      </c>
      <c r="ET38" s="12">
        <v>6500</v>
      </c>
      <c r="EU38" s="12">
        <v>6400</v>
      </c>
      <c r="EX38" s="12">
        <v>6400</v>
      </c>
      <c r="EY38" s="12">
        <v>6400</v>
      </c>
      <c r="EZ38" s="12">
        <v>6400</v>
      </c>
      <c r="FA38" s="12">
        <v>6200</v>
      </c>
      <c r="FB38" s="12">
        <v>6200</v>
      </c>
      <c r="FE38" s="12">
        <v>6200</v>
      </c>
      <c r="FF38" s="12">
        <v>6200</v>
      </c>
      <c r="FG38" s="12">
        <v>6200</v>
      </c>
      <c r="FH38" s="12">
        <v>6200</v>
      </c>
      <c r="FI38" s="12">
        <v>6200</v>
      </c>
      <c r="FL38" s="12">
        <v>6200</v>
      </c>
      <c r="FM38" s="12">
        <v>6200</v>
      </c>
      <c r="FN38" s="12">
        <v>6200</v>
      </c>
      <c r="FO38" s="12">
        <v>6200</v>
      </c>
      <c r="FP38" s="12">
        <v>6200</v>
      </c>
      <c r="FS38" s="12">
        <v>6200</v>
      </c>
      <c r="FT38" s="12">
        <v>6200</v>
      </c>
      <c r="FU38" s="12">
        <v>6100</v>
      </c>
      <c r="FV38" s="12">
        <v>6100</v>
      </c>
      <c r="FW38" s="12">
        <v>6100</v>
      </c>
      <c r="FZ38" s="12">
        <v>6100</v>
      </c>
      <c r="GA38" s="12">
        <v>6100</v>
      </c>
      <c r="GB38" s="12">
        <v>6100</v>
      </c>
      <c r="GC38" s="12">
        <v>6300</v>
      </c>
      <c r="GD38" s="12">
        <v>6300</v>
      </c>
      <c r="GG38" s="12">
        <v>6300</v>
      </c>
      <c r="GH38" s="12">
        <v>6300</v>
      </c>
      <c r="GI38" s="12">
        <v>6300</v>
      </c>
      <c r="GJ38" s="12">
        <v>6300</v>
      </c>
      <c r="GK38" s="12">
        <v>6300</v>
      </c>
      <c r="GN38" s="12">
        <v>6100</v>
      </c>
      <c r="GO38" s="12">
        <v>6100</v>
      </c>
      <c r="GP38" s="12">
        <v>6100</v>
      </c>
      <c r="GQ38" s="12">
        <v>6100</v>
      </c>
      <c r="GR38" s="12">
        <v>6100</v>
      </c>
      <c r="GU38" s="12">
        <v>6100</v>
      </c>
      <c r="GV38" s="12">
        <v>6300</v>
      </c>
      <c r="GW38" s="12">
        <v>6300</v>
      </c>
      <c r="GX38" s="12">
        <v>6300</v>
      </c>
      <c r="GY38" s="12">
        <v>6300</v>
      </c>
      <c r="HB38" s="12">
        <v>6400</v>
      </c>
      <c r="HC38" s="12">
        <v>6400</v>
      </c>
      <c r="HD38" s="12">
        <v>6400</v>
      </c>
      <c r="HE38" s="12">
        <v>6400</v>
      </c>
      <c r="HF38" s="12">
        <v>6400</v>
      </c>
      <c r="HI38" s="12">
        <v>6400</v>
      </c>
      <c r="HJ38" s="12">
        <v>6400</v>
      </c>
      <c r="HK38" s="12">
        <v>6400</v>
      </c>
      <c r="HL38" s="12">
        <v>6500</v>
      </c>
      <c r="HM38" s="12">
        <v>6500</v>
      </c>
      <c r="HP38" s="12">
        <v>6500</v>
      </c>
      <c r="HQ38" s="12">
        <v>6500</v>
      </c>
      <c r="HR38" s="12">
        <v>6500</v>
      </c>
      <c r="HS38" s="12">
        <v>6500</v>
      </c>
      <c r="HT38" s="12">
        <v>6500</v>
      </c>
      <c r="HW38" s="12">
        <v>6500</v>
      </c>
      <c r="HX38" s="12">
        <v>6650</v>
      </c>
      <c r="HY38" s="12">
        <v>6650</v>
      </c>
      <c r="HZ38" s="12">
        <v>6650</v>
      </c>
      <c r="IA38" s="12">
        <v>6650</v>
      </c>
      <c r="ID38" s="12">
        <v>6650</v>
      </c>
      <c r="IE38" s="12">
        <v>6650</v>
      </c>
      <c r="IF38" s="12">
        <v>6900</v>
      </c>
      <c r="IG38" s="12">
        <v>6900</v>
      </c>
      <c r="IH38" s="12">
        <v>6900</v>
      </c>
      <c r="IK38" s="12">
        <v>6900</v>
      </c>
      <c r="IL38" s="12">
        <v>6900</v>
      </c>
      <c r="IM38" s="12">
        <v>6900</v>
      </c>
      <c r="IN38" s="12">
        <v>6900</v>
      </c>
      <c r="IO38" s="12">
        <v>6900</v>
      </c>
      <c r="IR38" s="12">
        <v>6900</v>
      </c>
      <c r="IS38" s="12">
        <v>6900</v>
      </c>
      <c r="IT38" s="12">
        <v>6900</v>
      </c>
    </row>
    <row r="39" spans="1:314" s="13" customFormat="1" ht="15" x14ac:dyDescent="0.25">
      <c r="A39" s="3" t="s">
        <v>35</v>
      </c>
      <c r="B39" s="13">
        <v>275</v>
      </c>
      <c r="C39" s="13">
        <v>275</v>
      </c>
      <c r="D39" s="13">
        <v>275</v>
      </c>
      <c r="G39" s="13">
        <v>280</v>
      </c>
      <c r="H39" s="13">
        <v>280</v>
      </c>
      <c r="I39" s="13">
        <v>285</v>
      </c>
      <c r="J39" s="13">
        <v>285</v>
      </c>
      <c r="K39" s="13">
        <v>285</v>
      </c>
      <c r="N39" s="13">
        <v>290</v>
      </c>
      <c r="O39" s="13">
        <v>290</v>
      </c>
      <c r="P39" s="13">
        <v>290</v>
      </c>
      <c r="Q39" s="13">
        <v>290</v>
      </c>
      <c r="R39" s="13">
        <v>290</v>
      </c>
      <c r="U39" s="13">
        <v>290</v>
      </c>
      <c r="V39" s="13">
        <v>290</v>
      </c>
      <c r="W39" s="13">
        <v>290</v>
      </c>
      <c r="X39" s="13">
        <v>290</v>
      </c>
      <c r="Y39" s="13">
        <v>285</v>
      </c>
      <c r="AB39" s="13">
        <v>285</v>
      </c>
      <c r="AC39" s="13">
        <v>285</v>
      </c>
      <c r="AD39" s="13">
        <v>285</v>
      </c>
      <c r="AE39" s="13">
        <v>280</v>
      </c>
      <c r="AF39" s="13">
        <v>280</v>
      </c>
      <c r="AI39" s="13">
        <v>280</v>
      </c>
      <c r="AJ39" s="13">
        <v>280</v>
      </c>
      <c r="AK39" s="13">
        <v>279</v>
      </c>
      <c r="AL39" s="13">
        <v>279</v>
      </c>
      <c r="AM39" s="13">
        <v>279</v>
      </c>
      <c r="AP39" s="13">
        <v>279</v>
      </c>
      <c r="AQ39" s="13">
        <v>279</v>
      </c>
      <c r="AR39" s="13">
        <v>279</v>
      </c>
      <c r="AS39" s="13">
        <v>275</v>
      </c>
      <c r="AT39" s="13">
        <v>275</v>
      </c>
      <c r="AW39" s="13">
        <v>275</v>
      </c>
      <c r="AX39" s="13">
        <v>275</v>
      </c>
      <c r="AY39" s="13">
        <v>269</v>
      </c>
      <c r="AZ39" s="13">
        <v>267</v>
      </c>
      <c r="BA39" s="13">
        <v>267</v>
      </c>
      <c r="BD39" s="13">
        <v>267</v>
      </c>
      <c r="BE39" s="13">
        <v>267</v>
      </c>
      <c r="BF39" s="13">
        <v>267</v>
      </c>
      <c r="BG39" s="13">
        <v>265</v>
      </c>
      <c r="BH39" s="13">
        <v>265</v>
      </c>
      <c r="BK39" s="13">
        <v>265</v>
      </c>
      <c r="BL39" s="13">
        <v>265</v>
      </c>
      <c r="BM39" s="13">
        <v>265</v>
      </c>
      <c r="BN39" s="13">
        <v>260</v>
      </c>
      <c r="BO39" s="13">
        <v>260</v>
      </c>
      <c r="BR39" s="13">
        <v>260</v>
      </c>
      <c r="BS39" s="13">
        <v>260</v>
      </c>
      <c r="BT39" s="13">
        <v>260</v>
      </c>
      <c r="BU39" s="13">
        <v>260</v>
      </c>
      <c r="BV39" s="13">
        <v>260</v>
      </c>
      <c r="BY39" s="13">
        <v>265</v>
      </c>
      <c r="BZ39" s="13">
        <v>265</v>
      </c>
      <c r="CA39" s="13">
        <v>265</v>
      </c>
      <c r="CB39" s="13">
        <v>265</v>
      </c>
      <c r="CC39" s="13">
        <v>265</v>
      </c>
      <c r="CF39" s="13">
        <v>265</v>
      </c>
      <c r="CG39" s="13">
        <v>270</v>
      </c>
      <c r="CH39" s="13">
        <v>270</v>
      </c>
      <c r="CI39" s="13">
        <v>270</v>
      </c>
      <c r="CJ39" s="13">
        <v>275</v>
      </c>
      <c r="CM39" s="13">
        <v>275</v>
      </c>
      <c r="CN39" s="13">
        <v>280</v>
      </c>
      <c r="CO39" s="13">
        <v>280</v>
      </c>
      <c r="CP39" s="13">
        <v>280</v>
      </c>
      <c r="CQ39" s="13">
        <v>280</v>
      </c>
      <c r="CT39" s="13">
        <v>285</v>
      </c>
      <c r="CU39" s="13">
        <v>285</v>
      </c>
      <c r="CV39" s="13">
        <v>285</v>
      </c>
      <c r="CW39" s="13">
        <v>285</v>
      </c>
      <c r="CX39" s="13">
        <v>285</v>
      </c>
      <c r="DA39" s="13">
        <v>285</v>
      </c>
      <c r="DB39" s="13">
        <v>285</v>
      </c>
      <c r="DC39" s="13">
        <v>285</v>
      </c>
      <c r="DD39" s="13">
        <v>285</v>
      </c>
      <c r="DI39" s="13">
        <v>285</v>
      </c>
      <c r="DJ39" s="13">
        <v>285</v>
      </c>
      <c r="DK39" s="13">
        <v>280</v>
      </c>
      <c r="DL39" s="13">
        <v>280</v>
      </c>
      <c r="DO39" s="13">
        <v>277</v>
      </c>
      <c r="DP39" s="13">
        <v>277</v>
      </c>
      <c r="DQ39" s="13">
        <v>277</v>
      </c>
      <c r="DS39" s="13">
        <v>270</v>
      </c>
      <c r="DV39" s="13">
        <v>270</v>
      </c>
      <c r="DW39" s="13">
        <v>270</v>
      </c>
      <c r="DX39" s="13">
        <v>265</v>
      </c>
      <c r="DY39" s="13">
        <v>265</v>
      </c>
      <c r="DZ39" s="13">
        <v>260</v>
      </c>
      <c r="EC39" s="13">
        <v>260</v>
      </c>
      <c r="ED39" s="13">
        <v>260</v>
      </c>
      <c r="EE39" s="13">
        <v>265</v>
      </c>
      <c r="EF39" s="13">
        <v>265</v>
      </c>
      <c r="EG39" s="13">
        <v>265</v>
      </c>
      <c r="EJ39" s="13">
        <v>265</v>
      </c>
      <c r="EK39" s="13">
        <v>265</v>
      </c>
      <c r="EL39" s="13">
        <v>260</v>
      </c>
      <c r="EM39" s="13">
        <v>260</v>
      </c>
      <c r="EN39" s="13">
        <v>260</v>
      </c>
      <c r="EQ39" s="13">
        <v>260</v>
      </c>
      <c r="ER39" s="13">
        <v>260</v>
      </c>
      <c r="ES39" s="13">
        <v>260</v>
      </c>
      <c r="ET39" s="13">
        <v>260</v>
      </c>
      <c r="EU39" s="13">
        <v>260</v>
      </c>
      <c r="EX39" s="13">
        <v>260</v>
      </c>
      <c r="EY39" s="13">
        <v>265</v>
      </c>
      <c r="EZ39" s="13">
        <v>265</v>
      </c>
      <c r="FA39" s="13">
        <v>265</v>
      </c>
      <c r="FB39" s="13">
        <v>270</v>
      </c>
      <c r="FE39" s="13">
        <v>270</v>
      </c>
      <c r="FF39" s="13">
        <v>270</v>
      </c>
      <c r="FG39" s="13">
        <v>270</v>
      </c>
      <c r="FH39" s="13">
        <v>275</v>
      </c>
      <c r="FI39" s="13">
        <v>275</v>
      </c>
      <c r="FL39" s="13">
        <v>280</v>
      </c>
      <c r="FM39" s="13">
        <v>280</v>
      </c>
      <c r="FN39" s="13">
        <v>280</v>
      </c>
      <c r="FO39" s="13">
        <v>280</v>
      </c>
      <c r="FP39" s="13">
        <v>285</v>
      </c>
      <c r="FS39" s="13">
        <v>285</v>
      </c>
      <c r="FT39" s="13">
        <v>285</v>
      </c>
      <c r="FU39" s="13">
        <v>280</v>
      </c>
      <c r="FV39" s="13">
        <v>275</v>
      </c>
      <c r="FW39" s="13">
        <v>275</v>
      </c>
      <c r="FZ39" s="13">
        <v>275</v>
      </c>
      <c r="GA39" s="13">
        <v>274</v>
      </c>
      <c r="GB39" s="13">
        <v>272</v>
      </c>
      <c r="GC39" s="13">
        <v>270</v>
      </c>
      <c r="GD39" s="13">
        <v>270</v>
      </c>
      <c r="GG39" s="13">
        <v>265</v>
      </c>
      <c r="GH39" s="13">
        <v>265</v>
      </c>
      <c r="GI39" s="13">
        <v>265</v>
      </c>
      <c r="GJ39" s="13">
        <v>270</v>
      </c>
      <c r="GK39" s="13">
        <v>270</v>
      </c>
      <c r="GN39" s="13">
        <v>265</v>
      </c>
      <c r="GO39" s="13">
        <v>265</v>
      </c>
      <c r="GP39" s="13">
        <v>260</v>
      </c>
      <c r="GQ39" s="13">
        <v>260</v>
      </c>
      <c r="GR39" s="13">
        <v>255</v>
      </c>
      <c r="GU39" s="13">
        <v>255</v>
      </c>
      <c r="GV39" s="13">
        <v>255</v>
      </c>
      <c r="GW39" s="13">
        <v>255</v>
      </c>
      <c r="GX39" s="13">
        <v>255</v>
      </c>
      <c r="GY39" s="13">
        <v>255</v>
      </c>
      <c r="HB39" s="13">
        <v>255</v>
      </c>
      <c r="HC39" s="13">
        <v>255</v>
      </c>
      <c r="HD39" s="13">
        <v>255</v>
      </c>
      <c r="HE39" s="13">
        <v>260</v>
      </c>
      <c r="HF39" s="13">
        <v>260</v>
      </c>
      <c r="HI39" s="13">
        <v>265</v>
      </c>
      <c r="HJ39" s="13">
        <v>265</v>
      </c>
      <c r="HK39" s="13">
        <v>265</v>
      </c>
      <c r="HL39" s="13">
        <v>265</v>
      </c>
      <c r="HM39" s="13">
        <v>270</v>
      </c>
      <c r="HP39" s="13">
        <v>270</v>
      </c>
      <c r="HQ39" s="13">
        <v>270</v>
      </c>
      <c r="HR39" s="13">
        <v>270</v>
      </c>
      <c r="HS39" s="13">
        <v>270</v>
      </c>
      <c r="HT39" s="13">
        <v>275</v>
      </c>
      <c r="HW39" s="13">
        <v>275</v>
      </c>
      <c r="HX39" s="13">
        <v>275</v>
      </c>
      <c r="HY39" s="13">
        <v>275</v>
      </c>
      <c r="HZ39" s="13">
        <v>275</v>
      </c>
      <c r="IA39" s="13">
        <v>275</v>
      </c>
      <c r="ID39" s="13">
        <v>275</v>
      </c>
      <c r="IE39" s="13">
        <v>280</v>
      </c>
      <c r="IF39" s="13">
        <v>280</v>
      </c>
      <c r="IG39" s="13">
        <v>275</v>
      </c>
      <c r="IH39" s="13">
        <v>275</v>
      </c>
      <c r="IK39" s="13">
        <v>280</v>
      </c>
      <c r="IL39" s="13">
        <v>280</v>
      </c>
      <c r="IM39" s="13">
        <v>285</v>
      </c>
      <c r="IN39" s="13">
        <v>285</v>
      </c>
      <c r="IO39" s="13">
        <v>285</v>
      </c>
      <c r="IR39" s="13">
        <v>285</v>
      </c>
      <c r="IS39" s="13">
        <v>285</v>
      </c>
      <c r="IT39" s="13">
        <v>285</v>
      </c>
    </row>
    <row r="40" spans="1:314" s="12" customFormat="1" ht="15" x14ac:dyDescent="0.25">
      <c r="A40" s="4" t="s">
        <v>36</v>
      </c>
    </row>
    <row r="41" spans="1:314" s="13" customFormat="1" ht="15" x14ac:dyDescent="0.25">
      <c r="A41" s="3" t="s">
        <v>37</v>
      </c>
    </row>
    <row r="42" spans="1:314" s="12" customFormat="1" ht="15" x14ac:dyDescent="0.25">
      <c r="A42" s="4" t="s">
        <v>38</v>
      </c>
    </row>
    <row r="43" spans="1:314" s="13" customFormat="1" ht="15" x14ac:dyDescent="0.25">
      <c r="A43" s="3" t="s">
        <v>39</v>
      </c>
    </row>
    <row r="44" spans="1:314" s="40" customFormat="1" ht="15" x14ac:dyDescent="0.25">
      <c r="A44" s="36"/>
    </row>
    <row r="45" spans="1:314" s="47" customFormat="1" ht="15" x14ac:dyDescent="0.25">
      <c r="A45" s="4" t="s">
        <v>40</v>
      </c>
      <c r="B45" s="47">
        <v>1365</v>
      </c>
      <c r="C45" s="47">
        <v>1365</v>
      </c>
      <c r="D45" s="47">
        <v>1365</v>
      </c>
      <c r="G45" s="47">
        <v>1295</v>
      </c>
      <c r="H45" s="47">
        <v>1305</v>
      </c>
      <c r="I45" s="47">
        <v>1300</v>
      </c>
      <c r="J45" s="47">
        <v>1300</v>
      </c>
      <c r="K45" s="47">
        <v>1285</v>
      </c>
      <c r="N45" s="47">
        <v>1320</v>
      </c>
      <c r="O45" s="47">
        <v>1305</v>
      </c>
      <c r="P45" s="47">
        <v>1290</v>
      </c>
      <c r="Q45" s="47">
        <v>1185</v>
      </c>
      <c r="R45" s="47">
        <v>1185</v>
      </c>
      <c r="U45" s="47">
        <v>1185</v>
      </c>
      <c r="V45" s="47">
        <v>1185</v>
      </c>
      <c r="W45" s="47">
        <v>1180</v>
      </c>
      <c r="X45" s="47">
        <v>1177.5</v>
      </c>
      <c r="Y45" s="47">
        <v>1215</v>
      </c>
      <c r="AB45" s="47">
        <v>1215</v>
      </c>
      <c r="AC45" s="47">
        <v>1215</v>
      </c>
      <c r="AD45" s="47">
        <v>1215</v>
      </c>
      <c r="AE45" s="47">
        <v>1215</v>
      </c>
      <c r="AF45" s="47">
        <v>1210</v>
      </c>
      <c r="AI45" s="47">
        <v>1200</v>
      </c>
      <c r="AJ45" s="47">
        <v>1170</v>
      </c>
      <c r="AK45" s="47">
        <v>1300</v>
      </c>
      <c r="AL45" s="47">
        <v>1185</v>
      </c>
      <c r="AM45" s="47">
        <v>1210</v>
      </c>
      <c r="AP45" s="47">
        <v>1230</v>
      </c>
      <c r="AQ45" s="47">
        <v>1230</v>
      </c>
      <c r="AR45" s="47">
        <v>1225</v>
      </c>
      <c r="AS45" s="47">
        <v>1200</v>
      </c>
      <c r="AT45" s="47">
        <v>1225</v>
      </c>
      <c r="AW45" s="47">
        <v>1240</v>
      </c>
      <c r="AX45" s="47">
        <v>1600</v>
      </c>
      <c r="AY45" s="47">
        <v>1660</v>
      </c>
      <c r="AZ45" s="47">
        <v>1660</v>
      </c>
      <c r="BA45" s="47">
        <v>1670</v>
      </c>
      <c r="BD45" s="47">
        <v>1670</v>
      </c>
      <c r="BE45" s="47">
        <v>1670</v>
      </c>
      <c r="BF45" s="47">
        <v>1670</v>
      </c>
      <c r="BG45" s="47">
        <v>1670</v>
      </c>
      <c r="BH45" s="47">
        <v>1670</v>
      </c>
      <c r="BK45" s="47">
        <v>1670</v>
      </c>
      <c r="BL45" s="47">
        <v>1670</v>
      </c>
      <c r="BM45" s="47">
        <v>1670</v>
      </c>
      <c r="BN45" s="47">
        <v>1670</v>
      </c>
      <c r="BO45" s="47">
        <v>1670</v>
      </c>
      <c r="BR45" s="47">
        <v>1670</v>
      </c>
      <c r="BS45" s="47">
        <v>1670</v>
      </c>
      <c r="BT45" s="47">
        <v>1400</v>
      </c>
      <c r="BU45" s="47">
        <v>1400</v>
      </c>
      <c r="BV45" s="47">
        <v>1400</v>
      </c>
      <c r="BY45" s="47">
        <v>1400</v>
      </c>
      <c r="BZ45" s="47">
        <v>1415</v>
      </c>
      <c r="CA45" s="47">
        <v>1415</v>
      </c>
      <c r="CB45" s="47">
        <v>1670</v>
      </c>
      <c r="CC45" s="47">
        <v>1670</v>
      </c>
      <c r="CF45" s="47">
        <v>1670</v>
      </c>
      <c r="CG45" s="47">
        <v>1670</v>
      </c>
      <c r="CH45" s="47">
        <v>1390</v>
      </c>
      <c r="CI45" s="47">
        <v>1430</v>
      </c>
      <c r="CJ45" s="47">
        <v>1430</v>
      </c>
      <c r="CM45" s="47">
        <v>1430</v>
      </c>
      <c r="CN45" s="47">
        <v>1220</v>
      </c>
      <c r="CO45" s="47">
        <v>1375</v>
      </c>
      <c r="CP45" s="47">
        <v>1300</v>
      </c>
      <c r="CQ45" s="47">
        <v>1295</v>
      </c>
      <c r="CT45" s="47">
        <v>1320</v>
      </c>
      <c r="CU45" s="47">
        <v>1420</v>
      </c>
      <c r="CV45" s="47">
        <v>994</v>
      </c>
      <c r="CW45" s="47">
        <v>1009</v>
      </c>
      <c r="CX45" s="47">
        <v>987</v>
      </c>
      <c r="DA45" s="47">
        <v>980</v>
      </c>
      <c r="DB45" s="47">
        <v>954</v>
      </c>
      <c r="DC45" s="47">
        <v>950</v>
      </c>
      <c r="DD45" s="47">
        <v>936</v>
      </c>
      <c r="DI45" s="47">
        <v>944</v>
      </c>
      <c r="DJ45" s="47">
        <v>946</v>
      </c>
      <c r="DK45" s="47">
        <v>947</v>
      </c>
      <c r="DL45" s="47">
        <v>927</v>
      </c>
      <c r="DO45" s="47">
        <v>927</v>
      </c>
      <c r="DP45" s="47">
        <v>921</v>
      </c>
      <c r="DQ45" s="47">
        <v>921</v>
      </c>
      <c r="DS45" s="47">
        <v>927</v>
      </c>
      <c r="DV45" s="47">
        <v>897</v>
      </c>
      <c r="DW45" s="47">
        <v>880</v>
      </c>
      <c r="DX45" s="47">
        <v>882</v>
      </c>
      <c r="DY45" s="47">
        <v>883</v>
      </c>
      <c r="DZ45" s="47">
        <v>883</v>
      </c>
      <c r="EC45" s="47">
        <v>886</v>
      </c>
      <c r="ED45" s="47">
        <v>910</v>
      </c>
      <c r="EE45" s="47">
        <v>895</v>
      </c>
      <c r="EF45" s="47">
        <v>894</v>
      </c>
      <c r="EG45" s="47">
        <v>908</v>
      </c>
      <c r="EJ45" s="47">
        <v>913</v>
      </c>
      <c r="EK45" s="47">
        <v>912</v>
      </c>
      <c r="EL45" s="47">
        <v>895</v>
      </c>
      <c r="EM45" s="47">
        <v>904</v>
      </c>
      <c r="EN45" s="47">
        <v>910</v>
      </c>
      <c r="EQ45" s="47">
        <v>912</v>
      </c>
      <c r="ER45" s="47">
        <v>924</v>
      </c>
      <c r="ES45" s="47">
        <v>927</v>
      </c>
      <c r="ET45" s="47">
        <v>914</v>
      </c>
      <c r="EU45" s="47">
        <v>914</v>
      </c>
      <c r="EX45" s="47">
        <v>929</v>
      </c>
      <c r="EY45" s="47">
        <v>930</v>
      </c>
      <c r="EZ45" s="47">
        <v>924</v>
      </c>
      <c r="FA45" s="47">
        <v>925</v>
      </c>
      <c r="FB45" s="47">
        <v>927</v>
      </c>
      <c r="FE45" s="47">
        <v>916</v>
      </c>
      <c r="FF45" s="47">
        <v>908</v>
      </c>
      <c r="FG45" s="47">
        <v>912</v>
      </c>
      <c r="FH45" s="47">
        <v>907</v>
      </c>
      <c r="FI45" s="47">
        <v>966</v>
      </c>
      <c r="FL45" s="47">
        <v>958</v>
      </c>
      <c r="FM45" s="47">
        <v>962</v>
      </c>
      <c r="FN45" s="47">
        <v>958</v>
      </c>
      <c r="FO45" s="47">
        <v>958</v>
      </c>
      <c r="FP45" s="47">
        <v>952</v>
      </c>
      <c r="FS45" s="47">
        <v>935</v>
      </c>
      <c r="FT45" s="47">
        <v>930</v>
      </c>
      <c r="FU45" s="47">
        <v>930</v>
      </c>
      <c r="FV45" s="47">
        <v>943</v>
      </c>
      <c r="FW45" s="47">
        <v>940</v>
      </c>
      <c r="FZ45" s="47">
        <v>936</v>
      </c>
      <c r="GA45" s="47">
        <v>955</v>
      </c>
      <c r="GB45" s="47">
        <v>955</v>
      </c>
      <c r="GC45" s="47">
        <v>947</v>
      </c>
      <c r="GD45" s="47">
        <v>948</v>
      </c>
      <c r="GG45" s="47">
        <v>958</v>
      </c>
      <c r="GH45" s="47">
        <v>955</v>
      </c>
      <c r="GI45" s="47">
        <v>951</v>
      </c>
      <c r="GJ45" s="47">
        <v>951</v>
      </c>
      <c r="GK45" s="47">
        <v>958</v>
      </c>
      <c r="GN45" s="47">
        <v>967</v>
      </c>
      <c r="GO45" s="47">
        <v>981</v>
      </c>
      <c r="GP45" s="47">
        <v>975</v>
      </c>
      <c r="GQ45" s="47">
        <v>1005</v>
      </c>
      <c r="GR45" s="47">
        <v>986</v>
      </c>
      <c r="GU45" s="47">
        <v>992</v>
      </c>
      <c r="GV45" s="47">
        <v>1004</v>
      </c>
      <c r="GW45" s="47">
        <v>1011</v>
      </c>
      <c r="GX45" s="47">
        <v>1009</v>
      </c>
      <c r="GY45" s="47">
        <v>999</v>
      </c>
      <c r="HB45" s="47">
        <v>1000</v>
      </c>
      <c r="HC45" s="47">
        <v>1004</v>
      </c>
      <c r="HD45" s="47">
        <v>988</v>
      </c>
      <c r="HE45" s="47">
        <v>989</v>
      </c>
      <c r="HF45" s="47">
        <v>986</v>
      </c>
      <c r="HI45" s="47">
        <v>1006</v>
      </c>
      <c r="HJ45" s="47">
        <v>998</v>
      </c>
      <c r="HK45" s="47">
        <v>993</v>
      </c>
      <c r="HL45" s="47">
        <v>995</v>
      </c>
      <c r="HM45" s="47">
        <v>1024</v>
      </c>
      <c r="HP45" s="47">
        <v>1027</v>
      </c>
      <c r="HQ45" s="47">
        <v>1039</v>
      </c>
      <c r="HR45" s="47">
        <v>1030</v>
      </c>
      <c r="HS45" s="47">
        <v>1030</v>
      </c>
      <c r="HT45" s="47">
        <v>1061</v>
      </c>
      <c r="HW45" s="47">
        <v>1054</v>
      </c>
      <c r="HX45" s="47">
        <v>1047</v>
      </c>
      <c r="HY45" s="47">
        <v>1040</v>
      </c>
      <c r="HZ45" s="47">
        <v>1054</v>
      </c>
      <c r="IA45" s="47">
        <v>1049</v>
      </c>
      <c r="ID45" s="47">
        <v>1043</v>
      </c>
      <c r="IE45" s="47">
        <v>1043</v>
      </c>
      <c r="IF45" s="47">
        <v>1038</v>
      </c>
      <c r="IG45" s="47">
        <v>1020</v>
      </c>
      <c r="IH45" s="47">
        <v>1020</v>
      </c>
      <c r="IK45" s="47">
        <v>1037</v>
      </c>
      <c r="IL45" s="47">
        <v>1032</v>
      </c>
      <c r="IM45" s="47">
        <v>1036</v>
      </c>
      <c r="IN45" s="47">
        <v>1036</v>
      </c>
      <c r="IO45" s="47">
        <v>1044</v>
      </c>
      <c r="IR45" s="47">
        <v>1044</v>
      </c>
      <c r="IS45" s="47">
        <v>1029</v>
      </c>
      <c r="IT45" s="47">
        <v>1039</v>
      </c>
    </row>
    <row r="46" spans="1:314" s="12" customFormat="1" ht="15" hidden="1" x14ac:dyDescent="0.25">
      <c r="A46" s="4"/>
    </row>
    <row r="47" spans="1:314" s="48" customFormat="1" ht="15" x14ac:dyDescent="0.25">
      <c r="A47" s="36"/>
    </row>
    <row r="48" spans="1:314" s="49" customFormat="1" ht="15" x14ac:dyDescent="0.25">
      <c r="A48" s="3" t="s">
        <v>41</v>
      </c>
    </row>
    <row r="49" spans="1:357" s="18" customFormat="1" ht="15" x14ac:dyDescent="0.25">
      <c r="A49" s="4" t="s">
        <v>42</v>
      </c>
    </row>
    <row r="50" spans="1:357" s="49" customFormat="1" ht="15" x14ac:dyDescent="0.25">
      <c r="A50" s="3" t="s">
        <v>43</v>
      </c>
    </row>
    <row r="51" spans="1:357" s="36" customFormat="1" ht="15" x14ac:dyDescent="0.25"/>
    <row r="52" spans="1:357" s="51" customFormat="1" ht="15" x14ac:dyDescent="0.25">
      <c r="A52" s="50" t="s">
        <v>44</v>
      </c>
    </row>
    <row r="53" spans="1:357" s="19" customFormat="1" ht="15" x14ac:dyDescent="0.25">
      <c r="A53" s="5" t="s">
        <v>45</v>
      </c>
    </row>
    <row r="54" spans="1:357" s="51" customFormat="1" ht="15" x14ac:dyDescent="0.25">
      <c r="A54" s="50" t="s">
        <v>46</v>
      </c>
    </row>
    <row r="55" spans="1:357" s="41" customFormat="1" ht="15" x14ac:dyDescent="0.25">
      <c r="A55" s="52" t="s">
        <v>47</v>
      </c>
      <c r="C55" s="41">
        <v>6040</v>
      </c>
      <c r="D55" s="41">
        <v>6051</v>
      </c>
      <c r="G55" s="41">
        <v>6051</v>
      </c>
      <c r="H55" s="41">
        <v>6126</v>
      </c>
      <c r="I55" s="41">
        <v>6306</v>
      </c>
      <c r="J55" s="41">
        <v>6306</v>
      </c>
      <c r="K55" s="41">
        <v>6306</v>
      </c>
      <c r="N55" s="41">
        <v>6051</v>
      </c>
      <c r="O55" s="41">
        <v>6115</v>
      </c>
      <c r="P55" s="41">
        <v>6506</v>
      </c>
      <c r="Q55" s="41">
        <v>6190</v>
      </c>
      <c r="R55" s="41">
        <v>6166</v>
      </c>
      <c r="U55" s="41">
        <v>6315</v>
      </c>
      <c r="V55" s="41">
        <v>6106</v>
      </c>
      <c r="W55" s="41">
        <v>6191</v>
      </c>
      <c r="X55" s="41">
        <v>5966</v>
      </c>
      <c r="Y55" s="41">
        <v>6036</v>
      </c>
      <c r="AB55" s="41">
        <v>5716</v>
      </c>
      <c r="AC55" s="41">
        <v>5956</v>
      </c>
      <c r="AD55" s="41">
        <v>5857</v>
      </c>
      <c r="AE55" s="41">
        <v>5936</v>
      </c>
      <c r="AF55" s="41">
        <v>5718</v>
      </c>
      <c r="AI55" s="41">
        <v>5852</v>
      </c>
      <c r="AJ55" s="41">
        <v>5592</v>
      </c>
      <c r="AK55" s="41">
        <v>5658</v>
      </c>
      <c r="AL55" s="41">
        <v>5798</v>
      </c>
      <c r="AM55" s="41">
        <v>5658</v>
      </c>
      <c r="AP55" s="41">
        <v>5917</v>
      </c>
      <c r="AQ55" s="41">
        <v>6019</v>
      </c>
      <c r="AR55" s="41">
        <v>5918</v>
      </c>
      <c r="AS55" s="41">
        <v>5918</v>
      </c>
      <c r="AT55" s="41">
        <v>6468</v>
      </c>
      <c r="AW55" s="41">
        <v>6117</v>
      </c>
      <c r="AX55" s="41">
        <v>5918</v>
      </c>
      <c r="AY55" s="41">
        <v>5918</v>
      </c>
      <c r="AZ55" s="41">
        <v>5918</v>
      </c>
      <c r="BA55" s="41">
        <v>5919</v>
      </c>
      <c r="BD55" s="41">
        <v>5919</v>
      </c>
      <c r="BE55" s="41">
        <v>5917</v>
      </c>
      <c r="BF55" s="41">
        <v>5917</v>
      </c>
      <c r="BG55" s="41">
        <v>5917</v>
      </c>
      <c r="BH55" s="41">
        <v>6017</v>
      </c>
      <c r="BN55" s="41">
        <v>5818</v>
      </c>
      <c r="BO55" s="41">
        <v>5717</v>
      </c>
      <c r="BR55" s="41">
        <v>5717</v>
      </c>
      <c r="BS55" s="41">
        <v>5843</v>
      </c>
      <c r="BU55" s="41">
        <v>5742</v>
      </c>
      <c r="BV55" s="41">
        <v>5743</v>
      </c>
      <c r="BY55" s="41">
        <v>5743</v>
      </c>
      <c r="BZ55" s="41">
        <v>5653</v>
      </c>
      <c r="CA55" s="41">
        <v>5627</v>
      </c>
      <c r="CB55" s="41">
        <v>5718</v>
      </c>
      <c r="CC55" s="41">
        <v>5493</v>
      </c>
      <c r="CF55" s="41">
        <v>5503</v>
      </c>
      <c r="CG55" s="41">
        <v>5588</v>
      </c>
      <c r="CH55" s="41">
        <v>5588</v>
      </c>
      <c r="CI55" s="41">
        <v>5738</v>
      </c>
      <c r="CJ55" s="41">
        <v>5738</v>
      </c>
      <c r="CM55" s="41">
        <v>5738</v>
      </c>
      <c r="CN55" s="41">
        <v>5837</v>
      </c>
      <c r="CO55" s="41">
        <v>5868</v>
      </c>
      <c r="CP55" s="41">
        <v>5668</v>
      </c>
      <c r="CQ55" s="41">
        <v>5768</v>
      </c>
      <c r="CT55" s="41">
        <v>5742</v>
      </c>
      <c r="CU55" s="41">
        <v>5958</v>
      </c>
      <c r="CV55" s="41">
        <v>5868</v>
      </c>
      <c r="CW55" s="41">
        <v>5642</v>
      </c>
      <c r="CX55" s="41">
        <v>5642</v>
      </c>
      <c r="DA55" s="41">
        <v>5642</v>
      </c>
      <c r="DB55" s="41">
        <v>5642</v>
      </c>
      <c r="DC55" s="41">
        <v>5642</v>
      </c>
      <c r="DD55" s="41">
        <v>5642</v>
      </c>
      <c r="DI55" s="41">
        <v>5783</v>
      </c>
      <c r="DJ55" s="41">
        <v>5792</v>
      </c>
      <c r="DK55" s="41">
        <v>5767</v>
      </c>
      <c r="DL55" s="41">
        <v>5767</v>
      </c>
      <c r="DO55" s="41">
        <v>5767</v>
      </c>
      <c r="DP55" s="41">
        <v>5767</v>
      </c>
      <c r="DQ55" s="41">
        <v>5767</v>
      </c>
      <c r="DS55" s="41">
        <v>5767</v>
      </c>
      <c r="DW55" s="41">
        <v>5467</v>
      </c>
      <c r="DX55" s="41">
        <v>5467</v>
      </c>
      <c r="DY55" s="41">
        <v>5568</v>
      </c>
      <c r="DZ55" s="41">
        <v>5343</v>
      </c>
      <c r="EC55" s="41">
        <v>5343</v>
      </c>
      <c r="ED55" s="41">
        <v>5533</v>
      </c>
      <c r="EE55" s="41">
        <v>5533</v>
      </c>
      <c r="EF55" s="41">
        <v>5432</v>
      </c>
      <c r="EG55" s="41">
        <v>5393</v>
      </c>
      <c r="EJ55" s="41">
        <v>5393</v>
      </c>
      <c r="EK55" s="41">
        <v>5617</v>
      </c>
      <c r="EL55" s="41">
        <v>5618</v>
      </c>
      <c r="EM55" s="41">
        <v>5418</v>
      </c>
      <c r="EN55" s="41">
        <v>5413</v>
      </c>
      <c r="EQ55" s="41">
        <v>5413</v>
      </c>
      <c r="ER55" s="41">
        <v>5392</v>
      </c>
      <c r="ES55" s="41">
        <v>5317</v>
      </c>
      <c r="ET55" s="41">
        <v>5317</v>
      </c>
      <c r="EU55" s="41">
        <v>5403</v>
      </c>
      <c r="EX55" s="41">
        <v>5157</v>
      </c>
      <c r="EY55" s="41">
        <v>5118</v>
      </c>
      <c r="EZ55" s="41">
        <v>5067</v>
      </c>
      <c r="FA55" s="41">
        <v>5388</v>
      </c>
      <c r="FB55" s="41">
        <v>5388</v>
      </c>
      <c r="FE55" s="41">
        <v>5388</v>
      </c>
      <c r="FF55" s="41">
        <v>5568</v>
      </c>
      <c r="FG55" s="41">
        <v>5317</v>
      </c>
      <c r="FH55" s="41">
        <v>5597</v>
      </c>
      <c r="FI55" s="41">
        <v>5597</v>
      </c>
      <c r="FL55" s="41">
        <v>5597</v>
      </c>
      <c r="FM55" s="41">
        <v>5567</v>
      </c>
      <c r="FN55" s="41">
        <v>5518</v>
      </c>
      <c r="FP55" s="41">
        <v>5518</v>
      </c>
      <c r="FS55" s="41">
        <v>5768</v>
      </c>
      <c r="FT55" s="41">
        <v>5668</v>
      </c>
      <c r="FU55" s="41">
        <v>5568</v>
      </c>
      <c r="FV55" s="41">
        <v>5568</v>
      </c>
      <c r="FW55" s="41">
        <v>5568</v>
      </c>
      <c r="FZ55" s="41">
        <v>5723</v>
      </c>
      <c r="GB55" s="41">
        <v>5673</v>
      </c>
      <c r="GC55" s="41">
        <v>5673</v>
      </c>
      <c r="GD55" s="41">
        <v>5783</v>
      </c>
      <c r="GG55" s="41">
        <v>5783</v>
      </c>
      <c r="GH55" s="41">
        <v>5617</v>
      </c>
      <c r="GJ55" s="41">
        <v>5722</v>
      </c>
      <c r="GK55" s="41">
        <v>5687</v>
      </c>
      <c r="GN55" s="41">
        <v>5668</v>
      </c>
      <c r="GO55" s="41">
        <v>5668</v>
      </c>
      <c r="GP55" s="41">
        <v>5753</v>
      </c>
      <c r="GQ55" s="41">
        <v>5643</v>
      </c>
      <c r="GR55" s="41">
        <v>5643</v>
      </c>
      <c r="GU55" s="41">
        <v>5643</v>
      </c>
      <c r="GV55" s="41">
        <v>5968</v>
      </c>
      <c r="GW55" s="41">
        <v>5787</v>
      </c>
      <c r="GX55" s="41">
        <v>5742</v>
      </c>
      <c r="GY55" s="41">
        <v>5937</v>
      </c>
      <c r="HB55" s="41">
        <v>5937</v>
      </c>
      <c r="HC55" s="41">
        <v>6168</v>
      </c>
      <c r="HD55" s="41">
        <v>5603</v>
      </c>
      <c r="HE55" s="41">
        <v>5603</v>
      </c>
      <c r="HF55" s="41">
        <v>5603</v>
      </c>
      <c r="HI55" s="41">
        <v>5603</v>
      </c>
      <c r="HJ55" s="41">
        <v>5992</v>
      </c>
      <c r="HL55" s="41">
        <v>6098</v>
      </c>
      <c r="HM55" s="41">
        <v>5992</v>
      </c>
      <c r="HP55" s="41">
        <v>5992</v>
      </c>
      <c r="HQ55" s="41">
        <v>5992</v>
      </c>
      <c r="HR55" s="41">
        <v>5992</v>
      </c>
      <c r="HS55" s="41">
        <v>6068</v>
      </c>
      <c r="HT55" s="41">
        <v>6067</v>
      </c>
      <c r="HW55" s="41">
        <v>6067</v>
      </c>
      <c r="HX55" s="41">
        <v>6072</v>
      </c>
      <c r="HY55" s="41">
        <v>5988</v>
      </c>
      <c r="HZ55" s="41">
        <v>6143</v>
      </c>
      <c r="IA55" s="41">
        <v>6143</v>
      </c>
      <c r="ID55" s="41">
        <v>6143</v>
      </c>
      <c r="IE55" s="41">
        <v>6258</v>
      </c>
      <c r="IF55" s="41">
        <v>6258</v>
      </c>
      <c r="IG55" s="41">
        <v>6258</v>
      </c>
      <c r="IH55" s="41">
        <v>6258</v>
      </c>
      <c r="IK55" s="41">
        <v>6288</v>
      </c>
      <c r="IL55" s="41">
        <v>6288</v>
      </c>
      <c r="IM55" s="41">
        <v>6192</v>
      </c>
      <c r="IN55" s="41">
        <v>6192</v>
      </c>
      <c r="IO55" s="41">
        <v>6387</v>
      </c>
      <c r="IR55" s="41">
        <v>6387</v>
      </c>
      <c r="IS55" s="41">
        <v>6387</v>
      </c>
      <c r="IT55" s="41">
        <v>6288</v>
      </c>
    </row>
    <row r="56" spans="1:357" s="51" customFormat="1" ht="15" x14ac:dyDescent="0.25">
      <c r="A56" s="50" t="s">
        <v>48</v>
      </c>
      <c r="C56" s="51">
        <v>5310</v>
      </c>
      <c r="D56" s="51">
        <v>5293</v>
      </c>
      <c r="G56" s="51">
        <v>5329</v>
      </c>
      <c r="H56" s="51">
        <v>5374</v>
      </c>
      <c r="I56" s="51">
        <v>5487</v>
      </c>
      <c r="J56" s="51">
        <v>5519</v>
      </c>
      <c r="K56" s="51">
        <v>5503</v>
      </c>
      <c r="N56" s="51">
        <v>5736</v>
      </c>
      <c r="O56" s="51">
        <v>5795</v>
      </c>
      <c r="P56" s="51">
        <v>5846</v>
      </c>
      <c r="Q56" s="51">
        <v>5871</v>
      </c>
      <c r="R56" s="51">
        <v>5729</v>
      </c>
      <c r="U56" s="51">
        <v>5785</v>
      </c>
      <c r="V56" s="51">
        <v>5769</v>
      </c>
      <c r="W56" s="51">
        <v>5508</v>
      </c>
      <c r="X56" s="51">
        <v>5292</v>
      </c>
      <c r="Y56" s="51">
        <v>5329</v>
      </c>
      <c r="AB56" s="51">
        <v>5196</v>
      </c>
      <c r="AC56" s="51">
        <v>5161</v>
      </c>
      <c r="AD56" s="51">
        <v>5119</v>
      </c>
      <c r="AE56" s="51">
        <v>5106</v>
      </c>
      <c r="AF56" s="51">
        <v>5087</v>
      </c>
      <c r="AI56" s="51">
        <v>5145</v>
      </c>
      <c r="AJ56" s="51">
        <v>5118</v>
      </c>
      <c r="AK56" s="51">
        <v>5065</v>
      </c>
      <c r="AL56" s="51">
        <v>5177</v>
      </c>
      <c r="AM56" s="51">
        <v>5183</v>
      </c>
      <c r="AP56" s="51">
        <v>5356</v>
      </c>
      <c r="AQ56" s="51">
        <v>5393</v>
      </c>
      <c r="AR56" s="51">
        <v>5444</v>
      </c>
      <c r="AS56" s="51">
        <v>5471</v>
      </c>
      <c r="AT56" s="51">
        <v>5591</v>
      </c>
      <c r="AW56" s="51">
        <v>5531</v>
      </c>
      <c r="AX56" s="51">
        <v>5535</v>
      </c>
      <c r="AY56" s="51">
        <v>5610</v>
      </c>
      <c r="AZ56" s="51">
        <v>5578</v>
      </c>
      <c r="BA56" s="51">
        <v>5654</v>
      </c>
      <c r="BD56" s="51">
        <v>5283</v>
      </c>
      <c r="BE56" s="51">
        <v>5389</v>
      </c>
      <c r="BF56" s="51">
        <v>5376</v>
      </c>
      <c r="BG56" s="51">
        <v>5501</v>
      </c>
      <c r="BH56" s="51">
        <v>5289</v>
      </c>
      <c r="BN56" s="51">
        <v>5293</v>
      </c>
      <c r="BO56" s="51">
        <v>5165</v>
      </c>
      <c r="BR56" s="51">
        <v>5216</v>
      </c>
      <c r="BS56" s="51">
        <v>5256</v>
      </c>
      <c r="BU56" s="51">
        <v>5145</v>
      </c>
      <c r="BV56" s="51">
        <v>5119</v>
      </c>
      <c r="BY56" s="51">
        <v>5065</v>
      </c>
      <c r="BZ56" s="51">
        <v>5063</v>
      </c>
      <c r="CA56" s="51">
        <v>5012</v>
      </c>
      <c r="CB56" s="51">
        <v>4973</v>
      </c>
      <c r="CC56" s="51">
        <v>4960</v>
      </c>
      <c r="CF56" s="51">
        <v>4869</v>
      </c>
      <c r="CG56" s="51">
        <v>4904</v>
      </c>
      <c r="CH56" s="51">
        <v>4921</v>
      </c>
      <c r="CI56" s="51">
        <v>5000</v>
      </c>
      <c r="CJ56" s="51">
        <v>5114</v>
      </c>
      <c r="CM56" s="51">
        <v>5104</v>
      </c>
      <c r="CN56" s="51">
        <v>5104</v>
      </c>
      <c r="CO56" s="51">
        <v>5177</v>
      </c>
      <c r="CP56" s="51">
        <v>5248</v>
      </c>
      <c r="CQ56" s="51">
        <v>5157</v>
      </c>
      <c r="CT56" s="51">
        <v>5326</v>
      </c>
      <c r="CU56" s="51">
        <v>5327</v>
      </c>
      <c r="CV56" s="51">
        <v>5360</v>
      </c>
      <c r="CW56" s="51">
        <v>5288</v>
      </c>
      <c r="CX56" s="51">
        <v>5304</v>
      </c>
      <c r="DA56" s="51">
        <v>5290</v>
      </c>
      <c r="DB56" s="51">
        <v>5203</v>
      </c>
      <c r="DC56" s="51">
        <v>5409</v>
      </c>
      <c r="DD56" s="51">
        <v>5417</v>
      </c>
      <c r="DI56" s="51">
        <v>5394</v>
      </c>
      <c r="DJ56" s="51">
        <v>4989</v>
      </c>
      <c r="DK56" s="51">
        <v>5015</v>
      </c>
      <c r="DL56" s="51">
        <v>4992</v>
      </c>
      <c r="DO56" s="51">
        <v>4939</v>
      </c>
      <c r="DP56" s="51">
        <v>4986</v>
      </c>
      <c r="DQ56" s="51">
        <v>4846</v>
      </c>
      <c r="DS56" s="51">
        <v>4947</v>
      </c>
      <c r="DW56" s="51">
        <v>4991</v>
      </c>
      <c r="DX56" s="51">
        <v>5020</v>
      </c>
      <c r="DY56" s="51">
        <v>5010</v>
      </c>
      <c r="DZ56" s="51">
        <v>5051</v>
      </c>
      <c r="EC56" s="51">
        <v>5130</v>
      </c>
      <c r="ED56" s="51">
        <v>5173</v>
      </c>
      <c r="EE56" s="51">
        <v>5268</v>
      </c>
      <c r="EF56" s="51">
        <v>5385</v>
      </c>
      <c r="EG56" s="51">
        <v>5275</v>
      </c>
      <c r="EJ56" s="51">
        <v>5324</v>
      </c>
      <c r="EK56" s="51">
        <v>5364</v>
      </c>
      <c r="EL56" s="51">
        <v>5249</v>
      </c>
      <c r="EM56" s="51">
        <v>4969</v>
      </c>
      <c r="EN56" s="51">
        <v>4891</v>
      </c>
      <c r="EQ56" s="51">
        <v>4886</v>
      </c>
      <c r="ER56" s="51">
        <v>4903</v>
      </c>
      <c r="ES56" s="51">
        <v>4883</v>
      </c>
      <c r="ET56" s="51">
        <v>4862</v>
      </c>
      <c r="EU56" s="51">
        <v>4909</v>
      </c>
      <c r="EX56" s="51">
        <v>4980</v>
      </c>
      <c r="EY56" s="51">
        <v>5024</v>
      </c>
      <c r="EZ56" s="51">
        <v>5057</v>
      </c>
      <c r="FA56" s="51">
        <v>5066</v>
      </c>
      <c r="FB56" s="51">
        <v>4973</v>
      </c>
      <c r="FE56" s="51">
        <v>5019</v>
      </c>
      <c r="FF56" s="51">
        <v>5028</v>
      </c>
      <c r="FG56" s="51">
        <v>5057</v>
      </c>
      <c r="FH56" s="51">
        <v>5003</v>
      </c>
      <c r="FI56" s="51">
        <v>4959</v>
      </c>
      <c r="FL56" s="51">
        <v>5061</v>
      </c>
      <c r="FM56" s="51">
        <v>5234</v>
      </c>
      <c r="FN56" s="51">
        <v>5164</v>
      </c>
      <c r="FP56" s="51">
        <v>5135</v>
      </c>
      <c r="FS56" s="51">
        <v>5140</v>
      </c>
      <c r="FT56" s="51">
        <v>5078</v>
      </c>
      <c r="FU56" s="51">
        <v>5109</v>
      </c>
      <c r="FV56" s="51">
        <v>5179</v>
      </c>
      <c r="FW56" s="51">
        <v>5151</v>
      </c>
      <c r="FZ56" s="51">
        <v>5106</v>
      </c>
      <c r="GB56" s="51">
        <v>5179</v>
      </c>
      <c r="GC56" s="51">
        <v>5233</v>
      </c>
      <c r="GD56" s="51">
        <v>5204</v>
      </c>
      <c r="GG56" s="51">
        <v>5215</v>
      </c>
      <c r="GH56" s="51">
        <v>5330</v>
      </c>
      <c r="GJ56" s="51">
        <v>5294</v>
      </c>
      <c r="GK56" s="51">
        <v>5321</v>
      </c>
      <c r="GN56" s="51">
        <v>5354</v>
      </c>
      <c r="GO56" s="51">
        <v>5402</v>
      </c>
      <c r="GP56" s="51">
        <v>5401</v>
      </c>
      <c r="GQ56" s="51">
        <v>5451</v>
      </c>
      <c r="GR56" s="51">
        <v>5544</v>
      </c>
      <c r="GU56" s="51">
        <v>5561</v>
      </c>
      <c r="GV56" s="51">
        <v>5475</v>
      </c>
      <c r="GW56" s="51">
        <v>5404</v>
      </c>
      <c r="GX56" s="51">
        <v>5456</v>
      </c>
      <c r="GY56" s="51">
        <v>5514</v>
      </c>
      <c r="HB56" s="51">
        <v>5514</v>
      </c>
      <c r="HC56" s="51">
        <v>5513</v>
      </c>
      <c r="HD56" s="51">
        <v>5617</v>
      </c>
      <c r="HE56" s="51">
        <v>5577</v>
      </c>
      <c r="HF56" s="51">
        <v>5528</v>
      </c>
      <c r="HI56" s="51">
        <v>5603</v>
      </c>
      <c r="HJ56" s="51">
        <v>5391</v>
      </c>
      <c r="HL56" s="51">
        <v>5376</v>
      </c>
      <c r="HM56" s="51">
        <v>5352</v>
      </c>
      <c r="HP56" s="51">
        <v>5354</v>
      </c>
      <c r="HQ56" s="51">
        <v>5342</v>
      </c>
      <c r="HR56" s="51">
        <v>5368</v>
      </c>
      <c r="HS56" s="51">
        <v>5377</v>
      </c>
      <c r="HT56" s="51">
        <v>5274</v>
      </c>
      <c r="HW56" s="51">
        <v>5329</v>
      </c>
      <c r="HX56" s="51">
        <v>5374</v>
      </c>
      <c r="HY56" s="51">
        <v>5375</v>
      </c>
      <c r="HZ56" s="51">
        <v>5289</v>
      </c>
      <c r="IA56" s="51">
        <v>5473</v>
      </c>
      <c r="ID56" s="51">
        <v>5497</v>
      </c>
      <c r="IE56" s="51">
        <v>5493</v>
      </c>
      <c r="IF56" s="51">
        <v>5413</v>
      </c>
      <c r="IG56" s="51">
        <v>5365</v>
      </c>
      <c r="IH56" s="51">
        <v>5354</v>
      </c>
      <c r="IK56" s="51">
        <v>5438</v>
      </c>
      <c r="IL56" s="51">
        <v>5462</v>
      </c>
      <c r="IM56" s="51">
        <v>5561</v>
      </c>
      <c r="IN56" s="51">
        <v>5489</v>
      </c>
      <c r="IO56" s="51">
        <v>5475</v>
      </c>
      <c r="IR56" s="51">
        <v>5340</v>
      </c>
      <c r="IS56" s="51">
        <v>5412</v>
      </c>
      <c r="IT56" s="51">
        <v>5349</v>
      </c>
    </row>
    <row r="57" spans="1:357" s="18" customFormat="1" ht="15" x14ac:dyDescent="0.25">
      <c r="A57" s="52" t="s">
        <v>49</v>
      </c>
      <c r="B57" s="32"/>
    </row>
    <row r="58" spans="1:357" ht="15" x14ac:dyDescent="0.25"/>
    <row r="59" spans="1:357" ht="15" x14ac:dyDescent="0.25"/>
    <row r="60" spans="1:357" ht="15" x14ac:dyDescent="0.25">
      <c r="MS60" s="53"/>
    </row>
    <row r="61" spans="1:357" ht="15" x14ac:dyDescent="0.25">
      <c r="KI61" s="51"/>
    </row>
    <row r="62" spans="1:357" ht="15" x14ac:dyDescent="0.25"/>
    <row r="63" spans="1:357" ht="15" x14ac:dyDescent="0.25">
      <c r="BG63" s="35"/>
    </row>
    <row r="64" spans="1:357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s="1" customFormat="1" ht="15" x14ac:dyDescent="0.25"/>
    <row r="131" s="1" customFormat="1" ht="15" x14ac:dyDescent="0.25"/>
    <row r="132" s="1" customFormat="1" ht="15" x14ac:dyDescent="0.25"/>
    <row r="144" ht="15" hidden="1" x14ac:dyDescent="0.25"/>
    <row r="145" ht="15" hidden="1" x14ac:dyDescent="0.25"/>
    <row r="146" ht="15" hidden="1" x14ac:dyDescent="0.25"/>
    <row r="147" ht="15" hidden="1" x14ac:dyDescent="0.25"/>
    <row r="148" ht="15" hidden="1" x14ac:dyDescent="0.25"/>
    <row r="149" ht="15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66D4-885F-4A88-B1FE-7005E3306258}">
  <dimension ref="B1:J24"/>
  <sheetViews>
    <sheetView workbookViewId="0">
      <selection activeCell="J14" sqref="J14"/>
    </sheetView>
  </sheetViews>
  <sheetFormatPr defaultColWidth="9.140625" defaultRowHeight="15" zeroHeight="1" x14ac:dyDescent="0.25"/>
  <cols>
    <col min="1" max="1" width="4.7109375" customWidth="1"/>
    <col min="2" max="2" width="22" customWidth="1"/>
    <col min="3" max="3" width="21.5703125" customWidth="1"/>
    <col min="4" max="4" width="18" customWidth="1"/>
    <col min="10" max="10" width="9.5703125" customWidth="1"/>
  </cols>
  <sheetData>
    <row r="1" spans="2:10" s="1" customFormat="1" ht="15.75" thickBot="1" x14ac:dyDescent="0.3"/>
    <row r="2" spans="2:10" s="1" customFormat="1" ht="15.75" thickBot="1" x14ac:dyDescent="0.3">
      <c r="B2" s="64" t="s">
        <v>50</v>
      </c>
      <c r="C2" s="65"/>
      <c r="D2" s="66"/>
    </row>
    <row r="3" spans="2:10" s="1" customFormat="1" x14ac:dyDescent="0.25">
      <c r="B3" s="20" t="s">
        <v>51</v>
      </c>
      <c r="C3" s="21" t="s">
        <v>52</v>
      </c>
      <c r="D3" s="22" t="s">
        <v>53</v>
      </c>
    </row>
    <row r="4" spans="2:10" s="1" customFormat="1" x14ac:dyDescent="0.25">
      <c r="B4" s="20" t="s">
        <v>54</v>
      </c>
      <c r="C4" s="21" t="s">
        <v>55</v>
      </c>
      <c r="D4" s="22" t="s">
        <v>56</v>
      </c>
    </row>
    <row r="5" spans="2:10" s="1" customFormat="1" x14ac:dyDescent="0.25">
      <c r="B5" s="20" t="s">
        <v>57</v>
      </c>
      <c r="C5" s="21" t="s">
        <v>58</v>
      </c>
      <c r="D5" s="22"/>
    </row>
    <row r="6" spans="2:10" s="1" customFormat="1" x14ac:dyDescent="0.25">
      <c r="B6" s="20" t="s">
        <v>59</v>
      </c>
      <c r="C6" s="21" t="s">
        <v>60</v>
      </c>
      <c r="D6" s="22"/>
    </row>
    <row r="7" spans="2:10" s="1" customFormat="1" ht="15.75" thickBot="1" x14ac:dyDescent="0.3">
      <c r="B7" s="23"/>
      <c r="D7" s="24"/>
    </row>
    <row r="8" spans="2:10" s="1" customFormat="1" ht="15.75" thickBot="1" x14ac:dyDescent="0.3">
      <c r="B8" s="64" t="s">
        <v>61</v>
      </c>
      <c r="C8" s="65"/>
      <c r="D8" s="66"/>
      <c r="J8" s="25"/>
    </row>
    <row r="9" spans="2:10" s="1" customFormat="1" x14ac:dyDescent="0.25">
      <c r="B9" s="20" t="s">
        <v>62</v>
      </c>
      <c r="C9" s="21" t="s">
        <v>63</v>
      </c>
      <c r="D9" s="24"/>
      <c r="J9" s="25"/>
    </row>
    <row r="10" spans="2:10" s="1" customFormat="1" x14ac:dyDescent="0.25">
      <c r="B10" s="20" t="s">
        <v>64</v>
      </c>
      <c r="C10" s="21" t="s">
        <v>65</v>
      </c>
      <c r="D10" s="24"/>
      <c r="J10" s="25"/>
    </row>
    <row r="11" spans="2:10" s="1" customFormat="1" x14ac:dyDescent="0.25">
      <c r="B11" s="20" t="s">
        <v>66</v>
      </c>
      <c r="C11" s="21" t="s">
        <v>67</v>
      </c>
      <c r="D11" s="24"/>
      <c r="J11" s="25"/>
    </row>
    <row r="12" spans="2:10" s="1" customFormat="1" x14ac:dyDescent="0.25">
      <c r="B12" s="20" t="s">
        <v>68</v>
      </c>
      <c r="C12" s="21" t="s">
        <v>69</v>
      </c>
      <c r="D12" s="24"/>
      <c r="G12" s="26"/>
      <c r="J12" s="25"/>
    </row>
    <row r="13" spans="2:10" s="1" customFormat="1" x14ac:dyDescent="0.25">
      <c r="B13" s="20" t="s">
        <v>68</v>
      </c>
      <c r="C13" s="21" t="s">
        <v>70</v>
      </c>
      <c r="D13" s="24"/>
      <c r="J13" s="25"/>
    </row>
    <row r="14" spans="2:10" s="1" customFormat="1" x14ac:dyDescent="0.25">
      <c r="B14" s="20" t="s">
        <v>71</v>
      </c>
      <c r="C14" s="21" t="s">
        <v>72</v>
      </c>
      <c r="D14" s="24"/>
      <c r="J14" s="25"/>
    </row>
    <row r="15" spans="2:10" s="1" customFormat="1" ht="17.25" x14ac:dyDescent="0.25">
      <c r="B15" s="20" t="s">
        <v>71</v>
      </c>
      <c r="C15" s="21" t="s">
        <v>73</v>
      </c>
      <c r="D15" s="24"/>
    </row>
    <row r="16" spans="2:10" s="1" customFormat="1" x14ac:dyDescent="0.25">
      <c r="B16" s="20" t="s">
        <v>74</v>
      </c>
      <c r="C16" s="21" t="s">
        <v>75</v>
      </c>
      <c r="D16" s="24"/>
    </row>
    <row r="17" spans="2:4" s="1" customFormat="1" ht="15.75" thickBot="1" x14ac:dyDescent="0.3">
      <c r="B17" s="23"/>
      <c r="D17" s="24"/>
    </row>
    <row r="18" spans="2:4" s="1" customFormat="1" ht="15.75" thickBot="1" x14ac:dyDescent="0.3">
      <c r="B18" s="64" t="s">
        <v>76</v>
      </c>
      <c r="C18" s="65"/>
      <c r="D18" s="66"/>
    </row>
    <row r="19" spans="2:4" s="1" customFormat="1" x14ac:dyDescent="0.25">
      <c r="B19" s="20" t="s">
        <v>77</v>
      </c>
      <c r="C19" s="21" t="s">
        <v>78</v>
      </c>
      <c r="D19" s="22" t="s">
        <v>79</v>
      </c>
    </row>
    <row r="20" spans="2:4" s="1" customFormat="1" x14ac:dyDescent="0.25">
      <c r="B20" s="20" t="s">
        <v>80</v>
      </c>
      <c r="C20" s="21" t="s">
        <v>55</v>
      </c>
      <c r="D20" s="22" t="s">
        <v>81</v>
      </c>
    </row>
    <row r="21" spans="2:4" s="1" customFormat="1" x14ac:dyDescent="0.25">
      <c r="B21" s="20" t="s">
        <v>57</v>
      </c>
      <c r="C21" s="21" t="s">
        <v>82</v>
      </c>
      <c r="D21" s="22"/>
    </row>
    <row r="22" spans="2:4" s="1" customFormat="1" x14ac:dyDescent="0.25">
      <c r="B22" s="20" t="s">
        <v>59</v>
      </c>
      <c r="C22" s="21" t="s">
        <v>83</v>
      </c>
      <c r="D22" s="22"/>
    </row>
    <row r="23" spans="2:4" s="1" customFormat="1" ht="15.75" thickBot="1" x14ac:dyDescent="0.3">
      <c r="B23" s="27"/>
      <c r="C23" s="28"/>
      <c r="D23" s="29"/>
    </row>
    <row r="24" spans="2:4" s="1" customFormat="1" x14ac:dyDescent="0.25"/>
  </sheetData>
  <mergeCells count="3">
    <mergeCell ref="B2:D2"/>
    <mergeCell ref="B8:D8"/>
    <mergeCell ref="B18:D1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773e75-c354-4f2a-9407-e3b196dc750e">
      <Terms xmlns="http://schemas.microsoft.com/office/infopath/2007/PartnerControls"/>
    </lcf76f155ced4ddcb4097134ff3c332f>
    <TaxCatchAll xmlns="a3c5769b-ab47-4083-aeb1-f6a17f2895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32F99843353C4AA1AC600B8F33E0FF" ma:contentTypeVersion="10" ma:contentTypeDescription="Crie um novo documento." ma:contentTypeScope="" ma:versionID="55ef04c51e5beda25969b55059c7e82c">
  <xsd:schema xmlns:xsd="http://www.w3.org/2001/XMLSchema" xmlns:xs="http://www.w3.org/2001/XMLSchema" xmlns:p="http://schemas.microsoft.com/office/2006/metadata/properties" xmlns:ns2="c0773e75-c354-4f2a-9407-e3b196dc750e" xmlns:ns3="a3c5769b-ab47-4083-aeb1-f6a17f289559" targetNamespace="http://schemas.microsoft.com/office/2006/metadata/properties" ma:root="true" ma:fieldsID="4bb2d3a33c363dc8d69226f3555a1a94" ns2:_="" ns3:_="">
    <xsd:import namespace="c0773e75-c354-4f2a-9407-e3b196dc750e"/>
    <xsd:import namespace="a3c5769b-ab47-4083-aeb1-f6a17f289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73e75-c354-4f2a-9407-e3b196dc7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f8fd50ab-59a0-4686-a7fe-7ca55a2688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5769b-ab47-4083-aeb1-f6a17f28955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e5936a2-df4c-4c27-9f8d-e456e8a44d2f}" ma:internalName="TaxCatchAll" ma:showField="CatchAllData" ma:web="a3c5769b-ab47-4083-aeb1-f6a17f2895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190815-DAC8-4934-9338-251657262945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c0773e75-c354-4f2a-9407-e3b196dc750e"/>
    <ds:schemaRef ds:uri="http://schemas.microsoft.com/office/infopath/2007/PartnerControls"/>
    <ds:schemaRef ds:uri="a3c5769b-ab47-4083-aeb1-f6a17f289559"/>
  </ds:schemaRefs>
</ds:datastoreItem>
</file>

<file path=customXml/itemProps2.xml><?xml version="1.0" encoding="utf-8"?>
<ds:datastoreItem xmlns:ds="http://schemas.openxmlformats.org/officeDocument/2006/customXml" ds:itemID="{CAE3F6E3-53E0-4A0E-8801-E60348013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73e75-c354-4f2a-9407-e3b196dc750e"/>
    <ds:schemaRef ds:uri="a3c5769b-ab47-4083-aeb1-f6a17f289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9B27D8-E36D-4C59-9BCD-C4DC85D11B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Tabela de Conversões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Paula Buhse</dc:creator>
  <cp:keywords/>
  <dc:description/>
  <cp:lastModifiedBy>Catarina Garcia Souza</cp:lastModifiedBy>
  <cp:revision/>
  <dcterms:created xsi:type="dcterms:W3CDTF">2024-01-02T11:07:17Z</dcterms:created>
  <dcterms:modified xsi:type="dcterms:W3CDTF">2025-09-11T11:34:03Z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0x0101009E32F99843353C4AA1AC600B8F33E0FF</vt:lpwstr>
  </property>
  <property fmtid="{D5CDD505-2E9C-101B-9397-08002B2CF9AE}" pid="3" name="MediaServiceImageTags">
    <vt:lpwstr/>
  </property>
</Properties>
</file>