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August 2025\"/>
    </mc:Choice>
  </mc:AlternateContent>
  <xr:revisionPtr revIDLastSave="0" documentId="13_ncr:1_{390F8016-54BD-45D9-9894-11D194FF0744}" xr6:coauthVersionLast="47" xr6:coauthVersionMax="47" xr10:uidLastSave="{00000000-0000-0000-0000-000000000000}"/>
  <bookViews>
    <workbookView xWindow="27585" yWindow="2280" windowWidth="23445" windowHeight="13995" xr2:uid="{C9082305-17D1-4869-843C-4336A5FCDFA4}"/>
  </bookViews>
  <sheets>
    <sheet name="DataS4" sheetId="8" r:id="rId1"/>
    <sheet name="enzyme parameters" sheetId="4" r:id="rId2"/>
    <sheet name="biophysical paramete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7" l="1"/>
  <c r="G119" i="4"/>
  <c r="I119" i="4" s="1"/>
  <c r="G121" i="4"/>
  <c r="I121" i="4" s="1"/>
  <c r="G122" i="4"/>
  <c r="I122" i="4" s="1"/>
  <c r="G127" i="4"/>
  <c r="A19" i="7"/>
  <c r="G106" i="4"/>
  <c r="J95" i="4"/>
  <c r="J94" i="4"/>
  <c r="J93" i="4"/>
  <c r="J92" i="4"/>
  <c r="J86" i="4"/>
  <c r="J85" i="4"/>
  <c r="J84" i="4"/>
  <c r="J83" i="4"/>
  <c r="J78" i="4"/>
  <c r="J77" i="4"/>
  <c r="J76" i="4"/>
  <c r="J75" i="4"/>
  <c r="J67" i="4"/>
  <c r="J68" i="4"/>
  <c r="J69" i="4"/>
  <c r="J70" i="4"/>
  <c r="J66" i="4"/>
  <c r="J65" i="4"/>
  <c r="J64" i="4"/>
  <c r="J63" i="4"/>
  <c r="J62" i="4"/>
  <c r="J57" i="4"/>
  <c r="J56" i="4"/>
  <c r="J55" i="4"/>
  <c r="J54" i="4"/>
  <c r="J53" i="4"/>
  <c r="J46" i="4"/>
  <c r="J45" i="4"/>
  <c r="J44" i="4"/>
  <c r="J43" i="4"/>
  <c r="J42" i="4"/>
  <c r="J30" i="4"/>
  <c r="J31" i="4"/>
  <c r="J32" i="4"/>
  <c r="J33" i="4"/>
  <c r="J34" i="4"/>
  <c r="J35" i="4"/>
  <c r="J29" i="4"/>
  <c r="J28" i="4"/>
  <c r="J27" i="4"/>
  <c r="J26" i="4"/>
  <c r="J25" i="4"/>
  <c r="J15" i="4"/>
  <c r="J16" i="4"/>
  <c r="J17" i="4"/>
  <c r="J18" i="4"/>
  <c r="J14" i="4"/>
  <c r="J13" i="4"/>
  <c r="J6" i="4"/>
  <c r="J9" i="4" s="1"/>
  <c r="J5" i="4"/>
  <c r="J8" i="4" s="1"/>
  <c r="G128" i="4" s="1"/>
  <c r="I128" i="4" s="1"/>
  <c r="I140" i="4"/>
  <c r="I139" i="4"/>
  <c r="I138" i="4"/>
  <c r="I137" i="4"/>
  <c r="I136" i="4"/>
  <c r="I135" i="4"/>
  <c r="I134" i="4"/>
  <c r="I133" i="4"/>
  <c r="I132" i="4"/>
  <c r="I131" i="4"/>
  <c r="I130" i="4"/>
  <c r="I129" i="4"/>
  <c r="I125" i="4"/>
  <c r="I123" i="4"/>
  <c r="E98" i="4"/>
  <c r="E97" i="4"/>
  <c r="J98" i="4"/>
  <c r="E89" i="4"/>
  <c r="E88" i="4"/>
  <c r="J89" i="4"/>
  <c r="E81" i="4"/>
  <c r="E80" i="4"/>
  <c r="J81" i="4"/>
  <c r="E73" i="4"/>
  <c r="E72" i="4"/>
  <c r="E60" i="4"/>
  <c r="E59" i="4"/>
  <c r="E49" i="4"/>
  <c r="E48" i="4"/>
  <c r="E38" i="4"/>
  <c r="E37" i="4"/>
  <c r="E21" i="4"/>
  <c r="E20" i="4"/>
  <c r="E9" i="4"/>
  <c r="E8" i="4"/>
  <c r="J21" i="4" l="1"/>
  <c r="J48" i="4"/>
  <c r="G107" i="4" s="1"/>
  <c r="I107" i="4" s="1"/>
  <c r="J37" i="4"/>
  <c r="G108" i="4" s="1"/>
  <c r="I108" i="4" s="1"/>
  <c r="J38" i="4"/>
  <c r="J80" i="4"/>
  <c r="G116" i="4" s="1"/>
  <c r="I116" i="4" s="1"/>
  <c r="J88" i="4"/>
  <c r="G115" i="4" s="1"/>
  <c r="I115" i="4" s="1"/>
  <c r="J97" i="4"/>
  <c r="G117" i="4" s="1"/>
  <c r="I117" i="4" s="1"/>
  <c r="J60" i="4"/>
  <c r="J20" i="4"/>
  <c r="G126" i="4" s="1"/>
  <c r="I126" i="4" s="1"/>
  <c r="J49" i="4"/>
  <c r="J73" i="4"/>
  <c r="J72" i="4"/>
  <c r="G114" i="4" s="1"/>
  <c r="I114" i="4" s="1"/>
  <c r="J59" i="4"/>
  <c r="G113" i="4" s="1"/>
  <c r="I113" i="4" s="1"/>
  <c r="I106" i="4"/>
  <c r="G112" i="4" l="1"/>
  <c r="I112" i="4" s="1"/>
  <c r="G118" i="4"/>
  <c r="I118" i="4" s="1"/>
  <c r="G124" i="4"/>
  <c r="I124" i="4" s="1"/>
  <c r="G120" i="4"/>
  <c r="I120" i="4" s="1"/>
  <c r="I127" i="4"/>
  <c r="G109" i="4"/>
  <c r="I109" i="4" s="1"/>
  <c r="G110" i="4"/>
  <c r="I110" i="4" s="1"/>
  <c r="G111" i="4"/>
  <c r="I111" i="4" s="1"/>
</calcChain>
</file>

<file path=xl/sharedStrings.xml><?xml version="1.0" encoding="utf-8"?>
<sst xmlns="http://schemas.openxmlformats.org/spreadsheetml/2006/main" count="479" uniqueCount="306">
  <si>
    <t>acetate</t>
  </si>
  <si>
    <t>formate</t>
  </si>
  <si>
    <t>H2O</t>
  </si>
  <si>
    <t>lactate</t>
  </si>
  <si>
    <t>pyruvate</t>
  </si>
  <si>
    <t>succinate</t>
  </si>
  <si>
    <t>G1</t>
  </si>
  <si>
    <t>G2a</t>
  </si>
  <si>
    <t>CO2</t>
  </si>
  <si>
    <t>TCA6</t>
  </si>
  <si>
    <t>TCA7</t>
  </si>
  <si>
    <t>IM3b</t>
  </si>
  <si>
    <t>IM6</t>
  </si>
  <si>
    <t>IM7</t>
  </si>
  <si>
    <t>R1</t>
  </si>
  <si>
    <t>R2</t>
  </si>
  <si>
    <t>R3</t>
  </si>
  <si>
    <t>R5</t>
  </si>
  <si>
    <t>R6r</t>
  </si>
  <si>
    <t>R8</t>
  </si>
  <si>
    <t>T3</t>
  </si>
  <si>
    <t>T5</t>
  </si>
  <si>
    <t>T8</t>
  </si>
  <si>
    <t>T10</t>
  </si>
  <si>
    <t>T11</t>
  </si>
  <si>
    <t>T12</t>
  </si>
  <si>
    <t>T13</t>
  </si>
  <si>
    <t xml:space="preserve"> </t>
  </si>
  <si>
    <t>T14</t>
  </si>
  <si>
    <t>T15</t>
  </si>
  <si>
    <t>T16</t>
  </si>
  <si>
    <t>T17</t>
  </si>
  <si>
    <t>T23</t>
  </si>
  <si>
    <t>T24</t>
  </si>
  <si>
    <t>Membrane real estate parameters and sources</t>
  </si>
  <si>
    <t>reaction</t>
  </si>
  <si>
    <t>turnover number (s-1)</t>
  </si>
  <si>
    <t>surface area (nm^2)</t>
  </si>
  <si>
    <t>SA:tau</t>
  </si>
  <si>
    <t>source</t>
  </si>
  <si>
    <t>T2/T2in</t>
  </si>
  <si>
    <t>T4/T4in</t>
  </si>
  <si>
    <t>T6/T6in</t>
  </si>
  <si>
    <t>T9/T9in</t>
  </si>
  <si>
    <t>journals.asm.org/doi/epdf/10.1128/jb.144.1.274-278.1980, www.cell.com/biophysj/pdf/S0006-3495(14)02214-0.pdf</t>
  </si>
  <si>
    <t xml:space="preserve">assumed same as glucose  </t>
  </si>
  <si>
    <t>journals.asm.org/doi/epdf/10.1128/jb.144.1.274-278.1980</t>
  </si>
  <si>
    <t>T18 :</t>
  </si>
  <si>
    <t>T19 :</t>
  </si>
  <si>
    <t>T20 :</t>
  </si>
  <si>
    <t>T21 :</t>
  </si>
  <si>
    <t>T22 :</t>
  </si>
  <si>
    <t>survey of turnover numbers</t>
  </si>
  <si>
    <t>(NOTE: if temperature not listed in manuscript, it was assumed to be RT, 22C)</t>
  </si>
  <si>
    <t>T=37C</t>
  </si>
  <si>
    <t>proton coupled transporter</t>
  </si>
  <si>
    <t>turn over (1/s)</t>
  </si>
  <si>
    <t>metabolite, origin, host</t>
  </si>
  <si>
    <t>reference</t>
  </si>
  <si>
    <t>Lactate/H+, Rat transporters in Oocyte</t>
  </si>
  <si>
    <t>https://portlandpress.com/biochemj/article/425/3/523/44838/AR-C155858-is-a-potent-inhibitor-of</t>
  </si>
  <si>
    <t>Lactate/H+, Human Erythrocytes</t>
  </si>
  <si>
    <t>https://link.springer.com/article/10.1007/BF01870219</t>
  </si>
  <si>
    <t>NADPH/H+, Human eostinophil</t>
  </si>
  <si>
    <t>https://journals.physiology.org/doi/pdf/10.1152/physrev.00028.2002</t>
  </si>
  <si>
    <t>Amino acid/H+, Arabidopsis thaliana in Oocyte</t>
  </si>
  <si>
    <t>https://www.jbc.org/article/S0021-9258(17)46162-X/fulltext</t>
  </si>
  <si>
    <t>Sucrose/H+, Z. Mays</t>
  </si>
  <si>
    <t>https://doi.org/10.1371/journal.pone.0012605</t>
  </si>
  <si>
    <t>median</t>
  </si>
  <si>
    <t>mean</t>
  </si>
  <si>
    <t>dehydrogenase/reductase reactions</t>
  </si>
  <si>
    <t>E. coli SDH</t>
  </si>
  <si>
    <t>Brenda.org</t>
  </si>
  <si>
    <t>F. nucleatum LDH</t>
  </si>
  <si>
    <t>https://doi.org/10.1186/s13568-014-0076-1</t>
  </si>
  <si>
    <t xml:space="preserve">DOI: 10.1016/s0005-2728(01)00236-5 </t>
  </si>
  <si>
    <t>P. putida, lactate oxidation</t>
  </si>
  <si>
    <t>doi: 10.1128/JB.00342-17.</t>
  </si>
  <si>
    <t>E. coli Frd</t>
  </si>
  <si>
    <t xml:space="preserve">DOI: 10.1139/o79-101 </t>
  </si>
  <si>
    <t>Bacillus LDH</t>
  </si>
  <si>
    <t>https://doi.org/10.1093/protein/12.10.851</t>
  </si>
  <si>
    <t>Yeast LDH, cytochrome C</t>
  </si>
  <si>
    <t>https://doi.org/10.1016/0006-3002(59)90142-8</t>
  </si>
  <si>
    <t>P. denitrificans, SDH</t>
  </si>
  <si>
    <t xml:space="preserve">DOI: 10.1007/s002030050611 </t>
  </si>
  <si>
    <t>P. aeruginosa LDH</t>
  </si>
  <si>
    <t>E. coli LDH, lactate production</t>
  </si>
  <si>
    <t>ABC transporters</t>
  </si>
  <si>
    <t>Human TAPL</t>
  </si>
  <si>
    <t>https://doi.org/10.1073/pnas.1418100112</t>
  </si>
  <si>
    <t>E. coli MsbA</t>
  </si>
  <si>
    <t>https://doi.org/10.1016/j.febslet.2011.10.015</t>
  </si>
  <si>
    <t>Yeast Atm1p</t>
  </si>
  <si>
    <t>https://doi.org/10.1080/09687860500473630</t>
  </si>
  <si>
    <t xml:space="preserve">Human TAP </t>
  </si>
  <si>
    <t>https://doi.org/10.1073/pnas.061467898</t>
  </si>
  <si>
    <t>C. alkanolyticum ABC trans</t>
  </si>
  <si>
    <t>https://doi.org/10.1128/AEM.00792-15</t>
  </si>
  <si>
    <t>electron transport reactions</t>
  </si>
  <si>
    <t>E. coli Nuo complex</t>
  </si>
  <si>
    <t>doi: 10.1074/jbc.M111.274571.</t>
  </si>
  <si>
    <t>B. taurus Nuo complex</t>
  </si>
  <si>
    <t xml:space="preserve">doi: 10.1016/j.bmc.2004.08.012. </t>
  </si>
  <si>
    <t>doi.org/10.1111/j.1432-1033.1995.0538h.x</t>
  </si>
  <si>
    <t>https://doi.org/10.1016/S0005-2728(98)00026-7</t>
  </si>
  <si>
    <t>Y. lipolytica complex 1</t>
  </si>
  <si>
    <t>https://doi.org/10.1016/j.bbabio.2016.09.014</t>
  </si>
  <si>
    <t>E. coli Ndh-II</t>
  </si>
  <si>
    <t>doi.org/10.1016/S0014-5793(00)01130-3</t>
  </si>
  <si>
    <t>C. glutamicum NdhII</t>
  </si>
  <si>
    <t>https://doi.org/10.1016/j.jbiosc.2021.10.004</t>
  </si>
  <si>
    <t>doi:10.1128/AEM.03116-14</t>
  </si>
  <si>
    <t>A. xylanuss NdhII</t>
  </si>
  <si>
    <t>https://doi.org/10.1006/bbrc.1998.8749</t>
  </si>
  <si>
    <t>doi.org/10.1271/bbb.69.149</t>
  </si>
  <si>
    <t>M. tuberculosis Ndh-II</t>
  </si>
  <si>
    <t>https://doi.org/10.1021/bi4013897</t>
  </si>
  <si>
    <t>S. agalactiae</t>
  </si>
  <si>
    <t>DOI: https://doi.org/10.1128/mBio.01034-18</t>
  </si>
  <si>
    <t>C. thermarum NdhII</t>
  </si>
  <si>
    <t>https://doi.org/10.1038/srep40165</t>
  </si>
  <si>
    <t>https://doi.org/10.1016/S0014-5793(00)01130-3</t>
  </si>
  <si>
    <t>E. coli bo cyto</t>
  </si>
  <si>
    <t>doi.org/10.1128/jb.134.1.115-124.1978</t>
  </si>
  <si>
    <t>https://doi.org/10.1021/bi9727592</t>
  </si>
  <si>
    <t xml:space="preserve">doi: 10.1016/0005-2728(93)90194-k. </t>
  </si>
  <si>
    <t>https://doi.org/10.1038/nchembio.135</t>
  </si>
  <si>
    <t>E. coli bd cyd</t>
  </si>
  <si>
    <t xml:space="preserve">doi: 10.1038/srep27631. </t>
  </si>
  <si>
    <t>E. coli bd cyd I</t>
  </si>
  <si>
    <t>doi:10.1128/JB.00562-09</t>
  </si>
  <si>
    <t>max</t>
  </si>
  <si>
    <t>ATP synthase</t>
  </si>
  <si>
    <t>E. coli</t>
  </si>
  <si>
    <t>https://doi.org/10.1111/j.1432-1033.1997.0336a.x</t>
  </si>
  <si>
    <t>mammalian</t>
  </si>
  <si>
    <t>10.1093/function/zqab065</t>
  </si>
  <si>
    <t>https://doi.org/10.1016/S0014-5793(99)01060-1</t>
  </si>
  <si>
    <t>chlorophast</t>
  </si>
  <si>
    <t>PtsG</t>
  </si>
  <si>
    <t>https://doi.org/10.1074/jbc.M501440200</t>
  </si>
  <si>
    <t xml:space="preserve">DOI: 10.1139/o80-006 </t>
  </si>
  <si>
    <t>Nuo (Ndh I)</t>
  </si>
  <si>
    <t>Ndh (Ndh II)</t>
  </si>
  <si>
    <t>Cyo</t>
  </si>
  <si>
    <t>Cyd</t>
  </si>
  <si>
    <t>T (exp)</t>
  </si>
  <si>
    <t>matrix coord</t>
  </si>
  <si>
    <t>55,1</t>
  </si>
  <si>
    <t>55,2</t>
  </si>
  <si>
    <t>55,29</t>
  </si>
  <si>
    <t>55,30</t>
  </si>
  <si>
    <t>55,39</t>
  </si>
  <si>
    <t>55,42</t>
  </si>
  <si>
    <t>55,43</t>
  </si>
  <si>
    <t>55,45</t>
  </si>
  <si>
    <t>55,46</t>
  </si>
  <si>
    <t>55,47</t>
  </si>
  <si>
    <t>55,49</t>
  </si>
  <si>
    <t>55,50</t>
  </si>
  <si>
    <t>55,52</t>
  </si>
  <si>
    <t>55,65/66</t>
  </si>
  <si>
    <t>55,67</t>
  </si>
  <si>
    <t>55,68/69</t>
  </si>
  <si>
    <t>55,70</t>
  </si>
  <si>
    <t>55,71/72</t>
  </si>
  <si>
    <t>55,74</t>
  </si>
  <si>
    <t>55,75/76</t>
  </si>
  <si>
    <t>55,77</t>
  </si>
  <si>
    <t>55,78</t>
  </si>
  <si>
    <t>batch</t>
  </si>
  <si>
    <t>glucose</t>
  </si>
  <si>
    <t>cstr</t>
  </si>
  <si>
    <t>surface area percentage: protein coverage of cell membrane</t>
  </si>
  <si>
    <t>percent</t>
  </si>
  <si>
    <t>estimate</t>
  </si>
  <si>
    <t>https://pubs.acs.org/doi/full/10.1021/jp8107446</t>
  </si>
  <si>
    <t>vesicles</t>
  </si>
  <si>
    <t>https://www.nature.com/articles/ncb2561</t>
  </si>
  <si>
    <t>synaptoc vesicle</t>
  </si>
  <si>
    <t>https://doi.org/10.1016/j.cell.2006.10.030</t>
  </si>
  <si>
    <t>red blood cell</t>
  </si>
  <si>
    <t>https://www.pnas.org/doi/abs/10.1073/pnas.0712379105</t>
  </si>
  <si>
    <t>statement</t>
  </si>
  <si>
    <t>https://doi.org/10.1038/s41598-017-16865-6</t>
  </si>
  <si>
    <t>https://pubs.acs.org/doi/full/10.1021/ja902853g</t>
  </si>
  <si>
    <t>cyanobacteria (m/m)</t>
  </si>
  <si>
    <t>https://doi.org/10.1016/S0005-2736(00)00323-0</t>
  </si>
  <si>
    <t>mitochondria rat</t>
  </si>
  <si>
    <t xml:space="preserve">DOI: 10.1083/jcb.102.1.97 </t>
  </si>
  <si>
    <t>mitochondria</t>
  </si>
  <si>
    <t>https://doi.org/10.1073/pnas.78.10.6246</t>
  </si>
  <si>
    <t>mitochondria bovine</t>
  </si>
  <si>
    <t>https://doi.org/10.1016/j.bbabio.2020.148305</t>
  </si>
  <si>
    <t>water content cells</t>
  </si>
  <si>
    <t>mass percent</t>
  </si>
  <si>
    <t>*function of growth stage, medium osmolarity</t>
  </si>
  <si>
    <t>E. coli, early stationary</t>
  </si>
  <si>
    <t xml:space="preserve">DOI: 10.1371/journal.pone.0067590 </t>
  </si>
  <si>
    <t>doi.org/10.1271/bbb1961.51.407</t>
  </si>
  <si>
    <t>E. coli, general data</t>
  </si>
  <si>
    <t>Neidhardt F.C. Escherichia coli and Salmonella: Cellular and Molecular Biology. Vol 1, ASM Press 1996. chapter 3</t>
  </si>
  <si>
    <t>cell density, wet</t>
  </si>
  <si>
    <t>g/cm^3</t>
  </si>
  <si>
    <t>refernce</t>
  </si>
  <si>
    <t>E.coli</t>
  </si>
  <si>
    <t>cell density, dry</t>
  </si>
  <si>
    <t>late log</t>
  </si>
  <si>
    <t>stationary</t>
  </si>
  <si>
    <t>P/O number</t>
  </si>
  <si>
    <t>*</t>
  </si>
  <si>
    <t>various</t>
  </si>
  <si>
    <t>B/r</t>
  </si>
  <si>
    <t>numbers are all lower than most studies</t>
  </si>
  <si>
    <t>https://doi.org/10.1128/jb.144.1.114-123.1980</t>
  </si>
  <si>
    <t>B</t>
  </si>
  <si>
    <t>numbers determined from a series of dilution rates</t>
  </si>
  <si>
    <t>https://doi.org/10.1128/jb.123.3.1076-1087.1975</t>
  </si>
  <si>
    <t>galactose</t>
  </si>
  <si>
    <t>mannitol</t>
  </si>
  <si>
    <t>glycerol</t>
  </si>
  <si>
    <t>glycerol, implied for other substrates</t>
  </si>
  <si>
    <t>assumed value in review paper</t>
  </si>
  <si>
    <t>10.1128/mr.48.3.222-271.1984</t>
  </si>
  <si>
    <t>number determined from a series of dilution rates</t>
  </si>
  <si>
    <t>https://doi.org/10.1128/jb.126.1.251-256.1976</t>
  </si>
  <si>
    <t>1-1.5</t>
  </si>
  <si>
    <t>review of papers</t>
  </si>
  <si>
    <t>doi: 10.3389/fbioe.2019.00327</t>
  </si>
  <si>
    <t>glucose, acetate, glycerol</t>
  </si>
  <si>
    <t>cstr (D=0.025-0.314/h)</t>
  </si>
  <si>
    <t>MG1655</t>
  </si>
  <si>
    <t>determined from a series of dilution rates/substrates, assumed one value</t>
  </si>
  <si>
    <t>https://doi.org/10.1002/bit.22802</t>
  </si>
  <si>
    <t>cstr (D=0.14/h)</t>
  </si>
  <si>
    <t>W</t>
  </si>
  <si>
    <t>units are unclear in paper, assumed molH+/molO</t>
  </si>
  <si>
    <t>doi.org/10.1111/j.1432-1033.1976.tb10639.x</t>
  </si>
  <si>
    <t>fructose</t>
  </si>
  <si>
    <t>W3110</t>
  </si>
  <si>
    <t>P31 NMR study</t>
  </si>
  <si>
    <t>https://doi.org/10.1093/jb/mvh147</t>
  </si>
  <si>
    <t>cstr (D=0.26/h)</t>
  </si>
  <si>
    <t>K12</t>
  </si>
  <si>
    <t>calculated from oxic  cstr experiments</t>
  </si>
  <si>
    <t>doi.org/10.1007/BF00492023</t>
  </si>
  <si>
    <t>cstr (D=0.38/h)</t>
  </si>
  <si>
    <t xml:space="preserve">E. coli Lactose/H+ </t>
  </si>
  <si>
    <t>https://doi.org/10.1016/j.ymben.2009.08.004</t>
  </si>
  <si>
    <t>10.1016/j.tibs.2013.11.001</t>
  </si>
  <si>
    <t>Sdh</t>
  </si>
  <si>
    <t>Frd</t>
  </si>
  <si>
    <t>Ldh</t>
  </si>
  <si>
    <t>Pox</t>
  </si>
  <si>
    <t>Fdh</t>
  </si>
  <si>
    <t>Nuo</t>
  </si>
  <si>
    <t>Ndh</t>
  </si>
  <si>
    <t>Pnt</t>
  </si>
  <si>
    <t>PO4-2</t>
  </si>
  <si>
    <t>SO4-2</t>
  </si>
  <si>
    <t>Q10 = 2</t>
  </si>
  <si>
    <t>Mgl</t>
  </si>
  <si>
    <t>Amt</t>
  </si>
  <si>
    <t>literature survey, area: assumed 12 TM</t>
  </si>
  <si>
    <t xml:space="preserve">literature survey, Szenk et al  </t>
  </si>
  <si>
    <t>literature survey, DOI: 10.1016/s0005-2728(01)00236-5 , area: Szenk et al.</t>
  </si>
  <si>
    <t xml:space="preserve">literature survey, area: 6 transmembrane helices, biocyc  </t>
  </si>
  <si>
    <t>literature survey, area assumed the same as SDH</t>
  </si>
  <si>
    <t>literature survey, area: doi.org/10.1073/pnas.0805027105</t>
  </si>
  <si>
    <t xml:space="preserve">literature survey, area:  transmembrane helices, biocyc  </t>
  </si>
  <si>
    <t>literature survey, area: doi.org/10.1038/nature10330 55 TM domains, additional info: doi: 10.1074/jbc.M111.274571.</t>
  </si>
  <si>
    <t>literature survey, area from Szenk et al</t>
  </si>
  <si>
    <t>literature survey, area: CydA 9 transmembrane domains, CydB 8 transmembrane domains</t>
  </si>
  <si>
    <t xml:space="preserve">literature survey, area: CyoA 2 transmembrane domains, CyoB 15 transmembrane domains, CyoC 5 transmembrane domains,doi: 10.1016/0005-2728(93)90194-k. </t>
  </si>
  <si>
    <t xml:space="preserve">literature survey, area: Szenk et al   </t>
  </si>
  <si>
    <t>literature survey, area: 13 transmembrane helices</t>
  </si>
  <si>
    <t xml:space="preserve">literature survey, assumed same as lactate, area: SatP up to 36 transmembrane helices  </t>
  </si>
  <si>
    <t>literature survey,, area: www.pnas.org/doi/10.1073/pnas.0610348104</t>
  </si>
  <si>
    <t xml:space="preserve"> literature survey,  area based on SatP </t>
  </si>
  <si>
    <t xml:space="preserve"> assumed same as lactate, area based on SatP </t>
  </si>
  <si>
    <t>literature survey, area elifesciences.org/articles/27829</t>
  </si>
  <si>
    <t>assumed same as glycerol aquaporin, bicarbonate, journals.asm.org/doi/epdf/10.1128/jb.144.1.274-278.1980</t>
  </si>
  <si>
    <t>literature survey, area assumed same as SO4 transport</t>
  </si>
  <si>
    <t xml:space="preserve"> literature survey, area based on SatP </t>
  </si>
  <si>
    <t>literature survey,area: 12 transmembrane helices</t>
  </si>
  <si>
    <t xml:space="preserve">literature survey, area based on SatP </t>
  </si>
  <si>
    <t>literature survey, area: 12 TM</t>
  </si>
  <si>
    <t>gene</t>
  </si>
  <si>
    <t>Supplementary Data S4</t>
  </si>
  <si>
    <t>tab:</t>
  </si>
  <si>
    <r>
      <rPr>
        <b/>
        <sz val="11"/>
        <color theme="1"/>
        <rFont val="Calibri"/>
        <family val="2"/>
        <scheme val="minor"/>
      </rPr>
      <t>biophysical parameters</t>
    </r>
    <r>
      <rPr>
        <sz val="11"/>
        <color theme="1"/>
        <rFont val="Calibri"/>
        <family val="2"/>
        <scheme val="minor"/>
      </rPr>
      <t>: literature review of parameters needed for calculations in the presented study</t>
    </r>
  </si>
  <si>
    <r>
      <rPr>
        <b/>
        <sz val="11"/>
        <color theme="1"/>
        <rFont val="Calibri"/>
        <family val="2"/>
        <scheme val="minor"/>
      </rPr>
      <t>enzyme parameters</t>
    </r>
    <r>
      <rPr>
        <sz val="11"/>
        <color theme="1"/>
        <rFont val="Calibri"/>
        <family val="2"/>
        <scheme val="minor"/>
      </rPr>
      <t>: literature review of enzyme kcat (turnover) numbers and enzyme surface area requirements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</si>
  <si>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</si>
  <si>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t>literature review of enzyme and biophysical parameters used in study</t>
  </si>
  <si>
    <t>Supporting Information for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</si>
  <si>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</si>
  <si>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Cell Geometry and Membrane Protein Crowding Constrain Growth Rate, Overflow Metabolism, Respiration, and Maintenance Energy</t>
  </si>
  <si>
    <t>set to 825 currently, not used in  current study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</si>
  <si>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</si>
  <si>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</si>
  <si>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</si>
  <si>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t>3.     Department of Chemical Engineering and Applied Chemistry, University of Toronto, Canada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</si>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</sst>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2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2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</cellXfs>
  <cellStyles count="4">
    <cellStyle name="Hyperlink" xfId="2" builtinId="8"/>
    <cellStyle name="Normal" xfId="0" builtinId="0"/>
    <cellStyle name="Normal 2" xfId="1" xr:uid="{250274F9-6332-4E0C-BE0E-572F4395F12D}"/>
    <cellStyle name="Normal 8" xfId="3" xr:uid="{F84A31A9-C02C-473C-9131-01D27FBC7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rossmark.crossref.org/dialog?doi=10.1128%2FAEM.00792-15&amp;domain=journals.asm.org&amp;uri_scheme=https%3A&amp;cm_version=v2.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114300</xdr:rowOff>
    </xdr:to>
    <xdr:sp macro="" textlink="">
      <xdr:nvSpPr>
        <xdr:cNvPr id="2" name="AutoShape 1" descr="Check for updates on crossma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2FDDA-CA16-4AE4-8EEE-EC17BDCBE77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114300</xdr:rowOff>
    </xdr:to>
    <xdr:sp macro="" textlink="">
      <xdr:nvSpPr>
        <xdr:cNvPr id="3" name="AutoShape 1" descr="Check for updates on crossma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AE81C-46FE-463A-92A5-89F28DE5099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134.1.115-124.1978" TargetMode="External"/><Relationship Id="rId13" Type="http://schemas.openxmlformats.org/officeDocument/2006/relationships/hyperlink" Target="https://doi.org/10.1128/AEM.00792-15" TargetMode="External"/><Relationship Id="rId18" Type="http://schemas.openxmlformats.org/officeDocument/2006/relationships/hyperlink" Target="https://doi.org/10.1371/journal.pone.0012605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doi.org/10.1016/s0005-2728(01)00236-5" TargetMode="External"/><Relationship Id="rId21" Type="http://schemas.openxmlformats.org/officeDocument/2006/relationships/hyperlink" Target="https://doi.org/10.1021/bi9727592" TargetMode="External"/><Relationship Id="rId7" Type="http://schemas.openxmlformats.org/officeDocument/2006/relationships/hyperlink" Target="https://doi.org/10.1271/bbb.69.149" TargetMode="External"/><Relationship Id="rId12" Type="http://schemas.openxmlformats.org/officeDocument/2006/relationships/hyperlink" Target="https://doi.org/10.1080/09687860500473630" TargetMode="External"/><Relationship Id="rId17" Type="http://schemas.openxmlformats.org/officeDocument/2006/relationships/hyperlink" Target="https://doi.org/10.1016/0006-3002(59)90142-8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39/o79-101" TargetMode="External"/><Relationship Id="rId16" Type="http://schemas.openxmlformats.org/officeDocument/2006/relationships/hyperlink" Target="https://doi.org/10.1016/j.jbiosc.2021.10.004" TargetMode="External"/><Relationship Id="rId20" Type="http://schemas.openxmlformats.org/officeDocument/2006/relationships/hyperlink" Target="https://doi.org/10.1128/mBio.01034-18" TargetMode="External"/><Relationship Id="rId1" Type="http://schemas.openxmlformats.org/officeDocument/2006/relationships/hyperlink" Target="https://doi.org/10.1093/protein/12.10.851" TargetMode="External"/><Relationship Id="rId6" Type="http://schemas.openxmlformats.org/officeDocument/2006/relationships/hyperlink" Target="https://doi.org/10.1016/S0014-5793(00)01130-3" TargetMode="External"/><Relationship Id="rId11" Type="http://schemas.openxmlformats.org/officeDocument/2006/relationships/hyperlink" Target="https://doi.org/10.1016/j.febslet.2011.10.015" TargetMode="External"/><Relationship Id="rId24" Type="http://schemas.openxmlformats.org/officeDocument/2006/relationships/hyperlink" Target="https://doi.org/10.1016/S0014-5793(00)01130-3" TargetMode="External"/><Relationship Id="rId5" Type="http://schemas.openxmlformats.org/officeDocument/2006/relationships/hyperlink" Target="https://doi.org/10.1186/s13568-014-0076-1" TargetMode="External"/><Relationship Id="rId15" Type="http://schemas.openxmlformats.org/officeDocument/2006/relationships/hyperlink" Target="https://doi.org/10.1021/bi4013897" TargetMode="External"/><Relationship Id="rId23" Type="http://schemas.openxmlformats.org/officeDocument/2006/relationships/hyperlink" Target="https://doi.org/10.1016/j.biosystems.2005.07.002" TargetMode="External"/><Relationship Id="rId10" Type="http://schemas.openxmlformats.org/officeDocument/2006/relationships/hyperlink" Target="https://doi.org/10.1073/pnas.1418100112" TargetMode="External"/><Relationship Id="rId19" Type="http://schemas.openxmlformats.org/officeDocument/2006/relationships/hyperlink" Target="https://doi.org/10.1016/S0005-2728(98)00026-7" TargetMode="External"/><Relationship Id="rId4" Type="http://schemas.openxmlformats.org/officeDocument/2006/relationships/hyperlink" Target="https://doi.org/10.1007/s002030050611" TargetMode="External"/><Relationship Id="rId9" Type="http://schemas.openxmlformats.org/officeDocument/2006/relationships/hyperlink" Target="https://doi.org/10.1111/j.1432-1033.1995.0538h.x" TargetMode="External"/><Relationship Id="rId14" Type="http://schemas.openxmlformats.org/officeDocument/2006/relationships/hyperlink" Target="https://doi.org/10.1073/pnas.061467898" TargetMode="External"/><Relationship Id="rId22" Type="http://schemas.openxmlformats.org/officeDocument/2006/relationships/hyperlink" Target="https://doi.org/10.1128/jb.134.1.115-124.197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144.1.114-123.1980" TargetMode="External"/><Relationship Id="rId13" Type="http://schemas.openxmlformats.org/officeDocument/2006/relationships/hyperlink" Target="https://doi.org/10.1128/jb.123.3.1076-1087.1975" TargetMode="External"/><Relationship Id="rId18" Type="http://schemas.openxmlformats.org/officeDocument/2006/relationships/hyperlink" Target="https://doi.org/10.1111/j.1432-1033.1976.tb10639.x" TargetMode="External"/><Relationship Id="rId26" Type="http://schemas.openxmlformats.org/officeDocument/2006/relationships/hyperlink" Target="https://doi.org/10.1016/j.bbabio.2020.148305" TargetMode="External"/><Relationship Id="rId3" Type="http://schemas.openxmlformats.org/officeDocument/2006/relationships/hyperlink" Target="https://doi.org/10.1371/journal.pone.0067590" TargetMode="External"/><Relationship Id="rId21" Type="http://schemas.openxmlformats.org/officeDocument/2006/relationships/hyperlink" Target="https://doi.org/10.1111/j.1432-1033.1976.tb10639.x" TargetMode="External"/><Relationship Id="rId7" Type="http://schemas.openxmlformats.org/officeDocument/2006/relationships/hyperlink" Target="https://doi.org/10.1271/bbb1961.51.407" TargetMode="External"/><Relationship Id="rId12" Type="http://schemas.openxmlformats.org/officeDocument/2006/relationships/hyperlink" Target="https://doi.org/10.1128/jb.123.3.1076-1087.1975" TargetMode="External"/><Relationship Id="rId17" Type="http://schemas.openxmlformats.org/officeDocument/2006/relationships/hyperlink" Target="https://doi.org/10.1128/jb.123.3.1076-1087.1975" TargetMode="External"/><Relationship Id="rId25" Type="http://schemas.openxmlformats.org/officeDocument/2006/relationships/hyperlink" Target="https://doi.org/10.1016/j.cell.2006.10.030" TargetMode="External"/><Relationship Id="rId2" Type="http://schemas.openxmlformats.org/officeDocument/2006/relationships/hyperlink" Target="https://doi.org/10.1083/jcb.102.1.97" TargetMode="External"/><Relationship Id="rId16" Type="http://schemas.openxmlformats.org/officeDocument/2006/relationships/hyperlink" Target="https://doi.org/10.1128/jb.123.3.1076-1087.1975" TargetMode="External"/><Relationship Id="rId20" Type="http://schemas.openxmlformats.org/officeDocument/2006/relationships/hyperlink" Target="https://doi.org/10.1111/j.1432-1033.1976.tb10639.x" TargetMode="External"/><Relationship Id="rId1" Type="http://schemas.openxmlformats.org/officeDocument/2006/relationships/hyperlink" Target="https://doi.org/10.1016/S0005-2736(00)00323-0" TargetMode="External"/><Relationship Id="rId6" Type="http://schemas.openxmlformats.org/officeDocument/2006/relationships/hyperlink" Target="https://doi.org/10.1371/journal.pone.0067590" TargetMode="External"/><Relationship Id="rId11" Type="http://schemas.openxmlformats.org/officeDocument/2006/relationships/hyperlink" Target="https://doi.org/10.1002/bit.22802" TargetMode="External"/><Relationship Id="rId24" Type="http://schemas.openxmlformats.org/officeDocument/2006/relationships/hyperlink" Target="https://doi.org/10.1111/j.1432-1033.1976.tb10639.x" TargetMode="External"/><Relationship Id="rId5" Type="http://schemas.openxmlformats.org/officeDocument/2006/relationships/hyperlink" Target="https://doi.org/10.1371/journal.pone.0067590" TargetMode="External"/><Relationship Id="rId15" Type="http://schemas.openxmlformats.org/officeDocument/2006/relationships/hyperlink" Target="https://doi.org/10.1128/jb.123.3.1076-1087.1975" TargetMode="External"/><Relationship Id="rId23" Type="http://schemas.openxmlformats.org/officeDocument/2006/relationships/hyperlink" Target="https://doi.org/10.1111/j.1432-1033.1976.tb10639.x" TargetMode="External"/><Relationship Id="rId10" Type="http://schemas.openxmlformats.org/officeDocument/2006/relationships/hyperlink" Target="https://doi.org/10.1128/jb.126.1.251-256.1976" TargetMode="External"/><Relationship Id="rId19" Type="http://schemas.openxmlformats.org/officeDocument/2006/relationships/hyperlink" Target="https://doi.org/10.1093/jb/mvh147" TargetMode="External"/><Relationship Id="rId4" Type="http://schemas.openxmlformats.org/officeDocument/2006/relationships/hyperlink" Target="https://doi.org/10.1371/journal.pone.0067590" TargetMode="External"/><Relationship Id="rId9" Type="http://schemas.openxmlformats.org/officeDocument/2006/relationships/hyperlink" Target="https://doi.org/10.1128/jb.123.3.1076-1087.1975" TargetMode="External"/><Relationship Id="rId14" Type="http://schemas.openxmlformats.org/officeDocument/2006/relationships/hyperlink" Target="https://doi.org/10.1128/jb.123.3.1076-1087.1975" TargetMode="External"/><Relationship Id="rId22" Type="http://schemas.openxmlformats.org/officeDocument/2006/relationships/hyperlink" Target="https://doi.org/10.1111/j.1432-1033.1976.tb10639.x" TargetMode="External"/><Relationship Id="rId27" Type="http://schemas.openxmlformats.org/officeDocument/2006/relationships/hyperlink" Target="https://doi.org/10.1073/pnas.78.10.6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3461-ECEC-423A-9B33-FDAD5B6C15B5}">
  <dimension ref="A4:G21"/>
  <sheetViews>
    <sheetView tabSelected="1" workbookViewId="0"/>
  </sheetViews>
  <sheetFormatPr defaultRowHeight="15" x14ac:dyDescent="0.25"/>
  <sheetData>
    <row r="4" spans="1:7" ht="18" x14ac:dyDescent="0.25">
      <c r="A4" s="28" t="s">
        <v>296</v>
      </c>
    </row>
    <row r="5" spans="1:7" ht="18" x14ac:dyDescent="0.25">
      <c r="A5" s="28"/>
    </row>
    <row r="6" spans="1:7" ht="18.75" x14ac:dyDescent="0.25">
      <c r="B6" s="29" t="s">
        <v>298</v>
      </c>
    </row>
    <row r="7" spans="1:7" ht="17.25" x14ac:dyDescent="0.25">
      <c r="B7" s="26" t="s">
        <v>301</v>
      </c>
      <c r="C7" s="6"/>
      <c r="D7" s="6"/>
      <c r="E7" s="6"/>
      <c r="F7" s="6"/>
      <c r="G7" s="6"/>
    </row>
    <row r="8" spans="1:7" x14ac:dyDescent="0.25">
      <c r="B8" s="26" t="s">
        <v>27</v>
      </c>
      <c r="C8" s="6"/>
      <c r="D8" s="6"/>
      <c r="E8" s="6"/>
      <c r="F8" s="6"/>
      <c r="G8" s="6"/>
    </row>
    <row r="9" spans="1:7" x14ac:dyDescent="0.25">
      <c r="B9" s="27" t="s">
        <v>294</v>
      </c>
      <c r="C9" s="6"/>
      <c r="D9" s="6"/>
      <c r="E9" s="6"/>
      <c r="F9" s="6"/>
      <c r="G9" s="6"/>
    </row>
    <row r="10" spans="1:7" s="26" customFormat="1" ht="18.75" customHeight="1" x14ac:dyDescent="0.25">
      <c r="B10" s="27" t="s">
        <v>302</v>
      </c>
      <c r="C10" s="6"/>
      <c r="D10" s="31"/>
      <c r="E10" s="31"/>
      <c r="F10" s="31"/>
      <c r="G10" s="31"/>
    </row>
    <row r="11" spans="1:7" x14ac:dyDescent="0.25">
      <c r="B11" s="27" t="s">
        <v>303</v>
      </c>
      <c r="C11" s="6"/>
      <c r="D11" s="6"/>
      <c r="E11" s="6"/>
      <c r="F11" s="6"/>
      <c r="G11" s="6"/>
    </row>
    <row r="12" spans="1:7" x14ac:dyDescent="0.25">
      <c r="B12" s="27" t="s">
        <v>304</v>
      </c>
      <c r="C12" s="6"/>
      <c r="D12" s="6"/>
      <c r="E12" s="6"/>
      <c r="F12" s="6"/>
      <c r="G12" s="6"/>
    </row>
    <row r="13" spans="1:7" x14ac:dyDescent="0.25">
      <c r="B13" s="27" t="s">
        <v>300</v>
      </c>
      <c r="C13" s="6"/>
      <c r="D13" s="6"/>
      <c r="E13" s="6"/>
      <c r="F13" s="6"/>
      <c r="G13" s="6"/>
    </row>
    <row r="14" spans="1:7" ht="17.25" x14ac:dyDescent="0.25">
      <c r="B14" s="30" t="s">
        <v>297</v>
      </c>
    </row>
    <row r="16" spans="1:7" x14ac:dyDescent="0.25">
      <c r="B16" s="4" t="s">
        <v>290</v>
      </c>
    </row>
    <row r="17" spans="2:3" x14ac:dyDescent="0.25">
      <c r="C17" t="s">
        <v>295</v>
      </c>
    </row>
    <row r="19" spans="2:3" x14ac:dyDescent="0.25">
      <c r="B19" t="s">
        <v>291</v>
      </c>
      <c r="C19" t="s">
        <v>293</v>
      </c>
    </row>
    <row r="20" spans="2:3" x14ac:dyDescent="0.25">
      <c r="B20" t="s">
        <v>291</v>
      </c>
      <c r="C20" t="s">
        <v>292</v>
      </c>
    </row>
    <row r="21" spans="2:3" x14ac:dyDescent="0.25">
      <c r="B2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92C5-A748-45A5-A992-3BB5BB1003EB}">
  <dimension ref="B1:M140"/>
  <sheetViews>
    <sheetView workbookViewId="0"/>
  </sheetViews>
  <sheetFormatPr defaultRowHeight="15" x14ac:dyDescent="0.25"/>
  <cols>
    <col min="8" max="8" width="9.140625" style="3"/>
    <col min="10" max="10" width="9.140625" style="3"/>
  </cols>
  <sheetData>
    <row r="1" spans="2:13" x14ac:dyDescent="0.25">
      <c r="B1" s="4" t="s">
        <v>52</v>
      </c>
      <c r="E1" t="s">
        <v>53</v>
      </c>
    </row>
    <row r="2" spans="2:13" x14ac:dyDescent="0.25">
      <c r="B2" s="4"/>
      <c r="J2" s="17" t="s">
        <v>262</v>
      </c>
      <c r="K2" t="s">
        <v>251</v>
      </c>
    </row>
    <row r="3" spans="2:13" x14ac:dyDescent="0.25">
      <c r="H3" s="17" t="s">
        <v>148</v>
      </c>
      <c r="J3" s="17" t="s">
        <v>54</v>
      </c>
    </row>
    <row r="4" spans="2:13" x14ac:dyDescent="0.25">
      <c r="E4" s="4" t="s">
        <v>56</v>
      </c>
      <c r="F4" s="4" t="s">
        <v>57</v>
      </c>
      <c r="G4" s="4"/>
      <c r="H4" s="17" t="s">
        <v>27</v>
      </c>
      <c r="J4" s="17"/>
      <c r="M4" s="4" t="s">
        <v>58</v>
      </c>
    </row>
    <row r="5" spans="2:13" x14ac:dyDescent="0.25">
      <c r="B5" s="4" t="s">
        <v>141</v>
      </c>
      <c r="E5">
        <v>150</v>
      </c>
      <c r="F5" t="s">
        <v>135</v>
      </c>
      <c r="H5" s="3">
        <v>23</v>
      </c>
      <c r="J5" s="3">
        <f>E5*(10^(0.03*(37-H5)))</f>
        <v>394.54019878430734</v>
      </c>
      <c r="M5" t="s">
        <v>142</v>
      </c>
    </row>
    <row r="6" spans="2:13" x14ac:dyDescent="0.25">
      <c r="E6">
        <v>210</v>
      </c>
      <c r="F6" t="s">
        <v>135</v>
      </c>
      <c r="H6" s="3">
        <v>22</v>
      </c>
      <c r="J6" s="3">
        <f>E6*(10^(0.03*(37-H6)))</f>
        <v>591.86041556553528</v>
      </c>
      <c r="M6" t="s">
        <v>143</v>
      </c>
    </row>
    <row r="7" spans="2:13" x14ac:dyDescent="0.25">
      <c r="J7" s="3" t="s">
        <v>27</v>
      </c>
    </row>
    <row r="8" spans="2:13" x14ac:dyDescent="0.25">
      <c r="E8">
        <f>MEDIAN(E5:E6)</f>
        <v>180</v>
      </c>
      <c r="F8" t="s">
        <v>69</v>
      </c>
      <c r="J8" s="3">
        <f>MEDIAN(J5:J6)</f>
        <v>493.20030717492131</v>
      </c>
      <c r="K8" t="s">
        <v>69</v>
      </c>
    </row>
    <row r="9" spans="2:13" x14ac:dyDescent="0.25">
      <c r="E9">
        <f>AVERAGE(E5:E6)</f>
        <v>180</v>
      </c>
      <c r="F9" t="s">
        <v>70</v>
      </c>
      <c r="J9" s="3">
        <f>AVERAGE(J5:J6)</f>
        <v>493.20030717492131</v>
      </c>
      <c r="K9" t="s">
        <v>70</v>
      </c>
    </row>
    <row r="11" spans="2:13" x14ac:dyDescent="0.25">
      <c r="B11" s="4" t="s">
        <v>55</v>
      </c>
      <c r="J11" s="17" t="s">
        <v>27</v>
      </c>
    </row>
    <row r="12" spans="2:13" s="4" customFormat="1" x14ac:dyDescent="0.25">
      <c r="E12" s="4" t="s">
        <v>56</v>
      </c>
      <c r="F12" s="4" t="s">
        <v>57</v>
      </c>
      <c r="H12" s="17" t="s">
        <v>27</v>
      </c>
      <c r="J12" s="17"/>
      <c r="M12" s="4" t="s">
        <v>58</v>
      </c>
    </row>
    <row r="13" spans="2:13" s="1" customFormat="1" x14ac:dyDescent="0.25">
      <c r="E13" s="1">
        <v>37</v>
      </c>
      <c r="F13" s="1" t="s">
        <v>249</v>
      </c>
      <c r="H13" s="2">
        <v>37</v>
      </c>
      <c r="J13" s="3">
        <f>E13*(10^(0.03*(37-H13)))</f>
        <v>37</v>
      </c>
      <c r="M13" s="1" t="s">
        <v>250</v>
      </c>
    </row>
    <row r="14" spans="2:13" x14ac:dyDescent="0.25">
      <c r="B14" s="5"/>
      <c r="E14">
        <v>85</v>
      </c>
      <c r="F14" t="s">
        <v>59</v>
      </c>
      <c r="H14" s="3">
        <v>22</v>
      </c>
      <c r="J14" s="3">
        <f>E14*(10^(0.03*(37-H14)))</f>
        <v>239.56254915747857</v>
      </c>
      <c r="M14" t="s">
        <v>60</v>
      </c>
    </row>
    <row r="15" spans="2:13" x14ac:dyDescent="0.25">
      <c r="E15">
        <v>100</v>
      </c>
      <c r="F15" t="s">
        <v>61</v>
      </c>
      <c r="H15" s="3">
        <v>22</v>
      </c>
      <c r="J15" s="3">
        <f t="shared" ref="J15:J18" si="0">E15*(10^(0.03*(37-H15)))</f>
        <v>281.83829312644536</v>
      </c>
      <c r="M15" t="s">
        <v>62</v>
      </c>
    </row>
    <row r="16" spans="2:13" x14ac:dyDescent="0.25">
      <c r="E16">
        <v>300</v>
      </c>
      <c r="F16" t="s">
        <v>63</v>
      </c>
      <c r="H16" s="3">
        <v>37</v>
      </c>
      <c r="J16" s="3">
        <f t="shared" si="0"/>
        <v>300</v>
      </c>
      <c r="M16" t="s">
        <v>64</v>
      </c>
    </row>
    <row r="17" spans="2:13" x14ac:dyDescent="0.25">
      <c r="B17" s="5"/>
      <c r="E17">
        <v>465</v>
      </c>
      <c r="F17" t="s">
        <v>65</v>
      </c>
      <c r="H17" s="3">
        <v>22</v>
      </c>
      <c r="J17" s="3">
        <f t="shared" si="0"/>
        <v>1310.5480630379709</v>
      </c>
      <c r="M17" t="s">
        <v>66</v>
      </c>
    </row>
    <row r="18" spans="2:13" x14ac:dyDescent="0.25">
      <c r="B18" s="5"/>
      <c r="E18">
        <v>500</v>
      </c>
      <c r="F18" t="s">
        <v>67</v>
      </c>
      <c r="H18" s="3">
        <v>25</v>
      </c>
      <c r="J18" s="3">
        <f t="shared" si="0"/>
        <v>1145.4338263838865</v>
      </c>
      <c r="M18" s="5" t="s">
        <v>68</v>
      </c>
    </row>
    <row r="20" spans="2:13" x14ac:dyDescent="0.25">
      <c r="E20" s="1">
        <f>MEDIAN(E13:E18)</f>
        <v>200</v>
      </c>
      <c r="F20" t="s">
        <v>69</v>
      </c>
      <c r="G20" s="6"/>
      <c r="J20" s="2">
        <f>MEDIAN(J13:J18)</f>
        <v>290.91914656322268</v>
      </c>
      <c r="K20" t="s">
        <v>69</v>
      </c>
      <c r="M20" t="s">
        <v>299</v>
      </c>
    </row>
    <row r="21" spans="2:13" x14ac:dyDescent="0.25">
      <c r="E21">
        <f>AVERAGE(E13:E18)</f>
        <v>247.83333333333334</v>
      </c>
      <c r="F21" t="s">
        <v>70</v>
      </c>
      <c r="J21" s="3">
        <f>AVERAGE(J13:J18)</f>
        <v>552.39712195096354</v>
      </c>
      <c r="K21" t="s">
        <v>70</v>
      </c>
    </row>
    <row r="23" spans="2:13" x14ac:dyDescent="0.25">
      <c r="B23" s="4" t="s">
        <v>71</v>
      </c>
    </row>
    <row r="24" spans="2:13" s="4" customFormat="1" x14ac:dyDescent="0.25">
      <c r="E24" s="4" t="s">
        <v>56</v>
      </c>
      <c r="F24" s="4" t="s">
        <v>57</v>
      </c>
      <c r="H24" s="17" t="s">
        <v>27</v>
      </c>
      <c r="J24" s="17"/>
      <c r="M24" s="4" t="s">
        <v>58</v>
      </c>
    </row>
    <row r="25" spans="2:13" x14ac:dyDescent="0.25">
      <c r="E25">
        <v>24</v>
      </c>
      <c r="F25" t="s">
        <v>72</v>
      </c>
      <c r="H25" s="3">
        <v>30</v>
      </c>
      <c r="J25" s="3">
        <f>E25*(10^(0.03*(37-H25)))</f>
        <v>38.923442336614322</v>
      </c>
      <c r="M25" s="5" t="s">
        <v>73</v>
      </c>
    </row>
    <row r="26" spans="2:13" x14ac:dyDescent="0.25">
      <c r="E26">
        <v>78</v>
      </c>
      <c r="F26" t="s">
        <v>72</v>
      </c>
      <c r="H26" s="3">
        <v>30</v>
      </c>
      <c r="J26" s="3">
        <f>E26*(10^(0.03*(37-H26)))</f>
        <v>126.50118759399653</v>
      </c>
      <c r="M26" s="5" t="s">
        <v>73</v>
      </c>
    </row>
    <row r="27" spans="2:13" x14ac:dyDescent="0.25">
      <c r="E27">
        <v>80</v>
      </c>
      <c r="F27" t="s">
        <v>74</v>
      </c>
      <c r="H27" s="3">
        <v>30</v>
      </c>
      <c r="J27" s="3">
        <f t="shared" ref="J27:J35" si="1">E27*(10^(0.03*(37-H27)))</f>
        <v>129.74480778871441</v>
      </c>
      <c r="M27" t="s">
        <v>75</v>
      </c>
    </row>
    <row r="28" spans="2:13" x14ac:dyDescent="0.25">
      <c r="E28">
        <v>100</v>
      </c>
      <c r="F28" t="s">
        <v>72</v>
      </c>
      <c r="H28" s="3">
        <v>30</v>
      </c>
      <c r="J28" s="3">
        <f t="shared" si="1"/>
        <v>162.18100973589301</v>
      </c>
      <c r="M28" s="5" t="s">
        <v>76</v>
      </c>
    </row>
    <row r="29" spans="2:13" x14ac:dyDescent="0.25">
      <c r="E29">
        <v>120</v>
      </c>
      <c r="F29" t="s">
        <v>77</v>
      </c>
      <c r="H29" s="3">
        <v>30</v>
      </c>
      <c r="J29" s="3">
        <f t="shared" si="1"/>
        <v>194.61721168307159</v>
      </c>
      <c r="M29" t="s">
        <v>78</v>
      </c>
    </row>
    <row r="30" spans="2:13" x14ac:dyDescent="0.25">
      <c r="E30">
        <v>217</v>
      </c>
      <c r="F30" t="s">
        <v>79</v>
      </c>
      <c r="H30" s="3">
        <v>30</v>
      </c>
      <c r="J30" s="3">
        <f t="shared" si="1"/>
        <v>351.93279112688782</v>
      </c>
      <c r="M30" s="5" t="s">
        <v>80</v>
      </c>
    </row>
    <row r="31" spans="2:13" x14ac:dyDescent="0.25">
      <c r="E31">
        <v>240</v>
      </c>
      <c r="F31" t="s">
        <v>81</v>
      </c>
      <c r="H31" s="3">
        <v>25</v>
      </c>
      <c r="J31" s="3">
        <f t="shared" si="1"/>
        <v>549.80823666426556</v>
      </c>
      <c r="M31" s="5" t="s">
        <v>82</v>
      </c>
    </row>
    <row r="32" spans="2:13" x14ac:dyDescent="0.25">
      <c r="E32">
        <v>250</v>
      </c>
      <c r="F32" t="s">
        <v>83</v>
      </c>
      <c r="H32" s="3">
        <v>25</v>
      </c>
      <c r="J32" s="3">
        <f t="shared" si="1"/>
        <v>572.71691319194326</v>
      </c>
      <c r="M32" s="5" t="s">
        <v>84</v>
      </c>
    </row>
    <row r="33" spans="2:13" x14ac:dyDescent="0.25">
      <c r="E33">
        <v>260</v>
      </c>
      <c r="F33" t="s">
        <v>85</v>
      </c>
      <c r="H33" s="3">
        <v>30</v>
      </c>
      <c r="J33" s="3">
        <f t="shared" si="1"/>
        <v>421.67062531332181</v>
      </c>
      <c r="M33" s="5" t="s">
        <v>86</v>
      </c>
    </row>
    <row r="34" spans="2:13" x14ac:dyDescent="0.25">
      <c r="E34">
        <v>400</v>
      </c>
      <c r="F34" t="s">
        <v>87</v>
      </c>
      <c r="H34" s="3">
        <v>30</v>
      </c>
      <c r="J34" s="3">
        <f t="shared" si="1"/>
        <v>648.72403894357205</v>
      </c>
      <c r="M34" t="s">
        <v>75</v>
      </c>
    </row>
    <row r="35" spans="2:13" x14ac:dyDescent="0.25">
      <c r="E35">
        <v>410</v>
      </c>
      <c r="F35" t="s">
        <v>88</v>
      </c>
      <c r="H35" s="3">
        <v>30</v>
      </c>
      <c r="J35" s="3">
        <f t="shared" si="1"/>
        <v>664.94213991716128</v>
      </c>
      <c r="M35" s="5" t="s">
        <v>75</v>
      </c>
    </row>
    <row r="37" spans="2:13" x14ac:dyDescent="0.25">
      <c r="E37">
        <f>MEDIAN(E25:E35)</f>
        <v>217</v>
      </c>
      <c r="F37" t="s">
        <v>69</v>
      </c>
      <c r="H37" s="3" t="s">
        <v>27</v>
      </c>
      <c r="J37" s="3">
        <f>MEDIAN(J25:J35)</f>
        <v>351.93279112688782</v>
      </c>
      <c r="L37" t="s">
        <v>69</v>
      </c>
    </row>
    <row r="38" spans="2:13" x14ac:dyDescent="0.25">
      <c r="E38">
        <f>AVERAGE(E25:E35)</f>
        <v>198.09090909090909</v>
      </c>
      <c r="F38" t="s">
        <v>70</v>
      </c>
      <c r="H38" s="3" t="s">
        <v>27</v>
      </c>
      <c r="J38" s="3">
        <f>AVERAGE(J25:J35)</f>
        <v>351.06930948140376</v>
      </c>
      <c r="L38" t="s">
        <v>70</v>
      </c>
    </row>
    <row r="40" spans="2:13" s="4" customFormat="1" x14ac:dyDescent="0.25">
      <c r="B40" s="4" t="s">
        <v>89</v>
      </c>
      <c r="H40" s="17"/>
      <c r="J40" s="17"/>
    </row>
    <row r="41" spans="2:13" s="4" customFormat="1" x14ac:dyDescent="0.25">
      <c r="E41" s="4" t="s">
        <v>56</v>
      </c>
      <c r="F41" s="4" t="s">
        <v>57</v>
      </c>
      <c r="H41" s="17" t="s">
        <v>27</v>
      </c>
      <c r="J41" s="17"/>
      <c r="M41" s="4" t="s">
        <v>58</v>
      </c>
    </row>
    <row r="42" spans="2:13" x14ac:dyDescent="0.25">
      <c r="B42" t="s">
        <v>27</v>
      </c>
      <c r="E42">
        <v>0.13</v>
      </c>
      <c r="F42" t="s">
        <v>90</v>
      </c>
      <c r="H42" s="3">
        <v>37</v>
      </c>
      <c r="J42" s="3">
        <f t="shared" ref="J42:J46" si="2">E42*(10^(0.03*(37-H42)))</f>
        <v>0.13</v>
      </c>
      <c r="M42" s="5" t="s">
        <v>91</v>
      </c>
    </row>
    <row r="43" spans="2:13" x14ac:dyDescent="0.25">
      <c r="E43">
        <v>0.3</v>
      </c>
      <c r="F43" t="s">
        <v>92</v>
      </c>
      <c r="H43" s="3">
        <v>37</v>
      </c>
      <c r="J43" s="3">
        <f t="shared" si="2"/>
        <v>0.3</v>
      </c>
      <c r="M43" s="5" t="s">
        <v>93</v>
      </c>
    </row>
    <row r="44" spans="2:13" x14ac:dyDescent="0.25">
      <c r="E44">
        <v>2.1</v>
      </c>
      <c r="F44" t="s">
        <v>94</v>
      </c>
      <c r="H44" s="3">
        <v>22</v>
      </c>
      <c r="J44" s="3">
        <f t="shared" si="2"/>
        <v>5.9186041556553528</v>
      </c>
      <c r="M44" s="5" t="s">
        <v>95</v>
      </c>
    </row>
    <row r="45" spans="2:13" x14ac:dyDescent="0.25">
      <c r="E45">
        <v>5</v>
      </c>
      <c r="F45" t="s">
        <v>96</v>
      </c>
      <c r="H45" s="3">
        <v>32</v>
      </c>
      <c r="J45" s="3">
        <f t="shared" si="2"/>
        <v>7.0626877231137719</v>
      </c>
      <c r="M45" s="5" t="s">
        <v>97</v>
      </c>
    </row>
    <row r="46" spans="2:13" x14ac:dyDescent="0.25">
      <c r="E46">
        <v>111</v>
      </c>
      <c r="F46" t="s">
        <v>98</v>
      </c>
      <c r="H46" s="3">
        <v>33</v>
      </c>
      <c r="J46" s="3">
        <f t="shared" si="2"/>
        <v>146.3264979797612</v>
      </c>
      <c r="M46" s="5" t="s">
        <v>99</v>
      </c>
    </row>
    <row r="47" spans="2:13" x14ac:dyDescent="0.25">
      <c r="M47" s="5"/>
    </row>
    <row r="48" spans="2:13" x14ac:dyDescent="0.25">
      <c r="E48">
        <f>MEDIAN(E42:E46)</f>
        <v>2.1</v>
      </c>
      <c r="F48" t="s">
        <v>69</v>
      </c>
      <c r="J48" s="3">
        <f>MEDIAN(J42:J46)</f>
        <v>5.9186041556553528</v>
      </c>
      <c r="K48" t="s">
        <v>69</v>
      </c>
      <c r="M48" s="5"/>
    </row>
    <row r="49" spans="2:13" x14ac:dyDescent="0.25">
      <c r="E49">
        <f>AVERAGE(E42:E46)</f>
        <v>23.706</v>
      </c>
      <c r="F49" t="s">
        <v>70</v>
      </c>
      <c r="J49" s="3">
        <f>AVERAGE(J42:J46)</f>
        <v>31.947557971706068</v>
      </c>
      <c r="K49" t="s">
        <v>70</v>
      </c>
      <c r="M49" s="5"/>
    </row>
    <row r="50" spans="2:13" x14ac:dyDescent="0.25">
      <c r="E50" t="s">
        <v>27</v>
      </c>
      <c r="F50" t="s">
        <v>27</v>
      </c>
      <c r="M50" s="5"/>
    </row>
    <row r="51" spans="2:13" s="4" customFormat="1" x14ac:dyDescent="0.25">
      <c r="B51" s="4" t="s">
        <v>100</v>
      </c>
      <c r="H51" s="17"/>
      <c r="J51" s="17"/>
    </row>
    <row r="52" spans="2:13" s="4" customFormat="1" x14ac:dyDescent="0.25">
      <c r="E52" s="4" t="s">
        <v>56</v>
      </c>
      <c r="F52" s="4" t="s">
        <v>57</v>
      </c>
      <c r="H52" s="17" t="s">
        <v>27</v>
      </c>
      <c r="J52" s="17"/>
      <c r="M52" s="4" t="s">
        <v>58</v>
      </c>
    </row>
    <row r="53" spans="2:13" x14ac:dyDescent="0.25">
      <c r="B53" s="4" t="s">
        <v>144</v>
      </c>
      <c r="E53">
        <v>26</v>
      </c>
      <c r="F53" t="s">
        <v>101</v>
      </c>
      <c r="H53" s="3">
        <v>30</v>
      </c>
      <c r="J53" s="3">
        <f t="shared" ref="J53:J57" si="3">E53*(10^(0.03*(37-H53)))</f>
        <v>42.167062531332178</v>
      </c>
      <c r="M53" t="s">
        <v>102</v>
      </c>
    </row>
    <row r="54" spans="2:13" x14ac:dyDescent="0.25">
      <c r="E54">
        <v>57.7</v>
      </c>
      <c r="F54" t="s">
        <v>103</v>
      </c>
      <c r="H54" s="3">
        <v>25</v>
      </c>
      <c r="J54" s="3">
        <f t="shared" si="3"/>
        <v>132.18306356470052</v>
      </c>
      <c r="M54" t="s">
        <v>104</v>
      </c>
    </row>
    <row r="55" spans="2:13" x14ac:dyDescent="0.25">
      <c r="E55" s="7">
        <v>75</v>
      </c>
      <c r="F55" t="s">
        <v>101</v>
      </c>
      <c r="H55" s="3">
        <v>22</v>
      </c>
      <c r="J55" s="3">
        <f t="shared" si="3"/>
        <v>211.37871984483402</v>
      </c>
      <c r="M55" s="5" t="s">
        <v>105</v>
      </c>
    </row>
    <row r="56" spans="2:13" x14ac:dyDescent="0.25">
      <c r="E56">
        <v>167</v>
      </c>
      <c r="F56" t="s">
        <v>101</v>
      </c>
      <c r="H56" s="3">
        <v>25</v>
      </c>
      <c r="J56" s="3">
        <f t="shared" si="3"/>
        <v>382.57489801221811</v>
      </c>
      <c r="M56" s="5" t="s">
        <v>106</v>
      </c>
    </row>
    <row r="57" spans="2:13" x14ac:dyDescent="0.25">
      <c r="E57">
        <v>480</v>
      </c>
      <c r="F57" t="s">
        <v>107</v>
      </c>
      <c r="H57" s="3">
        <v>37</v>
      </c>
      <c r="J57" s="3">
        <f t="shared" si="3"/>
        <v>480</v>
      </c>
      <c r="M57" s="5" t="s">
        <v>108</v>
      </c>
    </row>
    <row r="59" spans="2:13" x14ac:dyDescent="0.25">
      <c r="E59">
        <f>MEDIAN(E53:E57)</f>
        <v>75</v>
      </c>
      <c r="F59" t="s">
        <v>69</v>
      </c>
      <c r="J59" s="3">
        <f>MEDIAN(J53:J57)</f>
        <v>211.37871984483402</v>
      </c>
      <c r="K59" t="s">
        <v>69</v>
      </c>
    </row>
    <row r="60" spans="2:13" x14ac:dyDescent="0.25">
      <c r="E60">
        <f>AVERAGE(E53:E57)</f>
        <v>161.14000000000001</v>
      </c>
      <c r="F60" t="s">
        <v>70</v>
      </c>
      <c r="J60" s="3">
        <f>AVERAGE(J53:J57)</f>
        <v>249.66074879061699</v>
      </c>
      <c r="K60" t="s">
        <v>70</v>
      </c>
    </row>
    <row r="62" spans="2:13" x14ac:dyDescent="0.25">
      <c r="B62" s="4" t="s">
        <v>145</v>
      </c>
      <c r="E62">
        <v>18</v>
      </c>
      <c r="F62" t="s">
        <v>109</v>
      </c>
      <c r="H62" s="3">
        <v>30</v>
      </c>
      <c r="J62" s="3">
        <f t="shared" ref="J62:J70" si="4">E62*(10^(0.03*(37-H62)))</f>
        <v>29.19258175246074</v>
      </c>
      <c r="M62" s="5" t="s">
        <v>110</v>
      </c>
    </row>
    <row r="63" spans="2:13" x14ac:dyDescent="0.25">
      <c r="E63">
        <v>54.4</v>
      </c>
      <c r="F63" t="s">
        <v>111</v>
      </c>
      <c r="H63" s="3">
        <v>20</v>
      </c>
      <c r="J63" s="3">
        <f t="shared" si="4"/>
        <v>176.03494936971782</v>
      </c>
      <c r="M63" s="5" t="s">
        <v>112</v>
      </c>
    </row>
    <row r="64" spans="2:13" x14ac:dyDescent="0.25">
      <c r="E64">
        <v>88</v>
      </c>
      <c r="F64" t="s">
        <v>111</v>
      </c>
      <c r="H64" s="3">
        <v>30</v>
      </c>
      <c r="J64" s="3">
        <f t="shared" si="4"/>
        <v>142.71928856758583</v>
      </c>
      <c r="M64" t="s">
        <v>113</v>
      </c>
    </row>
    <row r="65" spans="2:13" x14ac:dyDescent="0.25">
      <c r="E65">
        <v>158</v>
      </c>
      <c r="F65" t="s">
        <v>114</v>
      </c>
      <c r="H65" s="3">
        <v>25</v>
      </c>
      <c r="J65" s="3">
        <f t="shared" si="4"/>
        <v>361.95708913730817</v>
      </c>
      <c r="M65" s="5" t="s">
        <v>115</v>
      </c>
    </row>
    <row r="66" spans="2:13" x14ac:dyDescent="0.25">
      <c r="E66">
        <v>213</v>
      </c>
      <c r="F66" t="s">
        <v>111</v>
      </c>
      <c r="H66" s="3">
        <v>25</v>
      </c>
      <c r="J66" s="3">
        <f t="shared" si="4"/>
        <v>487.95481003953569</v>
      </c>
      <c r="M66" s="5" t="s">
        <v>116</v>
      </c>
    </row>
    <row r="67" spans="2:13" x14ac:dyDescent="0.25">
      <c r="E67">
        <v>480</v>
      </c>
      <c r="F67" t="s">
        <v>117</v>
      </c>
      <c r="H67" s="3">
        <v>20</v>
      </c>
      <c r="J67" s="3">
        <f t="shared" si="4"/>
        <v>1553.2495532622161</v>
      </c>
      <c r="M67" s="5" t="s">
        <v>118</v>
      </c>
    </row>
    <row r="68" spans="2:13" x14ac:dyDescent="0.25">
      <c r="C68" t="s">
        <v>27</v>
      </c>
      <c r="E68">
        <v>796</v>
      </c>
      <c r="F68" t="s">
        <v>119</v>
      </c>
      <c r="H68" s="3">
        <v>37</v>
      </c>
      <c r="J68" s="3">
        <f t="shared" si="4"/>
        <v>796</v>
      </c>
      <c r="M68" s="5" t="s">
        <v>120</v>
      </c>
    </row>
    <row r="69" spans="2:13" x14ac:dyDescent="0.25">
      <c r="E69">
        <v>1190</v>
      </c>
      <c r="F69" t="s">
        <v>121</v>
      </c>
      <c r="H69" s="3">
        <v>37</v>
      </c>
      <c r="J69" s="3">
        <f t="shared" si="4"/>
        <v>1190</v>
      </c>
      <c r="M69" s="5" t="s">
        <v>122</v>
      </c>
    </row>
    <row r="70" spans="2:13" x14ac:dyDescent="0.25">
      <c r="E70">
        <v>81000</v>
      </c>
      <c r="F70" t="s">
        <v>109</v>
      </c>
      <c r="H70" s="3">
        <v>37</v>
      </c>
      <c r="J70" s="3">
        <f t="shared" si="4"/>
        <v>81000</v>
      </c>
      <c r="M70" s="5" t="s">
        <v>123</v>
      </c>
    </row>
    <row r="71" spans="2:13" x14ac:dyDescent="0.25">
      <c r="M71" s="5"/>
    </row>
    <row r="72" spans="2:13" x14ac:dyDescent="0.25">
      <c r="E72">
        <f>MEDIAN(E62:E70)</f>
        <v>213</v>
      </c>
      <c r="F72" t="s">
        <v>69</v>
      </c>
      <c r="J72" s="3">
        <f>MEDIAN(J62:J70)</f>
        <v>487.95481003953569</v>
      </c>
      <c r="K72" t="s">
        <v>69</v>
      </c>
      <c r="M72" s="5"/>
    </row>
    <row r="73" spans="2:13" x14ac:dyDescent="0.25">
      <c r="E73">
        <f>AVERAGE(E62:E70)</f>
        <v>9333.0444444444438</v>
      </c>
      <c r="F73" t="s">
        <v>70</v>
      </c>
      <c r="J73" s="3">
        <f>AVERAGE(J62:J70)</f>
        <v>9526.3453635698697</v>
      </c>
      <c r="K73" t="s">
        <v>70</v>
      </c>
    </row>
    <row r="74" spans="2:13" x14ac:dyDescent="0.25">
      <c r="M74" s="5"/>
    </row>
    <row r="75" spans="2:13" x14ac:dyDescent="0.25">
      <c r="B75" s="4" t="s">
        <v>146</v>
      </c>
      <c r="E75">
        <v>50</v>
      </c>
      <c r="F75" t="s">
        <v>124</v>
      </c>
      <c r="H75" s="3">
        <v>25</v>
      </c>
      <c r="J75" s="3">
        <f t="shared" ref="J75:J78" si="5">E75*(10^(0.03*(37-H75)))</f>
        <v>114.54338263838866</v>
      </c>
      <c r="M75" s="5" t="s">
        <v>125</v>
      </c>
    </row>
    <row r="76" spans="2:13" x14ac:dyDescent="0.25">
      <c r="E76">
        <v>445</v>
      </c>
      <c r="F76" t="s">
        <v>124</v>
      </c>
      <c r="H76" s="3">
        <v>25</v>
      </c>
      <c r="J76" s="3">
        <f t="shared" si="5"/>
        <v>1019.4361054816591</v>
      </c>
      <c r="M76" s="5" t="s">
        <v>126</v>
      </c>
    </row>
    <row r="77" spans="2:13" x14ac:dyDescent="0.25">
      <c r="E77">
        <v>321</v>
      </c>
      <c r="F77" t="s">
        <v>124</v>
      </c>
      <c r="H77" s="3">
        <v>25</v>
      </c>
      <c r="J77" s="3">
        <f t="shared" si="5"/>
        <v>735.3685165384552</v>
      </c>
      <c r="M77" t="s">
        <v>127</v>
      </c>
    </row>
    <row r="78" spans="2:13" x14ac:dyDescent="0.25">
      <c r="E78">
        <v>606</v>
      </c>
      <c r="F78" t="s">
        <v>124</v>
      </c>
      <c r="H78" s="3">
        <v>35</v>
      </c>
      <c r="J78" s="3">
        <f t="shared" si="5"/>
        <v>695.78109462711097</v>
      </c>
      <c r="M78" t="s">
        <v>128</v>
      </c>
    </row>
    <row r="80" spans="2:13" x14ac:dyDescent="0.25">
      <c r="E80">
        <f>MEDIAN(E75:E78)</f>
        <v>383</v>
      </c>
      <c r="F80" t="s">
        <v>69</v>
      </c>
      <c r="J80" s="3">
        <f>MEDIAN(J75:J78)</f>
        <v>715.57480558278303</v>
      </c>
      <c r="K80" t="s">
        <v>69</v>
      </c>
    </row>
    <row r="81" spans="2:13" x14ac:dyDescent="0.25">
      <c r="E81">
        <f>AVERAGE(E75:E78)</f>
        <v>355.5</v>
      </c>
      <c r="F81" t="s">
        <v>70</v>
      </c>
      <c r="J81" s="3">
        <f>AVERAGE(J75:J78)</f>
        <v>641.28227482140346</v>
      </c>
      <c r="K81" t="s">
        <v>70</v>
      </c>
    </row>
    <row r="83" spans="2:13" x14ac:dyDescent="0.25">
      <c r="B83" s="4" t="s">
        <v>147</v>
      </c>
      <c r="E83">
        <v>23</v>
      </c>
      <c r="F83" t="s">
        <v>129</v>
      </c>
      <c r="H83" s="3">
        <v>25</v>
      </c>
      <c r="J83" s="3">
        <f t="shared" ref="J83:J86" si="6">E83*(10^(0.03*(37-H83)))</f>
        <v>52.689956013658779</v>
      </c>
      <c r="M83" s="5" t="s">
        <v>125</v>
      </c>
    </row>
    <row r="84" spans="2:13" x14ac:dyDescent="0.25">
      <c r="B84" s="4" t="s">
        <v>27</v>
      </c>
      <c r="E84">
        <v>185</v>
      </c>
      <c r="F84" t="s">
        <v>129</v>
      </c>
      <c r="H84" s="3">
        <v>20</v>
      </c>
      <c r="J84" s="3">
        <f t="shared" si="6"/>
        <v>598.64826531981248</v>
      </c>
      <c r="M84" t="s">
        <v>130</v>
      </c>
    </row>
    <row r="85" spans="2:13" x14ac:dyDescent="0.25">
      <c r="E85">
        <v>218</v>
      </c>
      <c r="F85" t="s">
        <v>131</v>
      </c>
      <c r="H85" s="3">
        <v>37</v>
      </c>
      <c r="J85" s="3">
        <f t="shared" si="6"/>
        <v>218</v>
      </c>
      <c r="M85" t="s">
        <v>132</v>
      </c>
    </row>
    <row r="86" spans="2:13" x14ac:dyDescent="0.25">
      <c r="E86">
        <v>488</v>
      </c>
      <c r="F86" t="s">
        <v>129</v>
      </c>
      <c r="H86" s="3">
        <v>35</v>
      </c>
      <c r="J86" s="3">
        <f t="shared" si="6"/>
        <v>560.2989672904788</v>
      </c>
      <c r="M86" t="s">
        <v>128</v>
      </c>
    </row>
    <row r="88" spans="2:13" x14ac:dyDescent="0.25">
      <c r="E88">
        <f>MEDIAN(E83:E86)</f>
        <v>201.5</v>
      </c>
      <c r="F88" t="s">
        <v>69</v>
      </c>
      <c r="J88" s="3">
        <f>MEDIAN(J83:J86)</f>
        <v>389.1494836452394</v>
      </c>
      <c r="K88" t="s">
        <v>69</v>
      </c>
    </row>
    <row r="89" spans="2:13" x14ac:dyDescent="0.25">
      <c r="E89">
        <f>AVERAGE(E83:E86)</f>
        <v>228.5</v>
      </c>
      <c r="F89" t="s">
        <v>70</v>
      </c>
      <c r="J89" s="3">
        <f>AVERAGE(J83:J86)</f>
        <v>357.40929715598747</v>
      </c>
      <c r="K89" t="s">
        <v>70</v>
      </c>
    </row>
    <row r="91" spans="2:13" x14ac:dyDescent="0.25">
      <c r="G91" t="s">
        <v>133</v>
      </c>
    </row>
    <row r="92" spans="2:13" x14ac:dyDescent="0.25">
      <c r="B92" s="4" t="s">
        <v>134</v>
      </c>
      <c r="E92">
        <v>270</v>
      </c>
      <c r="F92" t="s">
        <v>135</v>
      </c>
      <c r="G92" t="s">
        <v>27</v>
      </c>
      <c r="H92" s="3">
        <v>37</v>
      </c>
      <c r="J92" s="3">
        <f t="shared" ref="J92:J95" si="7">E92*(10^(0.03*(37-H92)))</f>
        <v>270</v>
      </c>
      <c r="M92" t="s">
        <v>136</v>
      </c>
    </row>
    <row r="93" spans="2:13" x14ac:dyDescent="0.25">
      <c r="E93">
        <v>190</v>
      </c>
      <c r="F93" t="s">
        <v>137</v>
      </c>
      <c r="H93" s="3">
        <v>22</v>
      </c>
      <c r="J93" s="3">
        <f t="shared" si="7"/>
        <v>535.49275694024618</v>
      </c>
      <c r="M93" t="s">
        <v>138</v>
      </c>
    </row>
    <row r="94" spans="2:13" x14ac:dyDescent="0.25">
      <c r="E94">
        <v>100</v>
      </c>
      <c r="F94" t="s">
        <v>135</v>
      </c>
      <c r="H94" s="3">
        <v>23</v>
      </c>
      <c r="J94" s="3">
        <f t="shared" si="7"/>
        <v>263.02679918953822</v>
      </c>
      <c r="M94" t="s">
        <v>139</v>
      </c>
    </row>
    <row r="95" spans="2:13" x14ac:dyDescent="0.25">
      <c r="E95">
        <v>250</v>
      </c>
      <c r="F95" t="s">
        <v>140</v>
      </c>
      <c r="H95" s="3">
        <v>23</v>
      </c>
      <c r="J95" s="3">
        <f t="shared" si="7"/>
        <v>657.56699797384556</v>
      </c>
      <c r="M95" t="s">
        <v>139</v>
      </c>
    </row>
    <row r="97" spans="2:11" x14ac:dyDescent="0.25">
      <c r="E97">
        <f>MEDIAN(E92:E95)</f>
        <v>220</v>
      </c>
      <c r="F97" t="s">
        <v>69</v>
      </c>
      <c r="J97" s="3">
        <f>MEDIAN(J92:J95)</f>
        <v>402.74637847012309</v>
      </c>
      <c r="K97" t="s">
        <v>69</v>
      </c>
    </row>
    <row r="98" spans="2:11" x14ac:dyDescent="0.25">
      <c r="E98">
        <f>AVERAGE(E92:E95)</f>
        <v>202.5</v>
      </c>
      <c r="F98" t="s">
        <v>70</v>
      </c>
      <c r="J98" s="3">
        <f>AVERAGE(J92:J95)</f>
        <v>431.52163852590752</v>
      </c>
      <c r="K98" t="s">
        <v>70</v>
      </c>
    </row>
    <row r="100" spans="2:11" x14ac:dyDescent="0.25">
      <c r="B100" s="4"/>
    </row>
    <row r="103" spans="2:11" s="9" customFormat="1" x14ac:dyDescent="0.25">
      <c r="E103" s="8" t="s">
        <v>34</v>
      </c>
      <c r="H103" s="10"/>
      <c r="J103" s="19"/>
      <c r="K103" s="10"/>
    </row>
    <row r="104" spans="2:11" s="9" customFormat="1" x14ac:dyDescent="0.25">
      <c r="H104" s="10"/>
      <c r="J104" s="19"/>
    </row>
    <row r="105" spans="2:11" s="9" customFormat="1" x14ac:dyDescent="0.25">
      <c r="C105" s="8" t="s">
        <v>149</v>
      </c>
      <c r="D105" s="8" t="s">
        <v>289</v>
      </c>
      <c r="E105" s="11" t="s">
        <v>35</v>
      </c>
      <c r="G105" s="8" t="s">
        <v>36</v>
      </c>
      <c r="H105" s="18" t="s">
        <v>37</v>
      </c>
      <c r="I105" s="8" t="s">
        <v>38</v>
      </c>
      <c r="J105" s="20" t="s">
        <v>39</v>
      </c>
    </row>
    <row r="106" spans="2:11" s="24" customFormat="1" x14ac:dyDescent="0.25">
      <c r="C106" s="24" t="s">
        <v>150</v>
      </c>
      <c r="D106" s="24" t="s">
        <v>141</v>
      </c>
      <c r="E106" s="24" t="s">
        <v>6</v>
      </c>
      <c r="G106" s="13">
        <f>J8</f>
        <v>493.20030717492131</v>
      </c>
      <c r="H106" s="13">
        <v>48</v>
      </c>
      <c r="I106" s="14">
        <f>H106/G106</f>
        <v>9.7323540358169397E-2</v>
      </c>
      <c r="J106" s="25" t="s">
        <v>266</v>
      </c>
    </row>
    <row r="107" spans="2:11" s="9" customFormat="1" x14ac:dyDescent="0.25">
      <c r="C107" s="9" t="s">
        <v>151</v>
      </c>
      <c r="D107" s="9" t="s">
        <v>263</v>
      </c>
      <c r="E107" s="9" t="s">
        <v>7</v>
      </c>
      <c r="F107" s="12"/>
      <c r="G107" s="13">
        <f>J48</f>
        <v>5.9186041556553528</v>
      </c>
      <c r="H107" s="13">
        <v>18</v>
      </c>
      <c r="I107" s="14">
        <f t="shared" ref="I107:I140" si="8">H107/G107</f>
        <v>3.0412576220020755</v>
      </c>
      <c r="J107" s="19" t="s">
        <v>265</v>
      </c>
    </row>
    <row r="108" spans="2:11" s="9" customFormat="1" x14ac:dyDescent="0.25">
      <c r="C108" s="9" t="s">
        <v>152</v>
      </c>
      <c r="D108" s="9" t="s">
        <v>252</v>
      </c>
      <c r="E108" s="9" t="s">
        <v>9</v>
      </c>
      <c r="F108" s="12"/>
      <c r="G108" s="10">
        <f>J37</f>
        <v>351.93279112688782</v>
      </c>
      <c r="H108" s="10">
        <v>10</v>
      </c>
      <c r="I108" s="15">
        <f>H108/G108</f>
        <v>2.8414516214814844E-2</v>
      </c>
      <c r="J108" s="22" t="s">
        <v>267</v>
      </c>
    </row>
    <row r="109" spans="2:11" s="9" customFormat="1" x14ac:dyDescent="0.25">
      <c r="C109" s="9" t="s">
        <v>153</v>
      </c>
      <c r="D109" s="9" t="s">
        <v>253</v>
      </c>
      <c r="E109" s="9" t="s">
        <v>10</v>
      </c>
      <c r="F109" s="12"/>
      <c r="G109" s="10">
        <f>J37</f>
        <v>351.93279112688782</v>
      </c>
      <c r="H109" s="10">
        <v>10</v>
      </c>
      <c r="I109" s="15">
        <f t="shared" si="8"/>
        <v>2.8414516214814844E-2</v>
      </c>
      <c r="J109" s="21" t="s">
        <v>268</v>
      </c>
    </row>
    <row r="110" spans="2:11" s="9" customFormat="1" x14ac:dyDescent="0.25">
      <c r="C110" s="9" t="s">
        <v>154</v>
      </c>
      <c r="D110" s="9" t="s">
        <v>254</v>
      </c>
      <c r="E110" s="9" t="s">
        <v>11</v>
      </c>
      <c r="F110" s="12"/>
      <c r="G110" s="10">
        <f>J37</f>
        <v>351.93279112688782</v>
      </c>
      <c r="H110" s="10">
        <v>10</v>
      </c>
      <c r="I110" s="15">
        <f t="shared" si="8"/>
        <v>2.8414516214814844E-2</v>
      </c>
      <c r="J110" s="19" t="s">
        <v>269</v>
      </c>
    </row>
    <row r="111" spans="2:11" s="9" customFormat="1" x14ac:dyDescent="0.25">
      <c r="C111" s="9" t="s">
        <v>155</v>
      </c>
      <c r="D111" s="9" t="s">
        <v>255</v>
      </c>
      <c r="E111" s="9" t="s">
        <v>12</v>
      </c>
      <c r="F111" s="12"/>
      <c r="G111" s="10">
        <f>J37</f>
        <v>351.93279112688782</v>
      </c>
      <c r="H111" s="10">
        <v>41</v>
      </c>
      <c r="I111" s="15">
        <f t="shared" si="8"/>
        <v>0.11649951648074086</v>
      </c>
      <c r="J111" s="22" t="s">
        <v>270</v>
      </c>
    </row>
    <row r="112" spans="2:11" s="9" customFormat="1" x14ac:dyDescent="0.25">
      <c r="C112" s="9" t="s">
        <v>156</v>
      </c>
      <c r="D112" s="9" t="s">
        <v>256</v>
      </c>
      <c r="E112" s="9" t="s">
        <v>13</v>
      </c>
      <c r="F112" s="12"/>
      <c r="G112" s="10">
        <f>J37</f>
        <v>351.93279112688782</v>
      </c>
      <c r="H112" s="10">
        <v>65</v>
      </c>
      <c r="I112" s="15">
        <f t="shared" si="8"/>
        <v>0.1846943553962965</v>
      </c>
      <c r="J112" s="21" t="s">
        <v>271</v>
      </c>
    </row>
    <row r="113" spans="3:10" s="9" customFormat="1" x14ac:dyDescent="0.25">
      <c r="C113" s="9" t="s">
        <v>157</v>
      </c>
      <c r="D113" s="9" t="s">
        <v>257</v>
      </c>
      <c r="E113" s="9" t="s">
        <v>14</v>
      </c>
      <c r="F113" s="12"/>
      <c r="G113" s="13">
        <f>J59</f>
        <v>211.37871984483402</v>
      </c>
      <c r="H113" s="10">
        <v>80</v>
      </c>
      <c r="I113" s="15">
        <f t="shared" si="8"/>
        <v>0.37846761518248051</v>
      </c>
      <c r="J113" s="22" t="s">
        <v>272</v>
      </c>
    </row>
    <row r="114" spans="3:10" s="9" customFormat="1" x14ac:dyDescent="0.25">
      <c r="C114" s="9" t="s">
        <v>158</v>
      </c>
      <c r="D114" s="9" t="s">
        <v>258</v>
      </c>
      <c r="E114" s="9" t="s">
        <v>15</v>
      </c>
      <c r="F114" s="12"/>
      <c r="G114" s="13">
        <f>J72</f>
        <v>487.95481003953569</v>
      </c>
      <c r="H114" s="10">
        <v>5</v>
      </c>
      <c r="I114" s="15">
        <f>H114/G114</f>
        <v>1.0246850522069624E-2</v>
      </c>
      <c r="J114" s="21" t="s">
        <v>273</v>
      </c>
    </row>
    <row r="115" spans="3:10" s="9" customFormat="1" x14ac:dyDescent="0.25">
      <c r="C115" s="9" t="s">
        <v>159</v>
      </c>
      <c r="D115" s="9" t="s">
        <v>147</v>
      </c>
      <c r="E115" s="9" t="s">
        <v>16</v>
      </c>
      <c r="F115" s="12"/>
      <c r="G115" s="10">
        <f>J88</f>
        <v>389.1494836452394</v>
      </c>
      <c r="H115" s="10">
        <v>30</v>
      </c>
      <c r="I115" s="15">
        <f t="shared" si="8"/>
        <v>7.7091198269066491E-2</v>
      </c>
      <c r="J115" s="21" t="s">
        <v>274</v>
      </c>
    </row>
    <row r="116" spans="3:10" s="9" customFormat="1" x14ac:dyDescent="0.25">
      <c r="C116" s="9" t="s">
        <v>160</v>
      </c>
      <c r="D116" s="9" t="s">
        <v>146</v>
      </c>
      <c r="E116" s="9" t="s">
        <v>17</v>
      </c>
      <c r="F116" s="12"/>
      <c r="G116" s="10">
        <f>J80</f>
        <v>715.57480558278303</v>
      </c>
      <c r="H116" s="10">
        <v>35</v>
      </c>
      <c r="I116" s="15">
        <f t="shared" si="8"/>
        <v>4.8911727644596253E-2</v>
      </c>
      <c r="J116" s="21" t="s">
        <v>275</v>
      </c>
    </row>
    <row r="117" spans="3:10" s="9" customFormat="1" x14ac:dyDescent="0.25">
      <c r="C117" s="9" t="s">
        <v>161</v>
      </c>
      <c r="D117" s="9" t="s">
        <v>134</v>
      </c>
      <c r="E117" s="9" t="s">
        <v>18</v>
      </c>
      <c r="F117" s="12"/>
      <c r="G117" s="10">
        <f>J97</f>
        <v>402.74637847012309</v>
      </c>
      <c r="H117" s="10">
        <v>35</v>
      </c>
      <c r="I117" s="15">
        <f t="shared" si="8"/>
        <v>8.6903326438219991E-2</v>
      </c>
      <c r="J117" s="21" t="s">
        <v>276</v>
      </c>
    </row>
    <row r="118" spans="3:10" s="9" customFormat="1" x14ac:dyDescent="0.25">
      <c r="C118" s="9" t="s">
        <v>162</v>
      </c>
      <c r="D118" s="9" t="s">
        <v>259</v>
      </c>
      <c r="E118" s="9" t="s">
        <v>19</v>
      </c>
      <c r="F118" s="12"/>
      <c r="G118" s="10">
        <f>J37</f>
        <v>351.93279112688782</v>
      </c>
      <c r="H118" s="10">
        <v>20</v>
      </c>
      <c r="I118" s="15">
        <f t="shared" si="8"/>
        <v>5.6829032429629688E-2</v>
      </c>
      <c r="J118" s="21" t="s">
        <v>277</v>
      </c>
    </row>
    <row r="119" spans="3:10" s="9" customFormat="1" x14ac:dyDescent="0.25">
      <c r="C119" s="9" t="s">
        <v>163</v>
      </c>
      <c r="D119" s="9" t="s">
        <v>0</v>
      </c>
      <c r="E119" s="9" t="s">
        <v>40</v>
      </c>
      <c r="F119" s="12"/>
      <c r="G119" s="10">
        <f>J20</f>
        <v>290.91914656322268</v>
      </c>
      <c r="H119" s="10">
        <v>54</v>
      </c>
      <c r="I119" s="15">
        <f>H119/G119</f>
        <v>0.18561858385028879</v>
      </c>
      <c r="J119" s="21" t="s">
        <v>278</v>
      </c>
    </row>
    <row r="120" spans="3:10" s="9" customFormat="1" x14ac:dyDescent="0.25">
      <c r="C120" s="9" t="s">
        <v>164</v>
      </c>
      <c r="D120" s="9" t="s">
        <v>264</v>
      </c>
      <c r="E120" s="9" t="s">
        <v>20</v>
      </c>
      <c r="F120" s="12"/>
      <c r="G120" s="10">
        <f>J20</f>
        <v>290.91914656322268</v>
      </c>
      <c r="H120" s="10">
        <v>50</v>
      </c>
      <c r="I120" s="15">
        <f t="shared" si="8"/>
        <v>0.17186905912063777</v>
      </c>
      <c r="J120" s="19" t="s">
        <v>279</v>
      </c>
    </row>
    <row r="121" spans="3:10" s="9" customFormat="1" x14ac:dyDescent="0.25">
      <c r="C121" s="9" t="s">
        <v>165</v>
      </c>
      <c r="D121" s="9" t="s">
        <v>3</v>
      </c>
      <c r="E121" s="9" t="s">
        <v>41</v>
      </c>
      <c r="F121" s="12"/>
      <c r="G121" s="10">
        <f>J20</f>
        <v>290.91914656322268</v>
      </c>
      <c r="H121" s="10">
        <v>54</v>
      </c>
      <c r="I121" s="15">
        <f t="shared" si="8"/>
        <v>0.18561858385028879</v>
      </c>
      <c r="J121" s="21" t="s">
        <v>280</v>
      </c>
    </row>
    <row r="122" spans="3:10" s="9" customFormat="1" x14ac:dyDescent="0.25">
      <c r="C122" s="9" t="s">
        <v>166</v>
      </c>
      <c r="D122" s="9" t="s">
        <v>1</v>
      </c>
      <c r="E122" s="9" t="s">
        <v>21</v>
      </c>
      <c r="F122" s="12"/>
      <c r="G122" s="10">
        <f>J20</f>
        <v>290.91914656322268</v>
      </c>
      <c r="H122" s="10">
        <v>54</v>
      </c>
      <c r="I122" s="15">
        <f t="shared" si="8"/>
        <v>0.18561858385028879</v>
      </c>
      <c r="J122" s="21" t="s">
        <v>281</v>
      </c>
    </row>
    <row r="123" spans="3:10" s="9" customFormat="1" x14ac:dyDescent="0.25">
      <c r="C123" s="9" t="s">
        <v>167</v>
      </c>
      <c r="D123" s="9" t="s">
        <v>8</v>
      </c>
      <c r="E123" s="9" t="s">
        <v>42</v>
      </c>
      <c r="F123" s="12"/>
      <c r="G123" s="10">
        <v>2000000</v>
      </c>
      <c r="H123" s="16">
        <v>36</v>
      </c>
      <c r="I123" s="15">
        <f t="shared" si="8"/>
        <v>1.8E-5</v>
      </c>
      <c r="J123" s="21" t="s">
        <v>283</v>
      </c>
    </row>
    <row r="124" spans="3:10" s="9" customFormat="1" x14ac:dyDescent="0.25">
      <c r="C124" s="9" t="s">
        <v>168</v>
      </c>
      <c r="D124" s="9" t="s">
        <v>261</v>
      </c>
      <c r="E124" s="9" t="s">
        <v>22</v>
      </c>
      <c r="F124" s="12"/>
      <c r="G124" s="10">
        <f>J20</f>
        <v>290.91914656322268</v>
      </c>
      <c r="H124" s="10">
        <v>44</v>
      </c>
      <c r="I124" s="15">
        <f t="shared" si="8"/>
        <v>0.15124477202616124</v>
      </c>
      <c r="J124" s="19" t="s">
        <v>282</v>
      </c>
    </row>
    <row r="125" spans="3:10" s="9" customFormat="1" x14ac:dyDescent="0.25">
      <c r="C125" s="9" t="s">
        <v>169</v>
      </c>
      <c r="D125" s="9" t="s">
        <v>2</v>
      </c>
      <c r="E125" s="9" t="s">
        <v>43</v>
      </c>
      <c r="F125" s="12"/>
      <c r="G125" s="10">
        <v>2000000</v>
      </c>
      <c r="H125" s="10">
        <v>36</v>
      </c>
      <c r="I125" s="15">
        <f t="shared" si="8"/>
        <v>1.8E-5</v>
      </c>
      <c r="J125" s="19" t="s">
        <v>44</v>
      </c>
    </row>
    <row r="126" spans="3:10" s="9" customFormat="1" x14ac:dyDescent="0.25">
      <c r="C126" s="9" t="s">
        <v>170</v>
      </c>
      <c r="D126" s="9" t="s">
        <v>260</v>
      </c>
      <c r="E126" s="9" t="s">
        <v>23</v>
      </c>
      <c r="F126" s="12"/>
      <c r="G126" s="10">
        <f>J20</f>
        <v>290.91914656322268</v>
      </c>
      <c r="H126" s="10">
        <v>44</v>
      </c>
      <c r="I126" s="15">
        <f t="shared" si="8"/>
        <v>0.15124477202616124</v>
      </c>
      <c r="J126" s="21" t="s">
        <v>284</v>
      </c>
    </row>
    <row r="127" spans="3:10" s="9" customFormat="1" x14ac:dyDescent="0.25">
      <c r="C127" s="9" t="s">
        <v>171</v>
      </c>
      <c r="D127" s="9" t="s">
        <v>4</v>
      </c>
      <c r="E127" s="9" t="s">
        <v>24</v>
      </c>
      <c r="F127" s="12"/>
      <c r="G127" s="10">
        <f>J20</f>
        <v>290.91914656322268</v>
      </c>
      <c r="H127" s="13">
        <v>54</v>
      </c>
      <c r="I127" s="14">
        <f t="shared" si="8"/>
        <v>0.18561858385028879</v>
      </c>
      <c r="J127" s="21" t="s">
        <v>285</v>
      </c>
    </row>
    <row r="128" spans="3:10" s="9" customFormat="1" x14ac:dyDescent="0.25">
      <c r="E128" s="9" t="s">
        <v>25</v>
      </c>
      <c r="F128" s="12"/>
      <c r="G128" s="13">
        <f>J8</f>
        <v>493.20030717492131</v>
      </c>
      <c r="H128" s="13">
        <v>48</v>
      </c>
      <c r="I128" s="14">
        <f t="shared" si="8"/>
        <v>9.7323540358169397E-2</v>
      </c>
      <c r="J128" s="19" t="s">
        <v>45</v>
      </c>
    </row>
    <row r="129" spans="5:11" s="9" customFormat="1" x14ac:dyDescent="0.25">
      <c r="E129" s="9" t="s">
        <v>26</v>
      </c>
      <c r="F129" s="12"/>
      <c r="G129" s="10">
        <v>281</v>
      </c>
      <c r="H129" s="13">
        <v>18</v>
      </c>
      <c r="I129" s="14">
        <f t="shared" si="8"/>
        <v>6.4056939501779361E-2</v>
      </c>
      <c r="J129" s="23" t="s">
        <v>286</v>
      </c>
    </row>
    <row r="130" spans="5:11" s="9" customFormat="1" x14ac:dyDescent="0.25">
      <c r="E130" s="9" t="s">
        <v>28</v>
      </c>
      <c r="F130" s="12"/>
      <c r="G130" s="13">
        <v>2000000</v>
      </c>
      <c r="H130" s="13">
        <v>36</v>
      </c>
      <c r="I130" s="14">
        <f t="shared" si="8"/>
        <v>1.8E-5</v>
      </c>
      <c r="J130" s="19" t="s">
        <v>46</v>
      </c>
    </row>
    <row r="131" spans="5:11" s="9" customFormat="1" x14ac:dyDescent="0.25">
      <c r="E131" s="9" t="s">
        <v>29</v>
      </c>
      <c r="F131" s="12"/>
      <c r="G131" s="10">
        <v>281</v>
      </c>
      <c r="H131" s="13">
        <v>54</v>
      </c>
      <c r="I131" s="14">
        <f t="shared" si="8"/>
        <v>0.19217081850533807</v>
      </c>
      <c r="J131" s="21" t="s">
        <v>285</v>
      </c>
    </row>
    <row r="132" spans="5:11" s="9" customFormat="1" x14ac:dyDescent="0.25">
      <c r="E132" s="9" t="s">
        <v>30</v>
      </c>
      <c r="F132" s="12"/>
      <c r="G132" s="10">
        <v>281</v>
      </c>
      <c r="H132" s="13">
        <v>54</v>
      </c>
      <c r="I132" s="14">
        <f t="shared" si="8"/>
        <v>0.19217081850533807</v>
      </c>
      <c r="J132" s="21" t="s">
        <v>285</v>
      </c>
    </row>
    <row r="133" spans="5:11" s="9" customFormat="1" x14ac:dyDescent="0.25">
      <c r="E133" s="9" t="s">
        <v>31</v>
      </c>
      <c r="F133" s="12"/>
      <c r="G133" s="13">
        <v>460</v>
      </c>
      <c r="H133" s="13">
        <v>48</v>
      </c>
      <c r="I133" s="14">
        <f t="shared" si="8"/>
        <v>0.10434782608695652</v>
      </c>
      <c r="J133" s="19" t="s">
        <v>45</v>
      </c>
    </row>
    <row r="134" spans="5:11" s="9" customFormat="1" x14ac:dyDescent="0.25">
      <c r="E134" s="9" t="s">
        <v>47</v>
      </c>
      <c r="F134" s="12"/>
      <c r="G134" s="10">
        <v>281</v>
      </c>
      <c r="H134" s="13">
        <v>54</v>
      </c>
      <c r="I134" s="14">
        <f t="shared" si="8"/>
        <v>0.19217081850533807</v>
      </c>
      <c r="J134" s="21" t="s">
        <v>285</v>
      </c>
    </row>
    <row r="135" spans="5:11" s="9" customFormat="1" x14ac:dyDescent="0.25">
      <c r="E135" s="9" t="s">
        <v>48</v>
      </c>
      <c r="F135" s="12"/>
      <c r="G135" s="13">
        <v>460</v>
      </c>
      <c r="H135" s="13">
        <v>48</v>
      </c>
      <c r="I135" s="14">
        <f t="shared" si="8"/>
        <v>0.10434782608695652</v>
      </c>
      <c r="J135" s="19" t="s">
        <v>45</v>
      </c>
    </row>
    <row r="136" spans="5:11" s="9" customFormat="1" x14ac:dyDescent="0.25">
      <c r="E136" s="9" t="s">
        <v>49</v>
      </c>
      <c r="F136" s="12"/>
      <c r="G136" s="10">
        <v>281</v>
      </c>
      <c r="H136" s="13">
        <v>54</v>
      </c>
      <c r="I136" s="14">
        <f t="shared" si="8"/>
        <v>0.19217081850533807</v>
      </c>
      <c r="J136" s="21" t="s">
        <v>287</v>
      </c>
    </row>
    <row r="137" spans="5:11" s="9" customFormat="1" x14ac:dyDescent="0.25">
      <c r="E137" s="9" t="s">
        <v>50</v>
      </c>
      <c r="F137" s="12"/>
      <c r="G137" s="13">
        <v>0.6</v>
      </c>
      <c r="H137" s="13">
        <v>18</v>
      </c>
      <c r="I137" s="14">
        <f t="shared" si="8"/>
        <v>30</v>
      </c>
      <c r="J137" s="19" t="s">
        <v>288</v>
      </c>
    </row>
    <row r="138" spans="5:11" s="9" customFormat="1" x14ac:dyDescent="0.25">
      <c r="E138" s="9" t="s">
        <v>51</v>
      </c>
      <c r="F138" s="12"/>
      <c r="G138" s="10">
        <v>281</v>
      </c>
      <c r="H138" s="13">
        <v>54</v>
      </c>
      <c r="I138" s="14">
        <f t="shared" si="8"/>
        <v>0.19217081850533807</v>
      </c>
      <c r="J138" s="21" t="s">
        <v>287</v>
      </c>
    </row>
    <row r="139" spans="5:11" s="9" customFormat="1" x14ac:dyDescent="0.25">
      <c r="E139" s="9" t="s">
        <v>32</v>
      </c>
      <c r="F139" s="12"/>
      <c r="G139" s="13">
        <v>460</v>
      </c>
      <c r="H139" s="13">
        <v>48</v>
      </c>
      <c r="I139" s="14">
        <f t="shared" si="8"/>
        <v>0.10434782608695652</v>
      </c>
      <c r="J139" s="19" t="s">
        <v>45</v>
      </c>
    </row>
    <row r="140" spans="5:11" s="9" customFormat="1" x14ac:dyDescent="0.25">
      <c r="E140" s="9" t="s">
        <v>33</v>
      </c>
      <c r="F140" s="12"/>
      <c r="G140" s="13">
        <v>460</v>
      </c>
      <c r="H140" s="13">
        <v>48</v>
      </c>
      <c r="I140" s="14">
        <f t="shared" si="8"/>
        <v>0.10434782608695652</v>
      </c>
      <c r="J140" s="19" t="s">
        <v>45</v>
      </c>
      <c r="K140" s="10"/>
    </row>
  </sheetData>
  <hyperlinks>
    <hyperlink ref="M31" r:id="rId1" xr:uid="{78324ABA-E143-4001-B892-E09F33E3D8C3}"/>
    <hyperlink ref="M30" r:id="rId2" display="https://doi.org/10.1139/o79-101" xr:uid="{7B6B5640-33DB-4BF0-A4C0-C45E0ABBF097}"/>
    <hyperlink ref="M28" r:id="rId3" display="https://doi.org/10.1016/s0005-2728(01)00236-5" xr:uid="{099400E3-9226-4973-8BB2-D5D7D6229446}"/>
    <hyperlink ref="M33" r:id="rId4" display="https://doi.org/10.1007/s002030050611" xr:uid="{A2661658-A735-4391-B44A-70CB2440E819}"/>
    <hyperlink ref="M35" r:id="rId5" xr:uid="{B7C393E5-9F6B-4713-B3C5-CE984F48629E}"/>
    <hyperlink ref="M62" r:id="rId6" display="https://doi.org/10.1016/S0014-5793(00)01130-3" xr:uid="{BB1615E7-92BA-405A-9818-E2C0E440A4DA}"/>
    <hyperlink ref="M66" r:id="rId7" display="https://doi.org/10.1271/bbb.69.149" xr:uid="{38693684-7745-49BC-8B96-34BA80172551}"/>
    <hyperlink ref="M83" r:id="rId8" display="https://doi.org/10.1128/jb.134.1.115-124.1978" xr:uid="{46099DF6-9D2A-4E65-8487-284FFC0605F9}"/>
    <hyperlink ref="M55" r:id="rId9" display="https://doi.org/10.1111/j.1432-1033.1995.0538h.x" xr:uid="{37F04517-EDB8-4081-8445-D6D84607230F}"/>
    <hyperlink ref="M42" r:id="rId10" xr:uid="{9BB9A61D-86AC-4061-8718-1503C3294306}"/>
    <hyperlink ref="M43" r:id="rId11" tooltip="Persistent link using digital object identifier" xr:uid="{577DFA20-2D00-4992-B9F7-5034F67469CC}"/>
    <hyperlink ref="M44" r:id="rId12" xr:uid="{24AB8E01-7155-405A-8B20-41624DF9B3E4}"/>
    <hyperlink ref="M46" r:id="rId13" xr:uid="{7C71230F-A112-4DE8-8D0D-BFFC8B5CACC6}"/>
    <hyperlink ref="M45" r:id="rId14" xr:uid="{988ADF4A-3565-4430-8DDF-8F5C1DEED98D}"/>
    <hyperlink ref="M67" r:id="rId15" tooltip="DOI URL" xr:uid="{B7CAC3A3-019B-4BCA-865D-53DA4A0628AD}"/>
    <hyperlink ref="M63" r:id="rId16" tooltip="Persistent link using digital object identifier" xr:uid="{EAE93108-E539-4444-9BB2-ABC419C0AF50}"/>
    <hyperlink ref="M32" r:id="rId17" tooltip="Persistent link using digital object identifier" xr:uid="{605EEFE2-0A6B-4B01-A239-6159E7FDD7EC}"/>
    <hyperlink ref="M18" r:id="rId18" xr:uid="{67505D29-1E2B-420B-9EFE-E3E281710136}"/>
    <hyperlink ref="M56" r:id="rId19" tooltip="Persistent link using digital object identifier" xr:uid="{E5F5820E-9CBE-4EA0-BD66-3515DB968A11}"/>
    <hyperlink ref="M68" r:id="rId20" display="https://doi.org/10.1128/mBio.01034-18" xr:uid="{6FBEB47C-769D-4787-9C24-F6C93854BB73}"/>
    <hyperlink ref="M76" r:id="rId21" tooltip="DOI URL" xr:uid="{91A029E1-1F9D-4432-9E6D-CA2888CDA834}"/>
    <hyperlink ref="M75" r:id="rId22" display="https://doi.org/10.1128/jb.134.1.115-124.1978" xr:uid="{CD1BAC77-54F1-4F5F-A69B-490A5B0D22C0}"/>
    <hyperlink ref="J111" r:id="rId23" tooltip="Persistent link using digital object identifier" display="https://doi.org/10.1016/j.biosystems.2005.07.002" xr:uid="{6FA382B1-6625-410E-BE67-4DB4C4D58907}"/>
    <hyperlink ref="M70" r:id="rId24" xr:uid="{3458B790-E745-4B12-AA49-49D6A63EA3AF}"/>
  </hyperlinks>
  <pageMargins left="0.7" right="0.7" top="0.75" bottom="0.75" header="0.3" footer="0.3"/>
  <pageSetup orientation="portrait" r:id="rId25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8853-AFE5-49BA-93E5-23F30935F1C9}">
  <dimension ref="A2:J70"/>
  <sheetViews>
    <sheetView topLeftCell="A31" workbookViewId="0"/>
  </sheetViews>
  <sheetFormatPr defaultRowHeight="15" x14ac:dyDescent="0.25"/>
  <cols>
    <col min="3" max="3" width="14.5703125" customWidth="1"/>
  </cols>
  <sheetData>
    <row r="2" spans="1:8" x14ac:dyDescent="0.25">
      <c r="A2" s="4" t="s">
        <v>175</v>
      </c>
    </row>
    <row r="3" spans="1:8" x14ac:dyDescent="0.25">
      <c r="A3" s="4"/>
    </row>
    <row r="4" spans="1:8" s="4" customFormat="1" x14ac:dyDescent="0.25">
      <c r="A4" s="4" t="s">
        <v>176</v>
      </c>
      <c r="C4" s="4" t="s">
        <v>58</v>
      </c>
    </row>
    <row r="5" spans="1:8" x14ac:dyDescent="0.25">
      <c r="A5" s="2">
        <v>15</v>
      </c>
      <c r="B5" s="1" t="s">
        <v>177</v>
      </c>
      <c r="C5" s="1" t="s">
        <v>178</v>
      </c>
      <c r="D5" s="1"/>
    </row>
    <row r="6" spans="1:8" x14ac:dyDescent="0.25">
      <c r="A6" s="3">
        <v>20</v>
      </c>
      <c r="B6" t="s">
        <v>179</v>
      </c>
      <c r="C6" t="s">
        <v>180</v>
      </c>
    </row>
    <row r="7" spans="1:8" x14ac:dyDescent="0.25">
      <c r="A7" s="3">
        <v>20</v>
      </c>
      <c r="B7" t="s">
        <v>181</v>
      </c>
      <c r="C7" s="5" t="s">
        <v>182</v>
      </c>
    </row>
    <row r="8" spans="1:8" x14ac:dyDescent="0.25">
      <c r="A8" s="2">
        <v>23</v>
      </c>
      <c r="B8" s="1" t="s">
        <v>183</v>
      </c>
      <c r="C8" s="1" t="s">
        <v>184</v>
      </c>
      <c r="D8" s="1"/>
      <c r="E8" s="6"/>
      <c r="F8" s="6"/>
      <c r="H8" t="s">
        <v>27</v>
      </c>
    </row>
    <row r="9" spans="1:8" x14ac:dyDescent="0.25">
      <c r="A9" s="2">
        <v>25</v>
      </c>
      <c r="B9" s="1" t="s">
        <v>185</v>
      </c>
      <c r="C9" s="1" t="s">
        <v>186</v>
      </c>
      <c r="D9" s="1"/>
    </row>
    <row r="10" spans="1:8" x14ac:dyDescent="0.25">
      <c r="A10" s="2">
        <v>30</v>
      </c>
      <c r="B10" s="1" t="s">
        <v>177</v>
      </c>
      <c r="C10" s="1" t="s">
        <v>187</v>
      </c>
      <c r="D10" s="1"/>
    </row>
    <row r="11" spans="1:8" x14ac:dyDescent="0.25">
      <c r="A11" s="2">
        <v>30</v>
      </c>
      <c r="B11" s="1" t="s">
        <v>177</v>
      </c>
      <c r="C11" s="1" t="s">
        <v>178</v>
      </c>
      <c r="D11" s="1"/>
    </row>
    <row r="12" spans="1:8" x14ac:dyDescent="0.25">
      <c r="A12" s="3">
        <v>30</v>
      </c>
      <c r="B12" t="s">
        <v>188</v>
      </c>
      <c r="C12" s="5" t="s">
        <v>189</v>
      </c>
    </row>
    <row r="13" spans="1:8" x14ac:dyDescent="0.25">
      <c r="A13" s="3"/>
    </row>
    <row r="14" spans="1:8" x14ac:dyDescent="0.25">
      <c r="A14" s="3">
        <v>40</v>
      </c>
      <c r="B14" t="s">
        <v>190</v>
      </c>
      <c r="C14" s="5" t="s">
        <v>191</v>
      </c>
    </row>
    <row r="15" spans="1:8" x14ac:dyDescent="0.25">
      <c r="A15" s="3">
        <v>45</v>
      </c>
      <c r="B15" t="s">
        <v>192</v>
      </c>
      <c r="C15" s="5" t="s">
        <v>193</v>
      </c>
    </row>
    <row r="16" spans="1:8" x14ac:dyDescent="0.25">
      <c r="A16" s="3">
        <v>46</v>
      </c>
      <c r="B16" t="s">
        <v>194</v>
      </c>
      <c r="C16" s="5" t="s">
        <v>195</v>
      </c>
    </row>
    <row r="18" spans="1:6" x14ac:dyDescent="0.25">
      <c r="A18">
        <f>MEDIAN(A5:A12)</f>
        <v>24</v>
      </c>
      <c r="B18" t="s">
        <v>69</v>
      </c>
    </row>
    <row r="19" spans="1:6" x14ac:dyDescent="0.25">
      <c r="A19" s="32">
        <f>STDEV(A5:A12)</f>
        <v>5.6426310985466444</v>
      </c>
      <c r="B19" t="s">
        <v>305</v>
      </c>
    </row>
    <row r="21" spans="1:6" x14ac:dyDescent="0.25">
      <c r="A21" s="4" t="s">
        <v>196</v>
      </c>
    </row>
    <row r="22" spans="1:6" s="4" customFormat="1" x14ac:dyDescent="0.25">
      <c r="A22" s="4" t="s">
        <v>197</v>
      </c>
      <c r="C22" s="4" t="s">
        <v>58</v>
      </c>
      <c r="F22" s="4" t="s">
        <v>198</v>
      </c>
    </row>
    <row r="23" spans="1:6" x14ac:dyDescent="0.25">
      <c r="A23">
        <v>72</v>
      </c>
      <c r="B23" t="s">
        <v>199</v>
      </c>
      <c r="C23" s="5" t="s">
        <v>200</v>
      </c>
    </row>
    <row r="24" spans="1:6" x14ac:dyDescent="0.25">
      <c r="A24">
        <v>74</v>
      </c>
      <c r="B24" t="s">
        <v>199</v>
      </c>
      <c r="C24" s="5" t="s">
        <v>201</v>
      </c>
    </row>
    <row r="25" spans="1:6" x14ac:dyDescent="0.25">
      <c r="A25">
        <v>70</v>
      </c>
      <c r="B25" t="s">
        <v>202</v>
      </c>
      <c r="C25" t="s">
        <v>203</v>
      </c>
    </row>
    <row r="28" spans="1:6" s="4" customFormat="1" x14ac:dyDescent="0.25">
      <c r="A28" s="4" t="s">
        <v>204</v>
      </c>
    </row>
    <row r="29" spans="1:6" s="4" customFormat="1" x14ac:dyDescent="0.25">
      <c r="A29" s="4" t="s">
        <v>205</v>
      </c>
      <c r="C29" s="4" t="s">
        <v>206</v>
      </c>
      <c r="F29" s="4" t="s">
        <v>198</v>
      </c>
    </row>
    <row r="30" spans="1:6" x14ac:dyDescent="0.25">
      <c r="A30">
        <v>1.1000000000000001</v>
      </c>
      <c r="B30" t="s">
        <v>207</v>
      </c>
      <c r="C30" s="5" t="s">
        <v>200</v>
      </c>
    </row>
    <row r="32" spans="1:6" x14ac:dyDescent="0.25">
      <c r="A32" s="4" t="s">
        <v>208</v>
      </c>
    </row>
    <row r="33" spans="1:10" s="4" customFormat="1" x14ac:dyDescent="0.25">
      <c r="A33" s="4" t="s">
        <v>205</v>
      </c>
      <c r="F33" s="4" t="s">
        <v>198</v>
      </c>
    </row>
    <row r="34" spans="1:10" x14ac:dyDescent="0.25">
      <c r="A34">
        <v>1.47</v>
      </c>
      <c r="B34" t="s">
        <v>209</v>
      </c>
      <c r="C34" s="5" t="s">
        <v>200</v>
      </c>
    </row>
    <row r="35" spans="1:10" x14ac:dyDescent="0.25">
      <c r="A35">
        <v>1.4</v>
      </c>
      <c r="B35" t="s">
        <v>210</v>
      </c>
      <c r="C35" s="5" t="s">
        <v>200</v>
      </c>
    </row>
    <row r="38" spans="1:10" x14ac:dyDescent="0.25">
      <c r="A38" s="4" t="s">
        <v>211</v>
      </c>
    </row>
    <row r="40" spans="1:10" x14ac:dyDescent="0.25">
      <c r="A40" t="s">
        <v>212</v>
      </c>
      <c r="B40" t="s">
        <v>213</v>
      </c>
      <c r="C40" t="s">
        <v>172</v>
      </c>
      <c r="D40" t="s">
        <v>214</v>
      </c>
      <c r="E40" t="s">
        <v>215</v>
      </c>
      <c r="J40" s="5" t="s">
        <v>216</v>
      </c>
    </row>
    <row r="42" spans="1:10" x14ac:dyDescent="0.25">
      <c r="A42">
        <v>1</v>
      </c>
      <c r="B42" t="s">
        <v>173</v>
      </c>
      <c r="C42" t="s">
        <v>174</v>
      </c>
      <c r="D42" t="s">
        <v>217</v>
      </c>
      <c r="E42" t="s">
        <v>218</v>
      </c>
      <c r="J42" s="5" t="s">
        <v>219</v>
      </c>
    </row>
    <row r="43" spans="1:10" x14ac:dyDescent="0.25">
      <c r="A43">
        <v>0.89</v>
      </c>
      <c r="B43" t="s">
        <v>173</v>
      </c>
      <c r="C43" t="s">
        <v>174</v>
      </c>
      <c r="D43" t="s">
        <v>217</v>
      </c>
      <c r="E43" t="s">
        <v>218</v>
      </c>
      <c r="J43" s="5" t="s">
        <v>219</v>
      </c>
    </row>
    <row r="44" spans="1:10" x14ac:dyDescent="0.25">
      <c r="A44">
        <v>1.48</v>
      </c>
      <c r="B44" t="s">
        <v>0</v>
      </c>
      <c r="C44" t="s">
        <v>174</v>
      </c>
      <c r="D44" t="s">
        <v>217</v>
      </c>
      <c r="E44" t="s">
        <v>218</v>
      </c>
      <c r="J44" s="5" t="s">
        <v>219</v>
      </c>
    </row>
    <row r="45" spans="1:10" x14ac:dyDescent="0.25">
      <c r="A45">
        <v>1.1200000000000001</v>
      </c>
      <c r="B45" t="s">
        <v>220</v>
      </c>
      <c r="C45" t="s">
        <v>174</v>
      </c>
      <c r="D45" t="s">
        <v>217</v>
      </c>
      <c r="E45" t="s">
        <v>218</v>
      </c>
      <c r="J45" s="5" t="s">
        <v>219</v>
      </c>
    </row>
    <row r="46" spans="1:10" x14ac:dyDescent="0.25">
      <c r="A46">
        <v>1.65</v>
      </c>
      <c r="B46" t="s">
        <v>221</v>
      </c>
      <c r="C46" t="s">
        <v>174</v>
      </c>
      <c r="D46" t="s">
        <v>217</v>
      </c>
      <c r="E46" t="s">
        <v>218</v>
      </c>
      <c r="J46" s="5" t="s">
        <v>219</v>
      </c>
    </row>
    <row r="47" spans="1:10" x14ac:dyDescent="0.25">
      <c r="A47">
        <v>1.18</v>
      </c>
      <c r="B47" t="s">
        <v>222</v>
      </c>
      <c r="C47" t="s">
        <v>174</v>
      </c>
      <c r="D47" t="s">
        <v>217</v>
      </c>
      <c r="E47" t="s">
        <v>218</v>
      </c>
      <c r="J47" s="5" t="s">
        <v>219</v>
      </c>
    </row>
    <row r="48" spans="1:10" x14ac:dyDescent="0.25">
      <c r="A48">
        <v>0.97</v>
      </c>
      <c r="B48" t="s">
        <v>5</v>
      </c>
      <c r="C48" t="s">
        <v>174</v>
      </c>
      <c r="D48" t="s">
        <v>217</v>
      </c>
      <c r="E48" t="s">
        <v>218</v>
      </c>
      <c r="J48" s="5" t="s">
        <v>219</v>
      </c>
    </row>
    <row r="50" spans="1:10" x14ac:dyDescent="0.25">
      <c r="A50">
        <v>1.33</v>
      </c>
      <c r="B50" t="s">
        <v>223</v>
      </c>
      <c r="E50" t="s">
        <v>224</v>
      </c>
      <c r="J50" t="s">
        <v>225</v>
      </c>
    </row>
    <row r="52" spans="1:10" x14ac:dyDescent="0.25">
      <c r="A52">
        <v>0.92</v>
      </c>
      <c r="B52" t="s">
        <v>173</v>
      </c>
      <c r="C52" t="s">
        <v>174</v>
      </c>
      <c r="D52" t="s">
        <v>217</v>
      </c>
      <c r="E52" t="s">
        <v>226</v>
      </c>
      <c r="J52" s="5" t="s">
        <v>227</v>
      </c>
    </row>
    <row r="54" spans="1:10" x14ac:dyDescent="0.25">
      <c r="A54" s="7" t="s">
        <v>228</v>
      </c>
      <c r="B54" t="s">
        <v>173</v>
      </c>
      <c r="E54" t="s">
        <v>229</v>
      </c>
      <c r="J54" t="s">
        <v>230</v>
      </c>
    </row>
    <row r="56" spans="1:10" x14ac:dyDescent="0.25">
      <c r="A56">
        <v>1.49</v>
      </c>
      <c r="B56" t="s">
        <v>231</v>
      </c>
      <c r="C56" t="s">
        <v>232</v>
      </c>
      <c r="D56" t="s">
        <v>233</v>
      </c>
      <c r="E56" t="s">
        <v>234</v>
      </c>
      <c r="J56" s="5" t="s">
        <v>235</v>
      </c>
    </row>
    <row r="58" spans="1:10" x14ac:dyDescent="0.25">
      <c r="A58">
        <v>0.94</v>
      </c>
      <c r="B58" t="s">
        <v>173</v>
      </c>
      <c r="C58" t="s">
        <v>236</v>
      </c>
      <c r="D58" t="s">
        <v>237</v>
      </c>
      <c r="E58" t="s">
        <v>238</v>
      </c>
      <c r="J58" s="5" t="s">
        <v>239</v>
      </c>
    </row>
    <row r="59" spans="1:10" x14ac:dyDescent="0.25">
      <c r="A59">
        <v>0.99</v>
      </c>
      <c r="B59" t="s">
        <v>240</v>
      </c>
      <c r="C59" t="s">
        <v>236</v>
      </c>
      <c r="D59" t="s">
        <v>237</v>
      </c>
      <c r="E59" t="s">
        <v>238</v>
      </c>
      <c r="J59" s="5" t="s">
        <v>239</v>
      </c>
    </row>
    <row r="60" spans="1:10" x14ac:dyDescent="0.25">
      <c r="A60">
        <v>0.92</v>
      </c>
      <c r="B60" t="s">
        <v>3</v>
      </c>
      <c r="C60" t="s">
        <v>236</v>
      </c>
      <c r="D60" t="s">
        <v>237</v>
      </c>
      <c r="E60" t="s">
        <v>238</v>
      </c>
      <c r="J60" s="5" t="s">
        <v>239</v>
      </c>
    </row>
    <row r="61" spans="1:10" x14ac:dyDescent="0.25">
      <c r="A61">
        <v>0.78</v>
      </c>
      <c r="B61" t="s">
        <v>0</v>
      </c>
      <c r="C61" t="s">
        <v>236</v>
      </c>
      <c r="D61" t="s">
        <v>237</v>
      </c>
      <c r="E61" t="s">
        <v>238</v>
      </c>
      <c r="J61" s="5" t="s">
        <v>239</v>
      </c>
    </row>
    <row r="62" spans="1:10" x14ac:dyDescent="0.25">
      <c r="A62">
        <v>0.99</v>
      </c>
      <c r="B62" t="s">
        <v>222</v>
      </c>
      <c r="C62" t="s">
        <v>236</v>
      </c>
      <c r="D62" t="s">
        <v>237</v>
      </c>
      <c r="E62" t="s">
        <v>238</v>
      </c>
      <c r="J62" s="5" t="s">
        <v>239</v>
      </c>
    </row>
    <row r="63" spans="1:10" x14ac:dyDescent="0.25">
      <c r="A63">
        <v>0.86</v>
      </c>
      <c r="B63" t="s">
        <v>4</v>
      </c>
      <c r="C63" t="s">
        <v>236</v>
      </c>
      <c r="D63" t="s">
        <v>237</v>
      </c>
      <c r="E63" t="s">
        <v>238</v>
      </c>
      <c r="J63" s="5" t="s">
        <v>239</v>
      </c>
    </row>
    <row r="65" spans="1:10" x14ac:dyDescent="0.25">
      <c r="A65">
        <v>1.4</v>
      </c>
      <c r="B65" t="s">
        <v>173</v>
      </c>
      <c r="C65" t="s">
        <v>172</v>
      </c>
      <c r="D65" t="s">
        <v>241</v>
      </c>
      <c r="E65" t="s">
        <v>242</v>
      </c>
      <c r="J65" s="5" t="s">
        <v>243</v>
      </c>
    </row>
    <row r="67" spans="1:10" x14ac:dyDescent="0.25">
      <c r="A67">
        <v>1.47</v>
      </c>
      <c r="B67" t="s">
        <v>173</v>
      </c>
      <c r="C67" t="s">
        <v>244</v>
      </c>
      <c r="D67" t="s">
        <v>245</v>
      </c>
      <c r="E67" t="s">
        <v>246</v>
      </c>
      <c r="J67" t="s">
        <v>247</v>
      </c>
    </row>
    <row r="68" spans="1:10" x14ac:dyDescent="0.25">
      <c r="A68">
        <v>1.45</v>
      </c>
      <c r="B68" t="s">
        <v>173</v>
      </c>
      <c r="C68" t="s">
        <v>248</v>
      </c>
      <c r="D68" t="s">
        <v>245</v>
      </c>
      <c r="E68" t="s">
        <v>246</v>
      </c>
      <c r="J68" t="s">
        <v>247</v>
      </c>
    </row>
    <row r="70" spans="1:10" x14ac:dyDescent="0.25">
      <c r="A70" t="s">
        <v>27</v>
      </c>
    </row>
  </sheetData>
  <hyperlinks>
    <hyperlink ref="C12" r:id="rId1" tooltip="Persistent link using digital object identifier" xr:uid="{B5F22D4C-EB27-4EC8-A19E-EDE3271BE7F0}"/>
    <hyperlink ref="C14" r:id="rId2" display="https://doi.org/10.1083/jcb.102.1.97" xr:uid="{2C279B76-D902-4546-8F15-B97D79EB1856}"/>
    <hyperlink ref="C23" r:id="rId3" display="https://doi.org/10.1371/journal.pone.0067590" xr:uid="{5FEE98F0-8F8A-4654-9439-C9D9000A4A9D}"/>
    <hyperlink ref="C30" r:id="rId4" display="https://doi.org/10.1371/journal.pone.0067590" xr:uid="{731A8637-F1EA-4B9B-BE82-8F8E71FB95A7}"/>
    <hyperlink ref="C34" r:id="rId5" display="https://doi.org/10.1371/journal.pone.0067590" xr:uid="{03344585-8B98-48E1-95AD-7943DFBB2B6B}"/>
    <hyperlink ref="C35" r:id="rId6" display="https://doi.org/10.1371/journal.pone.0067590" xr:uid="{98593C74-8C82-4C96-A6AC-61E62581DAC0}"/>
    <hyperlink ref="C24" r:id="rId7" display="https://doi.org/10.1271/bbb1961.51.407" xr:uid="{76F75CBA-D376-4D6E-8340-981F4F418979}"/>
    <hyperlink ref="J40" r:id="rId8" xr:uid="{CF750F2C-18E1-4810-B9B4-DD5EA3C5EE0D}"/>
    <hyperlink ref="J42" r:id="rId9" xr:uid="{034BAC6F-347A-4A63-B6E2-0BD78AAF602B}"/>
    <hyperlink ref="J52" r:id="rId10" xr:uid="{8ACB5901-384D-4457-A1F2-A1F154CC3BD3}"/>
    <hyperlink ref="J56" r:id="rId11" xr:uid="{90967013-E6F7-40ED-9318-AC83F9BC4BD8}"/>
    <hyperlink ref="J43" r:id="rId12" xr:uid="{EA1DA35F-6CD1-46EE-A5E0-DE7535F236F0}"/>
    <hyperlink ref="J44" r:id="rId13" xr:uid="{81CA69B5-6347-4A30-BF33-7673B0E1BDC8}"/>
    <hyperlink ref="J45" r:id="rId14" xr:uid="{F7B74539-194B-462C-97D3-364854635AA9}"/>
    <hyperlink ref="J46" r:id="rId15" xr:uid="{9FD928C2-8C05-46FB-B2DF-8FDB9AC5075E}"/>
    <hyperlink ref="J47" r:id="rId16" xr:uid="{50E154BE-DFEE-4ED7-BDC7-7A1B8E68CF15}"/>
    <hyperlink ref="J48" r:id="rId17" xr:uid="{D8190AF3-BE3A-4B1B-8293-CD2D228EEFCB}"/>
    <hyperlink ref="J58" r:id="rId18" display="https://doi.org/10.1111/j.1432-1033.1976.tb10639.x" xr:uid="{9A88B734-254E-4CAD-B2FF-8BF750513119}"/>
    <hyperlink ref="J65" r:id="rId19" xr:uid="{195EACF0-26D8-41CE-8384-ED40AA38DDF3}"/>
    <hyperlink ref="J59" r:id="rId20" display="https://doi.org/10.1111/j.1432-1033.1976.tb10639.x" xr:uid="{1E3E36F0-03C9-4455-8565-F0E72318656A}"/>
    <hyperlink ref="J60" r:id="rId21" display="https://doi.org/10.1111/j.1432-1033.1976.tb10639.x" xr:uid="{AD3AF262-F499-43B9-9EE3-BA2C0C1DD326}"/>
    <hyperlink ref="J61" r:id="rId22" display="https://doi.org/10.1111/j.1432-1033.1976.tb10639.x" xr:uid="{C2B4E1F8-963B-4497-B65C-787D76B87A7C}"/>
    <hyperlink ref="J62" r:id="rId23" display="https://doi.org/10.1111/j.1432-1033.1976.tb10639.x" xr:uid="{D90F1430-D9B8-43DD-B895-A10E4FBBA20C}"/>
    <hyperlink ref="J63" r:id="rId24" display="https://doi.org/10.1111/j.1432-1033.1976.tb10639.x" xr:uid="{6B6AB42F-D1F3-4952-9AE1-A2C2AEA42935}"/>
    <hyperlink ref="C7" r:id="rId25" tooltip="Persistent link using digital object identifier" xr:uid="{60A83ED8-0783-4681-A8EF-EC1A66A7C380}"/>
    <hyperlink ref="C16" r:id="rId26" tooltip="Persistent link using digital object identifier" xr:uid="{DEBEE309-5439-4E41-BAE5-BD5E779F1765}"/>
    <hyperlink ref="C15" r:id="rId27" xr:uid="{4BBCD799-5CB4-4044-AD62-97691E70C4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DataS4</vt:lpstr>
      <vt:lpstr>enzyme parameters</vt:lpstr>
      <vt:lpstr>biophysical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2023-04-15T21:00:53Z</dcterms:created>
  <dcterms:modified xsi:type="dcterms:W3CDTF">2025-08-14T02:20:46Z</dcterms:modified>
</cp:coreProperties>
</file>