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B69A09B-F329-4610-9F15-508CAD5D639A}" xr6:coauthVersionLast="47" xr6:coauthVersionMax="47" xr10:uidLastSave="{00000000-0000-0000-0000-000000000000}"/>
  <bookViews>
    <workbookView xWindow="-120" yWindow="-120" windowWidth="29040" windowHeight="15840" activeTab="5" xr2:uid="{A95DF6EC-4202-49F9-9312-8360A3AF0FD9}"/>
  </bookViews>
  <sheets>
    <sheet name="Question 1 " sheetId="1" r:id="rId1"/>
    <sheet name="Question2-1" sheetId="2" r:id="rId2"/>
    <sheet name="Question2-2" sheetId="3" r:id="rId3"/>
    <sheet name="Question2-3" sheetId="4" r:id="rId4"/>
    <sheet name="Question3" sheetId="5" r:id="rId5"/>
    <sheet name="Question4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D13" i="6"/>
  <c r="D12" i="6"/>
  <c r="D11" i="6"/>
  <c r="D10" i="6"/>
  <c r="D9" i="6"/>
  <c r="D8" i="6"/>
  <c r="D7" i="6"/>
  <c r="D6" i="6"/>
  <c r="D5" i="6"/>
  <c r="D4" i="6"/>
  <c r="E16" i="5"/>
  <c r="F16" i="5" s="1"/>
  <c r="E15" i="5"/>
  <c r="E14" i="5"/>
  <c r="F14" i="5" s="1"/>
  <c r="G14" i="5" s="1"/>
  <c r="H14" i="5" s="1"/>
  <c r="E13" i="5"/>
  <c r="E12" i="5"/>
  <c r="E11" i="5"/>
  <c r="F11" i="5" s="1"/>
  <c r="G11" i="5" s="1"/>
  <c r="H11" i="5" s="1"/>
  <c r="E10" i="5"/>
  <c r="E9" i="5"/>
  <c r="E8" i="5"/>
  <c r="F8" i="5" s="1"/>
  <c r="G8" i="5" s="1"/>
  <c r="H8" i="5" s="1"/>
  <c r="E7" i="5"/>
  <c r="E6" i="5"/>
  <c r="E5" i="5"/>
  <c r="F5" i="5" s="1"/>
  <c r="G5" i="5" s="1"/>
  <c r="H5" i="5" s="1"/>
  <c r="E4" i="5"/>
  <c r="F10" i="4"/>
  <c r="E10" i="4"/>
  <c r="D10" i="4"/>
  <c r="C10" i="4"/>
  <c r="B10" i="4"/>
  <c r="G10" i="4" s="1"/>
  <c r="F9" i="4"/>
  <c r="E9" i="4"/>
  <c r="D9" i="4"/>
  <c r="C9" i="4"/>
  <c r="B9" i="4"/>
  <c r="G9" i="4" s="1"/>
  <c r="F8" i="4"/>
  <c r="E8" i="4"/>
  <c r="D8" i="4"/>
  <c r="C8" i="4"/>
  <c r="B8" i="4"/>
  <c r="G8" i="4" s="1"/>
  <c r="F7" i="4"/>
  <c r="E7" i="4"/>
  <c r="D7" i="4"/>
  <c r="C7" i="4"/>
  <c r="B7" i="4"/>
  <c r="G7" i="4" s="1"/>
  <c r="F6" i="4"/>
  <c r="E6" i="4"/>
  <c r="D6" i="4"/>
  <c r="C6" i="4"/>
  <c r="B6" i="4"/>
  <c r="G6" i="4" s="1"/>
  <c r="F5" i="4"/>
  <c r="E5" i="4"/>
  <c r="D5" i="4"/>
  <c r="C5" i="4"/>
  <c r="B5" i="4"/>
  <c r="G5" i="4" s="1"/>
  <c r="F4" i="4"/>
  <c r="E4" i="4"/>
  <c r="D4" i="4"/>
  <c r="C4" i="4"/>
  <c r="B4" i="4"/>
  <c r="G4" i="4" s="1"/>
  <c r="F3" i="4"/>
  <c r="F11" i="4" s="1"/>
  <c r="E3" i="4"/>
  <c r="E11" i="4" s="1"/>
  <c r="D3" i="4"/>
  <c r="D11" i="4" s="1"/>
  <c r="C3" i="4"/>
  <c r="C11" i="4" s="1"/>
  <c r="B3" i="4"/>
  <c r="G3" i="4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B10" i="3" s="1"/>
  <c r="B6" i="2"/>
  <c r="C6" i="2" s="1"/>
  <c r="B5" i="2"/>
  <c r="C5" i="2" s="1"/>
  <c r="B4" i="2"/>
  <c r="C4" i="2" s="1"/>
  <c r="B3" i="2"/>
  <c r="C3" i="2" s="1"/>
  <c r="B2" i="2"/>
  <c r="B7" i="2" s="1"/>
  <c r="G4" i="5" l="1"/>
  <c r="H4" i="5" s="1"/>
  <c r="F4" i="5"/>
  <c r="F7" i="5"/>
  <c r="G7" i="5" s="1"/>
  <c r="H7" i="5" s="1"/>
  <c r="G16" i="5"/>
  <c r="H16" i="5" s="1"/>
  <c r="F3" i="5"/>
  <c r="F6" i="5"/>
  <c r="F9" i="5"/>
  <c r="G9" i="5" s="1"/>
  <c r="H9" i="5" s="1"/>
  <c r="F12" i="5"/>
  <c r="G12" i="5" s="1"/>
  <c r="H12" i="5" s="1"/>
  <c r="F15" i="5"/>
  <c r="F10" i="5"/>
  <c r="G10" i="5" s="1"/>
  <c r="H10" i="5" s="1"/>
  <c r="F13" i="5"/>
  <c r="G13" i="5" s="1"/>
  <c r="H13" i="5" s="1"/>
  <c r="G3" i="5"/>
  <c r="H3" i="5" s="1"/>
  <c r="H18" i="5" s="1"/>
  <c r="G6" i="5"/>
  <c r="H6" i="5" s="1"/>
  <c r="G15" i="5"/>
  <c r="H15" i="5" s="1"/>
  <c r="B11" i="4"/>
  <c r="G11" i="4" s="1"/>
  <c r="C2" i="3"/>
  <c r="C10" i="3" s="1"/>
  <c r="C2" i="2"/>
  <c r="C7" i="2" s="1"/>
  <c r="H20" i="5" l="1"/>
  <c r="H21" i="5" s="1"/>
</calcChain>
</file>

<file path=xl/sharedStrings.xml><?xml version="1.0" encoding="utf-8"?>
<sst xmlns="http://schemas.openxmlformats.org/spreadsheetml/2006/main" count="137" uniqueCount="51">
  <si>
    <t>Ive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</si>
  <si>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</si>
  <si>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</si>
  <si>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</si>
  <si>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</si>
  <si>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</si>
  <si>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</si>
  <si>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</si>
  <si>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</si>
  <si>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</si>
  <si>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</si>
  <si>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</si>
  <si>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</si>
  <si>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</si>
  <si>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</si>
  <si>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</si>
  <si>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</si>
  <si>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 xml:space="preserve">Étiquettes de lignes </t>
  </si>
  <si>
    <t xml:space="preserve">Somme de Students </t>
  </si>
  <si>
    <t>Moyenne de Students2</t>
  </si>
  <si>
    <t xml:space="preserve">Arts </t>
  </si>
  <si>
    <t xml:space="preserve">Economics </t>
  </si>
  <si>
    <t xml:space="preserve">Mathematics </t>
  </si>
  <si>
    <t xml:space="preserve">Physics </t>
  </si>
  <si>
    <t xml:space="preserve">Psychology </t>
  </si>
  <si>
    <t xml:space="preserve">Total général </t>
  </si>
  <si>
    <t xml:space="preserve">Brown </t>
  </si>
  <si>
    <t xml:space="preserve">Columbia </t>
  </si>
  <si>
    <t xml:space="preserve">Cornell </t>
  </si>
  <si>
    <t xml:space="preserve">Dartmouth </t>
  </si>
  <si>
    <t xml:space="preserve">Harvard </t>
  </si>
  <si>
    <t xml:space="preserve">Penn State </t>
  </si>
  <si>
    <t xml:space="preserve">Princeton </t>
  </si>
  <si>
    <t>Somme de Students</t>
  </si>
  <si>
    <t>Étiquettes de colonnes</t>
  </si>
  <si>
    <t>Étiquettes de lignes</t>
  </si>
  <si>
    <t>Total général</t>
  </si>
  <si>
    <t>ID</t>
  </si>
  <si>
    <t>PU</t>
  </si>
  <si>
    <t>QTE</t>
  </si>
  <si>
    <t>PT</t>
  </si>
  <si>
    <t>Remise</t>
  </si>
  <si>
    <t>Val Remisee</t>
  </si>
  <si>
    <t>Total a payer</t>
  </si>
  <si>
    <t>Total Facture:</t>
  </si>
  <si>
    <t>TVA:</t>
  </si>
  <si>
    <t>Val TVA:</t>
  </si>
  <si>
    <t>TTC:</t>
  </si>
  <si>
    <t xml:space="preserve">Time(s) </t>
  </si>
  <si>
    <t xml:space="preserve">Distance (m) 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</si>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</sst>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DZD]\ * #,##0.00_);_([$DZD]\ * \(#,##0.00\);_([$DZD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8" tint="-0.249977111117893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0" borderId="3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/>
    <xf numFmtId="0" fontId="4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6" borderId="0" xfId="0" applyFont="1" applyFill="1"/>
    <xf numFmtId="0" fontId="3" fillId="6" borderId="0" xfId="0" applyFont="1" applyFill="1" applyAlignment="1">
      <alignment vertical="center" wrapText="1"/>
    </xf>
    <xf numFmtId="0" fontId="2" fillId="6" borderId="8" xfId="0" applyFont="1" applyFill="1" applyBorder="1"/>
    <xf numFmtId="0" fontId="4" fillId="6" borderId="7" xfId="0" applyFont="1" applyFill="1" applyBorder="1" applyAlignment="1">
      <alignment vertical="center" wrapText="1"/>
    </xf>
    <xf numFmtId="0" fontId="2" fillId="6" borderId="7" xfId="0" applyFont="1" applyFill="1" applyBorder="1"/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13" xfId="0" applyFont="1" applyBorder="1"/>
    <xf numFmtId="164" fontId="2" fillId="0" borderId="13" xfId="0" applyNumberFormat="1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/>
    <xf numFmtId="164" fontId="2" fillId="0" borderId="14" xfId="0" applyNumberFormat="1" applyFont="1" applyBorder="1"/>
    <xf numFmtId="0" fontId="2" fillId="8" borderId="12" xfId="0" applyFont="1" applyFill="1" applyBorder="1" applyAlignment="1">
      <alignment horizontal="center"/>
    </xf>
    <xf numFmtId="164" fontId="2" fillId="8" borderId="13" xfId="0" applyNumberFormat="1" applyFont="1" applyFill="1" applyBorder="1" applyAlignment="1">
      <alignment horizontal="center"/>
    </xf>
    <xf numFmtId="0" fontId="2" fillId="8" borderId="13" xfId="0" applyFont="1" applyFill="1" applyBorder="1"/>
    <xf numFmtId="164" fontId="2" fillId="8" borderId="13" xfId="0" applyNumberFormat="1" applyFont="1" applyFill="1" applyBorder="1" applyAlignment="1">
      <alignment horizontal="left"/>
    </xf>
    <xf numFmtId="0" fontId="2" fillId="8" borderId="13" xfId="0" applyFont="1" applyFill="1" applyBorder="1" applyAlignment="1">
      <alignment horizontal="center"/>
    </xf>
    <xf numFmtId="164" fontId="2" fillId="8" borderId="13" xfId="0" applyNumberFormat="1" applyFont="1" applyFill="1" applyBorder="1"/>
    <xf numFmtId="164" fontId="2" fillId="8" borderId="14" xfId="0" applyNumberFormat="1" applyFont="1" applyFill="1" applyBorder="1"/>
    <xf numFmtId="0" fontId="2" fillId="8" borderId="15" xfId="0" applyFont="1" applyFill="1" applyBorder="1" applyAlignment="1">
      <alignment horizontal="center"/>
    </xf>
    <xf numFmtId="164" fontId="2" fillId="8" borderId="16" xfId="0" applyNumberFormat="1" applyFont="1" applyFill="1" applyBorder="1" applyAlignment="1">
      <alignment horizontal="center"/>
    </xf>
    <xf numFmtId="0" fontId="2" fillId="8" borderId="16" xfId="0" applyFont="1" applyFill="1" applyBorder="1"/>
    <xf numFmtId="164" fontId="2" fillId="8" borderId="16" xfId="0" applyNumberFormat="1" applyFont="1" applyFill="1" applyBorder="1" applyAlignment="1">
      <alignment horizontal="left"/>
    </xf>
    <xf numFmtId="0" fontId="2" fillId="8" borderId="16" xfId="0" applyFont="1" applyFill="1" applyBorder="1" applyAlignment="1">
      <alignment horizontal="center"/>
    </xf>
    <xf numFmtId="164" fontId="2" fillId="8" borderId="16" xfId="0" applyNumberFormat="1" applyFont="1" applyFill="1" applyBorder="1"/>
    <xf numFmtId="164" fontId="2" fillId="8" borderId="17" xfId="0" applyNumberFormat="1" applyFont="1" applyFill="1" applyBorder="1"/>
    <xf numFmtId="0" fontId="2" fillId="0" borderId="18" xfId="0" applyFont="1" applyBorder="1"/>
    <xf numFmtId="0" fontId="2" fillId="0" borderId="19" xfId="0" applyFont="1" applyBorder="1" applyAlignment="1">
      <alignment horizontal="right"/>
    </xf>
    <xf numFmtId="164" fontId="2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 applyAlignment="1">
      <alignment horizontal="right"/>
    </xf>
    <xf numFmtId="9" fontId="2" fillId="0" borderId="23" xfId="0" applyNumberFormat="1" applyFont="1" applyBorder="1"/>
    <xf numFmtId="164" fontId="2" fillId="0" borderId="23" xfId="0" applyNumberFormat="1" applyFont="1" applyBorder="1"/>
    <xf numFmtId="0" fontId="2" fillId="0" borderId="15" xfId="0" applyFont="1" applyBorder="1"/>
    <xf numFmtId="0" fontId="2" fillId="0" borderId="24" xfId="0" applyFont="1" applyBorder="1" applyAlignment="1">
      <alignment horizontal="right"/>
    </xf>
    <xf numFmtId="164" fontId="6" fillId="8" borderId="25" xfId="0" applyNumberFormat="1" applyFont="1" applyFill="1" applyBorder="1"/>
    <xf numFmtId="0" fontId="7" fillId="7" borderId="26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347517730496454"/>
          <c:w val="0.8667524059492564"/>
          <c:h val="0.68398486100839595"/>
        </c:manualLayout>
      </c:layout>
      <c:lineChart>
        <c:grouping val="standard"/>
        <c:varyColors val="0"/>
        <c:ser>
          <c:idx val="0"/>
          <c:order val="0"/>
          <c:tx>
            <c:strRef>
              <c:f>[1]Question4!$D$3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8-493D-ADB7-614DBA4F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669072"/>
        <c:axId val="645670736"/>
      </c:lineChart>
      <c:catAx>
        <c:axId val="6456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45670736"/>
        <c:crosses val="autoZero"/>
        <c:auto val="1"/>
        <c:lblAlgn val="ctr"/>
        <c:lblOffset val="100"/>
        <c:noMultiLvlLbl val="0"/>
      </c:catAx>
      <c:valAx>
        <c:axId val="645670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456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69991251093618"/>
          <c:y val="0.90469569756819068"/>
          <c:w val="0.22763511678004611"/>
          <c:h val="6.21551311610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600420609884333"/>
          <c:w val="0.90841907261592303"/>
          <c:h val="0.60675118196253719"/>
        </c:manualLayout>
      </c:layout>
      <c:lineChart>
        <c:grouping val="standard"/>
        <c:varyColors val="0"/>
        <c:ser>
          <c:idx val="1"/>
          <c:order val="0"/>
          <c:tx>
            <c:v>Distance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[1]Question4!$C$4:$C$13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[1]Question4!$D$4:$D$13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C-40B9-8D12-00A09E16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94880"/>
        <c:axId val="641295712"/>
      </c:lineChart>
      <c:catAx>
        <c:axId val="6412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41295712"/>
        <c:crosses val="autoZero"/>
        <c:auto val="1"/>
        <c:lblAlgn val="ctr"/>
        <c:lblOffset val="100"/>
        <c:noMultiLvlLbl val="0"/>
      </c:catAx>
      <c:valAx>
        <c:axId val="641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412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680357</xdr:colOff>
      <xdr:row>14</xdr:row>
      <xdr:rowOff>46636</xdr:rowOff>
    </xdr:from>
    <xdr:to>
      <xdr:col>5</xdr:col>
      <xdr:colOff>9896</xdr:colOff>
      <xdr:row>32</xdr:row>
      <xdr:rowOff>65686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FEEB8A8-ACB7-4E29-8EB2-038A1AAEE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33</xdr:row>
      <xdr:rowOff>108609</xdr:rowOff>
    </xdr:from>
    <xdr:to>
      <xdr:col>5</xdr:col>
      <xdr:colOff>9525</xdr:colOff>
      <xdr:row>51</xdr:row>
      <xdr:rowOff>1856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1FA2269-0671-4E25-B81D-B391B1A7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examen.xlsx" TargetMode="External"/><Relationship Id="rId1" Type="http://schemas.openxmlformats.org/officeDocument/2006/relationships/externalLinkPath" Target="exa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 1 "/>
      <sheetName val="Question2-1"/>
      <sheetName val="Question2-2"/>
      <sheetName val="kk"/>
      <sheetName val="Question3"/>
      <sheetName val="Question4"/>
    </sheetNames>
    <sheetDataSet>
      <sheetData sheetId="0">
        <row r="3">
          <cell r="A3">
            <v>591</v>
          </cell>
          <cell r="B3" t="str">
            <v>Arts</v>
          </cell>
          <cell r="C3" t="str">
            <v>Yale</v>
          </cell>
        </row>
        <row r="4">
          <cell r="A4">
            <v>9567</v>
          </cell>
          <cell r="B4" t="str">
            <v>Physics</v>
          </cell>
          <cell r="C4" t="str">
            <v>Brown</v>
          </cell>
        </row>
        <row r="5">
          <cell r="A5">
            <v>542</v>
          </cell>
          <cell r="B5" t="str">
            <v>Economics</v>
          </cell>
          <cell r="C5" t="str">
            <v>Dartmouth</v>
          </cell>
        </row>
        <row r="6">
          <cell r="A6">
            <v>346</v>
          </cell>
          <cell r="B6" t="str">
            <v>Economics</v>
          </cell>
          <cell r="C6" t="str">
            <v>Harvard</v>
          </cell>
        </row>
        <row r="7">
          <cell r="A7">
            <v>849</v>
          </cell>
          <cell r="B7" t="str">
            <v>Arts</v>
          </cell>
          <cell r="C7" t="str">
            <v>Columbia</v>
          </cell>
        </row>
        <row r="8">
          <cell r="A8">
            <v>552</v>
          </cell>
          <cell r="B8" t="str">
            <v>Economics</v>
          </cell>
          <cell r="C8" t="str">
            <v>Cornell</v>
          </cell>
        </row>
        <row r="9">
          <cell r="A9">
            <v>173</v>
          </cell>
          <cell r="B9" t="str">
            <v>Arts</v>
          </cell>
          <cell r="C9" t="str">
            <v>Harvard</v>
          </cell>
        </row>
        <row r="10">
          <cell r="A10">
            <v>1355</v>
          </cell>
          <cell r="B10" t="str">
            <v>Arts</v>
          </cell>
          <cell r="C10" t="str">
            <v>Cornell</v>
          </cell>
        </row>
        <row r="11">
          <cell r="A11">
            <v>193</v>
          </cell>
          <cell r="B11" t="str">
            <v>Mathematics</v>
          </cell>
          <cell r="C11" t="str">
            <v>Princeton</v>
          </cell>
        </row>
        <row r="12">
          <cell r="A12">
            <v>615</v>
          </cell>
          <cell r="B12" t="str">
            <v>Mathematics</v>
          </cell>
          <cell r="C12" t="str">
            <v>Harvard</v>
          </cell>
        </row>
        <row r="13">
          <cell r="A13">
            <v>1579</v>
          </cell>
          <cell r="B13" t="str">
            <v>Mathematics</v>
          </cell>
          <cell r="C13" t="str">
            <v>Brown</v>
          </cell>
        </row>
        <row r="14">
          <cell r="A14">
            <v>547</v>
          </cell>
          <cell r="B14" t="str">
            <v>Physics</v>
          </cell>
          <cell r="C14" t="str">
            <v>Dartmouth</v>
          </cell>
        </row>
        <row r="15">
          <cell r="A15">
            <v>1687</v>
          </cell>
          <cell r="B15" t="str">
            <v>Psychology</v>
          </cell>
          <cell r="C15" t="str">
            <v>Dartmouth</v>
          </cell>
        </row>
        <row r="16">
          <cell r="A16">
            <v>972</v>
          </cell>
          <cell r="B16" t="str">
            <v>Economics</v>
          </cell>
          <cell r="C16" t="str">
            <v>Brown</v>
          </cell>
        </row>
        <row r="17">
          <cell r="A17">
            <v>234</v>
          </cell>
          <cell r="B17" t="str">
            <v>Economics</v>
          </cell>
          <cell r="C17" t="str">
            <v>Penn State</v>
          </cell>
        </row>
        <row r="18">
          <cell r="A18">
            <v>151</v>
          </cell>
          <cell r="B18" t="str">
            <v>Psychology</v>
          </cell>
          <cell r="C18" t="str">
            <v>Princeton</v>
          </cell>
        </row>
        <row r="19">
          <cell r="A19">
            <v>1793</v>
          </cell>
          <cell r="B19" t="str">
            <v>Physics</v>
          </cell>
          <cell r="C19" t="str">
            <v>Columbia</v>
          </cell>
        </row>
        <row r="20">
          <cell r="A20">
            <v>315</v>
          </cell>
          <cell r="B20" t="str">
            <v>Psychology</v>
          </cell>
          <cell r="C20" t="str">
            <v>Columbia</v>
          </cell>
        </row>
        <row r="21">
          <cell r="A21">
            <v>618</v>
          </cell>
          <cell r="B21" t="str">
            <v>Physics</v>
          </cell>
          <cell r="C21" t="str">
            <v>Cornell</v>
          </cell>
        </row>
        <row r="22">
          <cell r="A22">
            <v>246</v>
          </cell>
          <cell r="B22" t="str">
            <v>Physics</v>
          </cell>
          <cell r="C22" t="str">
            <v>Yale</v>
          </cell>
        </row>
        <row r="23">
          <cell r="A23">
            <v>784</v>
          </cell>
          <cell r="B23" t="str">
            <v>Physics</v>
          </cell>
          <cell r="C23" t="str">
            <v>Princeton</v>
          </cell>
        </row>
        <row r="24">
          <cell r="A24">
            <v>316</v>
          </cell>
          <cell r="B24" t="str">
            <v>Mathematics</v>
          </cell>
          <cell r="C24" t="str">
            <v>Dartmouth</v>
          </cell>
        </row>
        <row r="25">
          <cell r="A25">
            <v>3155</v>
          </cell>
          <cell r="B25" t="str">
            <v>Arts</v>
          </cell>
          <cell r="C25" t="str">
            <v>Dartmouth</v>
          </cell>
        </row>
        <row r="26">
          <cell r="A26">
            <v>318</v>
          </cell>
          <cell r="B26" t="str">
            <v>Psychology</v>
          </cell>
          <cell r="C26" t="str">
            <v>Penn State</v>
          </cell>
        </row>
        <row r="27">
          <cell r="A27">
            <v>608</v>
          </cell>
          <cell r="B27" t="str">
            <v>Economics</v>
          </cell>
          <cell r="C27" t="str">
            <v>Columbia</v>
          </cell>
        </row>
        <row r="28">
          <cell r="A28">
            <v>561</v>
          </cell>
          <cell r="B28" t="str">
            <v>Arts</v>
          </cell>
          <cell r="C28" t="str">
            <v>Princeton</v>
          </cell>
        </row>
        <row r="29">
          <cell r="A29">
            <v>357</v>
          </cell>
          <cell r="B29" t="str">
            <v>Psychology</v>
          </cell>
          <cell r="C29" t="str">
            <v>Yale</v>
          </cell>
        </row>
        <row r="30">
          <cell r="A30">
            <v>1688</v>
          </cell>
          <cell r="B30" t="str">
            <v>Mathematics</v>
          </cell>
          <cell r="C30" t="str">
            <v>Columbia</v>
          </cell>
        </row>
        <row r="31">
          <cell r="A31">
            <v>972</v>
          </cell>
          <cell r="B31" t="str">
            <v>Economics</v>
          </cell>
          <cell r="C31" t="str">
            <v>Princeton</v>
          </cell>
        </row>
        <row r="32">
          <cell r="A32">
            <v>568</v>
          </cell>
          <cell r="B32" t="str">
            <v>Physics</v>
          </cell>
          <cell r="C32" t="str">
            <v>Penn State</v>
          </cell>
        </row>
        <row r="33">
          <cell r="A33">
            <v>632</v>
          </cell>
          <cell r="B33" t="str">
            <v>Mathematics</v>
          </cell>
          <cell r="C33" t="str">
            <v>Penn State</v>
          </cell>
        </row>
        <row r="34">
          <cell r="A34">
            <v>551</v>
          </cell>
          <cell r="B34" t="str">
            <v>Psychology</v>
          </cell>
          <cell r="C34" t="str">
            <v>Cornell</v>
          </cell>
        </row>
        <row r="35">
          <cell r="A35">
            <v>948</v>
          </cell>
          <cell r="B35" t="str">
            <v>Physics</v>
          </cell>
          <cell r="C35" t="str">
            <v>Harvard</v>
          </cell>
        </row>
        <row r="36">
          <cell r="A36">
            <v>1358</v>
          </cell>
          <cell r="B36" t="str">
            <v>Arts</v>
          </cell>
          <cell r="C36" t="str">
            <v>Brown</v>
          </cell>
        </row>
        <row r="37">
          <cell r="A37">
            <v>135</v>
          </cell>
          <cell r="B37" t="str">
            <v>Arts</v>
          </cell>
          <cell r="C37" t="str">
            <v>Penn State</v>
          </cell>
        </row>
        <row r="38">
          <cell r="A38">
            <v>849</v>
          </cell>
          <cell r="B38" t="str">
            <v>Mathematics</v>
          </cell>
          <cell r="C38" t="str">
            <v>Yale</v>
          </cell>
        </row>
        <row r="39">
          <cell r="A39">
            <v>158</v>
          </cell>
          <cell r="B39" t="str">
            <v>Psychology</v>
          </cell>
          <cell r="C39" t="str">
            <v>Harvard</v>
          </cell>
        </row>
        <row r="40">
          <cell r="A40">
            <v>1889</v>
          </cell>
          <cell r="B40" t="str">
            <v>Mathematics</v>
          </cell>
          <cell r="C40" t="str">
            <v>Cornell</v>
          </cell>
        </row>
        <row r="41">
          <cell r="A41">
            <v>651</v>
          </cell>
          <cell r="B41" t="str">
            <v>Psychology</v>
          </cell>
          <cell r="C41" t="str">
            <v>Brown</v>
          </cell>
        </row>
        <row r="42">
          <cell r="A42">
            <v>651</v>
          </cell>
          <cell r="B42" t="str">
            <v>Economics</v>
          </cell>
          <cell r="C42" t="str">
            <v>Yale</v>
          </cell>
        </row>
      </sheetData>
      <sheetData sheetId="1" refreshError="1"/>
      <sheetData sheetId="2" refreshError="1"/>
      <sheetData sheetId="3">
        <row r="2">
          <cell r="B2" t="str">
            <v>Arts</v>
          </cell>
          <cell r="C2" t="str">
            <v>Economics</v>
          </cell>
          <cell r="D2" t="str">
            <v>Mathematics</v>
          </cell>
          <cell r="E2" t="str">
            <v>Physics</v>
          </cell>
          <cell r="F2" t="str">
            <v>Psychology</v>
          </cell>
        </row>
        <row r="3">
          <cell r="A3" t="str">
            <v>Brown</v>
          </cell>
        </row>
        <row r="4">
          <cell r="A4" t="str">
            <v>Columbia</v>
          </cell>
        </row>
        <row r="5">
          <cell r="A5" t="str">
            <v>Cornell</v>
          </cell>
        </row>
        <row r="6">
          <cell r="A6" t="str">
            <v>Dartmouth</v>
          </cell>
        </row>
        <row r="7">
          <cell r="A7" t="str">
            <v>Harvard</v>
          </cell>
        </row>
        <row r="8">
          <cell r="A8" t="str">
            <v>Penn State</v>
          </cell>
        </row>
        <row r="9">
          <cell r="A9" t="str">
            <v>Princeton</v>
          </cell>
        </row>
        <row r="10">
          <cell r="A10" t="str">
            <v>Yale</v>
          </cell>
        </row>
      </sheetData>
      <sheetData sheetId="4" refreshError="1"/>
      <sheetData sheetId="5">
        <row r="3">
          <cell r="D3" t="str">
            <v>Speed (m/s)</v>
          </cell>
        </row>
        <row r="4">
          <cell r="C4">
            <v>5</v>
          </cell>
          <cell r="D4">
            <v>5</v>
          </cell>
        </row>
        <row r="5">
          <cell r="C5">
            <v>10</v>
          </cell>
          <cell r="D5">
            <v>5</v>
          </cell>
        </row>
        <row r="6">
          <cell r="C6">
            <v>17</v>
          </cell>
          <cell r="D6">
            <v>5.666666666666667</v>
          </cell>
        </row>
        <row r="7">
          <cell r="C7">
            <v>27</v>
          </cell>
          <cell r="D7">
            <v>6.75</v>
          </cell>
        </row>
        <row r="8">
          <cell r="C8">
            <v>37</v>
          </cell>
          <cell r="D8">
            <v>7.4</v>
          </cell>
        </row>
        <row r="9">
          <cell r="C9">
            <v>49</v>
          </cell>
          <cell r="D9">
            <v>8.1666666666666661</v>
          </cell>
        </row>
        <row r="10">
          <cell r="C10">
            <v>63</v>
          </cell>
          <cell r="D10">
            <v>9</v>
          </cell>
        </row>
        <row r="11">
          <cell r="C11">
            <v>75</v>
          </cell>
          <cell r="D11">
            <v>9.375</v>
          </cell>
        </row>
        <row r="12">
          <cell r="C12">
            <v>83</v>
          </cell>
          <cell r="D12">
            <v>9.2222222222222214</v>
          </cell>
        </row>
        <row r="13">
          <cell r="C13">
            <v>91</v>
          </cell>
          <cell r="D13">
            <v>9.1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D354-80FF-4C8F-A51C-8A50DBAA29F2}">
  <dimension ref="A1:D44"/>
  <sheetViews>
    <sheetView workbookViewId="0">
      <selection activeCell="E6" sqref="E6"/>
    </sheetView>
  </sheetViews>
  <sheetFormatPr baseColWidth="10" defaultColWidth="20.7109375" defaultRowHeight="15" customHeight="1" x14ac:dyDescent="0.25"/>
  <sheetData>
    <row r="1" spans="1:4" ht="15" customHeight="1" x14ac:dyDescent="0.25">
      <c r="A1" s="1" t="s">
        <v>0</v>
      </c>
      <c r="B1" s="1"/>
      <c r="C1" s="1"/>
      <c r="D1" s="2"/>
    </row>
    <row r="2" spans="1:4" ht="15" customHeight="1" x14ac:dyDescent="0.25">
      <c r="A2" s="3" t="s">
        <v>1</v>
      </c>
      <c r="B2" s="4" t="s">
        <v>2</v>
      </c>
      <c r="C2" s="3" t="s">
        <v>3</v>
      </c>
      <c r="D2" s="5"/>
    </row>
    <row r="3" spans="1:4" ht="15" customHeight="1" x14ac:dyDescent="0.25">
      <c r="A3" s="6">
        <v>591</v>
      </c>
      <c r="B3" s="7" t="s">
        <v>4</v>
      </c>
      <c r="C3" s="8" t="s">
        <v>5</v>
      </c>
      <c r="D3" s="9"/>
    </row>
    <row r="4" spans="1:4" ht="15" customHeight="1" x14ac:dyDescent="0.25">
      <c r="A4" s="10">
        <v>9567</v>
      </c>
      <c r="B4" s="11" t="s">
        <v>6</v>
      </c>
      <c r="C4" s="12" t="s">
        <v>7</v>
      </c>
      <c r="D4" s="2"/>
    </row>
    <row r="5" spans="1:4" ht="15" customHeight="1" x14ac:dyDescent="0.25">
      <c r="A5" s="6">
        <v>542</v>
      </c>
      <c r="B5" s="7" t="s">
        <v>8</v>
      </c>
      <c r="C5" s="8" t="s">
        <v>9</v>
      </c>
      <c r="D5" s="2"/>
    </row>
    <row r="6" spans="1:4" ht="15" customHeight="1" x14ac:dyDescent="0.25">
      <c r="A6" s="10">
        <v>346</v>
      </c>
      <c r="B6" s="11" t="s">
        <v>8</v>
      </c>
      <c r="C6" s="12" t="s">
        <v>10</v>
      </c>
      <c r="D6" s="2"/>
    </row>
    <row r="7" spans="1:4" ht="15" customHeight="1" x14ac:dyDescent="0.25">
      <c r="A7" s="6">
        <v>849</v>
      </c>
      <c r="B7" s="7" t="s">
        <v>4</v>
      </c>
      <c r="C7" s="8" t="s">
        <v>11</v>
      </c>
      <c r="D7" s="2"/>
    </row>
    <row r="8" spans="1:4" ht="15" customHeight="1" x14ac:dyDescent="0.25">
      <c r="A8" s="10">
        <v>552</v>
      </c>
      <c r="B8" s="11" t="s">
        <v>8</v>
      </c>
      <c r="C8" s="12" t="s">
        <v>12</v>
      </c>
      <c r="D8" s="2"/>
    </row>
    <row r="9" spans="1:4" ht="15" customHeight="1" x14ac:dyDescent="0.25">
      <c r="A9" s="6">
        <v>173</v>
      </c>
      <c r="B9" s="7" t="s">
        <v>4</v>
      </c>
      <c r="C9" s="8" t="s">
        <v>10</v>
      </c>
      <c r="D9" s="2"/>
    </row>
    <row r="10" spans="1:4" ht="15" customHeight="1" x14ac:dyDescent="0.25">
      <c r="A10" s="10">
        <v>1355</v>
      </c>
      <c r="B10" s="11" t="s">
        <v>4</v>
      </c>
      <c r="C10" s="12" t="s">
        <v>12</v>
      </c>
      <c r="D10" s="2"/>
    </row>
    <row r="11" spans="1:4" ht="15" customHeight="1" x14ac:dyDescent="0.25">
      <c r="A11" s="6">
        <v>193</v>
      </c>
      <c r="B11" s="7" t="s">
        <v>13</v>
      </c>
      <c r="C11" s="8" t="s">
        <v>14</v>
      </c>
      <c r="D11" s="2"/>
    </row>
    <row r="12" spans="1:4" ht="15" customHeight="1" x14ac:dyDescent="0.25">
      <c r="A12" s="10">
        <v>615</v>
      </c>
      <c r="B12" s="11" t="s">
        <v>13</v>
      </c>
      <c r="C12" s="12" t="s">
        <v>10</v>
      </c>
      <c r="D12" s="2"/>
    </row>
    <row r="13" spans="1:4" ht="15" customHeight="1" x14ac:dyDescent="0.25">
      <c r="A13" s="6">
        <v>1579</v>
      </c>
      <c r="B13" s="7" t="s">
        <v>13</v>
      </c>
      <c r="C13" s="8" t="s">
        <v>7</v>
      </c>
      <c r="D13" s="2"/>
    </row>
    <row r="14" spans="1:4" ht="15" customHeight="1" x14ac:dyDescent="0.25">
      <c r="A14" s="10">
        <v>547</v>
      </c>
      <c r="B14" s="11" t="s">
        <v>6</v>
      </c>
      <c r="C14" s="12" t="s">
        <v>9</v>
      </c>
      <c r="D14" s="2"/>
    </row>
    <row r="15" spans="1:4" ht="15" customHeight="1" x14ac:dyDescent="0.25">
      <c r="A15" s="6">
        <v>1687</v>
      </c>
      <c r="B15" s="7" t="s">
        <v>15</v>
      </c>
      <c r="C15" s="8" t="s">
        <v>9</v>
      </c>
      <c r="D15" s="2"/>
    </row>
    <row r="16" spans="1:4" ht="15" customHeight="1" x14ac:dyDescent="0.25">
      <c r="A16" s="10">
        <v>972</v>
      </c>
      <c r="B16" s="11" t="s">
        <v>8</v>
      </c>
      <c r="C16" s="12" t="s">
        <v>7</v>
      </c>
      <c r="D16" s="2"/>
    </row>
    <row r="17" spans="1:4" ht="15" customHeight="1" x14ac:dyDescent="0.25">
      <c r="A17" s="6">
        <v>234</v>
      </c>
      <c r="B17" s="7" t="s">
        <v>8</v>
      </c>
      <c r="C17" s="8" t="s">
        <v>16</v>
      </c>
      <c r="D17" s="2"/>
    </row>
    <row r="18" spans="1:4" ht="15" customHeight="1" x14ac:dyDescent="0.25">
      <c r="A18" s="10">
        <v>151</v>
      </c>
      <c r="B18" s="11" t="s">
        <v>15</v>
      </c>
      <c r="C18" s="12" t="s">
        <v>14</v>
      </c>
      <c r="D18" s="2"/>
    </row>
    <row r="19" spans="1:4" ht="15" customHeight="1" x14ac:dyDescent="0.25">
      <c r="A19" s="6">
        <v>1793</v>
      </c>
      <c r="B19" s="7" t="s">
        <v>6</v>
      </c>
      <c r="C19" s="8" t="s">
        <v>11</v>
      </c>
      <c r="D19" s="2"/>
    </row>
    <row r="20" spans="1:4" ht="15" customHeight="1" x14ac:dyDescent="0.25">
      <c r="A20" s="10">
        <v>315</v>
      </c>
      <c r="B20" s="11" t="s">
        <v>15</v>
      </c>
      <c r="C20" s="12" t="s">
        <v>11</v>
      </c>
      <c r="D20" s="2"/>
    </row>
    <row r="21" spans="1:4" ht="15" customHeight="1" x14ac:dyDescent="0.25">
      <c r="A21" s="6">
        <v>618</v>
      </c>
      <c r="B21" s="7" t="s">
        <v>6</v>
      </c>
      <c r="C21" s="8" t="s">
        <v>12</v>
      </c>
      <c r="D21" s="2"/>
    </row>
    <row r="22" spans="1:4" ht="15" customHeight="1" x14ac:dyDescent="0.25">
      <c r="A22" s="10">
        <v>246</v>
      </c>
      <c r="B22" s="11" t="s">
        <v>6</v>
      </c>
      <c r="C22" s="12" t="s">
        <v>5</v>
      </c>
      <c r="D22" s="2"/>
    </row>
    <row r="23" spans="1:4" ht="15" customHeight="1" x14ac:dyDescent="0.25">
      <c r="A23" s="6">
        <v>784</v>
      </c>
      <c r="B23" s="7" t="s">
        <v>6</v>
      </c>
      <c r="C23" s="8" t="s">
        <v>14</v>
      </c>
      <c r="D23" s="2"/>
    </row>
    <row r="24" spans="1:4" ht="15" customHeight="1" x14ac:dyDescent="0.25">
      <c r="A24" s="10">
        <v>316</v>
      </c>
      <c r="B24" s="11" t="s">
        <v>13</v>
      </c>
      <c r="C24" s="12" t="s">
        <v>9</v>
      </c>
      <c r="D24" s="2"/>
    </row>
    <row r="25" spans="1:4" ht="15" customHeight="1" x14ac:dyDescent="0.25">
      <c r="A25" s="6">
        <v>3155</v>
      </c>
      <c r="B25" s="7" t="s">
        <v>4</v>
      </c>
      <c r="C25" s="8" t="s">
        <v>9</v>
      </c>
      <c r="D25" s="2"/>
    </row>
    <row r="26" spans="1:4" ht="15" customHeight="1" x14ac:dyDescent="0.25">
      <c r="A26" s="10">
        <v>318</v>
      </c>
      <c r="B26" s="11" t="s">
        <v>15</v>
      </c>
      <c r="C26" s="12" t="s">
        <v>16</v>
      </c>
      <c r="D26" s="2"/>
    </row>
    <row r="27" spans="1:4" ht="15" customHeight="1" x14ac:dyDescent="0.25">
      <c r="A27" s="6">
        <v>608</v>
      </c>
      <c r="B27" s="7" t="s">
        <v>8</v>
      </c>
      <c r="C27" s="8" t="s">
        <v>11</v>
      </c>
      <c r="D27" s="2"/>
    </row>
    <row r="28" spans="1:4" ht="15" customHeight="1" x14ac:dyDescent="0.25">
      <c r="A28" s="10">
        <v>561</v>
      </c>
      <c r="B28" s="11" t="s">
        <v>4</v>
      </c>
      <c r="C28" s="12" t="s">
        <v>14</v>
      </c>
      <c r="D28" s="2"/>
    </row>
    <row r="29" spans="1:4" ht="15" customHeight="1" x14ac:dyDescent="0.25">
      <c r="A29" s="6">
        <v>357</v>
      </c>
      <c r="B29" s="7" t="s">
        <v>15</v>
      </c>
      <c r="C29" s="8" t="s">
        <v>5</v>
      </c>
      <c r="D29" s="2"/>
    </row>
    <row r="30" spans="1:4" ht="15" customHeight="1" x14ac:dyDescent="0.25">
      <c r="A30" s="10">
        <v>1688</v>
      </c>
      <c r="B30" s="11" t="s">
        <v>13</v>
      </c>
      <c r="C30" s="12" t="s">
        <v>11</v>
      </c>
      <c r="D30" s="2"/>
    </row>
    <row r="31" spans="1:4" ht="15" customHeight="1" x14ac:dyDescent="0.25">
      <c r="A31" s="6">
        <v>972</v>
      </c>
      <c r="B31" s="7" t="s">
        <v>8</v>
      </c>
      <c r="C31" s="8" t="s">
        <v>14</v>
      </c>
      <c r="D31" s="2"/>
    </row>
    <row r="32" spans="1:4" ht="15" customHeight="1" x14ac:dyDescent="0.25">
      <c r="A32" s="10">
        <v>568</v>
      </c>
      <c r="B32" s="11" t="s">
        <v>6</v>
      </c>
      <c r="C32" s="12" t="s">
        <v>16</v>
      </c>
      <c r="D32" s="2"/>
    </row>
    <row r="33" spans="1:4" ht="15" customHeight="1" x14ac:dyDescent="0.25">
      <c r="A33" s="6">
        <v>632</v>
      </c>
      <c r="B33" s="7" t="s">
        <v>13</v>
      </c>
      <c r="C33" s="8" t="s">
        <v>16</v>
      </c>
      <c r="D33" s="2"/>
    </row>
    <row r="34" spans="1:4" ht="15" customHeight="1" x14ac:dyDescent="0.25">
      <c r="A34" s="10">
        <v>551</v>
      </c>
      <c r="B34" s="11" t="s">
        <v>15</v>
      </c>
      <c r="C34" s="12" t="s">
        <v>12</v>
      </c>
      <c r="D34" s="2"/>
    </row>
    <row r="35" spans="1:4" ht="15" customHeight="1" x14ac:dyDescent="0.25">
      <c r="A35" s="6">
        <v>948</v>
      </c>
      <c r="B35" s="7" t="s">
        <v>6</v>
      </c>
      <c r="C35" s="8" t="s">
        <v>10</v>
      </c>
      <c r="D35" s="2"/>
    </row>
    <row r="36" spans="1:4" ht="15" customHeight="1" x14ac:dyDescent="0.25">
      <c r="A36" s="10">
        <v>1358</v>
      </c>
      <c r="B36" s="11" t="s">
        <v>4</v>
      </c>
      <c r="C36" s="12" t="s">
        <v>7</v>
      </c>
      <c r="D36" s="2"/>
    </row>
    <row r="37" spans="1:4" ht="15" customHeight="1" x14ac:dyDescent="0.25">
      <c r="A37" s="6">
        <v>135</v>
      </c>
      <c r="B37" s="7" t="s">
        <v>4</v>
      </c>
      <c r="C37" s="8" t="s">
        <v>16</v>
      </c>
      <c r="D37" s="2"/>
    </row>
    <row r="38" spans="1:4" ht="15" customHeight="1" x14ac:dyDescent="0.25">
      <c r="A38" s="10">
        <v>849</v>
      </c>
      <c r="B38" s="11" t="s">
        <v>13</v>
      </c>
      <c r="C38" s="12" t="s">
        <v>5</v>
      </c>
      <c r="D38" s="2"/>
    </row>
    <row r="39" spans="1:4" ht="15" customHeight="1" x14ac:dyDescent="0.25">
      <c r="A39" s="6">
        <v>158</v>
      </c>
      <c r="B39" s="7" t="s">
        <v>15</v>
      </c>
      <c r="C39" s="8" t="s">
        <v>10</v>
      </c>
      <c r="D39" s="2"/>
    </row>
    <row r="40" spans="1:4" ht="15" customHeight="1" x14ac:dyDescent="0.25">
      <c r="A40" s="10">
        <v>1889</v>
      </c>
      <c r="B40" s="11" t="s">
        <v>13</v>
      </c>
      <c r="C40" s="12" t="s">
        <v>12</v>
      </c>
      <c r="D40" s="2"/>
    </row>
    <row r="41" spans="1:4" ht="15" customHeight="1" x14ac:dyDescent="0.25">
      <c r="A41" s="6">
        <v>651</v>
      </c>
      <c r="B41" s="7" t="s">
        <v>15</v>
      </c>
      <c r="C41" s="8" t="s">
        <v>7</v>
      </c>
      <c r="D41" s="2"/>
    </row>
    <row r="42" spans="1:4" ht="15" customHeight="1" x14ac:dyDescent="0.25">
      <c r="A42" s="10">
        <v>651</v>
      </c>
      <c r="B42" s="11" t="s">
        <v>8</v>
      </c>
      <c r="C42" s="12" t="s">
        <v>5</v>
      </c>
      <c r="D42" s="2"/>
    </row>
    <row r="43" spans="1:4" ht="15" customHeight="1" x14ac:dyDescent="0.25">
      <c r="A43" s="2"/>
      <c r="B43" s="2"/>
      <c r="C43" s="2"/>
      <c r="D43" s="2"/>
    </row>
    <row r="44" spans="1:4" ht="15" customHeight="1" x14ac:dyDescent="0.25">
      <c r="A44" s="2"/>
      <c r="B44" s="2"/>
      <c r="C44" s="2"/>
      <c r="D44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AEA6-46E2-48E9-A466-14FF7434EB34}">
  <dimension ref="A1:D10"/>
  <sheetViews>
    <sheetView workbookViewId="0">
      <selection activeCell="C7" sqref="C7"/>
    </sheetView>
  </sheetViews>
  <sheetFormatPr baseColWidth="10" defaultColWidth="30.7109375" defaultRowHeight="15" customHeight="1" x14ac:dyDescent="0.25"/>
  <sheetData>
    <row r="1" spans="1:4" ht="15" customHeight="1" x14ac:dyDescent="0.25">
      <c r="A1" s="13" t="s">
        <v>17</v>
      </c>
      <c r="B1" s="14" t="s">
        <v>18</v>
      </c>
      <c r="C1" s="15" t="s">
        <v>19</v>
      </c>
      <c r="D1" s="2"/>
    </row>
    <row r="2" spans="1:4" ht="15" customHeight="1" x14ac:dyDescent="0.25">
      <c r="A2" s="16" t="s">
        <v>20</v>
      </c>
      <c r="B2" s="16">
        <f>SUMIF('[1]Question 1 '!B3:B42,"Arts",'[1]Question 1 '!A3:A42)</f>
        <v>8177</v>
      </c>
      <c r="C2" s="16">
        <f>B2/COUNTIF('[1]Question 1 '!B3:B42,"Arts")</f>
        <v>1022.125</v>
      </c>
      <c r="D2" s="2"/>
    </row>
    <row r="3" spans="1:4" ht="15" customHeight="1" x14ac:dyDescent="0.25">
      <c r="A3" s="16" t="s">
        <v>21</v>
      </c>
      <c r="B3" s="16">
        <f>SUMIF('[1]Question 1 '!B3:B42,"Economics",'[1]Question 1 '!A3:A42)</f>
        <v>4877</v>
      </c>
      <c r="C3" s="16">
        <f>B3/COUNTIF('[1]Question 1 '!B3:B42,"Economics")</f>
        <v>609.625</v>
      </c>
      <c r="D3" s="2"/>
    </row>
    <row r="4" spans="1:4" ht="15" customHeight="1" x14ac:dyDescent="0.25">
      <c r="A4" s="16" t="s">
        <v>22</v>
      </c>
      <c r="B4" s="16">
        <f>SUMIF('[1]Question 1 '!B3:B42,"Mathematics",'[1]Question 1 '!A3:A42)</f>
        <v>7761</v>
      </c>
      <c r="C4" s="16">
        <f>B4/COUNTIF('[1]Question 1 '!B3:B42,"Mathematics")</f>
        <v>970.125</v>
      </c>
      <c r="D4" s="2"/>
    </row>
    <row r="5" spans="1:4" ht="15" customHeight="1" x14ac:dyDescent="0.25">
      <c r="A5" s="16" t="s">
        <v>23</v>
      </c>
      <c r="B5" s="16">
        <f>SUMIF('[1]Question 1 '!B3:B42,"Physics",'[1]Question 1 '!A3:A42)</f>
        <v>15071</v>
      </c>
      <c r="C5" s="16">
        <f>B5/COUNTIF('[1]Question 1 '!B3:B42,"Physics")</f>
        <v>1883.875</v>
      </c>
      <c r="D5" s="2"/>
    </row>
    <row r="6" spans="1:4" ht="15" customHeight="1" x14ac:dyDescent="0.25">
      <c r="A6" s="16" t="s">
        <v>24</v>
      </c>
      <c r="B6" s="16">
        <f>SUMIF('[1]Question 1 '!B3:B42,"Psychology",'[1]Question 1 '!A3:A42)</f>
        <v>4188</v>
      </c>
      <c r="C6" s="16">
        <f>B6/COUNTIF('[1]Question 1 '!B3:B42,"Psychology")</f>
        <v>523.5</v>
      </c>
      <c r="D6" s="2"/>
    </row>
    <row r="7" spans="1:4" ht="15" customHeight="1" x14ac:dyDescent="0.25">
      <c r="A7" s="17" t="s">
        <v>25</v>
      </c>
      <c r="B7" s="17">
        <f>SUM(B2:B6)</f>
        <v>40074</v>
      </c>
      <c r="C7" s="17">
        <f>SUM(C2:C6)/COUNT(C2:C6)</f>
        <v>1001.85</v>
      </c>
      <c r="D7" s="2"/>
    </row>
    <row r="8" spans="1:4" ht="15" customHeight="1" x14ac:dyDescent="0.25">
      <c r="A8" s="2"/>
      <c r="B8" s="2"/>
      <c r="C8" s="2"/>
      <c r="D8" s="2"/>
    </row>
    <row r="9" spans="1:4" ht="15" customHeight="1" x14ac:dyDescent="0.25">
      <c r="A9" s="2"/>
      <c r="B9" s="2"/>
      <c r="C9" s="2"/>
      <c r="D9" s="2"/>
    </row>
    <row r="10" spans="1:4" ht="15" customHeight="1" x14ac:dyDescent="0.25">
      <c r="A10" s="2"/>
      <c r="B10" s="2"/>
      <c r="C10" s="2"/>
      <c r="D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9DC0-0ED5-400C-9AC5-4CEF907C8511}">
  <dimension ref="A1:D13"/>
  <sheetViews>
    <sheetView workbookViewId="0">
      <selection activeCell="C8" sqref="C8"/>
    </sheetView>
  </sheetViews>
  <sheetFormatPr baseColWidth="10" defaultColWidth="30.7109375" defaultRowHeight="15" customHeight="1" x14ac:dyDescent="0.25"/>
  <sheetData>
    <row r="1" spans="1:4" ht="15" customHeight="1" x14ac:dyDescent="0.25">
      <c r="A1" s="13" t="s">
        <v>17</v>
      </c>
      <c r="B1" s="14" t="s">
        <v>18</v>
      </c>
      <c r="C1" s="15" t="s">
        <v>19</v>
      </c>
      <c r="D1" s="2"/>
    </row>
    <row r="2" spans="1:4" ht="15" customHeight="1" x14ac:dyDescent="0.25">
      <c r="A2" s="16" t="s">
        <v>26</v>
      </c>
      <c r="B2" s="16">
        <f>SUMIF('[1]Question 1 '!C3:C42,"Brown",'[1]Question 1 '!A3:A42)</f>
        <v>14127</v>
      </c>
      <c r="C2" s="16">
        <f>B2/COUNTIF('[1]Question 1 '!C3:C42,"Brown")</f>
        <v>2825.4</v>
      </c>
      <c r="D2" s="2"/>
    </row>
    <row r="3" spans="1:4" ht="15" customHeight="1" x14ac:dyDescent="0.25">
      <c r="A3" s="16" t="s">
        <v>27</v>
      </c>
      <c r="B3" s="16">
        <f>SUMIF('[1]Question 1 '!C3:C42,"Columbia",'[1]Question 1 '!A3:A42)</f>
        <v>5253</v>
      </c>
      <c r="C3" s="16">
        <f>B3/COUNTIF('[1]Question 1 '!C3:C42,"Columbia")</f>
        <v>1050.5999999999999</v>
      </c>
      <c r="D3" s="2"/>
    </row>
    <row r="4" spans="1:4" ht="15" customHeight="1" x14ac:dyDescent="0.25">
      <c r="A4" s="16" t="s">
        <v>28</v>
      </c>
      <c r="B4" s="16">
        <f>SUMIF('[1]Question 1 '!C3:C42,"Cornell",'[1]Question 1 '!A3:A42)</f>
        <v>4965</v>
      </c>
      <c r="C4" s="16">
        <f>B4/COUNTIF('[1]Question 1 '!C3:C42,"Cornell")</f>
        <v>993</v>
      </c>
      <c r="D4" s="2"/>
    </row>
    <row r="5" spans="1:4" ht="15" customHeight="1" x14ac:dyDescent="0.25">
      <c r="A5" s="16" t="s">
        <v>29</v>
      </c>
      <c r="B5" s="16">
        <f>SUMIF('[1]Question 1 '!C3:C42,"Dartmouth",'[1]Question 1 '!A3:A42)</f>
        <v>6247</v>
      </c>
      <c r="C5" s="16">
        <f>B5/COUNTIF('[1]Question 1 '!C3:C42,"Dartmouth")</f>
        <v>1249.4000000000001</v>
      </c>
      <c r="D5" s="2"/>
    </row>
    <row r="6" spans="1:4" ht="15" customHeight="1" x14ac:dyDescent="0.25">
      <c r="A6" s="16" t="s">
        <v>30</v>
      </c>
      <c r="B6" s="16">
        <f>SUMIF('[1]Question 1 '!C3:C42,"Harvard",'[1]Question 1 '!A3:A42)</f>
        <v>2240</v>
      </c>
      <c r="C6" s="16">
        <f>B6/COUNTIF('[1]Question 1 '!C3:C42,"Harvard")</f>
        <v>448</v>
      </c>
      <c r="D6" s="2"/>
    </row>
    <row r="7" spans="1:4" ht="15" customHeight="1" x14ac:dyDescent="0.25">
      <c r="A7" s="16" t="s">
        <v>31</v>
      </c>
      <c r="B7" s="16">
        <f>SUMIF('[1]Question 1 '!C3:C42,"Penn State",'[1]Question 1 '!A3:A42)</f>
        <v>1887</v>
      </c>
      <c r="C7" s="16">
        <f>B7/COUNTIF('[1]Question 1 '!C3:C42,"Penn State")</f>
        <v>377.4</v>
      </c>
      <c r="D7" s="2"/>
    </row>
    <row r="8" spans="1:4" ht="15" customHeight="1" x14ac:dyDescent="0.25">
      <c r="A8" s="16" t="s">
        <v>32</v>
      </c>
      <c r="B8" s="16">
        <f>SUMIF('[1]Question 1 '!C3:C42,"Princeton",'[1]Question 1 '!A3:A42)</f>
        <v>2661</v>
      </c>
      <c r="C8" s="16">
        <f>B8/COUNTIF('[1]Question 1 '!C3:C42,"Princeton")</f>
        <v>532.20000000000005</v>
      </c>
      <c r="D8" s="2"/>
    </row>
    <row r="9" spans="1:4" ht="15" customHeight="1" x14ac:dyDescent="0.25">
      <c r="A9" s="16" t="s">
        <v>5</v>
      </c>
      <c r="B9" s="18">
        <f>SUMIF('[1]Question 1 '!C3:C42,"Yale",'[1]Question 1 '!A3:A42)</f>
        <v>2694</v>
      </c>
      <c r="C9" s="18">
        <f>B9/COUNTIF('[1]Question 1 '!C3:C42,"yale")</f>
        <v>538.79999999999995</v>
      </c>
      <c r="D9" s="2"/>
    </row>
    <row r="10" spans="1:4" ht="15" customHeight="1" x14ac:dyDescent="0.25">
      <c r="A10" s="17" t="s">
        <v>25</v>
      </c>
      <c r="B10" s="17">
        <f>SUM(B2:B9)</f>
        <v>40074</v>
      </c>
      <c r="C10" s="17">
        <f>SUM(C2:C9)/COUNT(C2:C9)</f>
        <v>1001.8499999999999</v>
      </c>
      <c r="D10" s="2"/>
    </row>
    <row r="11" spans="1:4" ht="15" customHeight="1" x14ac:dyDescent="0.25">
      <c r="A11" s="2"/>
      <c r="B11" s="2"/>
      <c r="C11" s="2"/>
      <c r="D11" s="2"/>
    </row>
    <row r="12" spans="1:4" ht="15" customHeight="1" x14ac:dyDescent="0.25">
      <c r="A12" s="2"/>
      <c r="B12" s="2"/>
      <c r="C12" s="2"/>
      <c r="D12" s="2"/>
    </row>
    <row r="13" spans="1:4" ht="15" customHeight="1" x14ac:dyDescent="0.25">
      <c r="A13" s="2"/>
      <c r="B13" s="2"/>
      <c r="C13" s="2"/>
      <c r="D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6D32-3C75-4BD3-8246-3993A5929D14}">
  <dimension ref="A1:H13"/>
  <sheetViews>
    <sheetView workbookViewId="0">
      <selection activeCell="E8" sqref="E8"/>
    </sheetView>
  </sheetViews>
  <sheetFormatPr baseColWidth="10" defaultColWidth="20.7109375" defaultRowHeight="15" customHeight="1" x14ac:dyDescent="0.25"/>
  <sheetData>
    <row r="1" spans="1:8" ht="15" customHeight="1" x14ac:dyDescent="0.25">
      <c r="A1" s="19" t="s">
        <v>33</v>
      </c>
      <c r="B1" s="20" t="s">
        <v>34</v>
      </c>
      <c r="C1" s="19"/>
      <c r="D1" s="19"/>
      <c r="E1" s="19"/>
      <c r="F1" s="19"/>
      <c r="G1" s="19"/>
      <c r="H1" s="2"/>
    </row>
    <row r="2" spans="1:8" ht="15" customHeight="1" x14ac:dyDescent="0.25">
      <c r="A2" s="21" t="s">
        <v>35</v>
      </c>
      <c r="B2" s="21" t="s">
        <v>4</v>
      </c>
      <c r="C2" s="21" t="s">
        <v>8</v>
      </c>
      <c r="D2" s="21" t="s">
        <v>13</v>
      </c>
      <c r="E2" s="21" t="s">
        <v>6</v>
      </c>
      <c r="F2" s="21" t="s">
        <v>15</v>
      </c>
      <c r="G2" s="21" t="s">
        <v>36</v>
      </c>
      <c r="H2" s="2"/>
    </row>
    <row r="3" spans="1:8" ht="15" customHeight="1" x14ac:dyDescent="0.25">
      <c r="A3" s="2" t="s">
        <v>7</v>
      </c>
      <c r="B3" s="2">
        <f>SUMIFS('[1]Question 1 '!$A$3:$A$42,'[1]Question 1 '!$B$3:$B$42,[1]kk!$B$2,'[1]Question 1 '!$C$3:$C$42,[1]kk!A3)</f>
        <v>1358</v>
      </c>
      <c r="C3" s="2">
        <f>SUMIFS('[1]Question 1 '!$A$3:$A$42,'[1]Question 1 '!$B$3:$B$42,[1]kk!$C$2,'[1]Question 1 '!$C$3:$C$42,[1]kk!A3)</f>
        <v>972</v>
      </c>
      <c r="D3" s="2">
        <f>SUMIFS('[1]Question 1 '!$A$3:$A$42,'[1]Question 1 '!$B$3:$B$42,[1]kk!$D$2,'[1]Question 1 '!$C$3:$C$42,[1]kk!A3)</f>
        <v>1579</v>
      </c>
      <c r="E3" s="2">
        <f>SUMIFS('[1]Question 1 '!$A$3:$A$42,'[1]Question 1 '!$B$3:$B$42,[1]kk!$E$2,'[1]Question 1 '!$C$3:$C$42,[1]kk!A3)</f>
        <v>9567</v>
      </c>
      <c r="F3" s="2">
        <f>SUMIFS('[1]Question 1 '!$A$3:$A$42,'[1]Question 1 '!$B$3:$B$42,[1]kk!$F$2,'[1]Question 1 '!$C$3:$C$42,[1]kk!A3)</f>
        <v>651</v>
      </c>
      <c r="G3" s="2">
        <f>SUM(B3:F3)</f>
        <v>14127</v>
      </c>
      <c r="H3" s="2"/>
    </row>
    <row r="4" spans="1:8" ht="15" customHeight="1" x14ac:dyDescent="0.25">
      <c r="A4" s="2" t="s">
        <v>11</v>
      </c>
      <c r="B4" s="2">
        <f>SUMIFS('[1]Question 1 '!$A$3:$A$42,'[1]Question 1 '!$B$3:$B$42,[1]kk!$B$2,'[1]Question 1 '!$C$3:$C$42,[1]kk!A4)</f>
        <v>849</v>
      </c>
      <c r="C4" s="2">
        <f>SUMIFS('[1]Question 1 '!$A$3:$A$42,'[1]Question 1 '!$B$3:$B$42,[1]kk!$C$2,'[1]Question 1 '!$C$3:$C$42,[1]kk!A4)</f>
        <v>608</v>
      </c>
      <c r="D4" s="2">
        <f>SUMIFS('[1]Question 1 '!$A$3:$A$42,'[1]Question 1 '!$B$3:$B$42,[1]kk!$D$2,'[1]Question 1 '!$C$3:$C$42,[1]kk!A4)</f>
        <v>1688</v>
      </c>
      <c r="E4" s="2">
        <f>SUMIFS('[1]Question 1 '!$A$3:$A$42,'[1]Question 1 '!$B$3:$B$42,[1]kk!$E$2,'[1]Question 1 '!$C$3:$C$42,[1]kk!A4)</f>
        <v>1793</v>
      </c>
      <c r="F4" s="2">
        <f>SUMIFS('[1]Question 1 '!$A$3:$A$42,'[1]Question 1 '!$B$3:$B$42,[1]kk!$F$2,'[1]Question 1 '!$C$3:$C$42,[1]kk!A4)</f>
        <v>315</v>
      </c>
      <c r="G4" s="2">
        <f t="shared" ref="G4:G10" si="0">SUM(B4:F4)</f>
        <v>5253</v>
      </c>
      <c r="H4" s="2"/>
    </row>
    <row r="5" spans="1:8" ht="15" customHeight="1" x14ac:dyDescent="0.25">
      <c r="A5" s="2" t="s">
        <v>12</v>
      </c>
      <c r="B5" s="2">
        <f>SUMIFS('[1]Question 1 '!$A$3:$A$42,'[1]Question 1 '!$B$3:$B$42,[1]kk!$B$2,'[1]Question 1 '!$C$3:$C$42,[1]kk!A5)</f>
        <v>1355</v>
      </c>
      <c r="C5" s="2">
        <f>SUMIFS('[1]Question 1 '!$A$3:$A$42,'[1]Question 1 '!$B$3:$B$42,[1]kk!$C$2,'[1]Question 1 '!$C$3:$C$42,[1]kk!A5)</f>
        <v>552</v>
      </c>
      <c r="D5" s="2">
        <f>SUMIFS('[1]Question 1 '!$A$3:$A$42,'[1]Question 1 '!$B$3:$B$42,[1]kk!$D$2,'[1]Question 1 '!$C$3:$C$42,[1]kk!A5)</f>
        <v>1889</v>
      </c>
      <c r="E5" s="2">
        <f>SUMIFS('[1]Question 1 '!$A$3:$A$42,'[1]Question 1 '!$B$3:$B$42,[1]kk!$E$2,'[1]Question 1 '!$C$3:$C$42,[1]kk!A5)</f>
        <v>618</v>
      </c>
      <c r="F5" s="2">
        <f>SUMIFS('[1]Question 1 '!$A$3:$A$42,'[1]Question 1 '!$B$3:$B$42,[1]kk!$F$2,'[1]Question 1 '!$C$3:$C$42,[1]kk!A5)</f>
        <v>551</v>
      </c>
      <c r="G5" s="2">
        <f t="shared" si="0"/>
        <v>4965</v>
      </c>
      <c r="H5" s="2"/>
    </row>
    <row r="6" spans="1:8" ht="15" customHeight="1" x14ac:dyDescent="0.25">
      <c r="A6" s="16" t="s">
        <v>9</v>
      </c>
      <c r="B6" s="2">
        <f>SUMIFS('[1]Question 1 '!$A$3:$A$42,'[1]Question 1 '!$B$3:$B$42,[1]kk!$B$2,'[1]Question 1 '!$C$3:$C$42,[1]kk!A6)</f>
        <v>3155</v>
      </c>
      <c r="C6" s="2">
        <f>SUMIFS('[1]Question 1 '!$A$3:$A$42,'[1]Question 1 '!$B$3:$B$42,[1]kk!$C$2,'[1]Question 1 '!$C$3:$C$42,[1]kk!A6)</f>
        <v>542</v>
      </c>
      <c r="D6" s="2">
        <f>SUMIFS('[1]Question 1 '!$A$3:$A$42,'[1]Question 1 '!$B$3:$B$42,[1]kk!$D$2,'[1]Question 1 '!$C$3:$C$42,[1]kk!A6)</f>
        <v>316</v>
      </c>
      <c r="E6" s="2">
        <f>SUMIFS('[1]Question 1 '!$A$3:$A$42,'[1]Question 1 '!$B$3:$B$42,[1]kk!$E$2,'[1]Question 1 '!$C$3:$C$42,[1]kk!A6)</f>
        <v>547</v>
      </c>
      <c r="F6" s="2">
        <f>SUMIFS('[1]Question 1 '!$A$3:$A$42,'[1]Question 1 '!$B$3:$B$42,[1]kk!$F$2,'[1]Question 1 '!$C$3:$C$42,[1]kk!A6)</f>
        <v>1687</v>
      </c>
      <c r="G6" s="2">
        <f t="shared" si="0"/>
        <v>6247</v>
      </c>
      <c r="H6" s="2"/>
    </row>
    <row r="7" spans="1:8" ht="15" customHeight="1" x14ac:dyDescent="0.25">
      <c r="A7" s="16" t="s">
        <v>10</v>
      </c>
      <c r="B7" s="2">
        <f>SUMIFS('[1]Question 1 '!$A$3:$A$42,'[1]Question 1 '!$B$3:$B$42,[1]kk!$B$2,'[1]Question 1 '!$C$3:$C$42,[1]kk!A7)</f>
        <v>173</v>
      </c>
      <c r="C7" s="2">
        <f>SUMIFS('[1]Question 1 '!$A$3:$A$42,'[1]Question 1 '!$B$3:$B$42,[1]kk!$C$2,'[1]Question 1 '!$C$3:$C$42,[1]kk!A7)</f>
        <v>346</v>
      </c>
      <c r="D7" s="2">
        <f>SUMIFS('[1]Question 1 '!$A$3:$A$42,'[1]Question 1 '!$B$3:$B$42,[1]kk!$D$2,'[1]Question 1 '!$C$3:$C$42,[1]kk!A7)</f>
        <v>615</v>
      </c>
      <c r="E7" s="2">
        <f>SUMIFS('[1]Question 1 '!$A$3:$A$42,'[1]Question 1 '!$B$3:$B$42,[1]kk!$E$2,'[1]Question 1 '!$C$3:$C$42,[1]kk!A7)</f>
        <v>948</v>
      </c>
      <c r="F7" s="2">
        <f>SUMIFS('[1]Question 1 '!$A$3:$A$42,'[1]Question 1 '!$B$3:$B$42,[1]kk!$F$2,'[1]Question 1 '!$C$3:$C$42,[1]kk!A7)</f>
        <v>158</v>
      </c>
      <c r="G7" s="2">
        <f t="shared" si="0"/>
        <v>2240</v>
      </c>
      <c r="H7" s="2"/>
    </row>
    <row r="8" spans="1:8" ht="15" customHeight="1" x14ac:dyDescent="0.25">
      <c r="A8" s="16" t="s">
        <v>16</v>
      </c>
      <c r="B8" s="2">
        <f>SUMIFS('[1]Question 1 '!$A$3:$A$42,'[1]Question 1 '!$B$3:$B$42,[1]kk!$B$2,'[1]Question 1 '!$C$3:$C$42,[1]kk!A8)</f>
        <v>135</v>
      </c>
      <c r="C8" s="2">
        <f>SUMIFS('[1]Question 1 '!$A$3:$A$42,'[1]Question 1 '!$B$3:$B$42,[1]kk!$C$2,'[1]Question 1 '!$C$3:$C$42,[1]kk!A8)</f>
        <v>234</v>
      </c>
      <c r="D8" s="2">
        <f>SUMIFS('[1]Question 1 '!$A$3:$A$42,'[1]Question 1 '!$B$3:$B$42,[1]kk!$D$2,'[1]Question 1 '!$C$3:$C$42,[1]kk!A8)</f>
        <v>632</v>
      </c>
      <c r="E8" s="2">
        <f>SUMIFS('[1]Question 1 '!$A$3:$A$42,'[1]Question 1 '!$B$3:$B$42,[1]kk!$E$2,'[1]Question 1 '!$C$3:$C$42,[1]kk!A8)</f>
        <v>568</v>
      </c>
      <c r="F8" s="2">
        <f>SUMIFS('[1]Question 1 '!$A$3:$A$42,'[1]Question 1 '!$B$3:$B$42,[1]kk!$F$2,'[1]Question 1 '!$C$3:$C$42,[1]kk!A8)</f>
        <v>318</v>
      </c>
      <c r="G8" s="2">
        <f t="shared" si="0"/>
        <v>1887</v>
      </c>
      <c r="H8" s="2"/>
    </row>
    <row r="9" spans="1:8" ht="15" customHeight="1" x14ac:dyDescent="0.25">
      <c r="A9" s="16" t="s">
        <v>14</v>
      </c>
      <c r="B9" s="2">
        <f>SUMIFS('[1]Question 1 '!$A$3:$A$42,'[1]Question 1 '!$B$3:$B$42,[1]kk!$B$2,'[1]Question 1 '!$C$3:$C$42,[1]kk!A9)</f>
        <v>561</v>
      </c>
      <c r="C9" s="2">
        <f>SUMIFS('[1]Question 1 '!$A$3:$A$42,'[1]Question 1 '!$B$3:$B$42,[1]kk!$C$2,'[1]Question 1 '!$C$3:$C$42,[1]kk!A9)</f>
        <v>972</v>
      </c>
      <c r="D9" s="2">
        <f>SUMIFS('[1]Question 1 '!$A$3:$A$42,'[1]Question 1 '!$B$3:$B$42,[1]kk!$D$2,'[1]Question 1 '!$C$3:$C$42,[1]kk!A9)</f>
        <v>193</v>
      </c>
      <c r="E9" s="2">
        <f>SUMIFS('[1]Question 1 '!$A$3:$A$42,'[1]Question 1 '!$B$3:$B$42,[1]kk!$E$2,'[1]Question 1 '!$C$3:$C$42,[1]kk!A9)</f>
        <v>784</v>
      </c>
      <c r="F9" s="2">
        <f>SUMIFS('[1]Question 1 '!$A$3:$A$42,'[1]Question 1 '!$B$3:$B$42,[1]kk!$F$2,'[1]Question 1 '!$C$3:$C$42,[1]kk!A9)</f>
        <v>151</v>
      </c>
      <c r="G9" s="2">
        <f t="shared" si="0"/>
        <v>2661</v>
      </c>
      <c r="H9" s="2"/>
    </row>
    <row r="10" spans="1:8" ht="15" customHeight="1" x14ac:dyDescent="0.25">
      <c r="A10" s="16" t="s">
        <v>5</v>
      </c>
      <c r="B10" s="2">
        <f>SUMIFS('[1]Question 1 '!$A$3:$A$42,'[1]Question 1 '!$B$3:$B$42,[1]kk!$B$2,'[1]Question 1 '!$C$3:$C$42,[1]kk!A10)</f>
        <v>591</v>
      </c>
      <c r="C10" s="2">
        <f>SUMIFS('[1]Question 1 '!$A$3:$A$42,'[1]Question 1 '!$B$3:$B$42,[1]kk!$C$2,'[1]Question 1 '!$C$3:$C$42,[1]kk!A10)</f>
        <v>651</v>
      </c>
      <c r="D10" s="2">
        <f>SUMIFS('[1]Question 1 '!$A$3:$A$42,'[1]Question 1 '!$B$3:$B$42,[1]kk!$D$2,'[1]Question 1 '!$C$3:$C$42,[1]kk!A10)</f>
        <v>849</v>
      </c>
      <c r="E10" s="2">
        <f>SUMIFS('[1]Question 1 '!$A$3:$A$42,'[1]Question 1 '!$B$3:$B$42,[1]kk!$E$2,'[1]Question 1 '!$C$3:$C$42,[1]kk!A10)</f>
        <v>246</v>
      </c>
      <c r="F10" s="2">
        <f>SUMIFS('[1]Question 1 '!$A$3:$A$42,'[1]Question 1 '!$B$3:$B$42,[1]kk!$F$2,'[1]Question 1 '!$C$3:$C$42,[1]kk!A10)</f>
        <v>357</v>
      </c>
      <c r="G10" s="2">
        <f t="shared" si="0"/>
        <v>2694</v>
      </c>
      <c r="H10" s="2"/>
    </row>
    <row r="11" spans="1:8" ht="15" customHeight="1" x14ac:dyDescent="0.25">
      <c r="A11" s="22" t="s">
        <v>36</v>
      </c>
      <c r="B11" s="23">
        <f>SUM(B3:B10)</f>
        <v>8177</v>
      </c>
      <c r="C11" s="23">
        <f>SUM(C3:C10)</f>
        <v>4877</v>
      </c>
      <c r="D11" s="23">
        <f t="shared" ref="D11:F11" si="1">SUM(D3:D10)</f>
        <v>7761</v>
      </c>
      <c r="E11" s="23">
        <f t="shared" si="1"/>
        <v>15071</v>
      </c>
      <c r="F11" s="23">
        <f t="shared" si="1"/>
        <v>4188</v>
      </c>
      <c r="G11" s="23">
        <f>SUM(B11:F11)</f>
        <v>40074</v>
      </c>
      <c r="H11" s="2"/>
    </row>
    <row r="12" spans="1:8" ht="1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15" customHeight="1" x14ac:dyDescent="0.25">
      <c r="A13" s="2"/>
      <c r="B13" s="2"/>
      <c r="C13" s="2"/>
      <c r="D13" s="2"/>
      <c r="E13" s="2"/>
      <c r="F13" s="2"/>
      <c r="G13" s="2"/>
      <c r="H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F70B-6DE0-4446-A5BD-8F099717E629}">
  <dimension ref="A1:I23"/>
  <sheetViews>
    <sheetView workbookViewId="0">
      <selection activeCell="J28" sqref="J28"/>
    </sheetView>
  </sheetViews>
  <sheetFormatPr baseColWidth="10" defaultRowHeight="15" x14ac:dyDescent="0.25"/>
  <cols>
    <col min="2" max="2" width="31.42578125" customWidth="1"/>
    <col min="3" max="3" width="21.42578125" customWidth="1"/>
    <col min="4" max="4" width="19.42578125" customWidth="1"/>
    <col min="5" max="5" width="24.140625" customWidth="1"/>
    <col min="6" max="6" width="25.42578125" customWidth="1"/>
    <col min="7" max="7" width="33.5703125" customWidth="1"/>
    <col min="8" max="8" width="42.28515625" customWidth="1"/>
  </cols>
  <sheetData>
    <row r="1" spans="1:9" ht="15.75" thickBot="1" x14ac:dyDescent="0.3">
      <c r="A1" s="2"/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4" t="s">
        <v>37</v>
      </c>
      <c r="C2" s="25" t="s">
        <v>38</v>
      </c>
      <c r="D2" s="25" t="s">
        <v>39</v>
      </c>
      <c r="E2" s="25" t="s">
        <v>40</v>
      </c>
      <c r="F2" s="25" t="s">
        <v>41</v>
      </c>
      <c r="G2" s="25" t="s">
        <v>42</v>
      </c>
      <c r="H2" s="26" t="s">
        <v>43</v>
      </c>
      <c r="I2" s="2"/>
    </row>
    <row r="3" spans="1:9" x14ac:dyDescent="0.25">
      <c r="A3" s="2"/>
      <c r="B3" s="27">
        <v>1</v>
      </c>
      <c r="C3" s="28">
        <v>120</v>
      </c>
      <c r="D3" s="29">
        <v>3</v>
      </c>
      <c r="E3" s="30">
        <f>C3*D3</f>
        <v>360</v>
      </c>
      <c r="F3" s="31" t="str">
        <f>IF(E3&lt;100,"0%",IF(E3&gt;=1000,"10%","5%"))</f>
        <v>5%</v>
      </c>
      <c r="G3" s="32">
        <f>E3*F3</f>
        <v>18</v>
      </c>
      <c r="H3" s="33">
        <f>E3-G3</f>
        <v>342</v>
      </c>
      <c r="I3" s="2"/>
    </row>
    <row r="4" spans="1:9" x14ac:dyDescent="0.25">
      <c r="A4" s="2"/>
      <c r="B4" s="34">
        <v>2</v>
      </c>
      <c r="C4" s="35">
        <v>56</v>
      </c>
      <c r="D4" s="36">
        <v>5</v>
      </c>
      <c r="E4" s="37">
        <f t="shared" ref="E3:E16" si="0">C4*D4</f>
        <v>280</v>
      </c>
      <c r="F4" s="38" t="str">
        <f t="shared" ref="F4:F16" si="1">IF(E4&lt;100,"0%",IF(E4&gt;=1000,"10%","5%"))</f>
        <v>5%</v>
      </c>
      <c r="G4" s="39">
        <f t="shared" ref="G4:G16" si="2">E4*F4</f>
        <v>14</v>
      </c>
      <c r="H4" s="40">
        <f t="shared" ref="H4:H16" si="3">E4-G4</f>
        <v>266</v>
      </c>
      <c r="I4" s="2"/>
    </row>
    <row r="5" spans="1:9" x14ac:dyDescent="0.25">
      <c r="A5" s="2"/>
      <c r="B5" s="27">
        <v>3</v>
      </c>
      <c r="C5" s="28">
        <v>70</v>
      </c>
      <c r="D5" s="29">
        <v>2</v>
      </c>
      <c r="E5" s="30">
        <f t="shared" si="0"/>
        <v>140</v>
      </c>
      <c r="F5" s="31" t="str">
        <f t="shared" si="1"/>
        <v>5%</v>
      </c>
      <c r="G5" s="32">
        <f t="shared" si="2"/>
        <v>7</v>
      </c>
      <c r="H5" s="33">
        <f t="shared" si="3"/>
        <v>133</v>
      </c>
      <c r="I5" s="2"/>
    </row>
    <row r="6" spans="1:9" x14ac:dyDescent="0.25">
      <c r="A6" s="2"/>
      <c r="B6" s="34">
        <v>4</v>
      </c>
      <c r="C6" s="35">
        <v>430</v>
      </c>
      <c r="D6" s="36">
        <v>7</v>
      </c>
      <c r="E6" s="37">
        <f t="shared" si="0"/>
        <v>3010</v>
      </c>
      <c r="F6" s="38" t="str">
        <f t="shared" si="1"/>
        <v>10%</v>
      </c>
      <c r="G6" s="39">
        <f t="shared" si="2"/>
        <v>301</v>
      </c>
      <c r="H6" s="40">
        <f t="shared" si="3"/>
        <v>2709</v>
      </c>
      <c r="I6" s="2"/>
    </row>
    <row r="7" spans="1:9" x14ac:dyDescent="0.25">
      <c r="A7" s="2"/>
      <c r="B7" s="27">
        <v>5</v>
      </c>
      <c r="C7" s="28">
        <v>230</v>
      </c>
      <c r="D7" s="29">
        <v>23</v>
      </c>
      <c r="E7" s="30">
        <f t="shared" si="0"/>
        <v>5290</v>
      </c>
      <c r="F7" s="31" t="str">
        <f t="shared" si="1"/>
        <v>10%</v>
      </c>
      <c r="G7" s="32">
        <f t="shared" si="2"/>
        <v>529</v>
      </c>
      <c r="H7" s="33">
        <f t="shared" si="3"/>
        <v>4761</v>
      </c>
      <c r="I7" s="2"/>
    </row>
    <row r="8" spans="1:9" x14ac:dyDescent="0.25">
      <c r="A8" s="2"/>
      <c r="B8" s="34">
        <v>6</v>
      </c>
      <c r="C8" s="35">
        <v>10</v>
      </c>
      <c r="D8" s="36">
        <v>2</v>
      </c>
      <c r="E8" s="37">
        <f t="shared" si="0"/>
        <v>20</v>
      </c>
      <c r="F8" s="38" t="str">
        <f t="shared" si="1"/>
        <v>0%</v>
      </c>
      <c r="G8" s="39">
        <f t="shared" si="2"/>
        <v>0</v>
      </c>
      <c r="H8" s="40">
        <f t="shared" si="3"/>
        <v>20</v>
      </c>
      <c r="I8" s="2"/>
    </row>
    <row r="9" spans="1:9" x14ac:dyDescent="0.25">
      <c r="A9" s="2"/>
      <c r="B9" s="27">
        <v>7</v>
      </c>
      <c r="C9" s="28">
        <v>5</v>
      </c>
      <c r="D9" s="29">
        <v>8</v>
      </c>
      <c r="E9" s="30">
        <f t="shared" si="0"/>
        <v>40</v>
      </c>
      <c r="F9" s="31" t="str">
        <f t="shared" si="1"/>
        <v>0%</v>
      </c>
      <c r="G9" s="32">
        <f t="shared" si="2"/>
        <v>0</v>
      </c>
      <c r="H9" s="33">
        <f t="shared" si="3"/>
        <v>40</v>
      </c>
      <c r="I9" s="2"/>
    </row>
    <row r="10" spans="1:9" x14ac:dyDescent="0.25">
      <c r="A10" s="2"/>
      <c r="B10" s="34">
        <v>8</v>
      </c>
      <c r="C10" s="35">
        <v>5040</v>
      </c>
      <c r="D10" s="36">
        <v>1</v>
      </c>
      <c r="E10" s="37">
        <f t="shared" si="0"/>
        <v>5040</v>
      </c>
      <c r="F10" s="38" t="str">
        <f t="shared" si="1"/>
        <v>10%</v>
      </c>
      <c r="G10" s="39">
        <f t="shared" si="2"/>
        <v>504</v>
      </c>
      <c r="H10" s="40">
        <f t="shared" si="3"/>
        <v>4536</v>
      </c>
      <c r="I10" s="2"/>
    </row>
    <row r="11" spans="1:9" x14ac:dyDescent="0.25">
      <c r="A11" s="2"/>
      <c r="B11" s="27">
        <v>9</v>
      </c>
      <c r="C11" s="28">
        <v>1200</v>
      </c>
      <c r="D11" s="29">
        <v>3</v>
      </c>
      <c r="E11" s="30">
        <f t="shared" si="0"/>
        <v>3600</v>
      </c>
      <c r="F11" s="31" t="str">
        <f t="shared" si="1"/>
        <v>10%</v>
      </c>
      <c r="G11" s="32">
        <f t="shared" si="2"/>
        <v>360</v>
      </c>
      <c r="H11" s="33">
        <f t="shared" si="3"/>
        <v>3240</v>
      </c>
      <c r="I11" s="2"/>
    </row>
    <row r="12" spans="1:9" x14ac:dyDescent="0.25">
      <c r="A12" s="2"/>
      <c r="B12" s="34">
        <v>10</v>
      </c>
      <c r="C12" s="35">
        <v>480</v>
      </c>
      <c r="D12" s="36">
        <v>4</v>
      </c>
      <c r="E12" s="37">
        <f t="shared" si="0"/>
        <v>1920</v>
      </c>
      <c r="F12" s="38" t="str">
        <f t="shared" si="1"/>
        <v>10%</v>
      </c>
      <c r="G12" s="39">
        <f t="shared" si="2"/>
        <v>192</v>
      </c>
      <c r="H12" s="40">
        <f t="shared" si="3"/>
        <v>1728</v>
      </c>
      <c r="I12" s="2"/>
    </row>
    <row r="13" spans="1:9" x14ac:dyDescent="0.25">
      <c r="A13" s="2"/>
      <c r="B13" s="27">
        <v>11</v>
      </c>
      <c r="C13" s="28">
        <v>33</v>
      </c>
      <c r="D13" s="29">
        <v>5</v>
      </c>
      <c r="E13" s="30">
        <f t="shared" si="0"/>
        <v>165</v>
      </c>
      <c r="F13" s="31" t="str">
        <f t="shared" si="1"/>
        <v>5%</v>
      </c>
      <c r="G13" s="32">
        <f t="shared" si="2"/>
        <v>8.25</v>
      </c>
      <c r="H13" s="33">
        <f t="shared" si="3"/>
        <v>156.75</v>
      </c>
      <c r="I13" s="2"/>
    </row>
    <row r="14" spans="1:9" x14ac:dyDescent="0.25">
      <c r="A14" s="2"/>
      <c r="B14" s="34">
        <v>12</v>
      </c>
      <c r="C14" s="35">
        <v>1200</v>
      </c>
      <c r="D14" s="36">
        <v>2</v>
      </c>
      <c r="E14" s="37">
        <f t="shared" si="0"/>
        <v>2400</v>
      </c>
      <c r="F14" s="38" t="str">
        <f t="shared" si="1"/>
        <v>10%</v>
      </c>
      <c r="G14" s="39">
        <f t="shared" si="2"/>
        <v>240</v>
      </c>
      <c r="H14" s="40">
        <f t="shared" si="3"/>
        <v>2160</v>
      </c>
      <c r="I14" s="2"/>
    </row>
    <row r="15" spans="1:9" x14ac:dyDescent="0.25">
      <c r="A15" s="2"/>
      <c r="B15" s="27">
        <v>13</v>
      </c>
      <c r="C15" s="28">
        <v>15</v>
      </c>
      <c r="D15" s="29">
        <v>10</v>
      </c>
      <c r="E15" s="30">
        <f t="shared" si="0"/>
        <v>150</v>
      </c>
      <c r="F15" s="31" t="str">
        <f t="shared" si="1"/>
        <v>5%</v>
      </c>
      <c r="G15" s="32">
        <f t="shared" si="2"/>
        <v>7.5</v>
      </c>
      <c r="H15" s="33">
        <f t="shared" si="3"/>
        <v>142.5</v>
      </c>
      <c r="I15" s="2"/>
    </row>
    <row r="16" spans="1:9" ht="15.75" thickBot="1" x14ac:dyDescent="0.3">
      <c r="A16" s="2"/>
      <c r="B16" s="41">
        <v>14</v>
      </c>
      <c r="C16" s="42">
        <v>24</v>
      </c>
      <c r="D16" s="43">
        <v>5</v>
      </c>
      <c r="E16" s="44">
        <f t="shared" si="0"/>
        <v>120</v>
      </c>
      <c r="F16" s="45" t="str">
        <f t="shared" si="1"/>
        <v>5%</v>
      </c>
      <c r="G16" s="46">
        <f t="shared" si="2"/>
        <v>6</v>
      </c>
      <c r="H16" s="47">
        <f t="shared" si="3"/>
        <v>114</v>
      </c>
      <c r="I16" s="2"/>
    </row>
    <row r="17" spans="1:9" ht="15.75" thickBot="1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48"/>
      <c r="G18" s="49" t="s">
        <v>44</v>
      </c>
      <c r="H18" s="50">
        <f>SUM(H3:H16)</f>
        <v>20348.25</v>
      </c>
      <c r="I18" s="2"/>
    </row>
    <row r="19" spans="1:9" x14ac:dyDescent="0.25">
      <c r="A19" s="2"/>
      <c r="B19" s="2"/>
      <c r="C19" s="2"/>
      <c r="D19" s="2"/>
      <c r="E19" s="2"/>
      <c r="F19" s="51"/>
      <c r="G19" s="52" t="s">
        <v>45</v>
      </c>
      <c r="H19" s="53">
        <v>0.19</v>
      </c>
      <c r="I19" s="2"/>
    </row>
    <row r="20" spans="1:9" x14ac:dyDescent="0.25">
      <c r="A20" s="2"/>
      <c r="B20" s="2"/>
      <c r="C20" s="2"/>
      <c r="D20" s="2"/>
      <c r="E20" s="2"/>
      <c r="F20" s="51"/>
      <c r="G20" s="52" t="s">
        <v>46</v>
      </c>
      <c r="H20" s="54">
        <f>H18*H19</f>
        <v>3866.1675</v>
      </c>
      <c r="I20" s="2"/>
    </row>
    <row r="21" spans="1:9" ht="15.75" thickBot="1" x14ac:dyDescent="0.3">
      <c r="A21" s="2"/>
      <c r="B21" s="2"/>
      <c r="C21" s="2"/>
      <c r="D21" s="2"/>
      <c r="E21" s="2"/>
      <c r="F21" s="55"/>
      <c r="G21" s="56" t="s">
        <v>47</v>
      </c>
      <c r="H21" s="57">
        <f>H18+H20</f>
        <v>24214.4175</v>
      </c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14BD-717C-46C8-9DC7-A4BB177B4F46}">
  <dimension ref="A1:G56"/>
  <sheetViews>
    <sheetView tabSelected="1" topLeftCell="A13" workbookViewId="0">
      <selection activeCell="K12" sqref="K12"/>
    </sheetView>
  </sheetViews>
  <sheetFormatPr baseColWidth="10" defaultRowHeight="15" x14ac:dyDescent="0.25"/>
  <sheetData>
    <row r="1" spans="1:7" x14ac:dyDescent="0.25">
      <c r="A1" s="2"/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ht="31.5" x14ac:dyDescent="0.25">
      <c r="A3" s="2"/>
      <c r="B3" s="58" t="s">
        <v>48</v>
      </c>
      <c r="C3" s="58" t="s">
        <v>49</v>
      </c>
      <c r="D3" s="58" t="s">
        <v>50</v>
      </c>
      <c r="E3" s="2"/>
      <c r="F3" s="2"/>
      <c r="G3" s="2"/>
    </row>
    <row r="4" spans="1:7" ht="15.75" x14ac:dyDescent="0.25">
      <c r="A4" s="2"/>
      <c r="B4" s="59">
        <v>1</v>
      </c>
      <c r="C4" s="59">
        <v>5</v>
      </c>
      <c r="D4" s="59">
        <f>C4/B4</f>
        <v>5</v>
      </c>
      <c r="E4" s="2"/>
      <c r="F4" s="2"/>
      <c r="G4" s="2"/>
    </row>
    <row r="5" spans="1:7" ht="15.75" x14ac:dyDescent="0.25">
      <c r="A5" s="2"/>
      <c r="B5" s="60">
        <v>2</v>
      </c>
      <c r="C5" s="60">
        <v>10</v>
      </c>
      <c r="D5" s="60">
        <f t="shared" ref="D5:D13" si="0">C5/B5</f>
        <v>5</v>
      </c>
      <c r="E5" s="2"/>
      <c r="F5" s="2"/>
      <c r="G5" s="2"/>
    </row>
    <row r="6" spans="1:7" ht="15.75" x14ac:dyDescent="0.25">
      <c r="A6" s="2"/>
      <c r="B6" s="59">
        <v>3</v>
      </c>
      <c r="C6" s="59">
        <v>17</v>
      </c>
      <c r="D6" s="59">
        <f>C6/B6</f>
        <v>5.666666666666667</v>
      </c>
      <c r="E6" s="2"/>
      <c r="F6" s="2"/>
      <c r="G6" s="2"/>
    </row>
    <row r="7" spans="1:7" ht="15.75" x14ac:dyDescent="0.25">
      <c r="A7" s="2"/>
      <c r="B7" s="60">
        <v>4</v>
      </c>
      <c r="C7" s="60">
        <v>27</v>
      </c>
      <c r="D7" s="60">
        <f t="shared" si="0"/>
        <v>6.75</v>
      </c>
      <c r="E7" s="2"/>
      <c r="F7" s="2"/>
      <c r="G7" s="2"/>
    </row>
    <row r="8" spans="1:7" ht="15.75" x14ac:dyDescent="0.25">
      <c r="A8" s="2"/>
      <c r="B8" s="59">
        <v>5</v>
      </c>
      <c r="C8" s="59">
        <v>37</v>
      </c>
      <c r="D8" s="59">
        <f t="shared" si="0"/>
        <v>7.4</v>
      </c>
      <c r="E8" s="2"/>
      <c r="F8" s="2"/>
      <c r="G8" s="2"/>
    </row>
    <row r="9" spans="1:7" ht="15.75" x14ac:dyDescent="0.25">
      <c r="A9" s="2"/>
      <c r="B9" s="60">
        <v>6</v>
      </c>
      <c r="C9" s="60">
        <v>49</v>
      </c>
      <c r="D9" s="60">
        <f t="shared" si="0"/>
        <v>8.1666666666666661</v>
      </c>
      <c r="E9" s="2"/>
      <c r="F9" s="2"/>
      <c r="G9" s="2"/>
    </row>
    <row r="10" spans="1:7" ht="15.75" x14ac:dyDescent="0.25">
      <c r="A10" s="2"/>
      <c r="B10" s="59">
        <v>7</v>
      </c>
      <c r="C10" s="59">
        <v>63</v>
      </c>
      <c r="D10" s="59">
        <f t="shared" si="0"/>
        <v>9</v>
      </c>
      <c r="E10" s="2"/>
      <c r="F10" s="2"/>
      <c r="G10" s="2"/>
    </row>
    <row r="11" spans="1:7" ht="15.75" x14ac:dyDescent="0.25">
      <c r="A11" s="2"/>
      <c r="B11" s="60">
        <v>8</v>
      </c>
      <c r="C11" s="60">
        <v>75</v>
      </c>
      <c r="D11" s="60">
        <f t="shared" si="0"/>
        <v>9.375</v>
      </c>
      <c r="E11" s="2"/>
      <c r="F11" s="2"/>
      <c r="G11" s="2"/>
    </row>
    <row r="12" spans="1:7" ht="15.75" x14ac:dyDescent="0.25">
      <c r="A12" s="2"/>
      <c r="B12" s="59">
        <v>9</v>
      </c>
      <c r="C12" s="59">
        <v>83</v>
      </c>
      <c r="D12" s="59">
        <f t="shared" si="0"/>
        <v>9.2222222222222214</v>
      </c>
      <c r="E12" s="2"/>
      <c r="F12" s="2"/>
      <c r="G12" s="2"/>
    </row>
    <row r="13" spans="1:7" ht="15.75" x14ac:dyDescent="0.25">
      <c r="A13" s="2"/>
      <c r="B13" s="61">
        <v>10</v>
      </c>
      <c r="C13" s="61">
        <v>91</v>
      </c>
      <c r="D13" s="61">
        <f t="shared" si="0"/>
        <v>9.1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Question 1 </vt:lpstr>
      <vt:lpstr>Question2-1</vt:lpstr>
      <vt:lpstr>Question2-2</vt:lpstr>
      <vt:lpstr>Question2-3</vt:lpstr>
      <vt:lpstr>Question3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Hacene</dc:creator>
  <cp:lastModifiedBy>Hamza Hacene</cp:lastModifiedBy>
  <dcterms:created xsi:type="dcterms:W3CDTF">2023-12-28T13:49:34Z</dcterms:created>
  <dcterms:modified xsi:type="dcterms:W3CDTF">2023-12-28T14:02:58Z</dcterms:modified>
</cp:coreProperties>
</file>