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snada\git\opensource\HourDistributor\resources\"/>
    </mc:Choice>
  </mc:AlternateContent>
  <xr:revisionPtr revIDLastSave="0" documentId="13_ncr:1_{787A1397-FF11-4E8B-8398-8737EDAAC859}" xr6:coauthVersionLast="47" xr6:coauthVersionMax="47" xr10:uidLastSave="{00000000-0000-0000-0000-000000000000}"/>
  <bookViews>
    <workbookView xWindow="970" yWindow="980" windowWidth="23080" windowHeight="12070" tabRatio="500" activeTab="3" xr2:uid="{00000000-000D-0000-FFFF-FFFF00000000}"/>
  </bookViews>
  <sheets>
    <sheet name="README" sheetId="1" r:id="rId1"/>
    <sheet name="report_template" sheetId="2" r:id="rId2"/>
    <sheet name="John Smith" sheetId="3" r:id="rId3"/>
    <sheet name="John Smith - 2023" sheetId="7" r:id="rId4"/>
  </sheets>
  <definedNames>
    <definedName name="all_prj_justified" localSheetId="3">'John Smith - 2023'!$C$7:$C$17</definedName>
    <definedName name="all_prj_justified_total" localSheetId="3">'John Smith - 2023'!$C$19</definedName>
    <definedName name="all_prj_month_justified_1" localSheetId="3">'John Smith - 2023'!$D$7:$D$17</definedName>
    <definedName name="all_prj_month_justified_10" localSheetId="3">'John Smith - 2023'!$M$7:$M$17</definedName>
    <definedName name="all_prj_month_justified_11" localSheetId="3">'John Smith - 2023'!$N$7:$N$17</definedName>
    <definedName name="all_prj_month_justified_12" localSheetId="3">'John Smith - 2023'!$O$7:$O$17</definedName>
    <definedName name="all_prj_month_justified_2" localSheetId="3">'John Smith - 2023'!$E$7:$E$17</definedName>
    <definedName name="all_prj_month_justified_3" localSheetId="3">'John Smith - 2023'!$F$7:$F$17</definedName>
    <definedName name="all_prj_month_justified_4" localSheetId="3">'John Smith - 2023'!$G$7:$G$17</definedName>
    <definedName name="all_prj_month_justified_5" localSheetId="3">'John Smith - 2023'!$H$7:$H$17</definedName>
    <definedName name="all_prj_month_justified_6" localSheetId="3">'John Smith - 2023'!$I$7:$I$17</definedName>
    <definedName name="all_prj_month_justified_7" localSheetId="3">'John Smith - 2023'!$J$7:$J$17</definedName>
    <definedName name="all_prj_month_justified_8" localSheetId="3">'John Smith - 2023'!$K$7:$K$17</definedName>
    <definedName name="all_prj_month_justified_9" localSheetId="3">'John Smith - 2023'!$L$7:$L$17</definedName>
    <definedName name="all_prj_projected" localSheetId="3">'John Smith - 2023'!$B$7:$B$17</definedName>
    <definedName name="all_prj_projected_total" localSheetId="3">'John Smith - 2023'!$B$19</definedName>
    <definedName name="employee" localSheetId="3">'John Smith - 2023'!$B$2</definedName>
    <definedName name="justification_year" localSheetId="3">'John Smith - 2023'!$B$3</definedName>
    <definedName name="max_yearly_limit" localSheetId="3">'John Smith - 2023'!$B$4</definedName>
    <definedName name="prj_month_justified_bioestilas" localSheetId="3">'John Smith - 2023'!$D$7:$O$7</definedName>
    <definedName name="prj_month_justified_ensure" localSheetId="3">'John Smith - 2023'!$D$8:$O$8</definedName>
    <definedName name="prj_month_justified_h2pcomplementario" localSheetId="3">'John Smith - 2023'!$D$9:$O$9</definedName>
    <definedName name="prj_month_justified_pertevec_at10" localSheetId="3">'John Smith - 2023'!$D$10:$O$10</definedName>
    <definedName name="prj_month_justified_pertevec_at15" localSheetId="3">'John Smith - 2023'!$D$11:$O$11</definedName>
    <definedName name="prj_month_justified_pertevec_at16" localSheetId="3">'John Smith - 2023'!$D$12:$O$12</definedName>
    <definedName name="prj_month_justified_pertevec_at2" localSheetId="3">'John Smith - 2023'!$D$13:$O$13</definedName>
    <definedName name="prj_month_justified_pertevec_at21" localSheetId="3">'John Smith - 2023'!$D$14:$O$14</definedName>
    <definedName name="prj_month_justified_pertevec_at3" localSheetId="3">'John Smith - 2023'!$D$15:$O$15</definedName>
    <definedName name="prj_month_justified_pertevec_at4" localSheetId="3">'John Smith - 2023'!$D$16:$O$16</definedName>
    <definedName name="prj_month_justified_pertevec_at9" localSheetId="3">'John Smith - 2023'!$D$17:$O$17</definedName>
    <definedName name="prj_month_justified_pilas" localSheetId="3">'John Smith - 2023'!#REF!</definedName>
    <definedName name="prj_month_justified_porcino" localSheetId="3">'John Smith - 2023'!#REF!</definedName>
    <definedName name="prj_month_justified_redol_wp1" localSheetId="3">'John Smith - 2023'!#REF!</definedName>
    <definedName name="prj_month_justified_redol_wp2" localSheetId="3">'John Smith - 2023'!#REF!</definedName>
    <definedName name="prj_month_justified_redol_wp4" localSheetId="3">'John Smith - 2023'!#REF!</definedName>
    <definedName name="prj_month_justified_redol_wp7" localSheetId="3">'John Smith - 2023'!#REF!</definedName>
    <definedName name="prj_month_justified_redol_wp8" localSheetId="3">'John Smith - 2023'!#REF!</definedName>
    <definedName name="prj_month_justified_reset" localSheetId="3">'John Smith - 2023'!#REF!</definedName>
    <definedName name="prj_month_justified_treasure_wp4" localSheetId="3">'John Smith - 2023'!#REF!</definedName>
    <definedName name="prj_month_justified_treasure_wp6" localSheetId="3">'John Smith - 2023'!#REF!</definedName>
    <definedName name="prj_month_justified_treasure_wp7" localSheetId="3">'John Smith - 2023'!#REF!</definedName>
    <definedName name="prj_month_justified_treasure_wp8" localSheetId="3">'John Smith - 2023'!#REF!</definedName>
    <definedName name="prj_month_justified_treasure_wp9" localSheetId="3">'John Smith - 2023'!#REF!</definedName>
    <definedName name="prj_total_justified_bioestilas" localSheetId="3">'John Smith - 2023'!$C$7</definedName>
    <definedName name="prj_total_justified_ensure" localSheetId="3">'John Smith - 2023'!$C$8</definedName>
    <definedName name="prj_total_justified_h2pcomplementario" localSheetId="3">'John Smith - 2023'!$C$9</definedName>
    <definedName name="prj_total_justified_pertevec_at10" localSheetId="3">'John Smith - 2023'!$C$10</definedName>
    <definedName name="prj_total_justified_pertevec_at15" localSheetId="3">'John Smith - 2023'!$C$11</definedName>
    <definedName name="prj_total_justified_pertevec_at16" localSheetId="3">'John Smith - 2023'!$C$12</definedName>
    <definedName name="prj_total_justified_pertevec_at2" localSheetId="3">'John Smith - 2023'!$C$13</definedName>
    <definedName name="prj_total_justified_pertevec_at21" localSheetId="3">'John Smith - 2023'!$C$14</definedName>
    <definedName name="prj_total_justified_pertevec_at3" localSheetId="3">'John Smith - 2023'!$C$15</definedName>
    <definedName name="prj_total_justified_pertevec_at4" localSheetId="3">'John Smith - 2023'!$C$16</definedName>
    <definedName name="prj_total_justified_pertevec_at9" localSheetId="3">'John Smith - 2023'!$C$17</definedName>
    <definedName name="prj_total_justified_pilas" localSheetId="3">'John Smith - 2023'!#REF!</definedName>
    <definedName name="prj_total_justified_porcino" localSheetId="3">'John Smith - 2023'!#REF!</definedName>
    <definedName name="prj_total_justified_redol_wp1" localSheetId="3">'John Smith - 2023'!#REF!</definedName>
    <definedName name="prj_total_justified_redol_wp2" localSheetId="3">'John Smith - 2023'!#REF!</definedName>
    <definedName name="prj_total_justified_redol_wp4" localSheetId="3">'John Smith - 2023'!#REF!</definedName>
    <definedName name="prj_total_justified_redol_wp7" localSheetId="3">'John Smith - 2023'!#REF!</definedName>
    <definedName name="prj_total_justified_redol_wp8" localSheetId="3">'John Smith - 2023'!#REF!</definedName>
    <definedName name="prj_total_justified_reset" localSheetId="3">'John Smith - 2023'!#REF!</definedName>
    <definedName name="prj_total_justified_treasure_wp4" localSheetId="3">'John Smith - 2023'!#REF!</definedName>
    <definedName name="prj_total_justified_treasure_wp6" localSheetId="3">'John Smith - 2023'!#REF!</definedName>
    <definedName name="prj_total_justified_treasure_wp7" localSheetId="3">'John Smith - 2023'!#REF!</definedName>
    <definedName name="prj_total_justified_treasure_wp8" localSheetId="3">'John Smith - 2023'!#REF!</definedName>
    <definedName name="prj_total_justified_treasure_wp9" localSheetId="3">'John Smith - 2023'!#REF!</definedName>
    <definedName name="prj_total_projected_bioestilas" localSheetId="3">'John Smith - 2023'!$B$7</definedName>
    <definedName name="prj_total_projected_ensure" localSheetId="3">'John Smith - 2023'!$B$8</definedName>
    <definedName name="prj_total_projected_h2pcomplementario" localSheetId="3">'John Smith - 2023'!$B$9</definedName>
    <definedName name="prj_total_projected_pertevec_at10" localSheetId="3">'John Smith - 2023'!$B$10</definedName>
    <definedName name="prj_total_projected_pertevec_at15" localSheetId="3">'John Smith - 2023'!$B$11</definedName>
    <definedName name="prj_total_projected_pertevec_at16" localSheetId="3">'John Smith - 2023'!$B$12</definedName>
    <definedName name="prj_total_projected_pertevec_at2" localSheetId="3">'John Smith - 2023'!$B$13</definedName>
    <definedName name="prj_total_projected_pertevec_at21" localSheetId="3">'John Smith - 2023'!$B$14</definedName>
    <definedName name="prj_total_projected_pertevec_at3" localSheetId="3">'John Smith - 2023'!$B$15</definedName>
    <definedName name="prj_total_projected_pertevec_at4" localSheetId="3">'John Smith - 2023'!$B$16</definedName>
    <definedName name="prj_total_projected_pertevec_at9" localSheetId="3">'John Smith - 2023'!$B$17</definedName>
    <definedName name="prj_total_projected_pilas" localSheetId="3">'John Smith - 2023'!#REF!</definedName>
    <definedName name="prj_total_projected_porcino" localSheetId="3">'John Smith - 2023'!#REF!</definedName>
    <definedName name="prj_total_projected_redol_wp1" localSheetId="3">'John Smith - 2023'!#REF!</definedName>
    <definedName name="prj_total_projected_redol_wp2" localSheetId="3">'John Smith - 2023'!#REF!</definedName>
    <definedName name="prj_total_projected_redol_wp4" localSheetId="3">'John Smith - 2023'!#REF!</definedName>
    <definedName name="prj_total_projected_redol_wp7" localSheetId="3">'John Smith - 2023'!#REF!</definedName>
    <definedName name="prj_total_projected_redol_wp8" localSheetId="3">'John Smith - 2023'!#REF!</definedName>
    <definedName name="prj_total_projected_reset" localSheetId="3">'John Smith - 2023'!#REF!</definedName>
    <definedName name="prj_total_projected_treasure_wp4" localSheetId="3">'John Smith - 2023'!#REF!</definedName>
    <definedName name="prj_total_projected_treasure_wp6" localSheetId="3">'John Smith - 2023'!#REF!</definedName>
    <definedName name="prj_total_projected_treasure_wp7" localSheetId="3">'John Smith - 2023'!#REF!</definedName>
    <definedName name="prj_total_projected_treasure_wp8" localSheetId="3">'John Smith - 2023'!#REF!</definedName>
    <definedName name="prj_total_projected_treasure_wp9" localSheetId="3">'John Smith - 2023'!#REF!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" i="7" l="1"/>
  <c r="C8" i="7"/>
  <c r="C9" i="7"/>
  <c r="C10" i="7"/>
  <c r="C11" i="7"/>
  <c r="C12" i="7"/>
  <c r="C13" i="7"/>
  <c r="C14" i="7"/>
  <c r="C15" i="7"/>
  <c r="C16" i="7"/>
  <c r="C17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19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3000000}">
      <text>
        <r>
          <rPr>
            <b/>
            <u/>
            <sz val="11"/>
            <color rgb="FF000000"/>
            <rFont val="Calibri"/>
            <family val="2"/>
            <scheme val="minor"/>
          </rPr>
          <t>INVESTIGADOR:</t>
        </r>
        <r>
          <rPr>
            <sz val="11"/>
            <color rgb="FF000000"/>
            <rFont val="Calibri"/>
            <family val="2"/>
            <scheme val="minor"/>
          </rPr>
          <t xml:space="preserve">
This cell will be filled with the employee's name</t>
        </r>
      </text>
    </comment>
    <comment ref="B2" authorId="0" shapeId="0" xr:uid="{00000000-0006-0000-0100-000004000000}">
      <text>
        <r>
          <rPr>
            <b/>
            <u/>
            <sz val="11"/>
            <color rgb="FF000000"/>
            <rFont val="Calibri"/>
            <family val="2"/>
            <scheme val="minor"/>
          </rPr>
          <t>IP:</t>
        </r>
        <r>
          <rPr>
            <sz val="11"/>
            <color rgb="FF000000"/>
            <rFont val="Calibri"/>
            <family val="2"/>
            <scheme val="minor"/>
          </rPr>
          <t xml:space="preserve">
This cell will be filled with the employee's name</t>
        </r>
      </text>
    </comment>
    <comment ref="B3" authorId="0" shapeId="0" xr:uid="{00000000-0006-0000-0100-000005000000}">
      <text>
        <r>
          <rPr>
            <b/>
            <u/>
            <sz val="11"/>
            <color rgb="FF000000"/>
            <rFont val="Calibri"/>
            <family val="2"/>
            <scheme val="minor"/>
          </rPr>
          <t>PERIODO:</t>
        </r>
        <r>
          <rPr>
            <sz val="11"/>
            <color rgb="FF000000"/>
            <rFont val="Calibri"/>
            <family val="2"/>
            <scheme val="minor"/>
          </rPr>
          <t xml:space="preserve">
This cell will be filled with the year of the justification period</t>
        </r>
      </text>
    </comment>
    <comment ref="B4" authorId="0" shapeId="0" xr:uid="{00000000-0006-0000-0100-000006000000}">
      <text>
        <r>
          <rPr>
            <b/>
            <u/>
            <sz val="11"/>
            <color rgb="FF000000"/>
            <rFont val="Calibri"/>
            <family val="2"/>
            <scheme val="minor"/>
          </rPr>
          <t>MAX HORAS:</t>
        </r>
        <r>
          <rPr>
            <sz val="11"/>
            <color rgb="FF000000"/>
            <rFont val="Calibri"/>
            <family val="2"/>
            <scheme val="minor"/>
          </rPr>
          <t xml:space="preserve">
The maximum number of hours that can be justified during the year. This is a static value defined in the configuration.</t>
        </r>
      </text>
    </comment>
    <comment ref="A6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PROYECTO:
</t>
        </r>
        <r>
          <rPr>
            <sz val="9"/>
            <color rgb="FF000000"/>
            <rFont val="Tahoma"/>
            <family val="2"/>
            <charset val="1"/>
          </rPr>
          <t>The name of the project to be justified.</t>
        </r>
      </text>
    </comment>
    <comment ref="B6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Horas propuestas:
</t>
        </r>
        <r>
          <rPr>
            <sz val="9"/>
            <color rgb="FF000000"/>
            <rFont val="Tahoma"/>
            <family val="2"/>
            <charset val="1"/>
          </rPr>
          <t>The number of hours to be justified for that project during the year. This can then be contrasted with the number of hours actually justified</t>
        </r>
      </text>
    </comment>
    <comment ref="C6" authorId="0" shapeId="0" xr:uid="{00000000-0006-0000-0100-000009000000}">
      <text>
        <r>
          <rPr>
            <sz val="11"/>
            <color rgb="FF000000"/>
            <rFont val="Calibri"/>
            <family val="2"/>
            <charset val="1"/>
          </rPr>
          <t xml:space="preserve">Horas justificadas:
</t>
        </r>
        <r>
          <rPr>
            <sz val="9"/>
            <color rgb="FF000000"/>
            <rFont val="Tahoma"/>
            <family val="2"/>
            <charset val="1"/>
          </rPr>
          <t>The number of hours dedicated to that project for that employee during the year. This can then be contrasted with the projected number of hours to be justfied</t>
        </r>
      </text>
    </comment>
    <comment ref="B8" authorId="0" shapeId="0" xr:uid="{00000000-0006-0000-0100-000008000000}">
      <text>
        <r>
          <rPr>
            <b/>
            <u/>
            <sz val="11"/>
            <color rgb="FF000000"/>
            <rFont val="Calibri"/>
            <family val="2"/>
          </rPr>
          <t>Total propuesta:</t>
        </r>
        <r>
          <rPr>
            <sz val="11"/>
            <color rgb="FF000000"/>
            <rFont val="Calibri"/>
            <family val="2"/>
            <charset val="1"/>
          </rPr>
          <t xml:space="preserve">
Summa las horas propuestas para cada proyecto para el año en curso.
Esta casilla aparece en rojo si supera el maximo annual (B4).</t>
        </r>
      </text>
    </comment>
    <comment ref="C8" authorId="0" shapeId="0" xr:uid="{00000000-0006-0000-0100-00000A000000}">
      <text>
        <r>
          <rPr>
            <b/>
            <u/>
            <sz val="11"/>
            <color rgb="FF000000"/>
            <rFont val="Calibri"/>
            <family val="2"/>
          </rPr>
          <t>Total justificada:</t>
        </r>
        <r>
          <rPr>
            <sz val="11"/>
            <color rgb="FF000000"/>
            <rFont val="Calibri"/>
            <family val="2"/>
            <charset val="1"/>
          </rPr>
          <t xml:space="preserve">
Summa las horas horas justificada para cada proyecto.
Esta casilla aparece en rojo si supera el </t>
        </r>
        <r>
          <rPr>
            <b/>
            <sz val="11"/>
            <color rgb="FF000000"/>
            <rFont val="Calibri"/>
            <family val="2"/>
          </rPr>
          <t>Total propuesta</t>
        </r>
        <r>
          <rPr>
            <sz val="11"/>
            <color rgb="FF000000"/>
            <rFont val="Calibri"/>
            <family val="2"/>
            <charset val="1"/>
          </rPr>
          <t>.</t>
        </r>
      </text>
    </comment>
    <comment ref="D8" authorId="0" shapeId="0" xr:uid="{00000000-0006-0000-0100-00000B000000}">
      <text>
        <r>
          <rPr>
            <b/>
            <u/>
            <sz val="11"/>
            <color rgb="FF000000"/>
            <rFont val="Calibri"/>
            <family val="2"/>
            <scheme val="minor"/>
          </rPr>
          <t>Justificada por mes:</t>
        </r>
        <r>
          <rPr>
            <sz val="11"/>
            <color rgb="FF000000"/>
            <rFont val="Calibri"/>
            <family val="2"/>
            <scheme val="minor"/>
          </rPr>
          <t xml:space="preserve">
La summa de las horas justificadas para este mes para cada proyecto.
Esta casilla aparece en rojo si supera el </t>
        </r>
        <r>
          <rPr>
            <b/>
            <sz val="11"/>
            <color rgb="FF000000"/>
            <rFont val="Calibri"/>
            <family val="2"/>
            <scheme val="minor"/>
          </rPr>
          <t>limite mensual por mes</t>
        </r>
        <r>
          <rPr>
            <sz val="11"/>
            <color rgb="FF000000"/>
            <rFont val="Calibri"/>
            <family val="2"/>
            <scheme val="minor"/>
          </rPr>
          <t>.</t>
        </r>
      </text>
    </comment>
    <comment ref="A9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Limite mensual:
</t>
        </r>
        <r>
          <rPr>
            <sz val="9"/>
            <color rgb="FF000000"/>
            <rFont val="Tahoma"/>
            <family val="2"/>
            <charset val="1"/>
          </rPr>
          <t>El numero maximo de horas que se pueden justificar en este mes para este empleado (depende de las vacaciones y del limite diario de horas).</t>
        </r>
      </text>
    </comment>
    <comment ref="D9" authorId="0" shapeId="0" xr:uid="{00000000-0006-0000-0100-00000C000000}">
      <text>
        <r>
          <rPr>
            <b/>
            <u/>
            <sz val="11"/>
            <color rgb="FF000000"/>
            <rFont val="Calibri"/>
            <family val="2"/>
            <scheme val="minor"/>
          </rPr>
          <t>Limite mensual por mes:</t>
        </r>
        <r>
          <rPr>
            <sz val="11"/>
            <color rgb="FF000000"/>
            <rFont val="Calibri"/>
            <family val="2"/>
            <scheme val="minor"/>
          </rPr>
          <t xml:space="preserve">
El numero maximo de horas que se pueden justificar en este mes para este empleado (depende de las vacaciones, del numero de dias y del limite diario de horas).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1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INVESTIGADOR:
This cell will be filled with the employee's name</t>
        </r>
      </text>
    </comment>
    <comment ref="B2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>IP:
This cell will be filled with the employee's name</t>
        </r>
      </text>
    </comment>
    <comment ref="B3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>PERIODO:
This cell will be filled with the year of the justification period</t>
        </r>
      </text>
    </comment>
    <comment ref="B4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>MAX HORAS:
The maximum number of hours that can be justified during the year. This is a static value defined in the configuration.</t>
        </r>
      </text>
    </comment>
    <comment ref="A6" authorId="0" shapeId="0" xr:uid="{00000000-0006-0000-0200-000005000000}">
      <text>
        <r>
          <rPr>
            <sz val="11"/>
            <color rgb="FF000000"/>
            <rFont val="Calibri"/>
            <family val="2"/>
            <charset val="1"/>
          </rPr>
          <t>PROYECTO:
The name of the project to be justified.</t>
        </r>
      </text>
    </comment>
    <comment ref="B6" authorId="0" shapeId="0" xr:uid="{00000000-0006-0000-0200-000006000000}">
      <text>
        <r>
          <rPr>
            <sz val="11"/>
            <color rgb="FF000000"/>
            <rFont val="Calibri"/>
            <family val="2"/>
            <charset val="1"/>
          </rPr>
          <t>Horas propuestas:
The number of hours to be justified for that project during the year. This can then be contrasted with the number of hours actually justified</t>
        </r>
      </text>
    </comment>
    <comment ref="C6" authorId="0" shapeId="0" xr:uid="{00000000-0006-0000-0200-000007000000}">
      <text>
        <r>
          <rPr>
            <sz val="11"/>
            <color rgb="FF000000"/>
            <rFont val="Calibri"/>
            <family val="2"/>
            <charset val="1"/>
          </rPr>
          <t>Horas justificadas:
The number of hours dedicated to that project for that employee during the year. This can then be contrasted with the projected number of hours to be justfied</t>
        </r>
      </text>
    </comment>
    <comment ref="B19" authorId="0" shapeId="0" xr:uid="{00000000-0006-0000-0200-000008000000}">
      <text>
        <r>
          <rPr>
            <sz val="11"/>
            <color rgb="FF000000"/>
            <rFont val="Calibri"/>
            <family val="2"/>
            <charset val="1"/>
          </rPr>
          <t>Total propuesta:
Summa las horas propuestas para cada proyecto para el año en curso.
Esta casilla aparece en rojo si supera el maximo annual (B4).</t>
        </r>
      </text>
    </comment>
    <comment ref="C19" authorId="0" shapeId="0" xr:uid="{00000000-0006-0000-0200-000009000000}">
      <text>
        <r>
          <rPr>
            <sz val="11"/>
            <color rgb="FF000000"/>
            <rFont val="Calibri"/>
            <family val="2"/>
            <charset val="1"/>
          </rPr>
          <t>Total justificada:
Summa las horas horas justificada para cada proyecto.
Esta casilla aparece en rojo si supera el Total propuesta.</t>
        </r>
      </text>
    </comment>
    <comment ref="D19" authorId="0" shapeId="0" xr:uid="{00000000-0006-0000-0200-00000A000000}">
      <text>
        <r>
          <rPr>
            <sz val="11"/>
            <color rgb="FF000000"/>
            <rFont val="Calibri"/>
            <family val="2"/>
            <charset val="1"/>
          </rPr>
          <t>Justificada por mes:
La summa de las horas justificadas para este mes para cada proyecto.
Esta casilla aparece en rojo si supera el limite mensual por mes.</t>
        </r>
      </text>
    </comment>
    <comment ref="A20" authorId="0" shapeId="0" xr:uid="{00000000-0006-0000-0200-00000B000000}">
      <text>
        <r>
          <rPr>
            <sz val="11"/>
            <color rgb="FF000000"/>
            <rFont val="Calibri"/>
            <family val="2"/>
            <charset val="1"/>
          </rPr>
          <t>Limite mensual:
El numero maximo de horas que se pueden justificar en este mes para este empleado (depende de las vacaciones y del limite diario de horas).</t>
        </r>
      </text>
    </comment>
    <comment ref="D20" authorId="0" shapeId="0" xr:uid="{00000000-0006-0000-0200-00000C000000}">
      <text>
        <r>
          <rPr>
            <sz val="11"/>
            <color rgb="FF000000"/>
            <rFont val="Calibri"/>
            <family val="2"/>
            <charset val="1"/>
          </rPr>
          <t>Limite mensual por mes:
El numero maximo de horas que se pueden justificar en este mes para este empleado (depende de las vacaciones, del numero de dias y del limite diario de horas).</t>
        </r>
      </text>
    </comment>
  </commentList>
</comments>
</file>

<file path=xl/sharedStrings.xml><?xml version="1.0" encoding="utf-8"?>
<sst xmlns="http://schemas.openxmlformats.org/spreadsheetml/2006/main" count="94" uniqueCount="61">
  <si>
    <t>Each employee must have its own worksheet named after him/her.</t>
  </si>
  <si>
    <t>In each employee worksheet, there must be:
* a column named 'project' containing the projects to which the employee has participated
* a column named 'start' containing the project' start date
* a column name 'end' containing the project's end date
* a series of column named after each year containg the employee projected dedication for that year</t>
  </si>
  <si>
    <t>INVESTIGADOR</t>
  </si>
  <si>
    <t>IP</t>
  </si>
  <si>
    <t>PERIODO</t>
  </si>
  <si>
    <t>MAXIMO HORAS AL AÑO</t>
  </si>
  <si>
    <t>Proyecto</t>
  </si>
  <si>
    <t>Horas 
propuestas</t>
  </si>
  <si>
    <t>Horas
justificadas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</si>
  <si>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</si>
  <si>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</si>
  <si>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</si>
  <si>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</si>
  <si>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</si>
  <si>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</si>
  <si>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</si>
  <si>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</si>
  <si>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</si>
  <si>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</si>
  <si>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</si>
  <si>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</si>
  <si>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proyectos</t>
  </si>
  <si>
    <t>Limites mensuales</t>
  </si>
  <si>
    <t>project</t>
  </si>
  <si>
    <t>start</t>
  </si>
  <si>
    <t>end</t>
  </si>
  <si>
    <t>2021</t>
  </si>
  <si>
    <t>2022</t>
  </si>
  <si>
    <t>2023</t>
  </si>
  <si>
    <t>2024</t>
  </si>
  <si>
    <t>2025</t>
  </si>
  <si>
    <t>2026</t>
  </si>
  <si>
    <t>BIOESTILAS</t>
  </si>
  <si>
    <t>ENSURE</t>
  </si>
  <si>
    <t>H2 P COMPLEMENTARIO</t>
  </si>
  <si>
    <t>PERTE VEC _ AT1</t>
  </si>
  <si>
    <t>PERTE VEC _ AT10</t>
  </si>
  <si>
    <t>PERTE VEC _ AT15</t>
  </si>
  <si>
    <t>PERTE VEC _ AT16</t>
  </si>
  <si>
    <t>PERTE VEC _ AT2</t>
  </si>
  <si>
    <t>PERTE VEC _ AT21</t>
  </si>
  <si>
    <t>PERTE VEC _ AT3</t>
  </si>
  <si>
    <t>PERTE VEC _ AT4</t>
  </si>
  <si>
    <t>PERTE VEC _ AT9</t>
  </si>
  <si>
    <t>PILAS</t>
  </si>
  <si>
    <t>PORCINO</t>
  </si>
  <si>
    <t>REDOL _ WP1</t>
  </si>
  <si>
    <t>REDOL _ WP2</t>
  </si>
  <si>
    <t>REDOL _ WP4</t>
  </si>
  <si>
    <t>REDOL _ WP7</t>
  </si>
  <si>
    <t>REDOL _ WP8</t>
  </si>
  <si>
    <t>RESET</t>
  </si>
  <si>
    <t>TREASURE _ WP1</t>
  </si>
  <si>
    <t>TREASURE _ WP2</t>
  </si>
  <si>
    <t>TREASURE _ WP3</t>
  </si>
  <si>
    <t>TREASURE _ WP4</t>
  </si>
  <si>
    <t>TREASURE _ WP6</t>
  </si>
  <si>
    <t>TREASURE _ WP7</t>
  </si>
  <si>
    <t>TREASURE _ WP8</t>
  </si>
  <si>
    <t>TREASURE _ WP9</t>
  </si>
  <si>
    <t>John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</si>
</sst>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 €&quot;_-;\-* #,##0.00&quot; €&quot;_-;_-* \-??&quot; €&quot;_-;_-@_-"/>
    <numFmt numFmtId="165" formatCode="m/d/yyyy"/>
    <numFmt numFmtId="166" formatCode="0.0"/>
  </numFmts>
  <fonts count="1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charset val="1"/>
    </font>
    <font>
      <b/>
      <sz val="11"/>
      <color rgb="FFFEFFFF"/>
      <name val="Calibri"/>
      <family val="2"/>
      <charset val="1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EFFFF"/>
      <name val="Calibri"/>
      <family val="2"/>
      <scheme val="minor"/>
    </font>
    <font>
      <sz val="11"/>
      <color rgb="FF37562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E7E6E6"/>
        <bgColor rgb="FFFCE4D6"/>
      </patternFill>
    </fill>
    <fill>
      <patternFill patternType="solid">
        <fgColor rgb="FF333F4F"/>
        <bgColor rgb="FF375623"/>
      </patternFill>
    </fill>
    <fill>
      <patternFill patternType="solid">
        <fgColor rgb="FFFCE4D6"/>
        <bgColor rgb="FFE7E6E6"/>
      </patternFill>
    </fill>
  </fills>
  <borders count="4">
    <border>
      <left/>
      <right/>
      <top/>
      <bottom/>
      <diagonal/>
    </border>
    <border>
      <left style="thin">
        <color rgb="FF8497B0"/>
      </left>
      <right/>
      <top/>
      <bottom style="thin">
        <color rgb="FF8497B0"/>
      </bottom>
      <diagonal/>
    </border>
    <border>
      <left style="thin">
        <color rgb="FF8497B0"/>
      </left>
      <right style="thin">
        <color rgb="FF8497B0"/>
      </right>
      <top style="thin">
        <color rgb="FF8497B0"/>
      </top>
      <bottom style="thin">
        <color rgb="FF8497B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8">
    <xf numFmtId="0" fontId="0" fillId="0" borderId="0"/>
    <xf numFmtId="164" fontId="1" fillId="0" borderId="0"/>
    <xf numFmtId="0" fontId="1" fillId="0" borderId="0"/>
    <xf numFmtId="0" fontId="6" fillId="0" borderId="0"/>
    <xf numFmtId="0" fontId="2" fillId="0" borderId="0"/>
    <xf numFmtId="0" fontId="3" fillId="2" borderId="0" applyBorder="0">
      <alignment horizontal="center" wrapText="1"/>
    </xf>
    <xf numFmtId="0" fontId="6" fillId="3" borderId="0"/>
    <xf numFmtId="0" fontId="3" fillId="2" borderId="0">
      <alignment horizontal="center" wrapText="1"/>
    </xf>
  </cellStyleXfs>
  <cellXfs count="16">
    <xf numFmtId="0" fontId="0" fillId="0" borderId="0" xfId="0"/>
    <xf numFmtId="0" fontId="0" fillId="0" borderId="0" xfId="0" applyFont="1" applyAlignment="1">
      <alignment wrapText="1"/>
    </xf>
    <xf numFmtId="0" fontId="3" fillId="2" borderId="0" xfId="5" applyFont="1" applyBorder="1" applyProtection="1">
      <alignment horizontal="center" wrapText="1"/>
    </xf>
    <xf numFmtId="0" fontId="5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6" fillId="3" borderId="0" xfId="6"/>
    <xf numFmtId="0" fontId="12" fillId="4" borderId="0" xfId="0" applyFont="1" applyFill="1" applyAlignment="1">
      <alignment horizontal="right"/>
    </xf>
    <xf numFmtId="0" fontId="10" fillId="0" borderId="0" xfId="0" applyFont="1"/>
    <xf numFmtId="0" fontId="13" fillId="2" borderId="0" xfId="5" applyFont="1" applyBorder="1" applyProtection="1">
      <alignment horizontal="center" wrapText="1"/>
    </xf>
    <xf numFmtId="0" fontId="13" fillId="2" borderId="3" xfId="5" applyFont="1" applyBorder="1" applyProtection="1">
      <alignment horizontal="center" wrapText="1"/>
    </xf>
    <xf numFmtId="0" fontId="14" fillId="5" borderId="1" xfId="0" applyFont="1" applyFill="1" applyBorder="1" applyAlignment="1">
      <alignment horizontal="right"/>
    </xf>
    <xf numFmtId="0" fontId="14" fillId="5" borderId="2" xfId="0" applyFont="1" applyFill="1" applyBorder="1" applyAlignment="1">
      <alignment horizontal="right"/>
    </xf>
    <xf numFmtId="166" fontId="10" fillId="0" borderId="0" xfId="0" applyNumberFormat="1" applyFont="1"/>
    <xf numFmtId="0" fontId="3" fillId="2" borderId="0" xfId="7">
      <alignment horizontal="center" wrapText="1"/>
    </xf>
    <xf numFmtId="0" fontId="13" fillId="2" borderId="0" xfId="7" applyFont="1">
      <alignment horizontal="center" wrapText="1"/>
    </xf>
  </cellXfs>
  <cellStyles count="8">
    <cellStyle name="Moneda 2" xfId="1" xr:uid="{00000000-0005-0000-0000-000006000000}"/>
    <cellStyle name="Normal" xfId="0" builtinId="0"/>
    <cellStyle name="Normal 2" xfId="2" xr:uid="{00000000-0005-0000-0000-000007000000}"/>
    <cellStyle name="Normal 3" xfId="3" xr:uid="{00000000-0005-0000-0000-000008000000}"/>
    <cellStyle name="Normal 4" xfId="4" xr:uid="{00000000-0005-0000-0000-000009000000}"/>
    <cellStyle name="ReportHeader" xfId="5" xr:uid="{00000000-0005-0000-0000-00000A000000}"/>
    <cellStyle name="ReportHeader 2" xfId="7" xr:uid="{CE429B4A-87D9-4DB8-A18E-F62038F87C76}"/>
    <cellStyle name="StyleProjectName" xfId="6" xr:uid="{00000000-0005-0000-0000-00000B000000}"/>
  </cellStyles>
  <dxfs count="9">
    <dxf>
      <fill>
        <patternFill>
          <bgColor rgb="FFC6E0B4"/>
        </patternFill>
      </fill>
    </dxf>
    <dxf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FFC7CE"/>
        </patternFill>
      </fill>
    </dxf>
    <dxf>
      <fill>
        <patternFill>
          <bgColor rgb="FFE7E6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E0B4"/>
      <rgbColor rgb="FF808080"/>
      <rgbColor rgb="FF9999FF"/>
      <rgbColor rgb="FF993366"/>
      <rgbColor rgb="FFFEFFFF"/>
      <rgbColor rgb="FFE7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CE4D6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75623"/>
      <rgbColor rgb="FF993300"/>
      <rgbColor rgb="FF993366"/>
      <rgbColor rgb="FF333399"/>
      <rgbColor rgb="FF333F4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zoomScaleNormal="100" workbookViewId="0">
      <selection activeCell="D2" sqref="D2"/>
    </sheetView>
  </sheetViews>
  <sheetFormatPr defaultColWidth="8.453125" defaultRowHeight="14.5" x14ac:dyDescent="0.35"/>
  <cols>
    <col min="1" max="1" width="57.54296875" customWidth="1"/>
  </cols>
  <sheetData>
    <row r="1" spans="1:1" x14ac:dyDescent="0.35">
      <c r="A1" t="s">
        <v>0</v>
      </c>
    </row>
    <row r="2" spans="1:1" ht="101.5" x14ac:dyDescent="0.35">
      <c r="A2" s="1" t="s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"/>
  <sheetViews>
    <sheetView zoomScaleNormal="100" workbookViewId="0">
      <selection activeCell="A6" sqref="A6"/>
    </sheetView>
  </sheetViews>
  <sheetFormatPr defaultColWidth="8.453125" defaultRowHeight="14.5" x14ac:dyDescent="0.35"/>
  <cols>
    <col min="1" max="1" width="24.54296875" style="8" customWidth="1"/>
    <col min="2" max="3" width="15.7265625" style="8" customWidth="1"/>
    <col min="4" max="15" width="13.54296875" style="8" customWidth="1"/>
    <col min="16" max="17" width="20.1796875" style="8" customWidth="1"/>
    <col min="18" max="19" width="21.1796875" style="8" customWidth="1"/>
    <col min="20" max="16384" width="8.453125" style="8"/>
  </cols>
  <sheetData>
    <row r="1" spans="1:15" x14ac:dyDescent="0.35">
      <c r="A1" s="7" t="s">
        <v>2</v>
      </c>
      <c r="B1" s="11"/>
    </row>
    <row r="2" spans="1:15" x14ac:dyDescent="0.35">
      <c r="A2" s="7" t="s">
        <v>3</v>
      </c>
      <c r="B2" s="11"/>
    </row>
    <row r="3" spans="1:15" x14ac:dyDescent="0.35">
      <c r="A3" s="7" t="s">
        <v>4</v>
      </c>
      <c r="B3" s="12"/>
    </row>
    <row r="4" spans="1:15" x14ac:dyDescent="0.35">
      <c r="A4" s="7" t="s">
        <v>5</v>
      </c>
      <c r="B4" s="12"/>
    </row>
    <row r="6" spans="1:15" s="9" customFormat="1" ht="29" x14ac:dyDescent="0.35">
      <c r="A6" s="9" t="s">
        <v>6</v>
      </c>
      <c r="B6" s="9" t="s">
        <v>7</v>
      </c>
      <c r="C6" s="9" t="s">
        <v>8</v>
      </c>
      <c r="D6" s="9" t="s">
        <v>9</v>
      </c>
      <c r="E6" s="9" t="s">
        <v>10</v>
      </c>
      <c r="F6" s="9" t="s">
        <v>11</v>
      </c>
      <c r="G6" s="9" t="s">
        <v>12</v>
      </c>
      <c r="H6" s="9" t="s">
        <v>13</v>
      </c>
      <c r="I6" s="9" t="s">
        <v>14</v>
      </c>
      <c r="J6" s="9" t="s">
        <v>15</v>
      </c>
      <c r="K6" s="9" t="s">
        <v>16</v>
      </c>
      <c r="L6" s="9" t="s">
        <v>17</v>
      </c>
      <c r="M6" s="9" t="s">
        <v>18</v>
      </c>
      <c r="N6" s="9" t="s">
        <v>19</v>
      </c>
      <c r="O6" s="9" t="s">
        <v>20</v>
      </c>
    </row>
    <row r="8" spans="1:15" x14ac:dyDescent="0.35">
      <c r="A8" s="10" t="s">
        <v>21</v>
      </c>
      <c r="B8" s="8">
        <f>SUM($B7:$B7)</f>
        <v>0</v>
      </c>
      <c r="C8" s="8">
        <f t="shared" ref="C8:O8" si="0">SUM($C7:$C7)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  <c r="H8" s="8">
        <f t="shared" si="0"/>
        <v>0</v>
      </c>
      <c r="I8" s="8">
        <f t="shared" si="0"/>
        <v>0</v>
      </c>
      <c r="J8" s="8">
        <f t="shared" si="0"/>
        <v>0</v>
      </c>
      <c r="K8" s="8">
        <f t="shared" si="0"/>
        <v>0</v>
      </c>
      <c r="L8" s="8">
        <f t="shared" si="0"/>
        <v>0</v>
      </c>
      <c r="M8" s="8">
        <f t="shared" si="0"/>
        <v>0</v>
      </c>
      <c r="N8" s="8">
        <f t="shared" si="0"/>
        <v>0</v>
      </c>
      <c r="O8" s="8">
        <f t="shared" si="0"/>
        <v>0</v>
      </c>
    </row>
    <row r="9" spans="1:15" x14ac:dyDescent="0.35">
      <c r="A9" s="10" t="s">
        <v>22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</row>
  </sheetData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9"/>
  <sheetViews>
    <sheetView zoomScaleNormal="100" workbookViewId="0">
      <selection activeCell="K10" sqref="K10"/>
    </sheetView>
  </sheetViews>
  <sheetFormatPr defaultColWidth="9.1796875" defaultRowHeight="14.5" x14ac:dyDescent="0.35"/>
  <cols>
    <col min="1" max="1" width="22.54296875" bestFit="1" customWidth="1"/>
    <col min="2" max="2" width="10" bestFit="1" customWidth="1"/>
    <col min="3" max="3" width="11" bestFit="1" customWidth="1"/>
    <col min="4" max="4" width="5.1796875" bestFit="1" customWidth="1"/>
    <col min="5" max="6" width="6.1796875" bestFit="1" customWidth="1"/>
    <col min="7" max="7" width="5.1796875" bestFit="1" customWidth="1"/>
    <col min="8" max="8" width="6.1796875" bestFit="1" customWidth="1"/>
    <col min="9" max="9" width="5.1796875" bestFit="1" customWidth="1"/>
  </cols>
  <sheetData>
    <row r="1" spans="1:9" s="3" customFormat="1" x14ac:dyDescent="0.3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</row>
    <row r="2" spans="1:9" x14ac:dyDescent="0.35">
      <c r="A2" t="s">
        <v>32</v>
      </c>
      <c r="B2" s="4">
        <v>45200</v>
      </c>
      <c r="C2" s="4">
        <v>45930</v>
      </c>
      <c r="D2">
        <v>0</v>
      </c>
      <c r="E2">
        <v>0</v>
      </c>
      <c r="F2">
        <v>65</v>
      </c>
      <c r="G2">
        <v>65</v>
      </c>
      <c r="H2">
        <v>65</v>
      </c>
      <c r="I2">
        <v>0</v>
      </c>
    </row>
    <row r="3" spans="1:9" x14ac:dyDescent="0.35">
      <c r="A3" t="s">
        <v>33</v>
      </c>
      <c r="B3" s="4">
        <v>44896</v>
      </c>
      <c r="C3" s="4">
        <v>45626</v>
      </c>
      <c r="D3">
        <v>0</v>
      </c>
      <c r="E3">
        <v>34.33</v>
      </c>
      <c r="F3">
        <v>12</v>
      </c>
      <c r="G3">
        <v>378</v>
      </c>
      <c r="H3">
        <v>0</v>
      </c>
      <c r="I3">
        <v>0</v>
      </c>
    </row>
    <row r="4" spans="1:9" x14ac:dyDescent="0.35">
      <c r="A4" t="s">
        <v>34</v>
      </c>
      <c r="B4" s="4">
        <v>44927</v>
      </c>
      <c r="C4" s="4">
        <v>45930</v>
      </c>
      <c r="D4">
        <v>0</v>
      </c>
      <c r="E4">
        <v>0</v>
      </c>
      <c r="F4">
        <v>336</v>
      </c>
    </row>
    <row r="5" spans="1:9" x14ac:dyDescent="0.35">
      <c r="A5" t="s">
        <v>35</v>
      </c>
      <c r="B5" s="4">
        <v>44743</v>
      </c>
      <c r="C5" s="4">
        <v>44926</v>
      </c>
      <c r="D5">
        <v>0</v>
      </c>
      <c r="E5">
        <v>11</v>
      </c>
      <c r="F5">
        <v>0</v>
      </c>
      <c r="G5">
        <v>0</v>
      </c>
      <c r="H5">
        <v>0</v>
      </c>
      <c r="I5">
        <v>0</v>
      </c>
    </row>
    <row r="6" spans="1:9" x14ac:dyDescent="0.35">
      <c r="A6" t="s">
        <v>36</v>
      </c>
      <c r="B6" s="4">
        <v>44743</v>
      </c>
      <c r="C6" s="4">
        <v>45838</v>
      </c>
      <c r="D6">
        <v>0</v>
      </c>
      <c r="E6">
        <v>19</v>
      </c>
      <c r="F6">
        <v>38.5</v>
      </c>
      <c r="G6">
        <v>42.5</v>
      </c>
      <c r="H6">
        <v>40</v>
      </c>
      <c r="I6">
        <v>0</v>
      </c>
    </row>
    <row r="7" spans="1:9" x14ac:dyDescent="0.35">
      <c r="A7" t="s">
        <v>37</v>
      </c>
      <c r="B7" s="4">
        <v>44743</v>
      </c>
      <c r="C7" s="4">
        <v>45838</v>
      </c>
      <c r="D7">
        <v>0</v>
      </c>
      <c r="E7">
        <v>19</v>
      </c>
      <c r="F7">
        <v>38</v>
      </c>
      <c r="G7">
        <v>41.5</v>
      </c>
      <c r="H7">
        <v>40</v>
      </c>
      <c r="I7">
        <v>0</v>
      </c>
    </row>
    <row r="8" spans="1:9" x14ac:dyDescent="0.35">
      <c r="A8" t="s">
        <v>38</v>
      </c>
      <c r="B8" s="4">
        <v>44743</v>
      </c>
      <c r="C8" s="4">
        <v>45838</v>
      </c>
      <c r="D8">
        <v>0</v>
      </c>
      <c r="E8">
        <v>19</v>
      </c>
      <c r="F8">
        <v>38</v>
      </c>
      <c r="G8">
        <v>43</v>
      </c>
      <c r="H8">
        <v>26</v>
      </c>
      <c r="I8">
        <v>0</v>
      </c>
    </row>
    <row r="9" spans="1:9" x14ac:dyDescent="0.35">
      <c r="A9" t="s">
        <v>39</v>
      </c>
      <c r="B9" s="4">
        <v>44743</v>
      </c>
      <c r="C9" s="4">
        <v>45473</v>
      </c>
      <c r="D9">
        <v>0</v>
      </c>
      <c r="E9">
        <v>18</v>
      </c>
      <c r="F9">
        <v>42</v>
      </c>
      <c r="G9">
        <v>2</v>
      </c>
      <c r="H9">
        <v>0</v>
      </c>
      <c r="I9">
        <v>0</v>
      </c>
    </row>
    <row r="10" spans="1:9" x14ac:dyDescent="0.35">
      <c r="A10" t="s">
        <v>40</v>
      </c>
      <c r="B10" s="4">
        <v>44743</v>
      </c>
      <c r="C10" s="4">
        <v>45838</v>
      </c>
      <c r="D10">
        <v>0</v>
      </c>
      <c r="E10">
        <v>18.5</v>
      </c>
      <c r="F10">
        <v>38</v>
      </c>
      <c r="G10">
        <v>43</v>
      </c>
      <c r="H10">
        <v>26</v>
      </c>
      <c r="I10">
        <v>0</v>
      </c>
    </row>
    <row r="11" spans="1:9" x14ac:dyDescent="0.35">
      <c r="A11" t="s">
        <v>41</v>
      </c>
      <c r="B11" s="4">
        <v>44743</v>
      </c>
      <c r="C11" s="4">
        <v>45838</v>
      </c>
      <c r="D11">
        <v>0</v>
      </c>
      <c r="E11">
        <v>31</v>
      </c>
      <c r="F11">
        <v>40</v>
      </c>
      <c r="G11">
        <v>40</v>
      </c>
      <c r="H11">
        <v>20.5</v>
      </c>
      <c r="I11">
        <v>0</v>
      </c>
    </row>
    <row r="12" spans="1:9" x14ac:dyDescent="0.35">
      <c r="A12" t="s">
        <v>42</v>
      </c>
      <c r="B12" s="4">
        <v>45108</v>
      </c>
      <c r="C12" s="4">
        <v>45838</v>
      </c>
      <c r="D12">
        <v>0</v>
      </c>
      <c r="E12">
        <v>0</v>
      </c>
      <c r="F12">
        <v>19</v>
      </c>
      <c r="G12">
        <v>40</v>
      </c>
      <c r="H12">
        <v>24</v>
      </c>
      <c r="I12">
        <v>0</v>
      </c>
    </row>
    <row r="13" spans="1:9" x14ac:dyDescent="0.35">
      <c r="A13" t="s">
        <v>43</v>
      </c>
      <c r="B13" s="4">
        <v>44743</v>
      </c>
      <c r="C13" s="4">
        <v>45838</v>
      </c>
      <c r="D13">
        <v>0</v>
      </c>
      <c r="E13">
        <v>19</v>
      </c>
      <c r="F13">
        <v>39</v>
      </c>
      <c r="G13">
        <v>41</v>
      </c>
      <c r="H13">
        <v>20.25</v>
      </c>
      <c r="I13">
        <v>0</v>
      </c>
    </row>
    <row r="14" spans="1:9" x14ac:dyDescent="0.35">
      <c r="A14" t="s">
        <v>44</v>
      </c>
      <c r="B14" s="4">
        <v>44835</v>
      </c>
      <c r="C14" s="4">
        <v>45565</v>
      </c>
      <c r="D14">
        <v>0</v>
      </c>
      <c r="E14">
        <v>0</v>
      </c>
      <c r="F14">
        <v>30</v>
      </c>
      <c r="G14">
        <v>18</v>
      </c>
      <c r="H14">
        <v>0</v>
      </c>
      <c r="I14">
        <v>0</v>
      </c>
    </row>
    <row r="15" spans="1:9" x14ac:dyDescent="0.35">
      <c r="A15" t="s">
        <v>45</v>
      </c>
      <c r="B15" s="4">
        <v>44835</v>
      </c>
      <c r="C15" s="4">
        <v>45565</v>
      </c>
      <c r="D15">
        <v>0</v>
      </c>
      <c r="E15">
        <v>0</v>
      </c>
      <c r="F15">
        <v>30</v>
      </c>
      <c r="G15">
        <v>18</v>
      </c>
      <c r="H15">
        <v>0</v>
      </c>
      <c r="I15">
        <v>0</v>
      </c>
    </row>
    <row r="16" spans="1:9" x14ac:dyDescent="0.35">
      <c r="A16" t="s">
        <v>46</v>
      </c>
      <c r="B16" s="4">
        <v>44896</v>
      </c>
      <c r="C16" s="4">
        <v>46356</v>
      </c>
      <c r="D16">
        <v>0</v>
      </c>
      <c r="E16">
        <v>10</v>
      </c>
      <c r="F16">
        <v>45</v>
      </c>
      <c r="G16">
        <v>5</v>
      </c>
      <c r="H16">
        <v>5</v>
      </c>
      <c r="I16">
        <v>5</v>
      </c>
    </row>
    <row r="17" spans="1:52" x14ac:dyDescent="0.35">
      <c r="A17" t="s">
        <v>47</v>
      </c>
      <c r="B17" s="4">
        <v>44896</v>
      </c>
      <c r="C17" s="4">
        <v>45351</v>
      </c>
      <c r="D17">
        <v>0</v>
      </c>
      <c r="E17">
        <v>60</v>
      </c>
      <c r="F17">
        <v>107</v>
      </c>
      <c r="G17">
        <v>3</v>
      </c>
      <c r="H17">
        <v>0</v>
      </c>
      <c r="I17">
        <v>0</v>
      </c>
    </row>
    <row r="18" spans="1:52" x14ac:dyDescent="0.35">
      <c r="A18" t="s">
        <v>48</v>
      </c>
      <c r="B18" s="4">
        <v>45139</v>
      </c>
      <c r="C18" s="4">
        <v>45869</v>
      </c>
      <c r="D18">
        <v>0</v>
      </c>
      <c r="E18">
        <v>0</v>
      </c>
      <c r="F18">
        <v>5</v>
      </c>
      <c r="G18">
        <v>2</v>
      </c>
      <c r="H18">
        <v>27</v>
      </c>
      <c r="I18">
        <v>26</v>
      </c>
    </row>
    <row r="19" spans="1:52" x14ac:dyDescent="0.35">
      <c r="A19" t="s">
        <v>49</v>
      </c>
      <c r="B19" s="4">
        <v>45170</v>
      </c>
      <c r="C19" s="4">
        <v>46356</v>
      </c>
      <c r="D19">
        <v>0</v>
      </c>
      <c r="E19">
        <v>0</v>
      </c>
      <c r="F19">
        <v>18</v>
      </c>
      <c r="G19">
        <v>60</v>
      </c>
      <c r="H19">
        <v>0</v>
      </c>
      <c r="I19">
        <v>0</v>
      </c>
    </row>
    <row r="20" spans="1:52" x14ac:dyDescent="0.35">
      <c r="A20" t="s">
        <v>50</v>
      </c>
      <c r="B20" s="4">
        <v>44896</v>
      </c>
      <c r="C20" s="4">
        <v>46356</v>
      </c>
      <c r="D20">
        <v>0</v>
      </c>
      <c r="E20">
        <v>0</v>
      </c>
      <c r="F20">
        <v>45</v>
      </c>
      <c r="G20">
        <v>10</v>
      </c>
      <c r="H20">
        <v>23</v>
      </c>
      <c r="I20">
        <v>24</v>
      </c>
    </row>
    <row r="21" spans="1:52" x14ac:dyDescent="0.35">
      <c r="A21" t="s">
        <v>51</v>
      </c>
      <c r="B21" s="4">
        <v>44440</v>
      </c>
      <c r="C21" s="4">
        <v>45535</v>
      </c>
      <c r="D21">
        <v>0</v>
      </c>
      <c r="E21">
        <v>824</v>
      </c>
      <c r="F21">
        <v>307.5</v>
      </c>
      <c r="G21">
        <v>520</v>
      </c>
      <c r="H21">
        <v>0</v>
      </c>
      <c r="I21">
        <v>0</v>
      </c>
    </row>
    <row r="22" spans="1:52" x14ac:dyDescent="0.35">
      <c r="A22" t="s">
        <v>52</v>
      </c>
      <c r="B22" s="4">
        <v>44348</v>
      </c>
      <c r="C22" s="4">
        <v>44895</v>
      </c>
      <c r="D22">
        <v>7</v>
      </c>
      <c r="E22">
        <v>14</v>
      </c>
      <c r="F22">
        <v>0</v>
      </c>
      <c r="G22">
        <v>0</v>
      </c>
      <c r="H22">
        <v>0</v>
      </c>
      <c r="I22">
        <v>0</v>
      </c>
    </row>
    <row r="23" spans="1:52" x14ac:dyDescent="0.35">
      <c r="A23" t="s">
        <v>53</v>
      </c>
      <c r="B23" s="4">
        <v>44348</v>
      </c>
      <c r="C23" s="4">
        <v>45260</v>
      </c>
      <c r="D23">
        <v>19</v>
      </c>
      <c r="E23">
        <v>5</v>
      </c>
      <c r="F23">
        <v>0</v>
      </c>
      <c r="G23">
        <v>0</v>
      </c>
      <c r="H23">
        <v>0</v>
      </c>
      <c r="I23">
        <v>0</v>
      </c>
    </row>
    <row r="24" spans="1:52" x14ac:dyDescent="0.35">
      <c r="A24" t="s">
        <v>54</v>
      </c>
      <c r="B24" s="4">
        <v>44348</v>
      </c>
      <c r="C24" s="4">
        <v>44895</v>
      </c>
      <c r="D24">
        <v>79</v>
      </c>
      <c r="E24">
        <v>52</v>
      </c>
      <c r="F24">
        <v>0</v>
      </c>
      <c r="G24">
        <v>0</v>
      </c>
      <c r="H24">
        <v>0</v>
      </c>
      <c r="I24">
        <v>0</v>
      </c>
    </row>
    <row r="25" spans="1:52" x14ac:dyDescent="0.35">
      <c r="A25" t="s">
        <v>55</v>
      </c>
      <c r="B25" s="4">
        <v>44348</v>
      </c>
      <c r="C25" s="4">
        <v>45443</v>
      </c>
      <c r="D25">
        <v>8</v>
      </c>
      <c r="E25">
        <v>35</v>
      </c>
      <c r="F25">
        <v>10</v>
      </c>
      <c r="G25">
        <v>8</v>
      </c>
      <c r="H25">
        <v>0</v>
      </c>
      <c r="I25">
        <v>0</v>
      </c>
      <c r="AZ25" s="2"/>
    </row>
    <row r="26" spans="1:52" x14ac:dyDescent="0.35">
      <c r="A26" t="s">
        <v>56</v>
      </c>
      <c r="B26" s="4">
        <v>44866</v>
      </c>
      <c r="C26" s="4">
        <v>45443</v>
      </c>
      <c r="D26">
        <v>0</v>
      </c>
      <c r="E26">
        <v>2</v>
      </c>
      <c r="F26">
        <v>35</v>
      </c>
      <c r="G26">
        <v>4</v>
      </c>
      <c r="H26">
        <v>0</v>
      </c>
      <c r="I26">
        <v>0</v>
      </c>
    </row>
    <row r="27" spans="1:52" x14ac:dyDescent="0.35">
      <c r="A27" t="s">
        <v>57</v>
      </c>
      <c r="B27" s="4">
        <v>44348</v>
      </c>
      <c r="C27" s="4">
        <v>45443</v>
      </c>
      <c r="D27">
        <v>23</v>
      </c>
      <c r="E27">
        <v>26</v>
      </c>
      <c r="F27">
        <v>75</v>
      </c>
      <c r="G27">
        <v>22</v>
      </c>
      <c r="H27">
        <v>0</v>
      </c>
      <c r="I27">
        <v>0</v>
      </c>
    </row>
    <row r="28" spans="1:52" x14ac:dyDescent="0.35">
      <c r="A28" t="s">
        <v>58</v>
      </c>
      <c r="B28" s="4">
        <v>44348</v>
      </c>
      <c r="C28" s="4">
        <v>45443</v>
      </c>
      <c r="D28">
        <v>7</v>
      </c>
      <c r="E28">
        <v>4</v>
      </c>
      <c r="F28">
        <v>15</v>
      </c>
      <c r="G28">
        <v>8</v>
      </c>
      <c r="H28">
        <v>0</v>
      </c>
      <c r="I28">
        <v>0</v>
      </c>
    </row>
    <row r="29" spans="1:52" x14ac:dyDescent="0.35">
      <c r="A29" t="s">
        <v>59</v>
      </c>
      <c r="B29" s="4">
        <v>44348</v>
      </c>
      <c r="C29" s="4">
        <v>45443</v>
      </c>
      <c r="D29">
        <v>7</v>
      </c>
      <c r="E29">
        <v>12</v>
      </c>
      <c r="F29">
        <v>5</v>
      </c>
      <c r="G29">
        <v>18</v>
      </c>
      <c r="H29">
        <v>0</v>
      </c>
      <c r="I29"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332D-4D41-4A0E-B97C-122A1F0D584A}">
  <dimension ref="A1:O20"/>
  <sheetViews>
    <sheetView tabSelected="1" workbookViewId="0">
      <selection activeCell="N8" sqref="N8"/>
    </sheetView>
  </sheetViews>
  <sheetFormatPr defaultColWidth="8.453125" defaultRowHeight="14.5" x14ac:dyDescent="0.35"/>
  <cols>
    <col min="1" max="1" width="24.54296875" style="8" customWidth="1"/>
    <col min="2" max="3" width="15.7265625" style="8" customWidth="1"/>
    <col min="4" max="15" width="13.54296875" style="8" customWidth="1"/>
    <col min="16" max="17" width="20.1796875" style="8" customWidth="1"/>
    <col min="18" max="19" width="21.1796875" style="8" customWidth="1"/>
    <col min="20" max="20" width="8.453125" style="8" customWidth="1"/>
    <col min="21" max="16384" width="8.453125" style="8"/>
  </cols>
  <sheetData>
    <row r="1" spans="1:15" x14ac:dyDescent="0.35">
      <c r="A1" s="7" t="s">
        <v>2</v>
      </c>
      <c r="B1" s="11" t="s">
        <v>60</v>
      </c>
    </row>
    <row r="2" spans="1:15" x14ac:dyDescent="0.35">
      <c r="A2" s="7" t="s">
        <v>3</v>
      </c>
      <c r="B2" s="11" t="s">
        <v>60</v>
      </c>
    </row>
    <row r="3" spans="1:15" x14ac:dyDescent="0.35">
      <c r="A3" s="7" t="s">
        <v>4</v>
      </c>
      <c r="B3" s="12">
        <v>2023</v>
      </c>
    </row>
    <row r="4" spans="1:15" x14ac:dyDescent="0.35">
      <c r="A4" s="7" t="s">
        <v>5</v>
      </c>
      <c r="B4" s="12">
        <v>1433</v>
      </c>
    </row>
    <row r="6" spans="1:15" s="15" customFormat="1" ht="30" customHeight="1" x14ac:dyDescent="0.35">
      <c r="A6" s="14" t="s">
        <v>6</v>
      </c>
      <c r="B6" s="14" t="s">
        <v>7</v>
      </c>
      <c r="C6" s="14" t="s">
        <v>8</v>
      </c>
      <c r="D6" s="14" t="s">
        <v>9</v>
      </c>
      <c r="E6" s="14" t="s">
        <v>10</v>
      </c>
      <c r="F6" s="14" t="s">
        <v>11</v>
      </c>
      <c r="G6" s="14" t="s">
        <v>12</v>
      </c>
      <c r="H6" s="14" t="s">
        <v>13</v>
      </c>
      <c r="I6" s="14" t="s">
        <v>14</v>
      </c>
      <c r="J6" s="14" t="s">
        <v>15</v>
      </c>
      <c r="K6" s="14" t="s">
        <v>16</v>
      </c>
      <c r="L6" s="14" t="s">
        <v>17</v>
      </c>
      <c r="M6" s="14" t="s">
        <v>18</v>
      </c>
      <c r="N6" s="14" t="s">
        <v>19</v>
      </c>
      <c r="O6" s="14" t="s">
        <v>20</v>
      </c>
    </row>
    <row r="7" spans="1:15" x14ac:dyDescent="0.35">
      <c r="A7" s="6" t="s">
        <v>32</v>
      </c>
      <c r="B7" s="5">
        <v>65</v>
      </c>
      <c r="C7" s="5">
        <f>SUM(prj_month_justified_bioestilas)</f>
        <v>65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20</v>
      </c>
      <c r="N7" s="5">
        <v>25</v>
      </c>
      <c r="O7" s="5">
        <v>20</v>
      </c>
    </row>
    <row r="8" spans="1:15" x14ac:dyDescent="0.35">
      <c r="A8" s="6" t="s">
        <v>33</v>
      </c>
      <c r="B8" s="5">
        <v>12</v>
      </c>
      <c r="C8" s="5">
        <f>SUM(prj_month_justified_ensure)</f>
        <v>12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</row>
    <row r="9" spans="1:15" x14ac:dyDescent="0.35">
      <c r="A9" s="6" t="s">
        <v>34</v>
      </c>
      <c r="B9" s="5">
        <v>336</v>
      </c>
      <c r="C9" s="5">
        <f>SUM(prj_month_justified_h2pcomplementario)</f>
        <v>336</v>
      </c>
      <c r="D9" s="5">
        <v>28</v>
      </c>
      <c r="E9" s="5">
        <v>27</v>
      </c>
      <c r="F9" s="5">
        <v>31</v>
      </c>
      <c r="G9" s="5">
        <v>24</v>
      </c>
      <c r="H9" s="5">
        <v>30</v>
      </c>
      <c r="I9" s="5">
        <v>30</v>
      </c>
      <c r="J9" s="5">
        <v>29</v>
      </c>
      <c r="K9" s="5">
        <v>30</v>
      </c>
      <c r="L9" s="5">
        <v>28</v>
      </c>
      <c r="M9" s="5">
        <v>28</v>
      </c>
      <c r="N9" s="5">
        <v>28</v>
      </c>
      <c r="O9" s="5">
        <v>23</v>
      </c>
    </row>
    <row r="10" spans="1:15" x14ac:dyDescent="0.35">
      <c r="A10" s="6" t="s">
        <v>36</v>
      </c>
      <c r="B10" s="5">
        <v>38.5</v>
      </c>
      <c r="C10" s="5">
        <f>SUM(prj_month_justified_pertevec_at10)</f>
        <v>38.5</v>
      </c>
      <c r="D10" s="5">
        <v>4</v>
      </c>
      <c r="E10" s="5">
        <v>3.5</v>
      </c>
      <c r="F10" s="5">
        <v>4</v>
      </c>
      <c r="G10" s="5">
        <v>3</v>
      </c>
      <c r="H10" s="5">
        <v>3</v>
      </c>
      <c r="I10" s="5">
        <v>3</v>
      </c>
      <c r="J10" s="5">
        <v>3</v>
      </c>
      <c r="K10" s="5">
        <v>3</v>
      </c>
      <c r="L10" s="5">
        <v>3</v>
      </c>
      <c r="M10" s="5">
        <v>3</v>
      </c>
      <c r="N10" s="5">
        <v>3</v>
      </c>
      <c r="O10" s="5">
        <v>3</v>
      </c>
    </row>
    <row r="11" spans="1:15" x14ac:dyDescent="0.35">
      <c r="A11" s="6" t="s">
        <v>37</v>
      </c>
      <c r="B11" s="5">
        <v>38</v>
      </c>
      <c r="C11" s="5">
        <f>SUM(prj_month_justified_pertevec_at15)</f>
        <v>38</v>
      </c>
      <c r="D11" s="5">
        <v>4</v>
      </c>
      <c r="E11" s="5">
        <v>4</v>
      </c>
      <c r="F11" s="5">
        <v>3</v>
      </c>
      <c r="G11" s="5">
        <v>3</v>
      </c>
      <c r="H11" s="5">
        <v>3</v>
      </c>
      <c r="I11" s="5">
        <v>3</v>
      </c>
      <c r="J11" s="5">
        <v>3</v>
      </c>
      <c r="K11" s="5">
        <v>3</v>
      </c>
      <c r="L11" s="5">
        <v>3</v>
      </c>
      <c r="M11" s="5">
        <v>3</v>
      </c>
      <c r="N11" s="5">
        <v>3</v>
      </c>
      <c r="O11" s="5">
        <v>3</v>
      </c>
    </row>
    <row r="12" spans="1:15" x14ac:dyDescent="0.35">
      <c r="A12" s="6" t="s">
        <v>38</v>
      </c>
      <c r="B12" s="5">
        <v>38</v>
      </c>
      <c r="C12" s="5">
        <f>SUM(prj_month_justified_pertevec_at16)</f>
        <v>38</v>
      </c>
      <c r="D12" s="5">
        <v>4</v>
      </c>
      <c r="E12" s="5">
        <v>4</v>
      </c>
      <c r="F12" s="5">
        <v>3</v>
      </c>
      <c r="G12" s="5">
        <v>3</v>
      </c>
      <c r="H12" s="5">
        <v>3</v>
      </c>
      <c r="I12" s="5">
        <v>3</v>
      </c>
      <c r="J12" s="5">
        <v>3</v>
      </c>
      <c r="K12" s="5">
        <v>3</v>
      </c>
      <c r="L12" s="5">
        <v>3</v>
      </c>
      <c r="M12" s="5">
        <v>3</v>
      </c>
      <c r="N12" s="5">
        <v>3</v>
      </c>
      <c r="O12" s="5">
        <v>3</v>
      </c>
    </row>
    <row r="13" spans="1:15" x14ac:dyDescent="0.35">
      <c r="A13" s="6" t="s">
        <v>39</v>
      </c>
      <c r="B13" s="5">
        <v>42</v>
      </c>
      <c r="C13" s="5">
        <f>SUM(prj_month_justified_pertevec_at2)</f>
        <v>42</v>
      </c>
      <c r="D13" s="5">
        <v>4</v>
      </c>
      <c r="E13" s="5">
        <v>4</v>
      </c>
      <c r="F13" s="5">
        <v>4</v>
      </c>
      <c r="G13" s="5">
        <v>4</v>
      </c>
      <c r="H13" s="5">
        <v>4</v>
      </c>
      <c r="I13" s="5">
        <v>4</v>
      </c>
      <c r="J13" s="5">
        <v>3</v>
      </c>
      <c r="K13" s="5">
        <v>3</v>
      </c>
      <c r="L13" s="5">
        <v>3</v>
      </c>
      <c r="M13" s="5">
        <v>3</v>
      </c>
      <c r="N13" s="5">
        <v>3</v>
      </c>
      <c r="O13" s="5">
        <v>3</v>
      </c>
    </row>
    <row r="14" spans="1:15" x14ac:dyDescent="0.35">
      <c r="A14" s="6" t="s">
        <v>40</v>
      </c>
      <c r="B14" s="5">
        <v>38</v>
      </c>
      <c r="C14" s="5">
        <f>SUM(prj_month_justified_pertevec_at21)</f>
        <v>38</v>
      </c>
      <c r="D14" s="5">
        <v>4</v>
      </c>
      <c r="E14" s="5">
        <v>4</v>
      </c>
      <c r="F14" s="5">
        <v>3</v>
      </c>
      <c r="G14" s="5">
        <v>3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3</v>
      </c>
      <c r="N14" s="5">
        <v>3</v>
      </c>
      <c r="O14" s="5">
        <v>3</v>
      </c>
    </row>
    <row r="15" spans="1:15" x14ac:dyDescent="0.35">
      <c r="A15" s="6" t="s">
        <v>41</v>
      </c>
      <c r="B15" s="5">
        <v>40</v>
      </c>
      <c r="C15" s="5">
        <f>SUM(prj_month_justified_pertevec_at3)</f>
        <v>40</v>
      </c>
      <c r="D15" s="5">
        <v>4</v>
      </c>
      <c r="E15" s="5">
        <v>4</v>
      </c>
      <c r="F15" s="5">
        <v>4</v>
      </c>
      <c r="G15" s="5">
        <v>4</v>
      </c>
      <c r="H15" s="5">
        <v>3</v>
      </c>
      <c r="I15" s="5">
        <v>3</v>
      </c>
      <c r="J15" s="5">
        <v>3</v>
      </c>
      <c r="K15" s="5">
        <v>3</v>
      </c>
      <c r="L15" s="5">
        <v>3</v>
      </c>
      <c r="M15" s="5">
        <v>3</v>
      </c>
      <c r="N15" s="5">
        <v>3</v>
      </c>
      <c r="O15" s="5">
        <v>3</v>
      </c>
    </row>
    <row r="16" spans="1:15" x14ac:dyDescent="0.35">
      <c r="A16" s="6" t="s">
        <v>42</v>
      </c>
      <c r="B16" s="5">
        <v>19</v>
      </c>
      <c r="C16" s="5">
        <f>SUM(prj_month_justified_pertevec_at4)</f>
        <v>19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4</v>
      </c>
      <c r="K16" s="5">
        <v>3</v>
      </c>
      <c r="L16" s="5">
        <v>3</v>
      </c>
      <c r="M16" s="5">
        <v>3</v>
      </c>
      <c r="N16" s="5">
        <v>3</v>
      </c>
      <c r="O16" s="5">
        <v>3</v>
      </c>
    </row>
    <row r="17" spans="1:15" x14ac:dyDescent="0.35">
      <c r="A17" s="6" t="s">
        <v>43</v>
      </c>
      <c r="B17" s="5">
        <v>39</v>
      </c>
      <c r="C17" s="5">
        <f>SUM(prj_month_justified_pertevec_at9)</f>
        <v>39</v>
      </c>
      <c r="D17" s="5">
        <v>4</v>
      </c>
      <c r="E17" s="5">
        <v>4</v>
      </c>
      <c r="F17" s="5">
        <v>4</v>
      </c>
      <c r="G17" s="5">
        <v>3</v>
      </c>
      <c r="H17" s="5">
        <v>3</v>
      </c>
      <c r="I17" s="5">
        <v>3</v>
      </c>
      <c r="J17" s="5">
        <v>3</v>
      </c>
      <c r="K17" s="5">
        <v>3</v>
      </c>
      <c r="L17" s="5">
        <v>3</v>
      </c>
      <c r="M17" s="5">
        <v>3</v>
      </c>
      <c r="N17" s="5">
        <v>3</v>
      </c>
      <c r="O17" s="5">
        <v>3</v>
      </c>
    </row>
    <row r="19" spans="1:15" x14ac:dyDescent="0.35">
      <c r="A19" s="14" t="s">
        <v>21</v>
      </c>
      <c r="B19" s="13">
        <f>SUM(all_prj_projected)</f>
        <v>705.5</v>
      </c>
      <c r="C19" s="13">
        <f>SUM(all_prj_justified)</f>
        <v>705.5</v>
      </c>
      <c r="D19" s="13">
        <f>SUM(all_prj_month_justified_1)</f>
        <v>57</v>
      </c>
      <c r="E19" s="13">
        <f>SUM(all_prj_month_justified_2)</f>
        <v>55.5</v>
      </c>
      <c r="F19" s="13">
        <f>SUM(all_prj_month_justified_3)</f>
        <v>57</v>
      </c>
      <c r="G19" s="13">
        <f>SUM(all_prj_month_justified_4)</f>
        <v>48</v>
      </c>
      <c r="H19" s="13">
        <f>SUM(all_prj_month_justified_5)</f>
        <v>53</v>
      </c>
      <c r="I19" s="13">
        <f>SUM(all_prj_month_justified_6)</f>
        <v>53</v>
      </c>
      <c r="J19" s="13">
        <f>SUM(all_prj_month_justified_7)</f>
        <v>55</v>
      </c>
      <c r="K19" s="13">
        <f>SUM(all_prj_month_justified_8)</f>
        <v>55</v>
      </c>
      <c r="L19" s="13">
        <f>SUM(all_prj_month_justified_9)</f>
        <v>53</v>
      </c>
      <c r="M19" s="13">
        <f>SUM(all_prj_month_justified_10)</f>
        <v>73</v>
      </c>
      <c r="N19" s="13">
        <f>SUM(all_prj_month_justified_11)</f>
        <v>78</v>
      </c>
      <c r="O19" s="13">
        <f>SUM(all_prj_month_justified_12)</f>
        <v>68</v>
      </c>
    </row>
    <row r="20" spans="1:15" x14ac:dyDescent="0.35">
      <c r="A20" s="14" t="s">
        <v>22</v>
      </c>
      <c r="D20" s="13">
        <v>157.5</v>
      </c>
      <c r="E20" s="13">
        <v>150</v>
      </c>
      <c r="F20" s="13">
        <v>172.5</v>
      </c>
      <c r="G20" s="13">
        <v>135</v>
      </c>
      <c r="H20" s="13">
        <v>165</v>
      </c>
      <c r="I20" s="13">
        <v>165</v>
      </c>
      <c r="J20" s="13">
        <v>157.5</v>
      </c>
      <c r="K20" s="13">
        <v>165</v>
      </c>
      <c r="L20" s="13">
        <v>157.5</v>
      </c>
      <c r="M20" s="13">
        <v>157.5</v>
      </c>
      <c r="N20" s="13">
        <v>157.5</v>
      </c>
      <c r="O20" s="13">
        <v>127.5</v>
      </c>
    </row>
  </sheetData>
  <conditionalFormatting sqref="D7:O17">
    <cfRule type="cellIs" dxfId="8" priority="1" stopIfTrue="1" operator="equal">
      <formula>0</formula>
    </cfRule>
  </conditionalFormatting>
  <conditionalFormatting sqref="D19:O19">
    <cfRule type="expression" dxfId="7" priority="2" stopIfTrue="1">
      <formula>INDIRECT("RC",FALSE) &gt; OFFSET(INDIRECT("RC",FALSE),1,0)</formula>
    </cfRule>
    <cfRule type="expression" dxfId="6" priority="3" stopIfTrue="1">
      <formula>INDIRECT("RC",FALSE) = OFFSET(INDIRECT("RC",FALSE),1,0)</formula>
    </cfRule>
    <cfRule type="expression" dxfId="5" priority="4" stopIfTrue="1">
      <formula>INDIRECT("RC",FALSE) &lt; OFFSET(INDIRECT("RC",FALSE),1,0)</formula>
    </cfRule>
  </conditionalFormatting>
  <conditionalFormatting sqref="C7:C17">
    <cfRule type="expression" dxfId="4" priority="5" stopIfTrue="1">
      <formula>INDIRECT("RC",FALSE) &gt; OFFSET(INDIRECT("RC",FALSE),0,-1)</formula>
    </cfRule>
    <cfRule type="expression" dxfId="3" priority="6" stopIfTrue="1">
      <formula>INDIRECT("RC",FALSE) = OFFSET(INDIRECT("RC",FALSE),0,-1)</formula>
    </cfRule>
    <cfRule type="expression" dxfId="2" priority="7" stopIfTrue="1">
      <formula>INDIRECT("RC",FALSE) &lt; OFFSET(INDIRECT("RC",FALSE),0,-1)</formula>
    </cfRule>
  </conditionalFormatting>
  <conditionalFormatting sqref="B19">
    <cfRule type="expression" dxfId="1" priority="8" stopIfTrue="1">
      <formula>$B$19 &gt; max_yearly_limit</formula>
    </cfRule>
    <cfRule type="expression" dxfId="0" priority="9" stopIfTrue="1">
      <formula>$B$19 &lt;= max_yearly_limit</formula>
    </cfRule>
  </conditionalFormatting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52</vt:i4>
      </vt:variant>
    </vt:vector>
  </HeadingPairs>
  <TitlesOfParts>
    <vt:vector size="56" baseType="lpstr">
      <vt:lpstr>README</vt:lpstr>
      <vt:lpstr>report_template</vt:lpstr>
      <vt:lpstr>John Smith</vt:lpstr>
      <vt:lpstr>John Smith - 2023</vt:lpstr>
      <vt:lpstr>'John Smith - 2023'!all_prj_justified</vt:lpstr>
      <vt:lpstr>'John Smith - 2023'!all_prj_justified_total</vt:lpstr>
      <vt:lpstr>'John Smith - 2023'!all_prj_month_justified_1</vt:lpstr>
      <vt:lpstr>'John Smith - 2023'!all_prj_month_justified_10</vt:lpstr>
      <vt:lpstr>'John Smith - 2023'!all_prj_month_justified_11</vt:lpstr>
      <vt:lpstr>'John Smith - 2023'!all_prj_month_justified_12</vt:lpstr>
      <vt:lpstr>'John Smith - 2023'!all_prj_month_justified_2</vt:lpstr>
      <vt:lpstr>'John Smith - 2023'!all_prj_month_justified_3</vt:lpstr>
      <vt:lpstr>'John Smith - 2023'!all_prj_month_justified_4</vt:lpstr>
      <vt:lpstr>'John Smith - 2023'!all_prj_month_justified_5</vt:lpstr>
      <vt:lpstr>'John Smith - 2023'!all_prj_month_justified_6</vt:lpstr>
      <vt:lpstr>'John Smith - 2023'!all_prj_month_justified_7</vt:lpstr>
      <vt:lpstr>'John Smith - 2023'!all_prj_month_justified_8</vt:lpstr>
      <vt:lpstr>'John Smith - 2023'!all_prj_month_justified_9</vt:lpstr>
      <vt:lpstr>'John Smith - 2023'!all_prj_projected</vt:lpstr>
      <vt:lpstr>'John Smith - 2023'!all_prj_projected_total</vt:lpstr>
      <vt:lpstr>'John Smith - 2023'!employee</vt:lpstr>
      <vt:lpstr>'John Smith - 2023'!justification_year</vt:lpstr>
      <vt:lpstr>'John Smith - 2023'!max_yearly_limit</vt:lpstr>
      <vt:lpstr>'John Smith - 2023'!prj_month_justified_bioestilas</vt:lpstr>
      <vt:lpstr>'John Smith - 2023'!prj_month_justified_ensure</vt:lpstr>
      <vt:lpstr>'John Smith - 2023'!prj_month_justified_h2pcomplementario</vt:lpstr>
      <vt:lpstr>'John Smith - 2023'!prj_month_justified_pertevec_at10</vt:lpstr>
      <vt:lpstr>'John Smith - 2023'!prj_month_justified_pertevec_at15</vt:lpstr>
      <vt:lpstr>'John Smith - 2023'!prj_month_justified_pertevec_at16</vt:lpstr>
      <vt:lpstr>'John Smith - 2023'!prj_month_justified_pertevec_at2</vt:lpstr>
      <vt:lpstr>'John Smith - 2023'!prj_month_justified_pertevec_at21</vt:lpstr>
      <vt:lpstr>'John Smith - 2023'!prj_month_justified_pertevec_at3</vt:lpstr>
      <vt:lpstr>'John Smith - 2023'!prj_month_justified_pertevec_at4</vt:lpstr>
      <vt:lpstr>'John Smith - 2023'!prj_month_justified_pertevec_at9</vt:lpstr>
      <vt:lpstr>'John Smith - 2023'!prj_total_justified_bioestilas</vt:lpstr>
      <vt:lpstr>'John Smith - 2023'!prj_total_justified_ensure</vt:lpstr>
      <vt:lpstr>'John Smith - 2023'!prj_total_justified_h2pcomplementario</vt:lpstr>
      <vt:lpstr>'John Smith - 2023'!prj_total_justified_pertevec_at10</vt:lpstr>
      <vt:lpstr>'John Smith - 2023'!prj_total_justified_pertevec_at15</vt:lpstr>
      <vt:lpstr>'John Smith - 2023'!prj_total_justified_pertevec_at16</vt:lpstr>
      <vt:lpstr>'John Smith - 2023'!prj_total_justified_pertevec_at2</vt:lpstr>
      <vt:lpstr>'John Smith - 2023'!prj_total_justified_pertevec_at21</vt:lpstr>
      <vt:lpstr>'John Smith - 2023'!prj_total_justified_pertevec_at3</vt:lpstr>
      <vt:lpstr>'John Smith - 2023'!prj_total_justified_pertevec_at4</vt:lpstr>
      <vt:lpstr>'John Smith - 2023'!prj_total_justified_pertevec_at9</vt:lpstr>
      <vt:lpstr>'John Smith - 2023'!prj_total_projected_bioestilas</vt:lpstr>
      <vt:lpstr>'John Smith - 2023'!prj_total_projected_ensure</vt:lpstr>
      <vt:lpstr>'John Smith - 2023'!prj_total_projected_h2pcomplementario</vt:lpstr>
      <vt:lpstr>'John Smith - 2023'!prj_total_projected_pertevec_at10</vt:lpstr>
      <vt:lpstr>'John Smith - 2023'!prj_total_projected_pertevec_at15</vt:lpstr>
      <vt:lpstr>'John Smith - 2023'!prj_total_projected_pertevec_at16</vt:lpstr>
      <vt:lpstr>'John Smith - 2023'!prj_total_projected_pertevec_at2</vt:lpstr>
      <vt:lpstr>'John Smith - 2023'!prj_total_projected_pertevec_at21</vt:lpstr>
      <vt:lpstr>'John Smith - 2023'!prj_total_projected_pertevec_at3</vt:lpstr>
      <vt:lpstr>'John Smith - 2023'!prj_total_projected_pertevec_at4</vt:lpstr>
      <vt:lpstr>'John Smith - 2023'!prj_total_projected_pertevec_at9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Masnada, Julien Florian Jacques</dc:creator>
  <dc:description/>
  <cp:lastModifiedBy>Masnada, Julien Florian Jacques</cp:lastModifiedBy>
  <cp:revision>28</cp:revision>
  <dcterms:created xsi:type="dcterms:W3CDTF">2024-06-22T13:15:38Z</dcterms:created>
  <dcterms:modified xsi:type="dcterms:W3CDTF">2024-07-01T13:35:31Z</dcterms:modified>
  <dc:language>es-ES</dc:language>
</cp:coreProperties>
</file>