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-PC\Documents\SEMESTER 4\Sistem Pendukung Keputusan - Bu Ira Prasetyaningrum\"/>
    </mc:Choice>
  </mc:AlternateContent>
  <xr:revisionPtr revIDLastSave="0" documentId="8_{E6EE8AAF-C2BF-4931-9CB7-5828A7936B62}" xr6:coauthVersionLast="44" xr6:coauthVersionMax="44" xr10:uidLastSave="{00000000-0000-0000-0000-000000000000}"/>
  <bookViews>
    <workbookView xWindow="-120" yWindow="-120" windowWidth="20730" windowHeight="11160" xr2:uid="{EE9E18A4-7518-4332-97A9-6D57EE7B73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2" i="1" l="1"/>
  <c r="H81" i="1"/>
  <c r="H80" i="1"/>
  <c r="H79" i="1"/>
  <c r="G67" i="1"/>
  <c r="M66" i="1" s="1"/>
  <c r="F67" i="1"/>
  <c r="L66" i="1" s="1"/>
  <c r="E67" i="1"/>
  <c r="K66" i="1" s="1"/>
  <c r="D67" i="1"/>
  <c r="G52" i="1"/>
  <c r="M51" i="1" s="1"/>
  <c r="F52" i="1"/>
  <c r="L50" i="1" s="1"/>
  <c r="E52" i="1"/>
  <c r="K51" i="1" s="1"/>
  <c r="D52" i="1"/>
  <c r="G37" i="1"/>
  <c r="M35" i="1" s="1"/>
  <c r="F37" i="1"/>
  <c r="L36" i="1" s="1"/>
  <c r="E37" i="1"/>
  <c r="K35" i="1" s="1"/>
  <c r="D37" i="1"/>
  <c r="H28" i="1"/>
  <c r="G23" i="1"/>
  <c r="M21" i="1" s="1"/>
  <c r="F23" i="1"/>
  <c r="L20" i="1" s="1"/>
  <c r="E23" i="1"/>
  <c r="K22" i="1" s="1"/>
  <c r="D23" i="1"/>
  <c r="J21" i="1" s="1"/>
  <c r="H15" i="1"/>
  <c r="J7" i="1"/>
  <c r="G10" i="1"/>
  <c r="M10" i="1" s="1"/>
  <c r="F10" i="1"/>
  <c r="L10" i="1" s="1"/>
  <c r="E10" i="1"/>
  <c r="K10" i="1" s="1"/>
  <c r="D10" i="1"/>
  <c r="J22" i="1" l="1"/>
  <c r="L22" i="1"/>
  <c r="J33" i="1"/>
  <c r="J35" i="1"/>
  <c r="K34" i="1"/>
  <c r="K36" i="1"/>
  <c r="L33" i="1"/>
  <c r="L35" i="1"/>
  <c r="M34" i="1"/>
  <c r="M36" i="1"/>
  <c r="J49" i="1"/>
  <c r="J51" i="1"/>
  <c r="K48" i="1"/>
  <c r="K50" i="1"/>
  <c r="L49" i="1"/>
  <c r="L51" i="1"/>
  <c r="M48" i="1"/>
  <c r="M50" i="1"/>
  <c r="J63" i="1"/>
  <c r="L63" i="1"/>
  <c r="J64" i="1"/>
  <c r="L64" i="1"/>
  <c r="J65" i="1"/>
  <c r="L65" i="1"/>
  <c r="J66" i="1"/>
  <c r="N66" i="1" s="1"/>
  <c r="J20" i="1"/>
  <c r="L21" i="1"/>
  <c r="J34" i="1"/>
  <c r="J36" i="1"/>
  <c r="K33" i="1"/>
  <c r="L34" i="1"/>
  <c r="M33" i="1"/>
  <c r="J48" i="1"/>
  <c r="J50" i="1"/>
  <c r="N50" i="1" s="1"/>
  <c r="K49" i="1"/>
  <c r="L48" i="1"/>
  <c r="M49" i="1"/>
  <c r="K63" i="1"/>
  <c r="M63" i="1"/>
  <c r="K64" i="1"/>
  <c r="M64" i="1"/>
  <c r="K65" i="1"/>
  <c r="M65" i="1"/>
  <c r="K19" i="1"/>
  <c r="K21" i="1"/>
  <c r="N21" i="1" s="1"/>
  <c r="M20" i="1"/>
  <c r="M22" i="1"/>
  <c r="M19" i="1"/>
  <c r="J19" i="1"/>
  <c r="K20" i="1"/>
  <c r="N20" i="1" s="1"/>
  <c r="L19" i="1"/>
  <c r="K7" i="1"/>
  <c r="M7" i="1"/>
  <c r="K9" i="1"/>
  <c r="M9" i="1"/>
  <c r="J9" i="1"/>
  <c r="L7" i="1"/>
  <c r="L9" i="1"/>
  <c r="J8" i="1"/>
  <c r="J10" i="1"/>
  <c r="N10" i="1" s="1"/>
  <c r="K8" i="1"/>
  <c r="L8" i="1"/>
  <c r="M8" i="1"/>
  <c r="L52" i="1" l="1"/>
  <c r="M37" i="1"/>
  <c r="K37" i="1"/>
  <c r="L23" i="1"/>
  <c r="N22" i="1"/>
  <c r="N63" i="1"/>
  <c r="N36" i="1"/>
  <c r="M23" i="1"/>
  <c r="M67" i="1"/>
  <c r="N48" i="1"/>
  <c r="J52" i="1"/>
  <c r="N65" i="1"/>
  <c r="N64" i="1"/>
  <c r="J67" i="1"/>
  <c r="M52" i="1"/>
  <c r="K52" i="1"/>
  <c r="N49" i="1"/>
  <c r="L37" i="1"/>
  <c r="N33" i="1"/>
  <c r="J37" i="1"/>
  <c r="K67" i="1"/>
  <c r="N34" i="1"/>
  <c r="L67" i="1"/>
  <c r="N51" i="1"/>
  <c r="N35" i="1"/>
  <c r="K23" i="1"/>
  <c r="K11" i="1"/>
  <c r="N19" i="1"/>
  <c r="J23" i="1"/>
  <c r="J11" i="1"/>
  <c r="M11" i="1"/>
  <c r="L11" i="1"/>
  <c r="N7" i="1"/>
  <c r="N8" i="1"/>
  <c r="N9" i="1"/>
  <c r="N67" i="1" l="1"/>
  <c r="H70" i="1"/>
  <c r="H71" i="1" s="1"/>
  <c r="H72" i="1" s="1"/>
  <c r="N37" i="1"/>
  <c r="H40" i="1"/>
  <c r="H41" i="1" s="1"/>
  <c r="H42" i="1" s="1"/>
  <c r="H55" i="1"/>
  <c r="H56" i="1" s="1"/>
  <c r="H57" i="1" s="1"/>
  <c r="N52" i="1"/>
  <c r="N11" i="1"/>
  <c r="N23" i="1"/>
  <c r="H26" i="1"/>
  <c r="H13" i="1"/>
</calcChain>
</file>

<file path=xl/sharedStrings.xml><?xml version="1.0" encoding="utf-8"?>
<sst xmlns="http://schemas.openxmlformats.org/spreadsheetml/2006/main" count="179" uniqueCount="38">
  <si>
    <t>HARGA</t>
  </si>
  <si>
    <t>KENYAMANAN</t>
  </si>
  <si>
    <t>KETAHANAN</t>
  </si>
  <si>
    <t>MODEL</t>
  </si>
  <si>
    <t>TOTAL</t>
  </si>
  <si>
    <t>NORMALISASI BOBOT DAN PENENTUAN PRIORITAS</t>
  </si>
  <si>
    <t>BOBOT NORMAL</t>
  </si>
  <si>
    <r>
      <t>λ</t>
    </r>
    <r>
      <rPr>
        <b/>
        <vertAlign val="subscript"/>
        <sz val="12"/>
        <color rgb="FF222222"/>
        <rFont val="Arial"/>
        <family val="2"/>
      </rPr>
      <t>max</t>
    </r>
  </si>
  <si>
    <t xml:space="preserve">: </t>
  </si>
  <si>
    <t xml:space="preserve">9,20 (0,15) + 8,40 (0,26) + 1,62 (0,54) + 18,00 (0,05)  = </t>
  </si>
  <si>
    <t>CI</t>
  </si>
  <si>
    <t>:</t>
  </si>
  <si>
    <t xml:space="preserve">(λmaks-n)/(n-1) = </t>
  </si>
  <si>
    <t>CR</t>
  </si>
  <si>
    <t xml:space="preserve">CI / RI = </t>
  </si>
  <si>
    <t>KONSISTENSI</t>
  </si>
  <si>
    <t xml:space="preserve">PEMBOBOTAN ALTERNATIF TERHADAP KRITERIA HARGA </t>
  </si>
  <si>
    <t>NIKE</t>
  </si>
  <si>
    <t>ADIDAS</t>
  </si>
  <si>
    <t>REEBOK</t>
  </si>
  <si>
    <t>CONVERSE</t>
  </si>
  <si>
    <t xml:space="preserve">ADIDAS </t>
  </si>
  <si>
    <t>12,00 (0,09) + 4,67 (0,24) + 9,20 ( 0,18) + 1,87 (0,49) =</t>
  </si>
  <si>
    <t>CI / RI</t>
  </si>
  <si>
    <t>PEMBOBOTAN ALTERNATIF TERHADAP KRITERIA KENYAMANAN</t>
  </si>
  <si>
    <t xml:space="preserve">11,20 (0,16) + 11,20 (0,17) + 1,54(0,54) + 11,33 (0,13) = </t>
  </si>
  <si>
    <t>PEMBOBOTAN ALTERNATIF TERHADAP KRITERIA KETAHANAN</t>
  </si>
  <si>
    <t>9,20 (0,18) + 9,33 (0,15) + 1,60 (0,54) + 11,33 (0,14) =</t>
  </si>
  <si>
    <t xml:space="preserve">PEMBOBOTAN ALTERNATIF TERHADAP KRITERIA MODEL </t>
  </si>
  <si>
    <t xml:space="preserve">MODEL </t>
  </si>
  <si>
    <t>TUJUAN</t>
  </si>
  <si>
    <t>PERINGKAT</t>
  </si>
  <si>
    <t xml:space="preserve">MATRIKS PENDAPAT GABUNGAN </t>
  </si>
  <si>
    <t>CONTOH PERHITUNGAN AHP</t>
  </si>
  <si>
    <t xml:space="preserve">*Catatan
1. Total adalah jumlah  dari angka pada kolom di atasnya. 
2. Angka pada normalisasi bobot dan prioritas diperoleh dari kolom [i] / total kolom [i]
Contoh : kolom [1] / total kolom [i] = 1,00 / 9,20 = 0,11
3. Bobot Normal = Rata-rata dari baris, Bobot Normal [i] = rata-rata baris [i]
4. Bobot Normal Pendapat Gabungan diperoleh dari :
Hasil kali maktriks bobot normal faktor kriteria dengan kriteria 
Baris x Kolom </t>
  </si>
  <si>
    <t>dikali</t>
  </si>
  <si>
    <t>Rumus Exel matriks menggunakan MMUTS</t>
  </si>
  <si>
    <t xml:space="preserve">5. RI adalah ketetapan, disesaikan dengan kriteria yang dipilih. Bisa dilihat dr tabel RI/RC
Misal, 4 kriteria = 0,9. Jadi CR = CI / 0,9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</si>
</sst>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22222"/>
      <name val="Arial"/>
      <family val="2"/>
    </font>
    <font>
      <b/>
      <vertAlign val="subscript"/>
      <sz val="12"/>
      <color rgb="FF222222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22"/>
      <color theme="1"/>
      <name val="Abadi"/>
      <family val="2"/>
    </font>
    <font>
      <b/>
      <sz val="18"/>
      <color theme="1"/>
      <name val="Abadi"/>
      <family val="2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6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0" fillId="3" borderId="4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8" fillId="4" borderId="1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0" fillId="0" borderId="1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  <color rgb="FFFF5050"/>
      <color rgb="FFFF0066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D7D7-1C86-47C3-ADF9-88D7EFD30A01}">
  <dimension ref="C2:N106"/>
  <sheetViews>
    <sheetView tabSelected="1" topLeftCell="B1" zoomScale="91" zoomScaleNormal="91" workbookViewId="0">
      <selection activeCell="F108" sqref="F108"/>
    </sheetView>
  </sheetViews>
  <sheetFormatPr defaultRowHeight="15" x14ac:dyDescent="0.25"/>
  <cols>
    <col min="3" max="3" width="18.42578125" customWidth="1"/>
    <col min="4" max="4" width="14.5703125" customWidth="1"/>
    <col min="5" max="5" width="18.42578125" customWidth="1"/>
    <col min="6" max="6" width="18.28515625" customWidth="1"/>
    <col min="7" max="7" width="18" customWidth="1"/>
    <col min="8" max="9" width="18.140625" customWidth="1"/>
    <col min="10" max="10" width="18.42578125" customWidth="1"/>
    <col min="11" max="11" width="18.140625" customWidth="1"/>
    <col min="12" max="12" width="18.28515625" customWidth="1"/>
    <col min="13" max="13" width="18.5703125" customWidth="1"/>
    <col min="14" max="14" width="18.28515625" customWidth="1"/>
    <col min="15" max="15" width="18.140625" customWidth="1"/>
  </cols>
  <sheetData>
    <row r="2" spans="3:14" ht="27.75" x14ac:dyDescent="0.4">
      <c r="C2" s="39" t="s">
        <v>33</v>
      </c>
      <c r="D2" s="38"/>
      <c r="E2" s="38"/>
      <c r="F2" s="38"/>
      <c r="G2" s="38"/>
      <c r="H2" s="38"/>
      <c r="I2" s="38"/>
      <c r="J2" s="38"/>
      <c r="K2" s="38"/>
    </row>
    <row r="5" spans="3:14" x14ac:dyDescent="0.25">
      <c r="C5" s="2"/>
      <c r="D5" s="2" t="s">
        <v>0</v>
      </c>
      <c r="E5" s="2" t="s">
        <v>1</v>
      </c>
      <c r="F5" s="2" t="s">
        <v>2</v>
      </c>
      <c r="G5" s="2" t="s">
        <v>3</v>
      </c>
      <c r="I5" s="6" t="s">
        <v>5</v>
      </c>
      <c r="J5" s="7"/>
      <c r="K5" s="7"/>
      <c r="L5" s="7"/>
      <c r="M5" s="7"/>
      <c r="N5" s="8"/>
    </row>
    <row r="6" spans="3:14" x14ac:dyDescent="0.25">
      <c r="C6" s="2" t="s">
        <v>0</v>
      </c>
      <c r="D6" s="5">
        <v>1</v>
      </c>
      <c r="E6" s="5">
        <v>0.2</v>
      </c>
      <c r="F6" s="5">
        <v>0.33333333333333331</v>
      </c>
      <c r="G6" s="5">
        <v>5</v>
      </c>
      <c r="I6" s="10"/>
      <c r="J6" s="10" t="s">
        <v>0</v>
      </c>
      <c r="K6" s="10" t="s">
        <v>1</v>
      </c>
      <c r="L6" s="10" t="s">
        <v>2</v>
      </c>
      <c r="M6" s="10" t="s">
        <v>3</v>
      </c>
      <c r="N6" s="10" t="s">
        <v>6</v>
      </c>
    </row>
    <row r="7" spans="3:14" x14ac:dyDescent="0.25">
      <c r="C7" s="2" t="s">
        <v>1</v>
      </c>
      <c r="D7" s="5">
        <v>5</v>
      </c>
      <c r="E7" s="5">
        <v>1</v>
      </c>
      <c r="F7" s="5">
        <v>0.14285714285714285</v>
      </c>
      <c r="G7" s="5">
        <v>5</v>
      </c>
      <c r="I7" s="10" t="s">
        <v>0</v>
      </c>
      <c r="J7" s="5">
        <f>1/9.2</f>
        <v>0.10869565217391305</v>
      </c>
      <c r="K7" s="5">
        <f>E6/E10</f>
        <v>2.3809523809523815E-2</v>
      </c>
      <c r="L7" s="5">
        <f>F6/F10</f>
        <v>0.20588235294117646</v>
      </c>
      <c r="M7" s="5">
        <f>G6/G10</f>
        <v>0.27777777777777779</v>
      </c>
      <c r="N7" s="5">
        <f>AVERAGE(J7:M7)</f>
        <v>0.15404132667559778</v>
      </c>
    </row>
    <row r="8" spans="3:14" x14ac:dyDescent="0.25">
      <c r="C8" s="2" t="s">
        <v>2</v>
      </c>
      <c r="D8" s="5">
        <v>3</v>
      </c>
      <c r="E8" s="5">
        <v>7</v>
      </c>
      <c r="F8" s="5">
        <v>1</v>
      </c>
      <c r="G8" s="5">
        <v>7</v>
      </c>
      <c r="I8" s="10" t="s">
        <v>1</v>
      </c>
      <c r="J8" s="5">
        <f>D7/D10</f>
        <v>0.5434782608695653</v>
      </c>
      <c r="K8" s="5">
        <f>E7/E10</f>
        <v>0.11904761904761907</v>
      </c>
      <c r="L8" s="5">
        <f>F7/F10</f>
        <v>8.8235294117647051E-2</v>
      </c>
      <c r="M8" s="5">
        <f>G7/G10</f>
        <v>0.27777777777777779</v>
      </c>
      <c r="N8" s="5">
        <f>AVERAGE(J8:M8)</f>
        <v>0.25713473795315234</v>
      </c>
    </row>
    <row r="9" spans="3:14" x14ac:dyDescent="0.25">
      <c r="C9" s="2" t="s">
        <v>3</v>
      </c>
      <c r="D9" s="5">
        <v>0.2</v>
      </c>
      <c r="E9" s="5">
        <v>0.2</v>
      </c>
      <c r="F9" s="5">
        <v>0.14285714285714285</v>
      </c>
      <c r="G9" s="5">
        <v>1</v>
      </c>
      <c r="I9" s="10" t="s">
        <v>2</v>
      </c>
      <c r="J9" s="5">
        <f>D8/D10</f>
        <v>0.32608695652173914</v>
      </c>
      <c r="K9" s="5">
        <f>E8/E10</f>
        <v>0.83333333333333348</v>
      </c>
      <c r="L9" s="5">
        <f>F8/F10</f>
        <v>0.61764705882352944</v>
      </c>
      <c r="M9" s="5">
        <f>G8/G10</f>
        <v>0.3888888888888889</v>
      </c>
      <c r="N9" s="5">
        <f>AVERAGE(J9:M9)</f>
        <v>0.54148905939187275</v>
      </c>
    </row>
    <row r="10" spans="3:14" x14ac:dyDescent="0.25">
      <c r="C10" s="3" t="s">
        <v>4</v>
      </c>
      <c r="D10" s="4">
        <f>SUM(D6:D9)</f>
        <v>9.1999999999999993</v>
      </c>
      <c r="E10" s="4">
        <f>SUM(E6:E9)</f>
        <v>8.3999999999999986</v>
      </c>
      <c r="F10" s="4">
        <f>SUM(F6:F9)</f>
        <v>1.6190476190476191</v>
      </c>
      <c r="G10" s="4">
        <f>SUM(G6:G9)</f>
        <v>18</v>
      </c>
      <c r="I10" s="10" t="s">
        <v>3</v>
      </c>
      <c r="J10" s="5">
        <f>D9/D10</f>
        <v>2.1739130434782612E-2</v>
      </c>
      <c r="K10" s="5">
        <f>E9/E10</f>
        <v>2.3809523809523815E-2</v>
      </c>
      <c r="L10" s="5">
        <f>F9/F10</f>
        <v>8.8235294117647051E-2</v>
      </c>
      <c r="M10" s="5">
        <f>G9/G10</f>
        <v>5.5555555555555552E-2</v>
      </c>
      <c r="N10" s="5">
        <f>AVERAGE(J10:M10)</f>
        <v>4.7334875979377258E-2</v>
      </c>
    </row>
    <row r="11" spans="3:14" x14ac:dyDescent="0.25">
      <c r="I11" s="9" t="s">
        <v>4</v>
      </c>
      <c r="J11" s="4">
        <f>SUM(J7:J10)</f>
        <v>1.0000000000000002</v>
      </c>
      <c r="K11" s="4">
        <f>SUM(K7:K10)</f>
        <v>1.0000000000000002</v>
      </c>
      <c r="L11" s="4">
        <f>SUM(L7:L10)</f>
        <v>1</v>
      </c>
      <c r="M11" s="4">
        <f>SUM(M7:M10)</f>
        <v>1</v>
      </c>
      <c r="N11" s="4">
        <f>AVERAGE(J11:M11)</f>
        <v>1</v>
      </c>
    </row>
    <row r="12" spans="3:14" x14ac:dyDescent="0.25">
      <c r="C12" s="21" t="s">
        <v>15</v>
      </c>
      <c r="D12" s="21"/>
      <c r="E12" s="21"/>
      <c r="F12" s="21"/>
      <c r="G12" s="21"/>
      <c r="H12" s="21"/>
    </row>
    <row r="13" spans="3:14" ht="18.75" x14ac:dyDescent="0.35">
      <c r="C13" s="12" t="s">
        <v>7</v>
      </c>
      <c r="D13" s="14" t="s">
        <v>8</v>
      </c>
      <c r="E13" s="15" t="s">
        <v>9</v>
      </c>
      <c r="F13" s="16"/>
      <c r="G13" s="17"/>
      <c r="H13" s="11">
        <f>(D10*N7)+(E10*N8)+(F10*N9)+(G10*N10)</f>
        <v>5.3058363441995153</v>
      </c>
    </row>
    <row r="14" spans="3:14" x14ac:dyDescent="0.25">
      <c r="C14" s="13" t="s">
        <v>10</v>
      </c>
      <c r="D14" s="14" t="s">
        <v>11</v>
      </c>
      <c r="E14" s="18" t="s">
        <v>12</v>
      </c>
      <c r="F14" s="19"/>
      <c r="G14" s="20"/>
      <c r="H14" s="11">
        <v>0.435278781</v>
      </c>
    </row>
    <row r="15" spans="3:14" x14ac:dyDescent="0.25">
      <c r="C15" s="13" t="s">
        <v>13</v>
      </c>
      <c r="D15" s="14" t="s">
        <v>11</v>
      </c>
      <c r="E15" s="15" t="s">
        <v>14</v>
      </c>
      <c r="F15" s="16"/>
      <c r="G15" s="17"/>
      <c r="H15" s="11">
        <f xml:space="preserve"> H14/0.9</f>
        <v>0.48364309</v>
      </c>
    </row>
    <row r="17" spans="3:14" x14ac:dyDescent="0.25">
      <c r="C17" s="1" t="s">
        <v>16</v>
      </c>
      <c r="D17" s="22"/>
      <c r="E17" s="22"/>
      <c r="F17" s="22"/>
      <c r="G17" s="23"/>
      <c r="I17" s="24" t="s">
        <v>5</v>
      </c>
      <c r="J17" s="25"/>
      <c r="K17" s="25"/>
      <c r="L17" s="25"/>
      <c r="M17" s="25"/>
      <c r="N17" s="26"/>
    </row>
    <row r="18" spans="3:14" x14ac:dyDescent="0.25">
      <c r="C18" s="9" t="s">
        <v>0</v>
      </c>
      <c r="D18" s="10" t="s">
        <v>17</v>
      </c>
      <c r="E18" s="10" t="s">
        <v>18</v>
      </c>
      <c r="F18" s="10" t="s">
        <v>19</v>
      </c>
      <c r="G18" s="10" t="s">
        <v>20</v>
      </c>
      <c r="I18" s="27" t="s">
        <v>0</v>
      </c>
      <c r="J18" s="10" t="s">
        <v>17</v>
      </c>
      <c r="K18" s="10" t="s">
        <v>18</v>
      </c>
      <c r="L18" s="10" t="s">
        <v>19</v>
      </c>
      <c r="M18" s="10" t="s">
        <v>20</v>
      </c>
      <c r="N18" s="10" t="s">
        <v>6</v>
      </c>
    </row>
    <row r="19" spans="3:14" x14ac:dyDescent="0.25">
      <c r="C19" s="10" t="s">
        <v>17</v>
      </c>
      <c r="D19" s="5">
        <v>1</v>
      </c>
      <c r="E19" s="5">
        <v>0.33333333333333331</v>
      </c>
      <c r="F19" s="5">
        <v>0.2</v>
      </c>
      <c r="G19" s="5">
        <v>0.33333333333333331</v>
      </c>
      <c r="I19" s="28" t="s">
        <v>17</v>
      </c>
      <c r="J19" s="5">
        <f>D19/D23</f>
        <v>8.3333333333333329E-2</v>
      </c>
      <c r="K19" s="5">
        <f>E19/E23</f>
        <v>7.1428571428571438E-2</v>
      </c>
      <c r="L19" s="5">
        <f>F19/F23</f>
        <v>2.1739130434782612E-2</v>
      </c>
      <c r="M19" s="5">
        <f>G19/G23</f>
        <v>0.17857142857142855</v>
      </c>
      <c r="N19" s="5">
        <f>AVERAGE(J19:M19)</f>
        <v>8.8768115942028991E-2</v>
      </c>
    </row>
    <row r="20" spans="3:14" x14ac:dyDescent="0.25">
      <c r="C20" s="10" t="s">
        <v>18</v>
      </c>
      <c r="D20" s="5">
        <v>3</v>
      </c>
      <c r="E20" s="5">
        <v>1</v>
      </c>
      <c r="F20" s="5">
        <v>3</v>
      </c>
      <c r="G20" s="5">
        <v>0.33333333333333331</v>
      </c>
      <c r="I20" s="28" t="s">
        <v>21</v>
      </c>
      <c r="J20" s="5">
        <f>D20/D23</f>
        <v>0.25</v>
      </c>
      <c r="K20" s="5">
        <f>E20/E23</f>
        <v>0.2142857142857143</v>
      </c>
      <c r="L20" s="5">
        <f>F20/F23</f>
        <v>0.32608695652173914</v>
      </c>
      <c r="M20" s="5">
        <f>G20/G23</f>
        <v>0.17857142857142855</v>
      </c>
      <c r="N20" s="5">
        <f>AVERAGE(J20:M20)</f>
        <v>0.24223602484472051</v>
      </c>
    </row>
    <row r="21" spans="3:14" x14ac:dyDescent="0.25">
      <c r="C21" s="10" t="s">
        <v>19</v>
      </c>
      <c r="D21" s="5">
        <v>5</v>
      </c>
      <c r="E21" s="5">
        <v>0.33333333333333331</v>
      </c>
      <c r="F21" s="5">
        <v>1</v>
      </c>
      <c r="G21" s="5">
        <v>0.2</v>
      </c>
      <c r="I21" s="28" t="s">
        <v>19</v>
      </c>
      <c r="J21" s="5">
        <f>D21/D23</f>
        <v>0.41666666666666669</v>
      </c>
      <c r="K21" s="5">
        <f>E21/E23</f>
        <v>7.1428571428571438E-2</v>
      </c>
      <c r="L21" s="5">
        <f>F21/F23</f>
        <v>0.10869565217391305</v>
      </c>
      <c r="M21" s="5">
        <f>G21/G23</f>
        <v>0.10714285714285715</v>
      </c>
      <c r="N21" s="5">
        <f>AVERAGE(J21:M21)</f>
        <v>0.17598343685300211</v>
      </c>
    </row>
    <row r="22" spans="3:14" x14ac:dyDescent="0.25">
      <c r="C22" s="10" t="s">
        <v>20</v>
      </c>
      <c r="D22" s="5">
        <v>3</v>
      </c>
      <c r="E22" s="5">
        <v>3</v>
      </c>
      <c r="F22" s="5">
        <v>5</v>
      </c>
      <c r="G22" s="5">
        <v>1</v>
      </c>
      <c r="I22" s="28" t="s">
        <v>20</v>
      </c>
      <c r="J22" s="5">
        <f>D22/D23</f>
        <v>0.25</v>
      </c>
      <c r="K22" s="5">
        <f>E22/E23</f>
        <v>0.6428571428571429</v>
      </c>
      <c r="L22" s="5">
        <f>F22/F23</f>
        <v>0.5434782608695653</v>
      </c>
      <c r="M22" s="5">
        <f>G22/G23</f>
        <v>0.5357142857142857</v>
      </c>
      <c r="N22" s="5">
        <f>AVERAGE(J22:M22)</f>
        <v>0.49301242236024845</v>
      </c>
    </row>
    <row r="23" spans="3:14" x14ac:dyDescent="0.25">
      <c r="C23" s="9" t="s">
        <v>4</v>
      </c>
      <c r="D23" s="4">
        <f>SUM(D19:D22)</f>
        <v>12</v>
      </c>
      <c r="E23" s="4">
        <f>SUM(E19:E22)</f>
        <v>4.6666666666666661</v>
      </c>
      <c r="F23" s="4">
        <f>SUM(F19:F22)</f>
        <v>9.1999999999999993</v>
      </c>
      <c r="G23" s="4">
        <f>SUM(G19:G22)</f>
        <v>1.8666666666666667</v>
      </c>
      <c r="I23" s="27" t="s">
        <v>4</v>
      </c>
      <c r="J23" s="27">
        <f>SUM(J19:J22)</f>
        <v>1</v>
      </c>
      <c r="K23" s="27">
        <f>SUM(K19:K22)</f>
        <v>1</v>
      </c>
      <c r="L23" s="27">
        <f>SUM(L19:L22)</f>
        <v>1</v>
      </c>
      <c r="M23" s="27">
        <f>SUM(M19:M22)</f>
        <v>1</v>
      </c>
      <c r="N23" s="27">
        <f>SUM(N19:N22)</f>
        <v>1</v>
      </c>
    </row>
    <row r="25" spans="3:14" x14ac:dyDescent="0.25">
      <c r="C25" s="6" t="s">
        <v>15</v>
      </c>
      <c r="D25" s="7"/>
      <c r="E25" s="7"/>
      <c r="F25" s="7"/>
      <c r="G25" s="7"/>
      <c r="H25" s="8"/>
    </row>
    <row r="26" spans="3:14" ht="18.75" x14ac:dyDescent="0.35">
      <c r="C26" s="12" t="s">
        <v>7</v>
      </c>
      <c r="D26" s="29" t="s">
        <v>11</v>
      </c>
      <c r="E26" s="30" t="s">
        <v>22</v>
      </c>
      <c r="F26" s="31"/>
      <c r="G26" s="32"/>
      <c r="H26" s="5">
        <f>(D23*N19)+(E23*N20)+(F23*N21)+(G23*N22)</f>
        <v>4.7349896480331264</v>
      </c>
    </row>
    <row r="27" spans="3:14" x14ac:dyDescent="0.25">
      <c r="C27" s="13" t="s">
        <v>10</v>
      </c>
      <c r="D27" s="29" t="s">
        <v>11</v>
      </c>
      <c r="E27" s="18" t="s">
        <v>12</v>
      </c>
      <c r="F27" s="19"/>
      <c r="G27" s="20"/>
      <c r="H27" s="5">
        <v>0.24</v>
      </c>
    </row>
    <row r="28" spans="3:14" x14ac:dyDescent="0.25">
      <c r="C28" s="13" t="s">
        <v>13</v>
      </c>
      <c r="D28" s="29" t="s">
        <v>11</v>
      </c>
      <c r="E28" s="30" t="s">
        <v>23</v>
      </c>
      <c r="F28" s="31"/>
      <c r="G28" s="32"/>
      <c r="H28" s="5">
        <f>H27/0.9</f>
        <v>0.26666666666666666</v>
      </c>
    </row>
    <row r="31" spans="3:14" x14ac:dyDescent="0.25">
      <c r="C31" s="6" t="s">
        <v>24</v>
      </c>
      <c r="D31" s="7"/>
      <c r="E31" s="7"/>
      <c r="F31" s="7"/>
      <c r="G31" s="8"/>
      <c r="I31" s="6" t="s">
        <v>5</v>
      </c>
      <c r="J31" s="7"/>
      <c r="K31" s="7"/>
      <c r="L31" s="7"/>
      <c r="M31" s="7"/>
      <c r="N31" s="8"/>
    </row>
    <row r="32" spans="3:14" x14ac:dyDescent="0.25">
      <c r="C32" s="9" t="s">
        <v>1</v>
      </c>
      <c r="D32" s="10" t="s">
        <v>17</v>
      </c>
      <c r="E32" s="10" t="s">
        <v>18</v>
      </c>
      <c r="F32" s="10" t="s">
        <v>19</v>
      </c>
      <c r="G32" s="10" t="s">
        <v>20</v>
      </c>
      <c r="I32" s="9" t="s">
        <v>1</v>
      </c>
      <c r="J32" s="10" t="s">
        <v>17</v>
      </c>
      <c r="K32" s="10" t="s">
        <v>18</v>
      </c>
      <c r="L32" s="10" t="s">
        <v>19</v>
      </c>
      <c r="M32" s="10" t="s">
        <v>20</v>
      </c>
      <c r="N32" s="10" t="s">
        <v>6</v>
      </c>
    </row>
    <row r="33" spans="3:14" x14ac:dyDescent="0.25">
      <c r="C33" s="10" t="s">
        <v>17</v>
      </c>
      <c r="D33" s="5">
        <v>1</v>
      </c>
      <c r="E33" s="5">
        <v>5</v>
      </c>
      <c r="F33" s="5">
        <v>0.14285714285714285</v>
      </c>
      <c r="G33" s="5">
        <v>0.33333333333333331</v>
      </c>
      <c r="I33" s="10" t="s">
        <v>17</v>
      </c>
      <c r="J33" s="5">
        <f>D33/D37</f>
        <v>8.9285714285714288E-2</v>
      </c>
      <c r="K33" s="5">
        <f>E33/E37</f>
        <v>0.44642857142857145</v>
      </c>
      <c r="L33" s="5">
        <f>F33/F37</f>
        <v>9.2592592592592587E-2</v>
      </c>
      <c r="M33" s="5">
        <f>G33/G37</f>
        <v>2.9411764705882356E-2</v>
      </c>
      <c r="N33" s="5">
        <f>AVERAGE(J33:M33)</f>
        <v>0.16442966075319015</v>
      </c>
    </row>
    <row r="34" spans="3:14" x14ac:dyDescent="0.25">
      <c r="C34" s="10" t="s">
        <v>18</v>
      </c>
      <c r="D34" s="5">
        <v>0.2</v>
      </c>
      <c r="E34" s="5">
        <v>1</v>
      </c>
      <c r="F34" s="5">
        <v>0.2</v>
      </c>
      <c r="G34" s="5">
        <v>5</v>
      </c>
      <c r="I34" s="10" t="s">
        <v>18</v>
      </c>
      <c r="J34" s="5">
        <f>D34/D37</f>
        <v>1.785714285714286E-2</v>
      </c>
      <c r="K34" s="5">
        <f>E34/E37</f>
        <v>8.9285714285714288E-2</v>
      </c>
      <c r="L34" s="5">
        <f>F34/F37</f>
        <v>0.12962962962962962</v>
      </c>
      <c r="M34" s="5">
        <f>G34/G37</f>
        <v>0.44117647058823534</v>
      </c>
      <c r="N34" s="5">
        <f>AVERAGE(J34:M34)</f>
        <v>0.16948723934018053</v>
      </c>
    </row>
    <row r="35" spans="3:14" x14ac:dyDescent="0.25">
      <c r="C35" s="10" t="s">
        <v>19</v>
      </c>
      <c r="D35" s="5">
        <v>7</v>
      </c>
      <c r="E35" s="5">
        <v>5</v>
      </c>
      <c r="F35" s="5">
        <v>1</v>
      </c>
      <c r="G35" s="5">
        <v>5</v>
      </c>
      <c r="I35" s="10" t="s">
        <v>19</v>
      </c>
      <c r="J35" s="5">
        <f>D35/D37</f>
        <v>0.625</v>
      </c>
      <c r="K35" s="5">
        <f>E35/E37</f>
        <v>0.44642857142857145</v>
      </c>
      <c r="L35" s="5">
        <f>F35/F37</f>
        <v>0.64814814814814814</v>
      </c>
      <c r="M35" s="5">
        <f>G35/G37</f>
        <v>0.44117647058823534</v>
      </c>
      <c r="N35" s="5">
        <f>AVERAGE(J35:M35)</f>
        <v>0.54018829754123876</v>
      </c>
    </row>
    <row r="36" spans="3:14" x14ac:dyDescent="0.25">
      <c r="C36" s="10" t="s">
        <v>20</v>
      </c>
      <c r="D36" s="5">
        <v>3</v>
      </c>
      <c r="E36" s="5">
        <v>0.2</v>
      </c>
      <c r="F36" s="5">
        <v>0.2</v>
      </c>
      <c r="G36" s="5">
        <v>1</v>
      </c>
      <c r="I36" s="10" t="s">
        <v>20</v>
      </c>
      <c r="J36" s="5">
        <f>D36/D37</f>
        <v>0.26785714285714285</v>
      </c>
      <c r="K36" s="5">
        <f>E36/E37</f>
        <v>1.785714285714286E-2</v>
      </c>
      <c r="L36" s="5">
        <f>F36/F37</f>
        <v>0.12962962962962962</v>
      </c>
      <c r="M36" s="5">
        <f>G36/G37</f>
        <v>8.8235294117647065E-2</v>
      </c>
      <c r="N36" s="5">
        <f>AVERAGE(J36:M36)</f>
        <v>0.12589480236539061</v>
      </c>
    </row>
    <row r="37" spans="3:14" x14ac:dyDescent="0.25">
      <c r="C37" s="9" t="s">
        <v>4</v>
      </c>
      <c r="D37" s="9">
        <f>SUM(D33:D36)</f>
        <v>11.2</v>
      </c>
      <c r="E37" s="9">
        <f>SUM(E33:E36)</f>
        <v>11.2</v>
      </c>
      <c r="F37" s="9">
        <f>SUM(F33:F36)</f>
        <v>1.5428571428571429</v>
      </c>
      <c r="G37" s="9">
        <f>SUM(G33:G36)</f>
        <v>11.333333333333332</v>
      </c>
      <c r="I37" s="9" t="s">
        <v>4</v>
      </c>
      <c r="J37" s="9">
        <f>SUM(J33:J36)</f>
        <v>1</v>
      </c>
      <c r="K37" s="9">
        <f>SUM(K33:K36)</f>
        <v>1</v>
      </c>
      <c r="L37" s="9">
        <f>SUM(L33:L36)</f>
        <v>1</v>
      </c>
      <c r="M37" s="9">
        <f>SUM(M33:M36)</f>
        <v>1</v>
      </c>
      <c r="N37" s="9">
        <f>SUM(N33:N36)</f>
        <v>1</v>
      </c>
    </row>
    <row r="39" spans="3:14" x14ac:dyDescent="0.25">
      <c r="C39" s="6" t="s">
        <v>15</v>
      </c>
      <c r="D39" s="7"/>
      <c r="E39" s="7"/>
      <c r="F39" s="7"/>
      <c r="G39" s="7"/>
      <c r="H39" s="8"/>
    </row>
    <row r="40" spans="3:14" ht="18.75" x14ac:dyDescent="0.35">
      <c r="C40" s="12" t="s">
        <v>7</v>
      </c>
      <c r="D40" s="29" t="s">
        <v>11</v>
      </c>
      <c r="E40" s="30" t="s">
        <v>25</v>
      </c>
      <c r="F40" s="31"/>
      <c r="G40" s="32"/>
      <c r="H40" s="5">
        <f>(D37*N33)+(E37*N34)+(F37*N35)+(G37*N36)</f>
        <v>6.0001104145361852</v>
      </c>
    </row>
    <row r="41" spans="3:14" x14ac:dyDescent="0.25">
      <c r="C41" s="13" t="s">
        <v>10</v>
      </c>
      <c r="D41" s="29" t="s">
        <v>11</v>
      </c>
      <c r="E41" s="18" t="s">
        <v>12</v>
      </c>
      <c r="F41" s="19"/>
      <c r="G41" s="20"/>
      <c r="H41" s="5">
        <f>(H40-1)/3</f>
        <v>1.6667034715120617</v>
      </c>
    </row>
    <row r="42" spans="3:14" x14ac:dyDescent="0.25">
      <c r="C42" s="13" t="s">
        <v>13</v>
      </c>
      <c r="D42" s="29" t="s">
        <v>11</v>
      </c>
      <c r="E42" s="30" t="s">
        <v>23</v>
      </c>
      <c r="F42" s="31"/>
      <c r="G42" s="32"/>
      <c r="H42" s="5">
        <f>H41/0.9</f>
        <v>1.8518927461245129</v>
      </c>
    </row>
    <row r="46" spans="3:14" x14ac:dyDescent="0.25">
      <c r="C46" s="6" t="s">
        <v>26</v>
      </c>
      <c r="D46" s="7"/>
      <c r="E46" s="7"/>
      <c r="F46" s="7"/>
      <c r="G46" s="8"/>
      <c r="I46" s="6" t="s">
        <v>5</v>
      </c>
      <c r="J46" s="7"/>
      <c r="K46" s="7"/>
      <c r="L46" s="7"/>
      <c r="M46" s="7"/>
      <c r="N46" s="8"/>
    </row>
    <row r="47" spans="3:14" x14ac:dyDescent="0.25">
      <c r="C47" s="9" t="s">
        <v>2</v>
      </c>
      <c r="D47" s="10" t="s">
        <v>17</v>
      </c>
      <c r="E47" s="10" t="s">
        <v>18</v>
      </c>
      <c r="F47" s="10" t="s">
        <v>19</v>
      </c>
      <c r="G47" s="10" t="s">
        <v>20</v>
      </c>
      <c r="I47" s="9" t="s">
        <v>2</v>
      </c>
      <c r="J47" s="10" t="s">
        <v>17</v>
      </c>
      <c r="K47" s="10" t="s">
        <v>18</v>
      </c>
      <c r="L47" s="10" t="s">
        <v>19</v>
      </c>
      <c r="M47" s="10" t="s">
        <v>20</v>
      </c>
      <c r="N47" s="10" t="s">
        <v>6</v>
      </c>
    </row>
    <row r="48" spans="3:14" x14ac:dyDescent="0.25">
      <c r="C48" s="10" t="s">
        <v>17</v>
      </c>
      <c r="D48" s="5">
        <v>1</v>
      </c>
      <c r="E48" s="5">
        <v>0.33333333333333331</v>
      </c>
      <c r="F48" s="5">
        <v>0.2</v>
      </c>
      <c r="G48" s="5">
        <v>5</v>
      </c>
      <c r="I48" s="10" t="s">
        <v>17</v>
      </c>
      <c r="J48" s="5">
        <f>D48/D52</f>
        <v>0.10869565217391305</v>
      </c>
      <c r="K48" s="5">
        <f>E48/E52</f>
        <v>3.5714285714285719E-2</v>
      </c>
      <c r="L48" s="5">
        <f>F48/F52</f>
        <v>0.12500000000000003</v>
      </c>
      <c r="M48" s="5">
        <f>G48/G52</f>
        <v>0.44117647058823534</v>
      </c>
      <c r="N48" s="5">
        <f>AVERAGE(J48:M48)</f>
        <v>0.17764660211910854</v>
      </c>
    </row>
    <row r="49" spans="3:14" x14ac:dyDescent="0.25">
      <c r="C49" s="10" t="s">
        <v>18</v>
      </c>
      <c r="D49" s="5">
        <v>3</v>
      </c>
      <c r="E49" s="5">
        <v>1</v>
      </c>
      <c r="F49" s="5">
        <v>0.2</v>
      </c>
      <c r="G49" s="5">
        <v>0.33333333333333331</v>
      </c>
      <c r="I49" s="10" t="s">
        <v>18</v>
      </c>
      <c r="J49" s="5">
        <f>D49/D52</f>
        <v>0.32608695652173914</v>
      </c>
      <c r="K49" s="5">
        <f>E49/E52</f>
        <v>0.10714285714285715</v>
      </c>
      <c r="L49" s="5">
        <f>F49/F52</f>
        <v>0.12500000000000003</v>
      </c>
      <c r="M49" s="5">
        <f>G49/G52</f>
        <v>2.9411764705882356E-2</v>
      </c>
      <c r="N49" s="5">
        <f>AVERAGE(J49:M49)</f>
        <v>0.14691039459261968</v>
      </c>
    </row>
    <row r="50" spans="3:14" x14ac:dyDescent="0.25">
      <c r="C50" s="10" t="s">
        <v>19</v>
      </c>
      <c r="D50" s="5">
        <v>5</v>
      </c>
      <c r="E50" s="5">
        <v>5</v>
      </c>
      <c r="F50" s="5">
        <v>1</v>
      </c>
      <c r="G50" s="5">
        <v>5</v>
      </c>
      <c r="I50" s="10" t="s">
        <v>19</v>
      </c>
      <c r="J50" s="5">
        <f>D50/D52</f>
        <v>0.5434782608695653</v>
      </c>
      <c r="K50" s="5">
        <f>E50/E52</f>
        <v>0.53571428571428581</v>
      </c>
      <c r="L50" s="5">
        <f>F50/F52</f>
        <v>0.625</v>
      </c>
      <c r="M50" s="5">
        <f>G50/G52</f>
        <v>0.44117647058823534</v>
      </c>
      <c r="N50" s="5">
        <f>AVERAGE(J50:M50)</f>
        <v>0.53634225429302163</v>
      </c>
    </row>
    <row r="51" spans="3:14" x14ac:dyDescent="0.25">
      <c r="C51" s="10" t="s">
        <v>20</v>
      </c>
      <c r="D51" s="5">
        <v>0.2</v>
      </c>
      <c r="E51" s="5">
        <v>3</v>
      </c>
      <c r="F51" s="5">
        <v>0.2</v>
      </c>
      <c r="G51" s="5">
        <v>1</v>
      </c>
      <c r="I51" s="10" t="s">
        <v>20</v>
      </c>
      <c r="J51" s="5">
        <f>D51/D52</f>
        <v>2.1739130434782612E-2</v>
      </c>
      <c r="K51" s="5">
        <f>E51/E52</f>
        <v>0.32142857142857145</v>
      </c>
      <c r="L51" s="5">
        <f>F51/F52</f>
        <v>0.12500000000000003</v>
      </c>
      <c r="M51" s="5">
        <f>G51/G52</f>
        <v>8.8235294117647065E-2</v>
      </c>
      <c r="N51" s="5">
        <f>AVERAGE(J51:M51)</f>
        <v>0.1391007489952503</v>
      </c>
    </row>
    <row r="52" spans="3:14" x14ac:dyDescent="0.25">
      <c r="C52" s="9" t="s">
        <v>4</v>
      </c>
      <c r="D52" s="9">
        <f>SUM(D48:D51)</f>
        <v>9.1999999999999993</v>
      </c>
      <c r="E52" s="9">
        <f>SUM(E48:E51)</f>
        <v>9.3333333333333321</v>
      </c>
      <c r="F52" s="9">
        <f>SUM(F48:F51)</f>
        <v>1.5999999999999999</v>
      </c>
      <c r="G52" s="9">
        <f>SUM(G48:G51)</f>
        <v>11.333333333333332</v>
      </c>
      <c r="I52" s="9" t="s">
        <v>4</v>
      </c>
      <c r="J52" s="9">
        <f>SUM(J48:J51)</f>
        <v>1.0000000000000002</v>
      </c>
      <c r="K52" s="9">
        <f>SUM(K48:K51)</f>
        <v>1.0000000000000002</v>
      </c>
      <c r="L52" s="9">
        <f>SUM(L48:L51)</f>
        <v>1</v>
      </c>
      <c r="M52" s="9">
        <f>SUM(M48:M51)</f>
        <v>1</v>
      </c>
      <c r="N52" s="9">
        <f>SUM(N48:N51)</f>
        <v>1.0000000000000002</v>
      </c>
    </row>
    <row r="54" spans="3:14" x14ac:dyDescent="0.25">
      <c r="C54" s="6" t="s">
        <v>15</v>
      </c>
      <c r="D54" s="7"/>
      <c r="E54" s="7"/>
      <c r="F54" s="7"/>
      <c r="G54" s="7"/>
      <c r="H54" s="8"/>
    </row>
    <row r="55" spans="3:14" ht="18.75" x14ac:dyDescent="0.35">
      <c r="C55" s="12" t="s">
        <v>7</v>
      </c>
      <c r="D55" s="29" t="s">
        <v>11</v>
      </c>
      <c r="E55" s="30" t="s">
        <v>27</v>
      </c>
      <c r="F55" s="31"/>
      <c r="G55" s="32"/>
      <c r="H55" s="5">
        <f>(D52*N48) + (E52*N49) + (F52*N50) + (G52*N51)</f>
        <v>5.4401351845085859</v>
      </c>
    </row>
    <row r="56" spans="3:14" x14ac:dyDescent="0.25">
      <c r="C56" s="13" t="s">
        <v>10</v>
      </c>
      <c r="D56" s="29" t="s">
        <v>11</v>
      </c>
      <c r="E56" s="18" t="s">
        <v>12</v>
      </c>
      <c r="F56" s="19"/>
      <c r="G56" s="20"/>
      <c r="H56" s="5">
        <f>(H55-1)/3</f>
        <v>1.480045061502862</v>
      </c>
    </row>
    <row r="57" spans="3:14" x14ac:dyDescent="0.25">
      <c r="C57" s="13" t="s">
        <v>13</v>
      </c>
      <c r="D57" s="29" t="s">
        <v>11</v>
      </c>
      <c r="E57" s="30" t="s">
        <v>23</v>
      </c>
      <c r="F57" s="31"/>
      <c r="G57" s="32"/>
      <c r="H57" s="5">
        <f>H56/0.9</f>
        <v>1.6444945127809576</v>
      </c>
    </row>
    <row r="61" spans="3:14" x14ac:dyDescent="0.25">
      <c r="C61" s="6" t="s">
        <v>28</v>
      </c>
      <c r="D61" s="7"/>
      <c r="E61" s="7"/>
      <c r="F61" s="7"/>
      <c r="G61" s="8"/>
      <c r="I61" s="6" t="s">
        <v>5</v>
      </c>
      <c r="J61" s="7"/>
      <c r="K61" s="7"/>
      <c r="L61" s="7"/>
      <c r="M61" s="7"/>
      <c r="N61" s="8"/>
    </row>
    <row r="62" spans="3:14" x14ac:dyDescent="0.25">
      <c r="C62" s="9" t="s">
        <v>3</v>
      </c>
      <c r="D62" s="10" t="s">
        <v>17</v>
      </c>
      <c r="E62" s="10" t="s">
        <v>18</v>
      </c>
      <c r="F62" s="10" t="s">
        <v>19</v>
      </c>
      <c r="G62" s="10" t="s">
        <v>20</v>
      </c>
      <c r="I62" s="9" t="s">
        <v>29</v>
      </c>
      <c r="J62" s="10" t="s">
        <v>17</v>
      </c>
      <c r="K62" s="10" t="s">
        <v>18</v>
      </c>
      <c r="L62" s="10" t="s">
        <v>19</v>
      </c>
      <c r="M62" s="10" t="s">
        <v>20</v>
      </c>
      <c r="N62" s="10" t="s">
        <v>6</v>
      </c>
    </row>
    <row r="63" spans="3:14" x14ac:dyDescent="0.25">
      <c r="C63" s="10" t="s">
        <v>17</v>
      </c>
      <c r="D63" s="5">
        <v>1</v>
      </c>
      <c r="E63" s="5">
        <v>5</v>
      </c>
      <c r="F63" s="5">
        <v>0.2</v>
      </c>
      <c r="G63" s="5">
        <v>5</v>
      </c>
      <c r="I63" s="10" t="s">
        <v>17</v>
      </c>
      <c r="J63" s="5">
        <f>D63/D67</f>
        <v>0.15625</v>
      </c>
      <c r="K63" s="5">
        <f>E63/E67</f>
        <v>0.35714285714285715</v>
      </c>
      <c r="L63" s="5">
        <f>F63/F67</f>
        <v>0.12500000000000003</v>
      </c>
      <c r="M63" s="5">
        <f>G63/G67</f>
        <v>0.44117647058823534</v>
      </c>
      <c r="N63" s="5">
        <f>AVERAGE(J63:M63)</f>
        <v>0.26989233193277312</v>
      </c>
    </row>
    <row r="64" spans="3:14" x14ac:dyDescent="0.25">
      <c r="C64" s="10" t="s">
        <v>18</v>
      </c>
      <c r="D64" s="5">
        <v>0.2</v>
      </c>
      <c r="E64" s="5">
        <v>1</v>
      </c>
      <c r="F64" s="5">
        <v>0.2</v>
      </c>
      <c r="G64" s="5">
        <v>0.33333333333333331</v>
      </c>
      <c r="I64" s="10" t="s">
        <v>18</v>
      </c>
      <c r="J64" s="5">
        <f>D64/D67</f>
        <v>3.125E-2</v>
      </c>
      <c r="K64" s="5">
        <f>E64/E67</f>
        <v>7.1428571428571425E-2</v>
      </c>
      <c r="L64" s="5">
        <f>F64/F67</f>
        <v>0.12500000000000003</v>
      </c>
      <c r="M64" s="5">
        <f>G64/G67</f>
        <v>2.9411764705882356E-2</v>
      </c>
      <c r="N64" s="5">
        <f>AVERAGE(J64:M64)</f>
        <v>6.4272584033613453E-2</v>
      </c>
    </row>
    <row r="65" spans="3:14" x14ac:dyDescent="0.25">
      <c r="C65" s="10" t="s">
        <v>19</v>
      </c>
      <c r="D65" s="5">
        <v>5</v>
      </c>
      <c r="E65" s="5">
        <v>5</v>
      </c>
      <c r="F65" s="5">
        <v>1</v>
      </c>
      <c r="G65" s="5">
        <v>5</v>
      </c>
      <c r="I65" s="10" t="s">
        <v>19</v>
      </c>
      <c r="J65" s="5">
        <f>D65/D67</f>
        <v>0.78125</v>
      </c>
      <c r="K65" s="5">
        <f>E65/E67</f>
        <v>0.35714285714285715</v>
      </c>
      <c r="L65" s="5">
        <f>F65/F67</f>
        <v>0.625</v>
      </c>
      <c r="M65" s="5">
        <f>G65/G67</f>
        <v>0.44117647058823534</v>
      </c>
      <c r="N65" s="5">
        <f>AVERAGE(J65:M65)</f>
        <v>0.55114233193277318</v>
      </c>
    </row>
    <row r="66" spans="3:14" x14ac:dyDescent="0.25">
      <c r="C66" s="10" t="s">
        <v>20</v>
      </c>
      <c r="D66" s="5">
        <v>0.2</v>
      </c>
      <c r="E66" s="5">
        <v>3</v>
      </c>
      <c r="F66" s="5">
        <v>0.2</v>
      </c>
      <c r="G66" s="5">
        <v>1</v>
      </c>
      <c r="I66" s="10" t="s">
        <v>20</v>
      </c>
      <c r="J66" s="5">
        <f>D66/D67</f>
        <v>3.125E-2</v>
      </c>
      <c r="K66" s="5">
        <f>E66/E67</f>
        <v>0.21428571428571427</v>
      </c>
      <c r="L66" s="5">
        <f>F66/F67</f>
        <v>0.12500000000000003</v>
      </c>
      <c r="M66" s="5">
        <f>G66/G67</f>
        <v>8.8235294117647065E-2</v>
      </c>
      <c r="N66" s="5">
        <f>AVERAGE(J66:M66)</f>
        <v>0.11469275210084034</v>
      </c>
    </row>
    <row r="67" spans="3:14" x14ac:dyDescent="0.25">
      <c r="C67" s="9" t="s">
        <v>4</v>
      </c>
      <c r="D67" s="9">
        <f>SUM(D63:D66)</f>
        <v>6.4</v>
      </c>
      <c r="E67" s="9">
        <f>SUM(E63:E66)</f>
        <v>14</v>
      </c>
      <c r="F67" s="9">
        <f>SUM(F63:F66)</f>
        <v>1.5999999999999999</v>
      </c>
      <c r="G67" s="9">
        <f>SUM(G63:G66)</f>
        <v>11.333333333333332</v>
      </c>
      <c r="I67" s="9" t="s">
        <v>4</v>
      </c>
      <c r="J67" s="9">
        <f>SUM(J63:J66)</f>
        <v>1</v>
      </c>
      <c r="K67" s="9">
        <f>SUM(K63:K66)</f>
        <v>1</v>
      </c>
      <c r="L67" s="9">
        <f>SUM(L63:L66)</f>
        <v>1</v>
      </c>
      <c r="M67" s="9">
        <f>SUM(M63:M66)</f>
        <v>1</v>
      </c>
      <c r="N67" s="9">
        <f>SUM(N63:N66)</f>
        <v>1</v>
      </c>
    </row>
    <row r="69" spans="3:14" x14ac:dyDescent="0.25">
      <c r="C69" s="6" t="s">
        <v>15</v>
      </c>
      <c r="D69" s="7"/>
      <c r="E69" s="7"/>
      <c r="F69" s="7"/>
      <c r="G69" s="7"/>
      <c r="H69" s="8"/>
    </row>
    <row r="70" spans="3:14" ht="18.75" x14ac:dyDescent="0.35">
      <c r="C70" s="12" t="s">
        <v>7</v>
      </c>
      <c r="D70" s="29" t="s">
        <v>11</v>
      </c>
      <c r="E70" s="30" t="s">
        <v>27</v>
      </c>
      <c r="F70" s="31"/>
      <c r="G70" s="32"/>
      <c r="H70" s="5">
        <f>(D67*N63) + (E67*N64) + (F67*N65) + (G67*N66)</f>
        <v>4.8088060224089642</v>
      </c>
    </row>
    <row r="71" spans="3:14" x14ac:dyDescent="0.25">
      <c r="C71" s="13" t="s">
        <v>10</v>
      </c>
      <c r="D71" s="29" t="s">
        <v>11</v>
      </c>
      <c r="E71" s="18" t="s">
        <v>12</v>
      </c>
      <c r="F71" s="19"/>
      <c r="G71" s="20"/>
      <c r="H71" s="5">
        <f>(H70-1)/3</f>
        <v>1.2696020074696548</v>
      </c>
    </row>
    <row r="72" spans="3:14" x14ac:dyDescent="0.25">
      <c r="C72" s="13" t="s">
        <v>13</v>
      </c>
      <c r="D72" s="29" t="s">
        <v>11</v>
      </c>
      <c r="E72" s="30" t="s">
        <v>23</v>
      </c>
      <c r="F72" s="31"/>
      <c r="G72" s="32"/>
      <c r="H72" s="5">
        <f>H71/0.9</f>
        <v>1.4106688971885053</v>
      </c>
    </row>
    <row r="76" spans="3:14" x14ac:dyDescent="0.25">
      <c r="C76" s="1" t="s">
        <v>32</v>
      </c>
      <c r="D76" s="22"/>
      <c r="E76" s="22"/>
      <c r="F76" s="22"/>
      <c r="G76" s="22"/>
      <c r="H76" s="22"/>
      <c r="I76" s="23"/>
    </row>
    <row r="77" spans="3:14" x14ac:dyDescent="0.25">
      <c r="C77" s="33" t="s">
        <v>30</v>
      </c>
      <c r="D77" s="2" t="s">
        <v>0</v>
      </c>
      <c r="E77" s="2" t="s">
        <v>1</v>
      </c>
      <c r="F77" s="2" t="s">
        <v>2</v>
      </c>
      <c r="G77" s="2" t="s">
        <v>3</v>
      </c>
      <c r="H77" s="35" t="s">
        <v>6</v>
      </c>
      <c r="I77" s="35" t="s">
        <v>31</v>
      </c>
    </row>
    <row r="78" spans="3:14" x14ac:dyDescent="0.25">
      <c r="C78" s="34"/>
      <c r="D78" s="5">
        <v>0.15</v>
      </c>
      <c r="E78" s="5">
        <v>0.26</v>
      </c>
      <c r="F78" s="5">
        <v>0.54</v>
      </c>
      <c r="G78" s="5">
        <v>0.05</v>
      </c>
      <c r="H78" s="36"/>
      <c r="I78" s="36"/>
    </row>
    <row r="79" spans="3:14" x14ac:dyDescent="0.25">
      <c r="C79" s="2" t="s">
        <v>17</v>
      </c>
      <c r="D79" s="5">
        <v>8.8768115942028991E-2</v>
      </c>
      <c r="E79" s="5">
        <v>0.16442966075319015</v>
      </c>
      <c r="F79" s="5">
        <v>0.17764660211910854</v>
      </c>
      <c r="G79" s="5">
        <v>0.26989233193277312</v>
      </c>
      <c r="H79" s="5">
        <f>MMULT(D78:G78,D79:D82)</f>
        <v>0.19597826086956527</v>
      </c>
      <c r="I79" s="37">
        <v>3</v>
      </c>
    </row>
    <row r="80" spans="3:14" x14ac:dyDescent="0.25">
      <c r="C80" s="2" t="s">
        <v>18</v>
      </c>
      <c r="D80" s="5">
        <v>0.24223602484472051</v>
      </c>
      <c r="E80" s="5">
        <v>0.16948723934018053</v>
      </c>
      <c r="F80" s="5">
        <v>0.14691039459261968</v>
      </c>
      <c r="G80" s="5">
        <v>6.4272584033613453E-2</v>
      </c>
      <c r="H80" s="5">
        <f>MMULT(D78:G78,E79:E82)</f>
        <v>0.3667275521319639</v>
      </c>
      <c r="I80" s="37">
        <v>1</v>
      </c>
    </row>
    <row r="81" spans="3:9" x14ac:dyDescent="0.25">
      <c r="C81" s="2" t="s">
        <v>19</v>
      </c>
      <c r="D81" s="5">
        <v>0.17598343685300211</v>
      </c>
      <c r="E81" s="5">
        <v>0.54018829754123876</v>
      </c>
      <c r="F81" s="5">
        <v>0.53634225429302163</v>
      </c>
      <c r="G81" s="5">
        <v>0.55114233193277318</v>
      </c>
      <c r="H81" s="5">
        <f>MMULT(D78:G78,F79:F82)</f>
        <v>0.36142354767994161</v>
      </c>
      <c r="I81" s="37">
        <v>2</v>
      </c>
    </row>
    <row r="82" spans="3:9" x14ac:dyDescent="0.25">
      <c r="C82" s="2" t="s">
        <v>20</v>
      </c>
      <c r="D82" s="5">
        <v>0.49301242236024845</v>
      </c>
      <c r="E82" s="5">
        <v>0.12589480236539061</v>
      </c>
      <c r="F82" s="5">
        <v>0.1391007489952503</v>
      </c>
      <c r="G82" s="5">
        <v>0.11469275210084034</v>
      </c>
      <c r="H82" s="5">
        <f>MMULT(G79:G82,D78:G78)</f>
        <v>4.0483849789915968E-2</v>
      </c>
      <c r="I82" s="37">
        <v>4</v>
      </c>
    </row>
    <row r="84" spans="3:9" ht="15" customHeight="1" x14ac:dyDescent="0.25">
      <c r="C84" s="40" t="s">
        <v>34</v>
      </c>
      <c r="D84" s="40"/>
      <c r="E84" s="40"/>
      <c r="F84" s="40"/>
      <c r="G84" s="40"/>
      <c r="H84" s="40"/>
      <c r="I84" s="40"/>
    </row>
    <row r="85" spans="3:9" ht="15" customHeight="1" x14ac:dyDescent="0.25">
      <c r="C85" s="40"/>
      <c r="D85" s="40"/>
      <c r="E85" s="40"/>
      <c r="F85" s="40"/>
      <c r="G85" s="40"/>
      <c r="H85" s="40"/>
      <c r="I85" s="40"/>
    </row>
    <row r="86" spans="3:9" ht="15" customHeight="1" x14ac:dyDescent="0.25">
      <c r="C86" s="40"/>
      <c r="D86" s="40"/>
      <c r="E86" s="40"/>
      <c r="F86" s="40"/>
      <c r="G86" s="40"/>
      <c r="H86" s="40"/>
      <c r="I86" s="40"/>
    </row>
    <row r="87" spans="3:9" ht="15" customHeight="1" x14ac:dyDescent="0.25">
      <c r="C87" s="40"/>
      <c r="D87" s="40"/>
      <c r="E87" s="40"/>
      <c r="F87" s="40"/>
      <c r="G87" s="40"/>
      <c r="H87" s="40"/>
      <c r="I87" s="40"/>
    </row>
    <row r="88" spans="3:9" ht="15" customHeight="1" x14ac:dyDescent="0.25">
      <c r="C88" s="40"/>
      <c r="D88" s="40"/>
      <c r="E88" s="40"/>
      <c r="F88" s="40"/>
      <c r="G88" s="40"/>
      <c r="H88" s="40"/>
      <c r="I88" s="40"/>
    </row>
    <row r="89" spans="3:9" ht="15" customHeight="1" x14ac:dyDescent="0.25">
      <c r="C89" s="40"/>
      <c r="D89" s="40"/>
      <c r="E89" s="40"/>
      <c r="F89" s="40"/>
      <c r="G89" s="40"/>
      <c r="H89" s="40"/>
      <c r="I89" s="40"/>
    </row>
    <row r="90" spans="3:9" ht="15" customHeight="1" x14ac:dyDescent="0.25">
      <c r="C90" s="40"/>
      <c r="D90" s="40"/>
      <c r="E90" s="40"/>
      <c r="F90" s="40"/>
      <c r="G90" s="40"/>
      <c r="H90" s="40"/>
      <c r="I90" s="40"/>
    </row>
    <row r="91" spans="3:9" ht="15" customHeight="1" x14ac:dyDescent="0.25">
      <c r="C91" s="40"/>
      <c r="D91" s="40"/>
      <c r="E91" s="40"/>
      <c r="F91" s="40"/>
      <c r="G91" s="40"/>
      <c r="H91" s="40"/>
      <c r="I91" s="40"/>
    </row>
    <row r="92" spans="3:9" ht="15" customHeight="1" x14ac:dyDescent="0.25">
      <c r="C92" s="40"/>
      <c r="D92" s="40"/>
      <c r="E92" s="40"/>
      <c r="F92" s="40"/>
      <c r="G92" s="40"/>
      <c r="H92" s="40"/>
      <c r="I92" s="40"/>
    </row>
    <row r="93" spans="3:9" ht="15" customHeight="1" x14ac:dyDescent="0.25">
      <c r="C93" s="40"/>
      <c r="D93" s="40"/>
      <c r="E93" s="40"/>
      <c r="F93" s="40"/>
      <c r="G93" s="40"/>
      <c r="H93" s="40"/>
      <c r="I93" s="40"/>
    </row>
    <row r="94" spans="3:9" ht="15" customHeight="1" x14ac:dyDescent="0.25">
      <c r="C94" s="40"/>
      <c r="D94" s="40"/>
      <c r="E94" s="40"/>
      <c r="F94" s="40"/>
      <c r="G94" s="40"/>
      <c r="H94" s="40"/>
      <c r="I94" s="40"/>
    </row>
    <row r="95" spans="3:9" ht="15" customHeight="1" x14ac:dyDescent="0.25">
      <c r="C95" s="40"/>
      <c r="D95" s="40"/>
      <c r="E95" s="40"/>
      <c r="F95" s="40"/>
      <c r="G95" s="40"/>
      <c r="H95" s="40"/>
      <c r="I95" s="40"/>
    </row>
    <row r="96" spans="3:9" ht="15" customHeight="1" x14ac:dyDescent="0.25">
      <c r="C96" s="40"/>
      <c r="D96" s="40"/>
      <c r="E96" s="40"/>
      <c r="F96" s="40"/>
      <c r="G96" s="40"/>
      <c r="H96" s="40"/>
      <c r="I96" s="40"/>
    </row>
    <row r="97" spans="3:11" ht="15" customHeight="1" thickBot="1" x14ac:dyDescent="0.3">
      <c r="C97" s="42"/>
      <c r="D97" s="42"/>
      <c r="E97" s="42"/>
      <c r="F97" s="42"/>
      <c r="G97" s="42"/>
      <c r="H97" s="42"/>
      <c r="I97" s="42"/>
    </row>
    <row r="98" spans="3:11" ht="15" customHeight="1" thickBot="1" x14ac:dyDescent="0.3">
      <c r="C98" s="43">
        <v>0.15</v>
      </c>
      <c r="D98" s="44">
        <v>0.26</v>
      </c>
      <c r="E98" s="44">
        <v>0.54</v>
      </c>
      <c r="F98" s="44">
        <v>0.05</v>
      </c>
      <c r="G98" s="45" t="s">
        <v>35</v>
      </c>
      <c r="H98" s="43">
        <v>0.09</v>
      </c>
      <c r="I98" s="48" t="s">
        <v>36</v>
      </c>
      <c r="J98" s="47"/>
      <c r="K98" s="47"/>
    </row>
    <row r="99" spans="3:11" ht="15" customHeight="1" thickBot="1" x14ac:dyDescent="0.3">
      <c r="C99" s="42"/>
      <c r="D99" s="42"/>
      <c r="E99" s="42"/>
      <c r="F99" s="42"/>
      <c r="G99" s="42"/>
      <c r="H99" s="46">
        <v>0.24</v>
      </c>
      <c r="I99" s="48"/>
      <c r="J99" s="47"/>
      <c r="K99" s="47"/>
    </row>
    <row r="100" spans="3:11" ht="15.75" thickBot="1" x14ac:dyDescent="0.3">
      <c r="H100" s="46">
        <v>0.18</v>
      </c>
    </row>
    <row r="101" spans="3:11" ht="15.75" thickBot="1" x14ac:dyDescent="0.3">
      <c r="H101" s="46">
        <v>0.49</v>
      </c>
    </row>
    <row r="103" spans="3:11" x14ac:dyDescent="0.25">
      <c r="C103" s="40" t="s">
        <v>37</v>
      </c>
      <c r="D103" s="41"/>
      <c r="E103" s="41"/>
      <c r="F103" s="41"/>
      <c r="G103" s="41"/>
      <c r="H103" s="41"/>
      <c r="I103" s="41"/>
    </row>
    <row r="104" spans="3:11" x14ac:dyDescent="0.25">
      <c r="C104" s="41"/>
      <c r="D104" s="41"/>
      <c r="E104" s="41"/>
      <c r="F104" s="41"/>
      <c r="G104" s="41"/>
      <c r="H104" s="41"/>
      <c r="I104" s="41"/>
    </row>
    <row r="105" spans="3:11" x14ac:dyDescent="0.25">
      <c r="C105" s="41"/>
      <c r="D105" s="41"/>
      <c r="E105" s="41"/>
      <c r="F105" s="41"/>
      <c r="G105" s="41"/>
      <c r="H105" s="41"/>
      <c r="I105" s="41"/>
    </row>
    <row r="106" spans="3:11" x14ac:dyDescent="0.25">
      <c r="C106" s="41"/>
      <c r="D106" s="41"/>
      <c r="E106" s="41"/>
      <c r="F106" s="41"/>
      <c r="G106" s="41"/>
      <c r="H106" s="41"/>
      <c r="I106" s="41"/>
    </row>
  </sheetData>
  <mergeCells count="37">
    <mergeCell ref="C2:K2"/>
    <mergeCell ref="C84:I96"/>
    <mergeCell ref="I98:K99"/>
    <mergeCell ref="C103:I106"/>
    <mergeCell ref="C77:C78"/>
    <mergeCell ref="I77:I78"/>
    <mergeCell ref="C76:I76"/>
    <mergeCell ref="H77:H78"/>
    <mergeCell ref="C61:G61"/>
    <mergeCell ref="I61:N61"/>
    <mergeCell ref="C69:H69"/>
    <mergeCell ref="E70:G70"/>
    <mergeCell ref="E71:G71"/>
    <mergeCell ref="E72:G72"/>
    <mergeCell ref="C46:G46"/>
    <mergeCell ref="I46:N46"/>
    <mergeCell ref="C54:H54"/>
    <mergeCell ref="E55:G55"/>
    <mergeCell ref="E56:G56"/>
    <mergeCell ref="E57:G57"/>
    <mergeCell ref="C31:G31"/>
    <mergeCell ref="I31:N31"/>
    <mergeCell ref="C39:H39"/>
    <mergeCell ref="E40:G40"/>
    <mergeCell ref="E41:G41"/>
    <mergeCell ref="E42:G42"/>
    <mergeCell ref="C17:G17"/>
    <mergeCell ref="I17:N17"/>
    <mergeCell ref="C25:H25"/>
    <mergeCell ref="E26:G26"/>
    <mergeCell ref="E27:G27"/>
    <mergeCell ref="E28:G28"/>
    <mergeCell ref="I5:N5"/>
    <mergeCell ref="E13:G13"/>
    <mergeCell ref="E14:G14"/>
    <mergeCell ref="E15:G15"/>
    <mergeCell ref="C12:H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LENOVO-PC</dc:creator>
  <cp:lastModifiedBy>LENOVO-PC</cp:lastModifiedBy>
  <dcterms:created xsi:type="dcterms:W3CDTF">2020-06-07T07:31:17Z</dcterms:created>
  <dcterms:modified xsi:type="dcterms:W3CDTF">2020-06-08T02:19:13Z</dcterms:modified>
</cp:coreProperties>
</file>