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rconrad6_gatech_edu/Documents/00_New_GoM2/04a_Descriptive_Manscript/"/>
    </mc:Choice>
  </mc:AlternateContent>
  <xr:revisionPtr revIDLastSave="2607" documentId="14_{43F65FFF-62D8-CD4B-8890-978EE9F0889C}" xr6:coauthVersionLast="47" xr6:coauthVersionMax="47" xr10:uidLastSave="{CAAF0357-8DBF-DB40-981D-6EE663541D74}"/>
  <bookViews>
    <workbookView xWindow="-37000" yWindow="-580" windowWidth="36000" windowHeight="19380" activeTab="1" xr2:uid="{04C51663-EFB7-C34B-97DF-C87AB49F5F6E}"/>
  </bookViews>
  <sheets>
    <sheet name="GoM Overview" sheetId="1" r:id="rId1"/>
    <sheet name="GoM Effort" sheetId="13" r:id="rId2"/>
    <sheet name="GoM Genes" sheetId="5" r:id="rId3"/>
    <sheet name="GoM Nonpareil" sheetId="3" r:id="rId4"/>
    <sheet name="GoM AlphaDepth" sheetId="4" r:id="rId5"/>
    <sheet name="GoM DivCov" sheetId="15" r:id="rId6"/>
    <sheet name="GoM GenomeSize" sheetId="7" r:id="rId7"/>
    <sheet name="GoM %GC" sheetId="14" r:id="rId8"/>
    <sheet name="Ocean Overview" sheetId="11" r:id="rId9"/>
    <sheet name="Ocean Basin" sheetId="9" r:id="rId10"/>
    <sheet name="Ocean Depth" sheetId="10" r:id="rId11"/>
    <sheet name="Ocean Density" sheetId="12" r:id="rId12"/>
  </sheets>
  <definedNames>
    <definedName name="_xlchart.v1.0" hidden="1">'GoM Genes'!$E$1</definedName>
    <definedName name="_xlchart.v1.1" hidden="1">'GoM Genes'!$E$2:$E$20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3" l="1"/>
  <c r="T23" i="3"/>
  <c r="T2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" i="3"/>
  <c r="J12" i="9"/>
  <c r="J11" i="9"/>
  <c r="J6" i="9"/>
  <c r="E7" i="9"/>
  <c r="E5" i="9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25" i="1"/>
  <c r="AA65" i="1"/>
  <c r="AA64" i="1"/>
  <c r="AG64" i="1"/>
  <c r="AG65" i="1" s="1"/>
  <c r="AF64" i="1"/>
  <c r="AF65" i="1" s="1"/>
  <c r="G21" i="10"/>
  <c r="F21" i="10"/>
  <c r="G20" i="10"/>
  <c r="F20" i="10"/>
  <c r="G19" i="10"/>
  <c r="F19" i="10"/>
  <c r="G18" i="10"/>
  <c r="F18" i="10"/>
  <c r="I9" i="9"/>
  <c r="H9" i="9"/>
  <c r="I8" i="9"/>
  <c r="H8" i="9"/>
  <c r="I7" i="9"/>
  <c r="H7" i="9"/>
  <c r="I6" i="9"/>
  <c r="H6" i="9"/>
  <c r="I5" i="9"/>
  <c r="H5" i="9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K12" i="3"/>
  <c r="K11" i="3"/>
  <c r="K10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<sst xmlns="http://schemas.openxmlformats.org/spreadsheetml/2006/main" count="1388" uniqueCount="377">
  <si>
    <t>Acession</t>
  </si>
  <si>
    <t>Sample Name</t>
  </si>
  <si>
    <t>Vessel</t>
  </si>
  <si>
    <t>Cruise</t>
  </si>
  <si>
    <t>Ocean</t>
  </si>
  <si>
    <t>Year</t>
  </si>
  <si>
    <t>Month</t>
  </si>
  <si>
    <t>Day</t>
  </si>
  <si>
    <t>Station</t>
  </si>
  <si>
    <t>Description</t>
  </si>
  <si>
    <t>Depth (m)</t>
  </si>
  <si>
    <t>Temp (C)</t>
  </si>
  <si>
    <t>Xmiss</t>
  </si>
  <si>
    <t>Conductivity (S/m)</t>
  </si>
  <si>
    <t>Par</t>
  </si>
  <si>
    <t>Fluoresence</t>
  </si>
  <si>
    <t>Mean PO4</t>
  </si>
  <si>
    <t>Mean Si</t>
  </si>
  <si>
    <t>Mean NO3+NO2</t>
  </si>
  <si>
    <t>Mean N*</t>
  </si>
  <si>
    <t>Sequencing Effort (Gb)</t>
  </si>
  <si>
    <t>Metagenome Reads GC (%)</t>
  </si>
  <si>
    <t>Reads Mapping to Assembly (%)</t>
  </si>
  <si>
    <t>Reads Mapping to rMAGs (%)</t>
  </si>
  <si>
    <t>NaN</t>
  </si>
  <si>
    <t>EN21</t>
  </si>
  <si>
    <t>R/V Endeavour</t>
  </si>
  <si>
    <t>EN509</t>
  </si>
  <si>
    <t>Gulf Of Mexico</t>
  </si>
  <si>
    <t>May</t>
  </si>
  <si>
    <t>surface</t>
  </si>
  <si>
    <t>EN22</t>
  </si>
  <si>
    <t>ML</t>
  </si>
  <si>
    <t>EN23</t>
  </si>
  <si>
    <t>DCM</t>
  </si>
  <si>
    <t>EN24</t>
  </si>
  <si>
    <t>AOM</t>
  </si>
  <si>
    <t>EN25</t>
  </si>
  <si>
    <t>OM</t>
  </si>
  <si>
    <t>EN81</t>
  </si>
  <si>
    <t>June</t>
  </si>
  <si>
    <t>EN82</t>
  </si>
  <si>
    <t>EN83</t>
  </si>
  <si>
    <t>EN84</t>
  </si>
  <si>
    <t>EN85</t>
  </si>
  <si>
    <t>EN51</t>
  </si>
  <si>
    <t>EN52</t>
  </si>
  <si>
    <t>EN53</t>
  </si>
  <si>
    <t>EN54</t>
  </si>
  <si>
    <t>EN55</t>
  </si>
  <si>
    <t>EN56</t>
  </si>
  <si>
    <t>deep</t>
  </si>
  <si>
    <t>EN57</t>
  </si>
  <si>
    <t>EN58</t>
  </si>
  <si>
    <t>EN59</t>
  </si>
  <si>
    <t>Sample</t>
  </si>
  <si>
    <t>kappa</t>
  </si>
  <si>
    <t>C</t>
  </si>
  <si>
    <t>LR</t>
  </si>
  <si>
    <t>modelR</t>
  </si>
  <si>
    <t>LRstar</t>
  </si>
  <si>
    <t>diversity</t>
  </si>
  <si>
    <t>Mean Diversity</t>
  </si>
  <si>
    <t>Station 2</t>
  </si>
  <si>
    <t>Station 5</t>
  </si>
  <si>
    <t>Station 8</t>
  </si>
  <si>
    <t>NonPareil Estimates:</t>
  </si>
  <si>
    <t>Kappa is the observed redundancy. This depends on the specific parameters you used in the run, so I wouldn't pay attention to that (unless you're trying to re-tune the curve, which should never be necessary)</t>
  </si>
  <si>
    <t>C is the estimated coverage with the current sequencing effort (as a fraction, from 0 to 1)</t>
  </si>
  <si>
    <t>LR is the current sequencing effort (L is average read length, R is # of reads, LR is in bp)</t>
  </si>
  <si>
    <t>The open circles in the plot are located at (LR, C), or the current sequencing effort and corresponding coverage</t>
  </si>
  <si>
    <t>modelR is the Pearson's R between the rarefied curve and the projected sigmoidal model</t>
  </si>
  <si>
    <t>In the plot this is the point (in the X axis) at which the model crosses the horizontal red dashed line</t>
  </si>
  <si>
    <t>In the plot this is represented by the bottom arrows (in bp, not log-bp). Again, this should be independent of sequencing effort, except when the coverage is too low (e.g., &lt;20%)</t>
  </si>
  <si>
    <t>SURFACE</t>
  </si>
  <si>
    <t>DEEP</t>
  </si>
  <si>
    <t>NonPareil Diversity</t>
  </si>
  <si>
    <t>Lat (N)</t>
  </si>
  <si>
    <t>Lon (W)</t>
  </si>
  <si>
    <t>Sequencing Effort (Bp)</t>
  </si>
  <si>
    <t>Bp = base pairs sequenced</t>
  </si>
  <si>
    <t>NOTES:</t>
  </si>
  <si>
    <t>* Sequencing effort after trimming with BBduk.</t>
  </si>
  <si>
    <t>* non genomic measurements collect by CTD</t>
  </si>
  <si>
    <t>Contigs Assembled</t>
  </si>
  <si>
    <t>Assembled Length (Bp)</t>
  </si>
  <si>
    <t>Gb = Gigabytes fasta file size</t>
  </si>
  <si>
    <t>Assembled GC (%)</t>
  </si>
  <si>
    <t>Assembled N50</t>
  </si>
  <si>
    <t>Predicted CDS</t>
  </si>
  <si>
    <t>Calculated with Bowtie2 overall alignment rate</t>
  </si>
  <si>
    <t>Average Genome Size (Bp)</t>
  </si>
  <si>
    <t>Estimated Coverage</t>
  </si>
  <si>
    <t>Alpha Diversity Estimate</t>
  </si>
  <si>
    <t>EN_21</t>
  </si>
  <si>
    <t>EN_22</t>
  </si>
  <si>
    <t>EN_23</t>
  </si>
  <si>
    <t>EN_24</t>
  </si>
  <si>
    <t>EN_25</t>
  </si>
  <si>
    <t>EN_51</t>
  </si>
  <si>
    <t>EN_52</t>
  </si>
  <si>
    <t>EN_53</t>
  </si>
  <si>
    <t>EN_54</t>
  </si>
  <si>
    <t>EN_55</t>
  </si>
  <si>
    <t>EN_56</t>
  </si>
  <si>
    <t>EN_57</t>
  </si>
  <si>
    <t>EN_58</t>
  </si>
  <si>
    <t>EN_59</t>
  </si>
  <si>
    <t>EN_81</t>
  </si>
  <si>
    <t>EN_82</t>
  </si>
  <si>
    <t>EN_83</t>
  </si>
  <si>
    <t>EN_84</t>
  </si>
  <si>
    <t>EN_85</t>
  </si>
  <si>
    <t>Predicted Genes</t>
  </si>
  <si>
    <t>Annotated Genes</t>
  </si>
  <si>
    <t>Annotated Fraction</t>
  </si>
  <si>
    <t>Annotated Percent</t>
  </si>
  <si>
    <t>Average Genome Size (Mbp)</t>
  </si>
  <si>
    <t>Station 2 diversity correlation with depth</t>
  </si>
  <si>
    <t>Station 5 diversity correlation with depth</t>
  </si>
  <si>
    <t>Station 8 diversity correlation with depth</t>
  </si>
  <si>
    <t>Standard Error</t>
  </si>
  <si>
    <t>Observations</t>
  </si>
  <si>
    <t>ANOVA</t>
  </si>
  <si>
    <t>Total</t>
  </si>
  <si>
    <t>df</t>
  </si>
  <si>
    <t>SS</t>
  </si>
  <si>
    <t>MS</t>
  </si>
  <si>
    <t>F</t>
  </si>
  <si>
    <t>t Stat</t>
  </si>
  <si>
    <t>P-value</t>
  </si>
  <si>
    <t>ocean basin</t>
  </si>
  <si>
    <t>GoM</t>
  </si>
  <si>
    <t>alpha diversity</t>
  </si>
  <si>
    <t>GoM_0021m</t>
  </si>
  <si>
    <t>Ocean Basin</t>
  </si>
  <si>
    <t>average</t>
  </si>
  <si>
    <t>std</t>
  </si>
  <si>
    <t>GoM_0088m</t>
  </si>
  <si>
    <t>GoM_0150m</t>
  </si>
  <si>
    <t>NATL</t>
  </si>
  <si>
    <t>GoM_0300m</t>
  </si>
  <si>
    <t>SATL</t>
  </si>
  <si>
    <t>GoM_0600m</t>
  </si>
  <si>
    <t>NPAC</t>
  </si>
  <si>
    <t>GoM_1000m</t>
  </si>
  <si>
    <t>SPAC</t>
  </si>
  <si>
    <t>GoM_1470m</t>
  </si>
  <si>
    <t>GoM_2170m</t>
  </si>
  <si>
    <t>GoMt_005m</t>
  </si>
  <si>
    <t>GoMt_125m</t>
  </si>
  <si>
    <t>GoMt_640m</t>
  </si>
  <si>
    <t>NATLg_0040m</t>
  </si>
  <si>
    <t>t-Test: Two-Sample Assuming Unequal Variances</t>
  </si>
  <si>
    <t>NATLg_0100m</t>
  </si>
  <si>
    <t>NATLg_0184m</t>
  </si>
  <si>
    <t>NATLg_0301m</t>
  </si>
  <si>
    <t>Mean</t>
  </si>
  <si>
    <t>NATLg_0500m</t>
  </si>
  <si>
    <t>Anova: Single Factor</t>
  </si>
  <si>
    <t>Variance</t>
  </si>
  <si>
    <t>NATLg_1055m</t>
  </si>
  <si>
    <t>NATLt_005m</t>
  </si>
  <si>
    <t>SUMMARY</t>
  </si>
  <si>
    <t>Hypothesized Mean Difference</t>
  </si>
  <si>
    <t>NATLt_040m</t>
  </si>
  <si>
    <t>Groups</t>
  </si>
  <si>
    <t>Count</t>
  </si>
  <si>
    <t>Sum</t>
  </si>
  <si>
    <t>Average</t>
  </si>
  <si>
    <t>NATLt_080m</t>
  </si>
  <si>
    <t>NATLt_250m</t>
  </si>
  <si>
    <t>P(T&lt;=t) one-tail</t>
  </si>
  <si>
    <t>NATLt_740m</t>
  </si>
  <si>
    <t>t Critical one-tail</t>
  </si>
  <si>
    <t>SATLt_005m</t>
  </si>
  <si>
    <t>P(T&lt;=t) two-tail</t>
  </si>
  <si>
    <t>SATLt_100m</t>
  </si>
  <si>
    <t>t Critical two-tail</t>
  </si>
  <si>
    <t>SATLt_800m</t>
  </si>
  <si>
    <t>NPACh_0025m</t>
  </si>
  <si>
    <t>NPACh_0075m</t>
  </si>
  <si>
    <t>NPACh_0125m</t>
  </si>
  <si>
    <t>Source of Variation</t>
  </si>
  <si>
    <t>F crit</t>
  </si>
  <si>
    <t>NPACh_0200m</t>
  </si>
  <si>
    <t>Between Groups</t>
  </si>
  <si>
    <t>NPACh_0500m</t>
  </si>
  <si>
    <t>Within Groups</t>
  </si>
  <si>
    <t>NPACh_0770m</t>
  </si>
  <si>
    <t>NPACh_1000m</t>
  </si>
  <si>
    <t>SPACg_0014m</t>
  </si>
  <si>
    <t>SPACg_0051m</t>
  </si>
  <si>
    <t>F &gt; F crit</t>
  </si>
  <si>
    <t>Reject Null Hypothesis</t>
  </si>
  <si>
    <t>SPACg_0100m</t>
  </si>
  <si>
    <t>GoM appears to be the outlier. Run follow up t-tests</t>
  </si>
  <si>
    <t>SPACg_0202m</t>
  </si>
  <si>
    <t>SPACg_1008m</t>
  </si>
  <si>
    <t>SPACg_5601m</t>
  </si>
  <si>
    <t xml:space="preserve">t Stat &lt; t Crit </t>
  </si>
  <si>
    <t>depth (m)</t>
  </si>
  <si>
    <t>[1-50) m</t>
  </si>
  <si>
    <t>[50-200) m</t>
  </si>
  <si>
    <t>[200-800) m</t>
  </si>
  <si>
    <t>[800-5602) m</t>
  </si>
  <si>
    <t>[1-50)</t>
  </si>
  <si>
    <t>[50-200)</t>
  </si>
  <si>
    <t>[200-800)</t>
  </si>
  <si>
    <t>[800-5602)</t>
  </si>
  <si>
    <t>F &lt; F crit</t>
  </si>
  <si>
    <t>Fail to reject null hypothesis</t>
  </si>
  <si>
    <t>Legend</t>
  </si>
  <si>
    <t>NATLg</t>
  </si>
  <si>
    <t>NATLt</t>
  </si>
  <si>
    <t>SATLt</t>
  </si>
  <si>
    <t>NAPCh</t>
  </si>
  <si>
    <t>SPACg</t>
  </si>
  <si>
    <t>Gulf of Mexico</t>
  </si>
  <si>
    <t>our samples</t>
  </si>
  <si>
    <t>North Atlantic</t>
  </si>
  <si>
    <t>geotraces</t>
  </si>
  <si>
    <t>TARA</t>
  </si>
  <si>
    <t>South Atlantic</t>
  </si>
  <si>
    <t>North Pacific</t>
  </si>
  <si>
    <t>HOT</t>
  </si>
  <si>
    <t>South Pacific</t>
  </si>
  <si>
    <t>Study</t>
  </si>
  <si>
    <t>Date</t>
  </si>
  <si>
    <t>File Size (Gb)</t>
  </si>
  <si>
    <t>This study</t>
  </si>
  <si>
    <t>EN5</t>
  </si>
  <si>
    <t>GoM_EN52_0021m_xxxx</t>
  </si>
  <si>
    <t>GoM_EN53_0088m_xxxx</t>
  </si>
  <si>
    <t>GoM_EN54_0150m_xxxx</t>
  </si>
  <si>
    <t>GoM_EN55_0300m_xxxx</t>
  </si>
  <si>
    <t>GoM_EN56_0600m_xxxx</t>
  </si>
  <si>
    <t>GoM_EN57_1000m_xxxx</t>
  </si>
  <si>
    <t>GoM_EN58_1470m_xxxx</t>
  </si>
  <si>
    <t>GoM_EN59_2170m_xxxx</t>
  </si>
  <si>
    <t>TAR_st142_005m_ERR599136</t>
  </si>
  <si>
    <t>ERR599136</t>
  </si>
  <si>
    <t>Station 142</t>
  </si>
  <si>
    <t>January</t>
  </si>
  <si>
    <t>TAR_st142_125m_ERR599100</t>
  </si>
  <si>
    <t>ERR599100</t>
  </si>
  <si>
    <t>TAR_st142_640m_ERR598985</t>
  </si>
  <si>
    <t>ERR598985</t>
  </si>
  <si>
    <t>ATL_S0072_0040m_SRR5788068</t>
  </si>
  <si>
    <t>SRR5788068</t>
  </si>
  <si>
    <t>Geotraces</t>
  </si>
  <si>
    <t>GA03</t>
  </si>
  <si>
    <t>Station 20</t>
  </si>
  <si>
    <t>December</t>
  </si>
  <si>
    <t>ATL_S0074_0100m_SRR5788062</t>
  </si>
  <si>
    <t>SRR5788062</t>
  </si>
  <si>
    <t>ATL_S0076_0184m_SRR5788204</t>
  </si>
  <si>
    <t>SRR5788204</t>
  </si>
  <si>
    <t>ATL_S0078_0301m_SRR5788213</t>
  </si>
  <si>
    <t>SRR5788213</t>
  </si>
  <si>
    <t>ATL_S0080_0500m_SRR5788215</t>
  </si>
  <si>
    <t>SRR5788215</t>
  </si>
  <si>
    <t>ATL_S0081_1055m_SRR5788228</t>
  </si>
  <si>
    <t>SRR5788228</t>
  </si>
  <si>
    <t>TAR_ATLx_005m_ERR598963</t>
  </si>
  <si>
    <t>ERR598963</t>
  </si>
  <si>
    <t>Station 149</t>
  </si>
  <si>
    <t>March</t>
  </si>
  <si>
    <t>TAR_ATLx_040m_ERR598996</t>
  </si>
  <si>
    <t>ERR598996</t>
  </si>
  <si>
    <t>Station 150</t>
  </si>
  <si>
    <t>TAR_ATLx_080m_ERR598986</t>
  </si>
  <si>
    <t>ERR598986</t>
  </si>
  <si>
    <t>Station 151</t>
  </si>
  <si>
    <t>TAR_ATLx_250m_ERR598958</t>
  </si>
  <si>
    <t>ERR598958</t>
  </si>
  <si>
    <t>Station 148</t>
  </si>
  <si>
    <t>February</t>
  </si>
  <si>
    <t>TAR_ATLx_740m_ERR598964</t>
  </si>
  <si>
    <t>ERR598964</t>
  </si>
  <si>
    <t>TAR_st072_005m_ERR598984</t>
  </si>
  <si>
    <t>ERR598984</t>
  </si>
  <si>
    <t>Station 72</t>
  </si>
  <si>
    <t>October</t>
  </si>
  <si>
    <t>TAR_st072_100m_ERR599133</t>
  </si>
  <si>
    <t>ERR599133</t>
  </si>
  <si>
    <t>TAR_st072_800m_ERR599005</t>
  </si>
  <si>
    <t>ERR599005</t>
  </si>
  <si>
    <t>HOT_xx_0025m_SRR5002333</t>
  </si>
  <si>
    <t>SRR5002333</t>
  </si>
  <si>
    <t>HOT_xx_0075m_SRR5002338</t>
  </si>
  <si>
    <t>SRR5002338</t>
  </si>
  <si>
    <t>HOT_xx_0125m_SRR5002358</t>
  </si>
  <si>
    <t>SRR5002358</t>
  </si>
  <si>
    <t>HOT_xx_0200m_SRR5002379</t>
  </si>
  <si>
    <t>SRR5002379</t>
  </si>
  <si>
    <t>HOT_xx_0500m_SRR5002345</t>
  </si>
  <si>
    <t>SRR5002345</t>
  </si>
  <si>
    <t>HOT_xx_0770m_SRR5002308</t>
  </si>
  <si>
    <t>SRR5002308</t>
  </si>
  <si>
    <t>HOT_xx_1000m_SRR5002320</t>
  </si>
  <si>
    <t>SRR5002320</t>
  </si>
  <si>
    <t>PAC_GT15_0014m_SRR5788171</t>
  </si>
  <si>
    <t>SRR5788171</t>
  </si>
  <si>
    <t>GP13</t>
  </si>
  <si>
    <t>GT15</t>
  </si>
  <si>
    <t>PAC_GT15_0051m_SRR5788177</t>
  </si>
  <si>
    <t>SRR5788177</t>
  </si>
  <si>
    <t>PAC_GT15_0100m_SRR5788148</t>
  </si>
  <si>
    <t>SRR5788148</t>
  </si>
  <si>
    <t>PAC_GT15_0202m_SRR5788151</t>
  </si>
  <si>
    <t>SRR5788151</t>
  </si>
  <si>
    <t>PAC_GT15_1008m_SRR5788150</t>
  </si>
  <si>
    <t>SRR5788150</t>
  </si>
  <si>
    <t>PAC_GT15_5601m_SRR5788153</t>
  </si>
  <si>
    <t>SRR5788153</t>
  </si>
  <si>
    <t>GoMt</t>
  </si>
  <si>
    <t>All sample diversity correlation with depth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</si>
  <si>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</si>
  <si>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</si>
  <si>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</si>
  <si>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</si>
  <si>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</si>
  <si>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</si>
  <si>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</si>
  <si>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</si>
  <si>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</si>
  <si>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Surface</t>
  </si>
  <si>
    <t>Mixed Layer</t>
  </si>
  <si>
    <t>Deep Chlorophyl Maximum</t>
  </si>
  <si>
    <t>Above oxygen minimum</t>
  </si>
  <si>
    <t>Oxygen minimum</t>
  </si>
  <si>
    <t>Below Oxygen minimum</t>
  </si>
  <si>
    <t>Nonpareil diveristy</t>
  </si>
  <si>
    <t>Nonpareil diversity</t>
  </si>
  <si>
    <t>*Removed Sample EN56 because it was sequenced much more deeply than the rest.</t>
  </si>
  <si>
    <t>Nonpareil</t>
  </si>
  <si>
    <t>Density (σt)</t>
  </si>
  <si>
    <t>Calculated by MicrobeCensus</t>
  </si>
  <si>
    <t>Salinity (PSU)</t>
  </si>
  <si>
    <t>GoM_0003m</t>
  </si>
  <si>
    <t>GoM_EN51_0003m_xxxx</t>
  </si>
  <si>
    <t>σt = (ρ-1000)[kg/m^3]</t>
  </si>
  <si>
    <t>(mg/m^3)</t>
  </si>
  <si>
    <t>Oxygen (uM]</t>
  </si>
  <si>
    <t>Nonpareil Diversity</t>
  </si>
  <si>
    <t>Difference</t>
  </si>
  <si>
    <t>Increase (%)</t>
  </si>
  <si>
    <t>*Separated Sample EN56 because it was sequenced much more deeply than the rest.</t>
  </si>
  <si>
    <t>Difference (%)</t>
  </si>
  <si>
    <t>Station 2 depth correlation</t>
  </si>
  <si>
    <t>Station 2 w/out EN21</t>
  </si>
  <si>
    <t>Station 8 depth correlation</t>
  </si>
  <si>
    <t>Station 5 depth correlation</t>
  </si>
  <si>
    <t>All Samples</t>
  </si>
  <si>
    <t>Average genome size correlation</t>
  </si>
  <si>
    <t>All Samples w/out EN21</t>
  </si>
  <si>
    <t>Sequencing Effort correlation</t>
  </si>
  <si>
    <t>OMZ</t>
  </si>
  <si>
    <t>aOMZ</t>
  </si>
  <si>
    <t>GC(%)</t>
  </si>
  <si>
    <t>GC Correlation All samples</t>
  </si>
  <si>
    <t>GC Correlation All samples w/out EN21</t>
  </si>
  <si>
    <t>Diversity Covered (%)</t>
  </si>
  <si>
    <t>Community diversity captured by sequencing effort</t>
  </si>
  <si>
    <t>Diversity Covered correlation with all samples</t>
  </si>
  <si>
    <t>LRstar is the estimated sequencing effort required to reach 95% coverage.</t>
  </si>
  <si>
    <t>diversity is the estimated sequence diversity, which should be independent of sequencing effort. The units here don't really matter, but it's log-bp</t>
  </si>
  <si>
    <t>All samples</t>
  </si>
  <si>
    <t>average GoM diversity difference:</t>
  </si>
  <si>
    <t>2stds=</t>
  </si>
  <si>
    <t>Lrstar (base pairs)</t>
  </si>
  <si>
    <t>Giga base pairs</t>
  </si>
  <si>
    <t>stdev</t>
  </si>
  <si>
    <t>Surface,ML,DCM</t>
  </si>
  <si>
    <t>aOMZ,OMZ,Deep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</si>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</sst>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20" fontId="2" fillId="2" borderId="0" xfId="0" applyNumberFormat="1" applyFont="1" applyFill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2" borderId="0" xfId="0" applyFont="1" applyFill="1"/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4" fillId="0" borderId="3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2" fillId="0" borderId="0" xfId="0" applyFont="1"/>
    <xf numFmtId="0" fontId="0" fillId="7" borderId="2" xfId="0" applyFill="1" applyBorder="1"/>
    <xf numFmtId="0" fontId="3" fillId="2" borderId="0" xfId="0" applyFont="1" applyFill="1" applyAlignment="1">
      <alignment horizontal="center" vertical="top"/>
    </xf>
    <xf numFmtId="0" fontId="4" fillId="0" borderId="3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9" borderId="0" xfId="0" applyFill="1"/>
    <xf numFmtId="2" fontId="0" fillId="9" borderId="0" xfId="0" applyNumberForma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 AlphaDepth'!$C$1</c:f>
              <c:strCache>
                <c:ptCount val="1"/>
                <c:pt idx="0">
                  <c:v>Nonpareil Diversity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299026684164479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'GoM AlphaDepth'!$B$2:$B$6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'GoM AlphaDepth'!$C$2:$C$6</c:f>
              <c:numCache>
                <c:formatCode>General</c:formatCode>
                <c:ptCount val="5"/>
                <c:pt idx="0">
                  <c:v>19.61215</c:v>
                </c:pt>
                <c:pt idx="1">
                  <c:v>20.41723</c:v>
                </c:pt>
                <c:pt idx="2">
                  <c:v>21.10942</c:v>
                </c:pt>
                <c:pt idx="3">
                  <c:v>21.111899999999999</c:v>
                </c:pt>
                <c:pt idx="4">
                  <c:v>20.802949999999999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B-1648-91C8-A3452FA4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36720"/>
        <c:axId val="827170704"/>
      </c:scatterChart>
      <c:valAx>
        <c:axId val="8267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70704"/>
        <c:crosses val="autoZero"/>
        <c:crossBetween val="midCat"/>
      </c:valAx>
      <c:valAx>
        <c:axId val="8271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3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diversity by Ocean</a:t>
            </a:r>
            <a:r>
              <a:rPr lang="en-US" baseline="0"/>
              <a:t> 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'Ocean Basin'!$H$3</c:f>
              <c:strCache>
                <c:ptCount val="1"/>
                <c:pt idx="0">
                  <c:v>alpha diversity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'Ocean Basin'!$G$5:$G$9</c:f>
              <c:strCache>
                <c:ptCount val="5"/>
                <c:pt idx="0">
                  <c:v>GoM</c:v>
                </c:pt>
                <c:pt idx="1">
                  <c:v>NATL</c:v>
                </c:pt>
                <c:pt idx="2">
                  <c:v>SATL</c:v>
                </c:pt>
                <c:pt idx="3">
                  <c:v>NPAC</c:v>
                </c:pt>
                <c:pt idx="4">
                  <c:v>SPAC</c:v>
                </c:pt>
              </c:strCache>
            </c:strRef>
          </c:cat>
          <c:val>
            <c:numRef>
              <c:f>'Ocean Basin'!$H$5:$H$9</c:f>
              <c:numCache>
                <c:formatCode>0.00</c:formatCode>
                <c:ptCount val="5"/>
                <c:pt idx="0">
                  <c:v>20.758100000000002</c:v>
                </c:pt>
                <c:pt idx="1">
                  <c:v>21.938220909090912</c:v>
                </c:pt>
                <c:pt idx="2">
                  <c:v>22.126289999999997</c:v>
                </c:pt>
                <c:pt idx="3">
                  <c:v>22.346801428571428</c:v>
                </c:pt>
                <c:pt idx="4">
                  <c:v>21.908801666666665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A-324E-B8AE-36683443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263520"/>
        <c:axId val="609484288"/>
      </c:barChart>
      <c:catAx>
        <c:axId val="6872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84288"/>
        <c:crosses val="autoZero"/>
        <c:auto val="1"/>
        <c:lblAlgn val="ctr"/>
        <c:lblOffset val="100"/>
        <c:noMultiLvlLbl val="0"/>
      </c:catAx>
      <c:valAx>
        <c:axId val="6094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6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Basin'!$B$2:$B$13</c:f>
              <c:numCache>
                <c:formatCode>General</c:formatCode>
                <c:ptCount val="12"/>
                <c:pt idx="0">
                  <c:v>3</c:v>
                </c:pt>
                <c:pt idx="1">
                  <c:v>21</c:v>
                </c:pt>
                <c:pt idx="2">
                  <c:v>88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1000</c:v>
                </c:pt>
                <c:pt idx="7">
                  <c:v>1470</c:v>
                </c:pt>
                <c:pt idx="8">
                  <c:v>2170</c:v>
                </c:pt>
                <c:pt idx="9">
                  <c:v>5</c:v>
                </c:pt>
                <c:pt idx="10">
                  <c:v>125</c:v>
                </c:pt>
                <c:pt idx="11">
                  <c:v>640</c:v>
                </c:pt>
              </c:numCache>
            </c:numRef>
          </c:xVal>
          <c:yVal>
            <c:numRef>
              <c:f>'Ocean Basin'!$C$2:$C$13</c:f>
              <c:numCache>
                <c:formatCode>0.00</c:formatCode>
                <c:ptCount val="12"/>
                <c:pt idx="0">
                  <c:v>20.175039999999999</c:v>
                </c:pt>
                <c:pt idx="1">
                  <c:v>20.437519999999999</c:v>
                </c:pt>
                <c:pt idx="2">
                  <c:v>20.41771</c:v>
                </c:pt>
                <c:pt idx="3">
                  <c:v>20.279160000000001</c:v>
                </c:pt>
                <c:pt idx="4">
                  <c:v>20.239419999999999</c:v>
                </c:pt>
                <c:pt idx="5">
                  <c:v>20.320799999999998</c:v>
                </c:pt>
                <c:pt idx="6">
                  <c:v>21.098800000000001</c:v>
                </c:pt>
                <c:pt idx="7">
                  <c:v>21.147179999999999</c:v>
                </c:pt>
                <c:pt idx="8">
                  <c:v>20.827169999999999</c:v>
                </c:pt>
                <c:pt idx="9">
                  <c:v>21.30922</c:v>
                </c:pt>
                <c:pt idx="10">
                  <c:v>21.430949999999999</c:v>
                </c:pt>
                <c:pt idx="11">
                  <c:v>21.41423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9-2C4E-AB48-C26E87D6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78672"/>
        <c:axId val="31968655"/>
      </c:scatterChart>
      <c:valAx>
        <c:axId val="6844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655"/>
        <c:crosses val="autoZero"/>
        <c:crossBetween val="midCat"/>
      </c:valAx>
      <c:valAx>
        <c:axId val="31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Atlantic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Basin'!$B$14:$B$24</c:f>
              <c:numCache>
                <c:formatCode>General</c:formatCode>
                <c:ptCount val="11"/>
                <c:pt idx="0">
                  <c:v>40</c:v>
                </c:pt>
                <c:pt idx="1">
                  <c:v>100</c:v>
                </c:pt>
                <c:pt idx="2">
                  <c:v>184</c:v>
                </c:pt>
                <c:pt idx="3">
                  <c:v>301</c:v>
                </c:pt>
                <c:pt idx="4">
                  <c:v>500</c:v>
                </c:pt>
                <c:pt idx="5">
                  <c:v>1055</c:v>
                </c:pt>
                <c:pt idx="6">
                  <c:v>5</c:v>
                </c:pt>
                <c:pt idx="7">
                  <c:v>40</c:v>
                </c:pt>
                <c:pt idx="8">
                  <c:v>80</c:v>
                </c:pt>
                <c:pt idx="9">
                  <c:v>250</c:v>
                </c:pt>
                <c:pt idx="10">
                  <c:v>740</c:v>
                </c:pt>
              </c:numCache>
            </c:numRef>
          </c:xVal>
          <c:yVal>
            <c:numRef>
              <c:f>'Ocean Basin'!$C$14:$C$24</c:f>
              <c:numCache>
                <c:formatCode>0.00</c:formatCode>
                <c:ptCount val="11"/>
                <c:pt idx="0">
                  <c:v>21.398340000000001</c:v>
                </c:pt>
                <c:pt idx="1">
                  <c:v>21.89995</c:v>
                </c:pt>
                <c:pt idx="2">
                  <c:v>21.847570000000001</c:v>
                </c:pt>
                <c:pt idx="3">
                  <c:v>22.128340000000001</c:v>
                </c:pt>
                <c:pt idx="4">
                  <c:v>21.604800000000001</c:v>
                </c:pt>
                <c:pt idx="5">
                  <c:v>21.915320000000001</c:v>
                </c:pt>
                <c:pt idx="6">
                  <c:v>22.21292</c:v>
                </c:pt>
                <c:pt idx="7">
                  <c:v>21.816490000000002</c:v>
                </c:pt>
                <c:pt idx="8">
                  <c:v>22.259270000000001</c:v>
                </c:pt>
                <c:pt idx="9">
                  <c:v>22.308009999999999</c:v>
                </c:pt>
                <c:pt idx="10">
                  <c:v>21.92942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8-E940-8680-4CB72C6A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94960"/>
        <c:axId val="2060178480"/>
      </c:scatterChart>
      <c:valAx>
        <c:axId val="19788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8480"/>
        <c:crosses val="autoZero"/>
        <c:crossBetween val="midCat"/>
      </c:valAx>
      <c:valAx>
        <c:axId val="20601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Atlantic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Basin'!$B$25:$B$27</c:f>
              <c:numCache>
                <c:formatCode>General</c:formatCode>
                <c:ptCount val="3"/>
                <c:pt idx="0">
                  <c:v>5</c:v>
                </c:pt>
                <c:pt idx="1">
                  <c:v>100</c:v>
                </c:pt>
                <c:pt idx="2">
                  <c:v>800</c:v>
                </c:pt>
              </c:numCache>
            </c:numRef>
          </c:xVal>
          <c:yVal>
            <c:numRef>
              <c:f>'Ocean Basin'!$C$25:$C$27</c:f>
              <c:numCache>
                <c:formatCode>0.00</c:formatCode>
                <c:ptCount val="3"/>
                <c:pt idx="0">
                  <c:v>22.135919999999999</c:v>
                </c:pt>
                <c:pt idx="1">
                  <c:v>22.026029999999999</c:v>
                </c:pt>
                <c:pt idx="2">
                  <c:v>22.216919999999998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0-A14D-960B-49104FC9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2495"/>
        <c:axId val="2045353056"/>
      </c:scatterChart>
      <c:valAx>
        <c:axId val="7845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53056"/>
        <c:crosses val="autoZero"/>
        <c:crossBetween val="midCat"/>
      </c:valAx>
      <c:valAx>
        <c:axId val="20453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Pacific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Basin'!$B$28:$B$34</c:f>
              <c:numCache>
                <c:formatCode>General</c:formatCode>
                <c:ptCount val="7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200</c:v>
                </c:pt>
                <c:pt idx="4">
                  <c:v>500</c:v>
                </c:pt>
                <c:pt idx="5">
                  <c:v>770</c:v>
                </c:pt>
                <c:pt idx="6">
                  <c:v>1000</c:v>
                </c:pt>
              </c:numCache>
            </c:numRef>
          </c:xVal>
          <c:yVal>
            <c:numRef>
              <c:f>'Ocean Basin'!$C$28:$C$34</c:f>
              <c:numCache>
                <c:formatCode>0.00</c:formatCode>
                <c:ptCount val="7"/>
                <c:pt idx="0">
                  <c:v>22.117229999999999</c:v>
                </c:pt>
                <c:pt idx="1">
                  <c:v>22.150320000000001</c:v>
                </c:pt>
                <c:pt idx="2">
                  <c:v>22.650490000000001</c:v>
                </c:pt>
                <c:pt idx="3">
                  <c:v>22.573619999999998</c:v>
                </c:pt>
                <c:pt idx="4">
                  <c:v>23.380410000000001</c:v>
                </c:pt>
                <c:pt idx="5">
                  <c:v>21.825579999999999</c:v>
                </c:pt>
                <c:pt idx="6">
                  <c:v>21.729959999999998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E-A243-9956-607E1308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40432"/>
        <c:axId val="2086698720"/>
      </c:scatterChart>
      <c:valAx>
        <c:axId val="7961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98720"/>
        <c:crosses val="autoZero"/>
        <c:crossBetween val="midCat"/>
      </c:valAx>
      <c:valAx>
        <c:axId val="20866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  <a:r>
              <a:rPr lang="en-US" baseline="0"/>
              <a:t> Pacific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Basin'!$B$35:$B$40</c:f>
              <c:numCache>
                <c:formatCode>General</c:formatCode>
                <c:ptCount val="6"/>
                <c:pt idx="0">
                  <c:v>14</c:v>
                </c:pt>
                <c:pt idx="1">
                  <c:v>51</c:v>
                </c:pt>
                <c:pt idx="2">
                  <c:v>100</c:v>
                </c:pt>
                <c:pt idx="3">
                  <c:v>202</c:v>
                </c:pt>
                <c:pt idx="4">
                  <c:v>1008</c:v>
                </c:pt>
                <c:pt idx="5">
                  <c:v>5601</c:v>
                </c:pt>
              </c:numCache>
            </c:numRef>
          </c:xVal>
          <c:yVal>
            <c:numRef>
              <c:f>'Ocean Basin'!$C$35:$C$40</c:f>
              <c:numCache>
                <c:formatCode>0.00</c:formatCode>
                <c:ptCount val="6"/>
                <c:pt idx="0">
                  <c:v>22.138850000000001</c:v>
                </c:pt>
                <c:pt idx="1">
                  <c:v>21.64189</c:v>
                </c:pt>
                <c:pt idx="2">
                  <c:v>21.94847</c:v>
                </c:pt>
                <c:pt idx="3">
                  <c:v>22.651430000000001</c:v>
                </c:pt>
                <c:pt idx="4">
                  <c:v>21.792739999999998</c:v>
                </c:pt>
                <c:pt idx="5">
                  <c:v>21.279430000000001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D-AC45-AF3C-045C2AD1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58400"/>
        <c:axId val="820814352"/>
      </c:scatterChart>
      <c:valAx>
        <c:axId val="8207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14352"/>
        <c:crosses val="autoZero"/>
        <c:crossBetween val="midCat"/>
      </c:valAx>
      <c:valAx>
        <c:axId val="8208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diversity</a:t>
            </a:r>
            <a:r>
              <a:rPr lang="en-US" baseline="0"/>
              <a:t> by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'Ocean Depth'!$F$17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'Ocean Depth'!$E$18:$E$21</c:f>
              <c:strCache>
                <c:ptCount val="4"/>
                <c:pt idx="0">
                  <c:v>[1-50)</c:v>
                </c:pt>
                <c:pt idx="1">
                  <c:v>[50-200)</c:v>
                </c:pt>
                <c:pt idx="2">
                  <c:v>[200-800)</c:v>
                </c:pt>
                <c:pt idx="3">
                  <c:v>[800-5602)</c:v>
                </c:pt>
              </c:strCache>
            </c:strRef>
          </c:cat>
          <c:val>
            <c:numRef>
              <c:f>'Ocean Depth'!$F$18:$F$21</c:f>
              <c:numCache>
                <c:formatCode>0.00</c:formatCode>
                <c:ptCount val="4"/>
                <c:pt idx="0">
                  <c:v>21.555413333333334</c:v>
                </c:pt>
                <c:pt idx="1">
                  <c:v>21.810918181818177</c:v>
                </c:pt>
                <c:pt idx="2">
                  <c:v>21.913069090909094</c:v>
                </c:pt>
                <c:pt idx="3">
                  <c:v>21.258643749999997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7-6346-95FC-94606916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566912"/>
        <c:axId val="652398208"/>
      </c:barChart>
      <c:catAx>
        <c:axId val="70656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98208"/>
        <c:crosses val="autoZero"/>
        <c:auto val="1"/>
        <c:lblAlgn val="ctr"/>
        <c:lblOffset val="100"/>
        <c:noMultiLvlLbl val="0"/>
      </c:catAx>
      <c:valAx>
        <c:axId val="6523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'Ocean Depth'!$C$1</c:f>
              <c:strCache>
                <c:ptCount val="1"/>
                <c:pt idx="0">
                  <c:v>Nonpareil diveristy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1.3434383202099737E-2"/>
                  <c:y val="-0.36222477398658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'Ocean Depth'!$B$2:$B$40</c:f>
              <c:numCache>
                <c:formatCode>General</c:formatCode>
                <c:ptCount val="3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21</c:v>
                </c:pt>
                <c:pt idx="6">
                  <c:v>25</c:v>
                </c:pt>
                <c:pt idx="7">
                  <c:v>40</c:v>
                </c:pt>
                <c:pt idx="8">
                  <c:v>40</c:v>
                </c:pt>
                <c:pt idx="9">
                  <c:v>51</c:v>
                </c:pt>
                <c:pt idx="10">
                  <c:v>75</c:v>
                </c:pt>
                <c:pt idx="11">
                  <c:v>80</c:v>
                </c:pt>
                <c:pt idx="12">
                  <c:v>88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125</c:v>
                </c:pt>
                <c:pt idx="17">
                  <c:v>125</c:v>
                </c:pt>
                <c:pt idx="18">
                  <c:v>150</c:v>
                </c:pt>
                <c:pt idx="19">
                  <c:v>184</c:v>
                </c:pt>
                <c:pt idx="20">
                  <c:v>200</c:v>
                </c:pt>
                <c:pt idx="21">
                  <c:v>202</c:v>
                </c:pt>
                <c:pt idx="22">
                  <c:v>250</c:v>
                </c:pt>
                <c:pt idx="23">
                  <c:v>300</c:v>
                </c:pt>
                <c:pt idx="24">
                  <c:v>301</c:v>
                </c:pt>
                <c:pt idx="25">
                  <c:v>500</c:v>
                </c:pt>
                <c:pt idx="26">
                  <c:v>500</c:v>
                </c:pt>
                <c:pt idx="27">
                  <c:v>600</c:v>
                </c:pt>
                <c:pt idx="28">
                  <c:v>640</c:v>
                </c:pt>
                <c:pt idx="29">
                  <c:v>740</c:v>
                </c:pt>
                <c:pt idx="30">
                  <c:v>770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1008</c:v>
                </c:pt>
                <c:pt idx="35">
                  <c:v>1055</c:v>
                </c:pt>
                <c:pt idx="36">
                  <c:v>1470</c:v>
                </c:pt>
                <c:pt idx="37">
                  <c:v>2170</c:v>
                </c:pt>
                <c:pt idx="38">
                  <c:v>5601</c:v>
                </c:pt>
              </c:numCache>
            </c:numRef>
          </c:xVal>
          <c:yVal>
            <c:numRef>
              <c:f>'Ocean Depth'!$C$2:$C$40</c:f>
              <c:numCache>
                <c:formatCode>0.00</c:formatCode>
                <c:ptCount val="39"/>
                <c:pt idx="0">
                  <c:v>20.175039999999999</c:v>
                </c:pt>
                <c:pt idx="1">
                  <c:v>21.30922</c:v>
                </c:pt>
                <c:pt idx="2">
                  <c:v>22.21292</c:v>
                </c:pt>
                <c:pt idx="3">
                  <c:v>22.135919999999999</c:v>
                </c:pt>
                <c:pt idx="4">
                  <c:v>22.138850000000001</c:v>
                </c:pt>
                <c:pt idx="5">
                  <c:v>20.437519999999999</c:v>
                </c:pt>
                <c:pt idx="6">
                  <c:v>22.117229999999999</c:v>
                </c:pt>
                <c:pt idx="7">
                  <c:v>21.398340000000001</c:v>
                </c:pt>
                <c:pt idx="8">
                  <c:v>21.816490000000002</c:v>
                </c:pt>
                <c:pt idx="9">
                  <c:v>21.64189</c:v>
                </c:pt>
                <c:pt idx="10">
                  <c:v>22.150320000000001</c:v>
                </c:pt>
                <c:pt idx="11">
                  <c:v>22.259270000000001</c:v>
                </c:pt>
                <c:pt idx="12">
                  <c:v>20.41771</c:v>
                </c:pt>
                <c:pt idx="13">
                  <c:v>21.89995</c:v>
                </c:pt>
                <c:pt idx="14">
                  <c:v>22.026029999999999</c:v>
                </c:pt>
                <c:pt idx="15">
                  <c:v>21.94847</c:v>
                </c:pt>
                <c:pt idx="16">
                  <c:v>21.430949999999999</c:v>
                </c:pt>
                <c:pt idx="17">
                  <c:v>22.650490000000001</c:v>
                </c:pt>
                <c:pt idx="18">
                  <c:v>20.279160000000001</c:v>
                </c:pt>
                <c:pt idx="19">
                  <c:v>21.847570000000001</c:v>
                </c:pt>
                <c:pt idx="20">
                  <c:v>22.573619999999998</c:v>
                </c:pt>
                <c:pt idx="21">
                  <c:v>22.651430000000001</c:v>
                </c:pt>
                <c:pt idx="22">
                  <c:v>22.308009999999999</c:v>
                </c:pt>
                <c:pt idx="23">
                  <c:v>20.239419999999999</c:v>
                </c:pt>
                <c:pt idx="24">
                  <c:v>22.128340000000001</c:v>
                </c:pt>
                <c:pt idx="25">
                  <c:v>21.604800000000001</c:v>
                </c:pt>
                <c:pt idx="26">
                  <c:v>23.380410000000001</c:v>
                </c:pt>
                <c:pt idx="27">
                  <c:v>20.320799999999998</c:v>
                </c:pt>
                <c:pt idx="28">
                  <c:v>21.41423</c:v>
                </c:pt>
                <c:pt idx="29">
                  <c:v>21.92942</c:v>
                </c:pt>
                <c:pt idx="30">
                  <c:v>21.825579999999999</c:v>
                </c:pt>
                <c:pt idx="31">
                  <c:v>22.216919999999998</c:v>
                </c:pt>
                <c:pt idx="32">
                  <c:v>21.098800000000001</c:v>
                </c:pt>
                <c:pt idx="33">
                  <c:v>21.729959999999998</c:v>
                </c:pt>
                <c:pt idx="34">
                  <c:v>21.792739999999998</c:v>
                </c:pt>
                <c:pt idx="35">
                  <c:v>21.915320000000001</c:v>
                </c:pt>
                <c:pt idx="36">
                  <c:v>21.147179999999999</c:v>
                </c:pt>
                <c:pt idx="37">
                  <c:v>20.827169999999999</c:v>
                </c:pt>
                <c:pt idx="38">
                  <c:v>21.279430000000001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1-6A44-8D19-CB118FAC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2336"/>
        <c:axId val="1879443552"/>
      </c:scatterChart>
      <c:valAx>
        <c:axId val="9199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43552"/>
        <c:crosses val="autoZero"/>
        <c:crossBetween val="midCat"/>
      </c:valAx>
      <c:valAx>
        <c:axId val="18794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Nonpareil</a:t>
                </a:r>
                <a:r>
                  <a:rPr lang="en-US" baseline="0"/>
                  <a:t> diversity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'Ocean Density'!$C$1</c:f>
              <c:strCache>
                <c:ptCount val="1"/>
                <c:pt idx="0">
                  <c:v>diversity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'Ocean Density'!$B$2:$B$40</c:f>
              <c:numCache>
                <c:formatCode>General</c:formatCode>
                <c:ptCount val="39"/>
                <c:pt idx="0">
                  <c:v>23.582899449999999</c:v>
                </c:pt>
                <c:pt idx="1">
                  <c:v>24.013491869999999</c:v>
                </c:pt>
                <c:pt idx="2">
                  <c:v>25.588882290000001</c:v>
                </c:pt>
                <c:pt idx="3">
                  <c:v>26.608953899999999</c:v>
                </c:pt>
                <c:pt idx="4">
                  <c:v>27.010522829999999</c:v>
                </c:pt>
                <c:pt idx="5">
                  <c:v>27.334842500000001</c:v>
                </c:pt>
                <c:pt idx="6">
                  <c:v>27.617862410000001</c:v>
                </c:pt>
                <c:pt idx="7">
                  <c:v>27.723835009999998</c:v>
                </c:pt>
                <c:pt idx="8">
                  <c:v>27.731449690000002</c:v>
                </c:pt>
                <c:pt idx="9">
                  <c:v>24.254245619999999</c:v>
                </c:pt>
                <c:pt idx="10">
                  <c:v>24.243054969999999</c:v>
                </c:pt>
                <c:pt idx="11">
                  <c:v>27.12294876</c:v>
                </c:pt>
                <c:pt idx="12">
                  <c:v>25.052622939999999</c:v>
                </c:pt>
                <c:pt idx="13">
                  <c:v>25.852548049999999</c:v>
                </c:pt>
                <c:pt idx="14">
                  <c:v>26.44097945</c:v>
                </c:pt>
                <c:pt idx="15">
                  <c:v>26.679522429999999</c:v>
                </c:pt>
                <c:pt idx="16">
                  <c:v>27.00470344</c:v>
                </c:pt>
                <c:pt idx="17">
                  <c:v>27.535873980000002</c:v>
                </c:pt>
                <c:pt idx="18">
                  <c:v>26.165718479999999</c:v>
                </c:pt>
                <c:pt idx="19">
                  <c:v>26.30549216</c:v>
                </c:pt>
                <c:pt idx="20">
                  <c:v>26.466637179999999</c:v>
                </c:pt>
                <c:pt idx="21">
                  <c:v>26.428078790000001</c:v>
                </c:pt>
                <c:pt idx="22">
                  <c:v>27.146151769999999</c:v>
                </c:pt>
                <c:pt idx="23">
                  <c:v>24.409292829999998</c:v>
                </c:pt>
                <c:pt idx="24">
                  <c:v>24.822123829999999</c:v>
                </c:pt>
                <c:pt idx="25">
                  <c:v>27.29411077</c:v>
                </c:pt>
                <c:pt idx="26">
                  <c:v>23.76572797</c:v>
                </c:pt>
                <c:pt idx="27">
                  <c:v>24.198713900000001</c:v>
                </c:pt>
                <c:pt idx="28">
                  <c:v>24.68060273</c:v>
                </c:pt>
                <c:pt idx="29">
                  <c:v>25.20732585</c:v>
                </c:pt>
                <c:pt idx="30">
                  <c:v>26.69365565</c:v>
                </c:pt>
                <c:pt idx="31">
                  <c:v>27.154685019999999</c:v>
                </c:pt>
                <c:pt idx="32">
                  <c:v>27.379332430000002</c:v>
                </c:pt>
                <c:pt idx="33">
                  <c:v>25.322535810000002</c:v>
                </c:pt>
                <c:pt idx="34">
                  <c:v>25.320481239999999</c:v>
                </c:pt>
                <c:pt idx="35">
                  <c:v>25.55868121</c:v>
                </c:pt>
                <c:pt idx="36">
                  <c:v>26.098132549999999</c:v>
                </c:pt>
                <c:pt idx="37">
                  <c:v>27.138010860000001</c:v>
                </c:pt>
                <c:pt idx="38">
                  <c:v>27.80039786</c:v>
                </c:pt>
              </c:numCache>
            </c:numRef>
          </c:xVal>
          <c:yVal>
            <c:numRef>
              <c:f>'Ocean Density'!$C$2:$C$40</c:f>
              <c:numCache>
                <c:formatCode>0.00</c:formatCode>
                <c:ptCount val="39"/>
                <c:pt idx="0">
                  <c:v>20.175039999999999</c:v>
                </c:pt>
                <c:pt idx="1">
                  <c:v>20.437519999999999</c:v>
                </c:pt>
                <c:pt idx="2">
                  <c:v>20.41771</c:v>
                </c:pt>
                <c:pt idx="3">
                  <c:v>20.279160000000001</c:v>
                </c:pt>
                <c:pt idx="4">
                  <c:v>20.239419999999999</c:v>
                </c:pt>
                <c:pt idx="5">
                  <c:v>20.320799999999998</c:v>
                </c:pt>
                <c:pt idx="6">
                  <c:v>21.098800000000001</c:v>
                </c:pt>
                <c:pt idx="7">
                  <c:v>21.147179999999999</c:v>
                </c:pt>
                <c:pt idx="8">
                  <c:v>20.827169999999999</c:v>
                </c:pt>
                <c:pt idx="9">
                  <c:v>21.30922</c:v>
                </c:pt>
                <c:pt idx="10">
                  <c:v>21.430949999999999</c:v>
                </c:pt>
                <c:pt idx="11">
                  <c:v>21.41423</c:v>
                </c:pt>
                <c:pt idx="12">
                  <c:v>21.398340000000001</c:v>
                </c:pt>
                <c:pt idx="13">
                  <c:v>21.89995</c:v>
                </c:pt>
                <c:pt idx="14">
                  <c:v>21.847570000000001</c:v>
                </c:pt>
                <c:pt idx="15">
                  <c:v>22.128340000000001</c:v>
                </c:pt>
                <c:pt idx="16">
                  <c:v>21.604800000000001</c:v>
                </c:pt>
                <c:pt idx="17">
                  <c:v>21.915320000000001</c:v>
                </c:pt>
                <c:pt idx="18">
                  <c:v>22.21292</c:v>
                </c:pt>
                <c:pt idx="19">
                  <c:v>21.816490000000002</c:v>
                </c:pt>
                <c:pt idx="20">
                  <c:v>22.259270000000001</c:v>
                </c:pt>
                <c:pt idx="21">
                  <c:v>22.308009999999999</c:v>
                </c:pt>
                <c:pt idx="22">
                  <c:v>21.92942</c:v>
                </c:pt>
                <c:pt idx="23">
                  <c:v>22.135919999999999</c:v>
                </c:pt>
                <c:pt idx="24">
                  <c:v>22.026029999999999</c:v>
                </c:pt>
                <c:pt idx="25">
                  <c:v>22.216919999999998</c:v>
                </c:pt>
                <c:pt idx="26">
                  <c:v>22.117229999999999</c:v>
                </c:pt>
                <c:pt idx="27">
                  <c:v>22.150320000000001</c:v>
                </c:pt>
                <c:pt idx="28">
                  <c:v>22.650490000000001</c:v>
                </c:pt>
                <c:pt idx="29">
                  <c:v>22.573619999999998</c:v>
                </c:pt>
                <c:pt idx="30">
                  <c:v>23.380410000000001</c:v>
                </c:pt>
                <c:pt idx="31">
                  <c:v>21.825579999999999</c:v>
                </c:pt>
                <c:pt idx="32">
                  <c:v>21.729959999999998</c:v>
                </c:pt>
                <c:pt idx="33">
                  <c:v>22.138850000000001</c:v>
                </c:pt>
                <c:pt idx="34">
                  <c:v>21.64189</c:v>
                </c:pt>
                <c:pt idx="35">
                  <c:v>21.94847</c:v>
                </c:pt>
                <c:pt idx="36">
                  <c:v>22.651430000000001</c:v>
                </c:pt>
                <c:pt idx="37">
                  <c:v>21.792739999999998</c:v>
                </c:pt>
                <c:pt idx="38">
                  <c:v>21.279430000000001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6-4744-B6FD-922C2DD25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28032"/>
        <c:axId val="583752368"/>
      </c:scatterChart>
      <c:valAx>
        <c:axId val="5835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(rho)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52368"/>
        <c:crosses val="autoZero"/>
        <c:crossBetween val="midCat"/>
      </c:valAx>
      <c:valAx>
        <c:axId val="5837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2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Density'!$B$2:$B$13</c:f>
              <c:numCache>
                <c:formatCode>General</c:formatCode>
                <c:ptCount val="12"/>
                <c:pt idx="0">
                  <c:v>23.582899449999999</c:v>
                </c:pt>
                <c:pt idx="1">
                  <c:v>24.013491869999999</c:v>
                </c:pt>
                <c:pt idx="2">
                  <c:v>25.588882290000001</c:v>
                </c:pt>
                <c:pt idx="3">
                  <c:v>26.608953899999999</c:v>
                </c:pt>
                <c:pt idx="4">
                  <c:v>27.010522829999999</c:v>
                </c:pt>
                <c:pt idx="5">
                  <c:v>27.334842500000001</c:v>
                </c:pt>
                <c:pt idx="6">
                  <c:v>27.617862410000001</c:v>
                </c:pt>
                <c:pt idx="7">
                  <c:v>27.723835009999998</c:v>
                </c:pt>
                <c:pt idx="8">
                  <c:v>27.731449690000002</c:v>
                </c:pt>
                <c:pt idx="9">
                  <c:v>24.254245619999999</c:v>
                </c:pt>
                <c:pt idx="10">
                  <c:v>24.243054969999999</c:v>
                </c:pt>
                <c:pt idx="11">
                  <c:v>27.12294876</c:v>
                </c:pt>
              </c:numCache>
            </c:numRef>
          </c:xVal>
          <c:yVal>
            <c:numRef>
              <c:f>'Ocean Density'!$C$2:$C$13</c:f>
              <c:numCache>
                <c:formatCode>0.00</c:formatCode>
                <c:ptCount val="12"/>
                <c:pt idx="0">
                  <c:v>20.175039999999999</c:v>
                </c:pt>
                <c:pt idx="1">
                  <c:v>20.437519999999999</c:v>
                </c:pt>
                <c:pt idx="2">
                  <c:v>20.41771</c:v>
                </c:pt>
                <c:pt idx="3">
                  <c:v>20.279160000000001</c:v>
                </c:pt>
                <c:pt idx="4">
                  <c:v>20.239419999999999</c:v>
                </c:pt>
                <c:pt idx="5">
                  <c:v>20.320799999999998</c:v>
                </c:pt>
                <c:pt idx="6">
                  <c:v>21.098800000000001</c:v>
                </c:pt>
                <c:pt idx="7">
                  <c:v>21.147179999999999</c:v>
                </c:pt>
                <c:pt idx="8">
                  <c:v>20.827169999999999</c:v>
                </c:pt>
                <c:pt idx="9">
                  <c:v>21.30922</c:v>
                </c:pt>
                <c:pt idx="10">
                  <c:v>21.430949999999999</c:v>
                </c:pt>
                <c:pt idx="11">
                  <c:v>21.41423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9-484F-A666-BCAF2CEF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008192"/>
        <c:axId val="885396480"/>
      </c:scatterChart>
      <c:valAx>
        <c:axId val="10380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Density (rho)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96480"/>
        <c:crosses val="autoZero"/>
        <c:crossBetween val="midCat"/>
      </c:valAx>
      <c:valAx>
        <c:axId val="8853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Nonpareil</a:t>
                </a:r>
                <a:r>
                  <a:rPr lang="en-US" baseline="0"/>
                  <a:t> diversity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 AlphaDepth'!$H$1</c:f>
              <c:strCache>
                <c:ptCount val="1"/>
                <c:pt idx="0">
                  <c:v>Nonpareil Diversity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63648293963255"/>
                  <c:y val="0.323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'GoM AlphaDepth'!$G$2:$G$10</c:f>
              <c:numCache>
                <c:formatCode>General</c:formatCode>
                <c:ptCount val="9"/>
                <c:pt idx="0">
                  <c:v>3</c:v>
                </c:pt>
                <c:pt idx="1">
                  <c:v>25</c:v>
                </c:pt>
                <c:pt idx="2">
                  <c:v>73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1000</c:v>
                </c:pt>
                <c:pt idx="7">
                  <c:v>1470</c:v>
                </c:pt>
                <c:pt idx="8">
                  <c:v>2107</c:v>
                </c:pt>
              </c:numCache>
            </c:numRef>
          </c:xVal>
          <c:yVal>
            <c:numRef>
              <c:f>'GoM AlphaDepth'!$H$2:$H$10</c:f>
              <c:numCache>
                <c:formatCode>General</c:formatCode>
                <c:ptCount val="9"/>
                <c:pt idx="0">
                  <c:v>20.175039999999999</c:v>
                </c:pt>
                <c:pt idx="1">
                  <c:v>20.437519999999999</c:v>
                </c:pt>
                <c:pt idx="2">
                  <c:v>20.41771</c:v>
                </c:pt>
                <c:pt idx="3">
                  <c:v>20.279160000000001</c:v>
                </c:pt>
                <c:pt idx="4">
                  <c:v>20.239419999999999</c:v>
                </c:pt>
                <c:pt idx="5">
                  <c:v>20.320799999999998</c:v>
                </c:pt>
                <c:pt idx="6">
                  <c:v>21.098800000000001</c:v>
                </c:pt>
                <c:pt idx="7">
                  <c:v>21.147179999999999</c:v>
                </c:pt>
                <c:pt idx="8">
                  <c:v>20.827169999999999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3-474A-8CBC-8CF5B541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04048"/>
        <c:axId val="885438848"/>
      </c:scatterChart>
      <c:valAx>
        <c:axId val="18791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38848"/>
        <c:crosses val="autoZero"/>
        <c:crossBetween val="midCat"/>
      </c:valAx>
      <c:valAx>
        <c:axId val="8854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Atlantic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Density'!$B$14:$B$24</c:f>
              <c:numCache>
                <c:formatCode>General</c:formatCode>
                <c:ptCount val="11"/>
                <c:pt idx="0">
                  <c:v>25.052622939999999</c:v>
                </c:pt>
                <c:pt idx="1">
                  <c:v>25.852548049999999</c:v>
                </c:pt>
                <c:pt idx="2">
                  <c:v>26.44097945</c:v>
                </c:pt>
                <c:pt idx="3">
                  <c:v>26.679522429999999</c:v>
                </c:pt>
                <c:pt idx="4">
                  <c:v>27.00470344</c:v>
                </c:pt>
                <c:pt idx="5">
                  <c:v>27.535873980000002</c:v>
                </c:pt>
                <c:pt idx="6">
                  <c:v>26.165718479999999</c:v>
                </c:pt>
                <c:pt idx="7">
                  <c:v>26.30549216</c:v>
                </c:pt>
                <c:pt idx="8">
                  <c:v>26.466637179999999</c:v>
                </c:pt>
                <c:pt idx="9">
                  <c:v>26.428078790000001</c:v>
                </c:pt>
                <c:pt idx="10">
                  <c:v>27.146151769999999</c:v>
                </c:pt>
              </c:numCache>
            </c:numRef>
          </c:xVal>
          <c:yVal>
            <c:numRef>
              <c:f>'Ocean Density'!$C$14:$C$24</c:f>
              <c:numCache>
                <c:formatCode>0.00</c:formatCode>
                <c:ptCount val="11"/>
                <c:pt idx="0">
                  <c:v>21.398340000000001</c:v>
                </c:pt>
                <c:pt idx="1">
                  <c:v>21.89995</c:v>
                </c:pt>
                <c:pt idx="2">
                  <c:v>21.847570000000001</c:v>
                </c:pt>
                <c:pt idx="3">
                  <c:v>22.128340000000001</c:v>
                </c:pt>
                <c:pt idx="4">
                  <c:v>21.604800000000001</c:v>
                </c:pt>
                <c:pt idx="5">
                  <c:v>21.915320000000001</c:v>
                </c:pt>
                <c:pt idx="6">
                  <c:v>22.21292</c:v>
                </c:pt>
                <c:pt idx="7">
                  <c:v>21.816490000000002</c:v>
                </c:pt>
                <c:pt idx="8">
                  <c:v>22.259270000000001</c:v>
                </c:pt>
                <c:pt idx="9">
                  <c:v>22.308009999999999</c:v>
                </c:pt>
                <c:pt idx="10">
                  <c:v>21.92942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7745-BC3B-51DFD3F9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79104"/>
        <c:axId val="684073792"/>
      </c:scatterChart>
      <c:valAx>
        <c:axId val="19453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Density (rho)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3792"/>
        <c:crosses val="autoZero"/>
        <c:crossBetween val="midCat"/>
      </c:valAx>
      <c:valAx>
        <c:axId val="6840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Atlantic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Density'!$B$25:$B$27</c:f>
              <c:numCache>
                <c:formatCode>General</c:formatCode>
                <c:ptCount val="3"/>
                <c:pt idx="0">
                  <c:v>24.409292829999998</c:v>
                </c:pt>
                <c:pt idx="1">
                  <c:v>24.822123829999999</c:v>
                </c:pt>
                <c:pt idx="2">
                  <c:v>27.29411077</c:v>
                </c:pt>
              </c:numCache>
            </c:numRef>
          </c:xVal>
          <c:yVal>
            <c:numRef>
              <c:f>'Ocean Density'!$C$25:$C$27</c:f>
              <c:numCache>
                <c:formatCode>0.00</c:formatCode>
                <c:ptCount val="3"/>
                <c:pt idx="0">
                  <c:v>22.135919999999999</c:v>
                </c:pt>
                <c:pt idx="1">
                  <c:v>22.026029999999999</c:v>
                </c:pt>
                <c:pt idx="2">
                  <c:v>22.216919999999998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0-7647-95ED-D75B5D2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01936"/>
        <c:axId val="650239680"/>
      </c:scatterChart>
      <c:valAx>
        <c:axId val="9199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Density (rho)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9680"/>
        <c:crosses val="autoZero"/>
        <c:crossBetween val="midCat"/>
      </c:valAx>
      <c:valAx>
        <c:axId val="650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Pacific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Density'!$B$28:$B$34</c:f>
              <c:numCache>
                <c:formatCode>General</c:formatCode>
                <c:ptCount val="7"/>
                <c:pt idx="0">
                  <c:v>23.76572797</c:v>
                </c:pt>
                <c:pt idx="1">
                  <c:v>24.198713900000001</c:v>
                </c:pt>
                <c:pt idx="2">
                  <c:v>24.68060273</c:v>
                </c:pt>
                <c:pt idx="3">
                  <c:v>25.20732585</c:v>
                </c:pt>
                <c:pt idx="4">
                  <c:v>26.69365565</c:v>
                </c:pt>
                <c:pt idx="5">
                  <c:v>27.154685019999999</c:v>
                </c:pt>
                <c:pt idx="6">
                  <c:v>27.379332430000002</c:v>
                </c:pt>
              </c:numCache>
            </c:numRef>
          </c:xVal>
          <c:yVal>
            <c:numRef>
              <c:f>'Ocean Density'!$C$28:$C$34</c:f>
              <c:numCache>
                <c:formatCode>0.00</c:formatCode>
                <c:ptCount val="7"/>
                <c:pt idx="0">
                  <c:v>22.117229999999999</c:v>
                </c:pt>
                <c:pt idx="1">
                  <c:v>22.150320000000001</c:v>
                </c:pt>
                <c:pt idx="2">
                  <c:v>22.650490000000001</c:v>
                </c:pt>
                <c:pt idx="3">
                  <c:v>22.573619999999998</c:v>
                </c:pt>
                <c:pt idx="4">
                  <c:v>23.380410000000001</c:v>
                </c:pt>
                <c:pt idx="5">
                  <c:v>21.825579999999999</c:v>
                </c:pt>
                <c:pt idx="6">
                  <c:v>21.729959999999998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2-D044-94D9-31F44478F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40752"/>
        <c:axId val="996045168"/>
      </c:scatterChart>
      <c:valAx>
        <c:axId val="21006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Density (rho)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45168"/>
        <c:crosses val="autoZero"/>
        <c:crossBetween val="midCat"/>
      </c:valAx>
      <c:valAx>
        <c:axId val="9960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Pacific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'Ocean Density'!$B$35:$B$40</c:f>
              <c:numCache>
                <c:formatCode>General</c:formatCode>
                <c:ptCount val="6"/>
                <c:pt idx="0">
                  <c:v>25.322535810000002</c:v>
                </c:pt>
                <c:pt idx="1">
                  <c:v>25.320481239999999</c:v>
                </c:pt>
                <c:pt idx="2">
                  <c:v>25.55868121</c:v>
                </c:pt>
                <c:pt idx="3">
                  <c:v>26.098132549999999</c:v>
                </c:pt>
                <c:pt idx="4">
                  <c:v>27.138010860000001</c:v>
                </c:pt>
                <c:pt idx="5">
                  <c:v>27.80039786</c:v>
                </c:pt>
              </c:numCache>
            </c:numRef>
          </c:xVal>
          <c:yVal>
            <c:numRef>
              <c:f>'Ocean Density'!$C$35:$C$40</c:f>
              <c:numCache>
                <c:formatCode>0.00</c:formatCode>
                <c:ptCount val="6"/>
                <c:pt idx="0">
                  <c:v>22.138850000000001</c:v>
                </c:pt>
                <c:pt idx="1">
                  <c:v>21.64189</c:v>
                </c:pt>
                <c:pt idx="2">
                  <c:v>21.94847</c:v>
                </c:pt>
                <c:pt idx="3">
                  <c:v>22.651430000000001</c:v>
                </c:pt>
                <c:pt idx="4">
                  <c:v>21.792739999999998</c:v>
                </c:pt>
                <c:pt idx="5">
                  <c:v>21.279430000000001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B-154F-B490-F573ECD6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06720"/>
        <c:axId val="2101082896"/>
      </c:scatterChart>
      <c:valAx>
        <c:axId val="19787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Density (rho)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2896"/>
        <c:crosses val="autoZero"/>
        <c:crossBetween val="midCat"/>
      </c:valAx>
      <c:valAx>
        <c:axId val="21010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 AlphaDepth'!$M$1</c:f>
              <c:strCache>
                <c:ptCount val="1"/>
                <c:pt idx="0">
                  <c:v>Nonpareil Diversity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'GoM AlphaDepth'!$L$2:$L$6</c:f>
              <c:numCache>
                <c:formatCode>General</c:formatCode>
                <c:ptCount val="5"/>
                <c:pt idx="0">
                  <c:v>3</c:v>
                </c:pt>
                <c:pt idx="1">
                  <c:v>21</c:v>
                </c:pt>
                <c:pt idx="2">
                  <c:v>88</c:v>
                </c:pt>
                <c:pt idx="3">
                  <c:v>150</c:v>
                </c:pt>
                <c:pt idx="4">
                  <c:v>375</c:v>
                </c:pt>
              </c:numCache>
            </c:numRef>
          </c:xVal>
          <c:yVal>
            <c:numRef>
              <c:f>'GoM AlphaDepth'!$M$2:$M$6</c:f>
              <c:numCache>
                <c:formatCode>General</c:formatCode>
                <c:ptCount val="5"/>
                <c:pt idx="0">
                  <c:v>20.323530000000002</c:v>
                </c:pt>
                <c:pt idx="1">
                  <c:v>20.545719999999999</c:v>
                </c:pt>
                <c:pt idx="2">
                  <c:v>20.859249999999999</c:v>
                </c:pt>
                <c:pt idx="3">
                  <c:v>21.203199999999999</c:v>
                </c:pt>
                <c:pt idx="4">
                  <c:v>21.00338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C-CC44-A53F-F571BA15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19760"/>
        <c:axId val="685283168"/>
      </c:scatterChart>
      <c:valAx>
        <c:axId val="18794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3168"/>
        <c:crosses val="autoZero"/>
        <c:crossBetween val="midCat"/>
      </c:valAx>
      <c:valAx>
        <c:axId val="6852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 AlphaDepth'!$R$1</c:f>
              <c:strCache>
                <c:ptCount val="1"/>
                <c:pt idx="0">
                  <c:v>Nonpareil Diversity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9.3885608048993874E-2"/>
                  <c:y val="0.3387747885680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'GoM AlphaDepth'!$Q$2:$Q$20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21</c:v>
                </c:pt>
                <c:pt idx="5">
                  <c:v>25</c:v>
                </c:pt>
                <c:pt idx="6">
                  <c:v>70</c:v>
                </c:pt>
                <c:pt idx="7">
                  <c:v>73</c:v>
                </c:pt>
                <c:pt idx="8">
                  <c:v>88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375</c:v>
                </c:pt>
                <c:pt idx="15">
                  <c:v>600</c:v>
                </c:pt>
                <c:pt idx="16">
                  <c:v>1000</c:v>
                </c:pt>
                <c:pt idx="17">
                  <c:v>1470</c:v>
                </c:pt>
                <c:pt idx="18">
                  <c:v>2107</c:v>
                </c:pt>
              </c:numCache>
            </c:numRef>
          </c:xVal>
          <c:yVal>
            <c:numRef>
              <c:f>'GoM AlphaDepth'!$R$2:$R$20</c:f>
              <c:numCache>
                <c:formatCode>General</c:formatCode>
                <c:ptCount val="19"/>
                <c:pt idx="0">
                  <c:v>19.61215</c:v>
                </c:pt>
                <c:pt idx="1">
                  <c:v>20.175039999999999</c:v>
                </c:pt>
                <c:pt idx="2">
                  <c:v>20.323530000000002</c:v>
                </c:pt>
                <c:pt idx="3">
                  <c:v>20.41723</c:v>
                </c:pt>
                <c:pt idx="4">
                  <c:v>20.545719999999999</c:v>
                </c:pt>
                <c:pt idx="5">
                  <c:v>20.437519999999999</c:v>
                </c:pt>
                <c:pt idx="6">
                  <c:v>21.10942</c:v>
                </c:pt>
                <c:pt idx="7">
                  <c:v>20.41771</c:v>
                </c:pt>
                <c:pt idx="8">
                  <c:v>20.859249999999999</c:v>
                </c:pt>
                <c:pt idx="9">
                  <c:v>21.111899999999999</c:v>
                </c:pt>
                <c:pt idx="10">
                  <c:v>20.279160000000001</c:v>
                </c:pt>
                <c:pt idx="11">
                  <c:v>21.203199999999999</c:v>
                </c:pt>
                <c:pt idx="12">
                  <c:v>20.802949999999999</c:v>
                </c:pt>
                <c:pt idx="13">
                  <c:v>20.239419999999999</c:v>
                </c:pt>
                <c:pt idx="14">
                  <c:v>21.00338</c:v>
                </c:pt>
                <c:pt idx="15">
                  <c:v>20.320799999999998</c:v>
                </c:pt>
                <c:pt idx="16">
                  <c:v>21.098800000000001</c:v>
                </c:pt>
                <c:pt idx="17">
                  <c:v>21.147179999999999</c:v>
                </c:pt>
                <c:pt idx="18">
                  <c:v>20.827169999999999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B-FE46-9DE5-9EF9543C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50224"/>
        <c:axId val="1934872992"/>
      </c:scatterChart>
      <c:valAx>
        <c:axId val="16332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72992"/>
        <c:crosses val="autoZero"/>
        <c:crossBetween val="midCat"/>
      </c:valAx>
      <c:valAx>
        <c:axId val="1934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Nonpareil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 GenomeSize'!$F$1</c:f>
              <c:strCache>
                <c:ptCount val="1"/>
                <c:pt idx="0">
                  <c:v>Average Genome Size (Mbp)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080927384076989E-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'GoM GenomeSize'!$B$2:$B$20</c:f>
              <c:numCache>
                <c:formatCode>General</c:formatCode>
                <c:ptCount val="19"/>
                <c:pt idx="0">
                  <c:v>3</c:v>
                </c:pt>
                <c:pt idx="1">
                  <c:v>15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  <c:pt idx="5">
                  <c:v>3</c:v>
                </c:pt>
                <c:pt idx="6">
                  <c:v>21</c:v>
                </c:pt>
                <c:pt idx="7">
                  <c:v>88</c:v>
                </c:pt>
                <c:pt idx="8">
                  <c:v>150</c:v>
                </c:pt>
                <c:pt idx="9">
                  <c:v>375</c:v>
                </c:pt>
                <c:pt idx="10">
                  <c:v>3</c:v>
                </c:pt>
                <c:pt idx="11">
                  <c:v>25</c:v>
                </c:pt>
                <c:pt idx="12">
                  <c:v>73</c:v>
                </c:pt>
                <c:pt idx="13">
                  <c:v>150</c:v>
                </c:pt>
                <c:pt idx="14">
                  <c:v>300</c:v>
                </c:pt>
                <c:pt idx="15">
                  <c:v>600</c:v>
                </c:pt>
                <c:pt idx="16">
                  <c:v>1000</c:v>
                </c:pt>
                <c:pt idx="17">
                  <c:v>1470</c:v>
                </c:pt>
                <c:pt idx="18">
                  <c:v>2107</c:v>
                </c:pt>
              </c:numCache>
            </c:numRef>
          </c:xVal>
          <c:yVal>
            <c:numRef>
              <c:f>'GoM GenomeSize'!$F$2:$F$20</c:f>
              <c:numCache>
                <c:formatCode>0.00</c:formatCode>
                <c:ptCount val="19"/>
                <c:pt idx="0">
                  <c:v>3.1574456742799999</c:v>
                </c:pt>
                <c:pt idx="1">
                  <c:v>1.99607923144</c:v>
                </c:pt>
                <c:pt idx="2">
                  <c:v>2.3613872684000001</c:v>
                </c:pt>
                <c:pt idx="3">
                  <c:v>2.5937519843799999</c:v>
                </c:pt>
                <c:pt idx="4">
                  <c:v>2.5055580916900002</c:v>
                </c:pt>
                <c:pt idx="5">
                  <c:v>1.8062245434300002</c:v>
                </c:pt>
                <c:pt idx="6">
                  <c:v>1.83562322299</c:v>
                </c:pt>
                <c:pt idx="7">
                  <c:v>2.39228208303</c:v>
                </c:pt>
                <c:pt idx="8">
                  <c:v>2.4315638819800003</c:v>
                </c:pt>
                <c:pt idx="9">
                  <c:v>2.2851703209099998</c:v>
                </c:pt>
                <c:pt idx="10">
                  <c:v>1.8546286458999999</c:v>
                </c:pt>
                <c:pt idx="11">
                  <c:v>1.9360546303499999</c:v>
                </c:pt>
                <c:pt idx="12">
                  <c:v>2.4843247316400001</c:v>
                </c:pt>
                <c:pt idx="13">
                  <c:v>2.5400702549599998</c:v>
                </c:pt>
                <c:pt idx="14">
                  <c:v>2.5212028584400001</c:v>
                </c:pt>
                <c:pt idx="15">
                  <c:v>2.2062871991800002</c:v>
                </c:pt>
                <c:pt idx="16">
                  <c:v>2.90132842461</c:v>
                </c:pt>
                <c:pt idx="17">
                  <c:v>3.0354992321700003</c:v>
                </c:pt>
                <c:pt idx="18">
                  <c:v>2.7636013475799999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245-A50A-D8216B58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465232"/>
        <c:axId val="1569481280"/>
      </c:scatterChart>
      <c:valAx>
        <c:axId val="13144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81280"/>
        <c:crosses val="autoZero"/>
        <c:crossBetween val="midCat"/>
      </c:valAx>
      <c:valAx>
        <c:axId val="15694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</a:t>
                </a:r>
                <a:r>
                  <a:rPr lang="en-US" baseline="0"/>
                  <a:t> size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78105861767279"/>
                  <c:y val="0.24564559638378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'GoM GenomeSize'!$B$2:$B$6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'GoM GenomeSize'!$F$2:$F$6</c:f>
              <c:numCache>
                <c:formatCode>0.00</c:formatCode>
                <c:ptCount val="5"/>
                <c:pt idx="0">
                  <c:v>3.1574456742799999</c:v>
                </c:pt>
                <c:pt idx="1">
                  <c:v>1.99607923144</c:v>
                </c:pt>
                <c:pt idx="2">
                  <c:v>2.3613872684000001</c:v>
                </c:pt>
                <c:pt idx="3">
                  <c:v>2.5937519843799999</c:v>
                </c:pt>
                <c:pt idx="4">
                  <c:v>2.5055580916900002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9-104E-9AF4-2331C992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92944"/>
        <c:axId val="1554232160"/>
      </c:scatterChart>
      <c:valAx>
        <c:axId val="8221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32160"/>
        <c:crosses val="autoZero"/>
        <c:crossBetween val="midCat"/>
      </c:valAx>
      <c:valAx>
        <c:axId val="15542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 (Mbp)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2 (w/out EN21)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01727909011373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'GoM GenomeSize'!$B$3:$B$6</c:f>
              <c:numCache>
                <c:formatCode>General</c:formatCode>
                <c:ptCount val="4"/>
                <c:pt idx="0">
                  <c:v>15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'GoM GenomeSize'!$F$3:$F$6</c:f>
              <c:numCache>
                <c:formatCode>0.00</c:formatCode>
                <c:ptCount val="4"/>
                <c:pt idx="0">
                  <c:v>1.99607923144</c:v>
                </c:pt>
                <c:pt idx="1">
                  <c:v>2.3613872684000001</c:v>
                </c:pt>
                <c:pt idx="2">
                  <c:v>2.5937519843799999</c:v>
                </c:pt>
                <c:pt idx="3">
                  <c:v>2.5055580916900002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0-634D-B348-58A322E1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00160"/>
        <c:axId val="1633225664"/>
      </c:scatterChart>
      <c:valAx>
        <c:axId val="13302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25664"/>
        <c:crosses val="autoZero"/>
        <c:crossBetween val="midCat"/>
      </c:valAx>
      <c:valAx>
        <c:axId val="16332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 (Mbp)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332458442694666E-2"/>
                  <c:y val="0.29369459025955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'GoM GenomeSize'!$B$7:$B$11</c:f>
              <c:numCache>
                <c:formatCode>General</c:formatCode>
                <c:ptCount val="5"/>
                <c:pt idx="0">
                  <c:v>3</c:v>
                </c:pt>
                <c:pt idx="1">
                  <c:v>21</c:v>
                </c:pt>
                <c:pt idx="2">
                  <c:v>88</c:v>
                </c:pt>
                <c:pt idx="3">
                  <c:v>150</c:v>
                </c:pt>
                <c:pt idx="4">
                  <c:v>375</c:v>
                </c:pt>
              </c:numCache>
            </c:numRef>
          </c:xVal>
          <c:yVal>
            <c:numRef>
              <c:f>'GoM GenomeSize'!$F$7:$F$11</c:f>
              <c:numCache>
                <c:formatCode>0.00</c:formatCode>
                <c:ptCount val="5"/>
                <c:pt idx="0">
                  <c:v>1.8062245434300002</c:v>
                </c:pt>
                <c:pt idx="1">
                  <c:v>1.83562322299</c:v>
                </c:pt>
                <c:pt idx="2">
                  <c:v>2.39228208303</c:v>
                </c:pt>
                <c:pt idx="3">
                  <c:v>2.4315638819800003</c:v>
                </c:pt>
                <c:pt idx="4">
                  <c:v>2.2851703209099998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4-A946-A2DC-C4E15CE4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86016"/>
        <c:axId val="1633040576"/>
      </c:scatterChart>
      <c:valAx>
        <c:axId val="15696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40576"/>
        <c:crosses val="autoZero"/>
        <c:crossBetween val="midCat"/>
      </c:valAx>
      <c:valAx>
        <c:axId val="16330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</a:t>
                </a:r>
                <a:r>
                  <a:rPr lang="en-US" baseline="0"/>
                  <a:t> size (Mbp)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1920384951881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'GoM GenomeSize'!$B$12:$B$20</c:f>
              <c:numCache>
                <c:formatCode>General</c:formatCode>
                <c:ptCount val="9"/>
                <c:pt idx="0">
                  <c:v>3</c:v>
                </c:pt>
                <c:pt idx="1">
                  <c:v>25</c:v>
                </c:pt>
                <c:pt idx="2">
                  <c:v>73</c:v>
                </c:pt>
                <c:pt idx="3">
                  <c:v>150</c:v>
                </c:pt>
                <c:pt idx="4">
                  <c:v>300</c:v>
                </c:pt>
                <c:pt idx="5">
                  <c:v>600</c:v>
                </c:pt>
                <c:pt idx="6">
                  <c:v>1000</c:v>
                </c:pt>
                <c:pt idx="7">
                  <c:v>1470</c:v>
                </c:pt>
                <c:pt idx="8">
                  <c:v>2107</c:v>
                </c:pt>
              </c:numCache>
            </c:numRef>
          </c:xVal>
          <c:yVal>
            <c:numRef>
              <c:f>'GoM GenomeSize'!$F$12:$F$20</c:f>
              <c:numCache>
                <c:formatCode>0.00</c:formatCode>
                <c:ptCount val="9"/>
                <c:pt idx="0">
                  <c:v>1.8546286458999999</c:v>
                </c:pt>
                <c:pt idx="1">
                  <c:v>1.9360546303499999</c:v>
                </c:pt>
                <c:pt idx="2">
                  <c:v>2.4843247316400001</c:v>
                </c:pt>
                <c:pt idx="3">
                  <c:v>2.5400702549599998</c:v>
                </c:pt>
                <c:pt idx="4">
                  <c:v>2.5212028584400001</c:v>
                </c:pt>
                <c:pt idx="5">
                  <c:v>2.2062871991800002</c:v>
                </c:pt>
                <c:pt idx="6">
                  <c:v>2.90132842461</c:v>
                </c:pt>
                <c:pt idx="7">
                  <c:v>3.0354992321700003</c:v>
                </c:pt>
                <c:pt idx="8">
                  <c:v>2.7636013475799999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C-2E4B-AA3C-4B9E941B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22672"/>
        <c:axId val="1621493360"/>
      </c:scatterChart>
      <c:valAx>
        <c:axId val="15543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93360"/>
        <c:crosses val="autoZero"/>
        <c:crossBetween val="midCat"/>
      </c:valAx>
      <c:valAx>
        <c:axId val="16214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size (Mbp)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Percent of predicted CDS recieving funtional gene annotations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of predicted CDS recieving funtional gene annotations</a:t>
          </a:r>
        </a:p>
      </cx:txPr>
    </cx:title>
    <cx:plotArea>
      <cx:plotAreaRegion>
        <cx:series layoutId="boxWhisker" uniqueId="{CD3E8575-03D3-714D-9B27-BEE7F198A59E}">
          <cx:tx>
            <cx:txData>
              <cx:f>_xlchart.v1.0</cx:f>
              <cx:v>Annotated Percent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165100</xdr:rowOff>
    </xdr:from>
    <xdr:to>
      <xdr:col>14</xdr:col>
      <xdr:colOff>330200</xdr:colOff>
      <xdr:row>20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55BC4DB-1FF9-54A7-9EDE-9C4E703202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165100"/>
              <a:ext cx="5956300" cy="400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15</xdr:row>
      <xdr:rowOff>152400</xdr:rowOff>
    </xdr:from>
    <xdr:to>
      <xdr:col>3</xdr:col>
      <xdr:colOff>749300</xdr:colOff>
      <xdr:row>29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3EB80A-A7EA-45EA-A476-687B7B8C4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1231900</xdr:colOff>
      <xdr:row>16</xdr:row>
      <xdr:rowOff>101600</xdr:rowOff>
    </xdr:from>
    <xdr:to>
      <xdr:col>8</xdr:col>
      <xdr:colOff>152400</xdr:colOff>
      <xdr:row>29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C6C24D-B332-863D-61CB-F84C1BF5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609600</xdr:colOff>
      <xdr:row>16</xdr:row>
      <xdr:rowOff>127000</xdr:rowOff>
    </xdr:from>
    <xdr:to>
      <xdr:col>13</xdr:col>
      <xdr:colOff>342900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F4FDE5-763A-81F6-91BA-8A5BC6EC3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609600</xdr:colOff>
      <xdr:row>26</xdr:row>
      <xdr:rowOff>114300</xdr:rowOff>
    </xdr:from>
    <xdr:to>
      <xdr:col>18</xdr:col>
      <xdr:colOff>469900</xdr:colOff>
      <xdr:row>40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B4EE46-D462-2669-C536-3EFDA126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28</xdr:row>
      <xdr:rowOff>76200</xdr:rowOff>
    </xdr:from>
    <xdr:to>
      <xdr:col>11</xdr:col>
      <xdr:colOff>584200</xdr:colOff>
      <xdr:row>41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585DA0-3DDF-8420-A343-A42EF676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0</xdr:row>
      <xdr:rowOff>88900</xdr:rowOff>
    </xdr:from>
    <xdr:to>
      <xdr:col>11</xdr:col>
      <xdr:colOff>609600</xdr:colOff>
      <xdr:row>13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79C738-2443-4923-8906-654BFFE52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0</xdr:row>
      <xdr:rowOff>101600</xdr:rowOff>
    </xdr:from>
    <xdr:to>
      <xdr:col>16</xdr:col>
      <xdr:colOff>723900</xdr:colOff>
      <xdr:row>13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D8FCAA-1851-32B6-AD09-D9957B2A7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317500</xdr:colOff>
      <xdr:row>14</xdr:row>
      <xdr:rowOff>50800</xdr:rowOff>
    </xdr:from>
    <xdr:to>
      <xdr:col>11</xdr:col>
      <xdr:colOff>584200</xdr:colOff>
      <xdr:row>27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6FFA4-A476-7149-6ACB-8BF86DE2F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50800</xdr:colOff>
      <xdr:row>14</xdr:row>
      <xdr:rowOff>25400</xdr:rowOff>
    </xdr:from>
    <xdr:to>
      <xdr:col>16</xdr:col>
      <xdr:colOff>723900</xdr:colOff>
      <xdr:row>27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479E13-8F05-A699-F18A-B3910A9EF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126092</xdr:colOff>
      <xdr:row>2</xdr:row>
      <xdr:rowOff>0</xdr:rowOff>
    </xdr:from>
    <xdr:to>
      <xdr:col>17</xdr:col>
      <xdr:colOff>289379</xdr:colOff>
      <xdr:row>15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B7E1E-7BB9-DD4B-A715-A9EC866F7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90714</xdr:colOff>
      <xdr:row>40</xdr:row>
      <xdr:rowOff>125185</xdr:rowOff>
    </xdr:from>
    <xdr:to>
      <xdr:col>5</xdr:col>
      <xdr:colOff>272143</xdr:colOff>
      <xdr:row>54</xdr:row>
      <xdr:rowOff>74385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B72F5-068F-B830-B886-F3497519F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435429</xdr:colOff>
      <xdr:row>40</xdr:row>
      <xdr:rowOff>143329</xdr:rowOff>
    </xdr:from>
    <xdr:to>
      <xdr:col>11</xdr:col>
      <xdr:colOff>217714</xdr:colOff>
      <xdr:row>54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E51D71-6C53-5E6E-154A-8A18C8EF6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344714</xdr:colOff>
      <xdr:row>40</xdr:row>
      <xdr:rowOff>161472</xdr:rowOff>
    </xdr:from>
    <xdr:to>
      <xdr:col>16</xdr:col>
      <xdr:colOff>743857</xdr:colOff>
      <xdr:row>54</xdr:row>
      <xdr:rowOff>110672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4B9651-BE78-D126-6250-2D95B618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54429</xdr:colOff>
      <xdr:row>40</xdr:row>
      <xdr:rowOff>179615</xdr:rowOff>
    </xdr:from>
    <xdr:to>
      <xdr:col>21</xdr:col>
      <xdr:colOff>399143</xdr:colOff>
      <xdr:row>54</xdr:row>
      <xdr:rowOff>128815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2D89A4-A359-487E-14E5-ABC02946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217714</xdr:colOff>
      <xdr:row>40</xdr:row>
      <xdr:rowOff>197757</xdr:rowOff>
    </xdr:from>
    <xdr:to>
      <xdr:col>26</xdr:col>
      <xdr:colOff>362857</xdr:colOff>
      <xdr:row>54</xdr:row>
      <xdr:rowOff>146957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FF84D1-0274-690F-928B-999D72F0E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12700</xdr:rowOff>
    </xdr:from>
    <xdr:to>
      <xdr:col>14</xdr:col>
      <xdr:colOff>444500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609C4-F13C-CF43-9AE5-4AE791787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2</xdr:row>
      <xdr:rowOff>25400</xdr:rowOff>
    </xdr:from>
    <xdr:to>
      <xdr:col>20</xdr:col>
      <xdr:colOff>527050</xdr:colOff>
      <xdr:row>15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19BEB6-875D-B20A-4A4B-1C695EB06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0</xdr:row>
      <xdr:rowOff>139700</xdr:rowOff>
    </xdr:from>
    <xdr:to>
      <xdr:col>9</xdr:col>
      <xdr:colOff>533400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CDDF0-DDCB-6EAD-E0D5-7CBADD21F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0</xdr:row>
      <xdr:rowOff>152400</xdr:rowOff>
    </xdr:from>
    <xdr:to>
      <xdr:col>15</xdr:col>
      <xdr:colOff>292100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5E27E-EA3F-785F-9B1D-2BD4BA3D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14</xdr:row>
      <xdr:rowOff>88900</xdr:rowOff>
    </xdr:from>
    <xdr:to>
      <xdr:col>9</xdr:col>
      <xdr:colOff>558800</xdr:colOff>
      <xdr:row>27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DDA59F-BADC-8528-BE1B-A0B40B73B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14</xdr:row>
      <xdr:rowOff>88900</xdr:rowOff>
    </xdr:from>
    <xdr:to>
      <xdr:col>15</xdr:col>
      <xdr:colOff>304800</xdr:colOff>
      <xdr:row>27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E557C3-1AA4-636B-7F0E-B570FCD61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139700</xdr:colOff>
      <xdr:row>28</xdr:row>
      <xdr:rowOff>88900</xdr:rowOff>
    </xdr:from>
    <xdr:to>
      <xdr:col>9</xdr:col>
      <xdr:colOff>584200</xdr:colOff>
      <xdr:row>41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EBBEBB-7C7A-EF22-5DB4-72A847C18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685800</xdr:colOff>
      <xdr:row>28</xdr:row>
      <xdr:rowOff>101600</xdr:rowOff>
    </xdr:from>
    <xdr:to>
      <xdr:col>15</xdr:col>
      <xdr:colOff>304800</xdr:colOff>
      <xdr:row>42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CCE05-E83B-243D-29C9-82AC0FFD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BC54-2B15-7943-8C73-5EA95FA98C96}">
  <dimension ref="A1:AU65"/>
  <sheetViews>
    <sheetView zoomScaleNormal="100" workbookViewId="0">
      <selection activeCell="A12" sqref="A12:P20"/>
    </sheetView>
  </sheetViews>
  <sheetFormatPr baseColWidth="10" defaultColWidth="11" defaultRowHeight="16" x14ac:dyDescent="0.2"/>
  <cols>
    <col min="1" max="1" width="11.5" bestFit="1" customWidth="1"/>
    <col min="2" max="2" width="16.5" bestFit="1" customWidth="1"/>
    <col min="3" max="3" width="16.5" customWidth="1"/>
    <col min="4" max="4" width="8.6640625" bestFit="1" customWidth="1"/>
    <col min="5" max="5" width="13.5" bestFit="1" customWidth="1"/>
    <col min="6" max="6" width="6.1640625" bestFit="1" customWidth="1"/>
    <col min="7" max="7" width="8.33203125" bestFit="1" customWidth="1"/>
    <col min="8" max="8" width="5.33203125" bestFit="1" customWidth="1"/>
    <col min="9" max="9" width="10.5" bestFit="1" customWidth="1"/>
    <col min="10" max="11" width="10.5" customWidth="1"/>
    <col min="12" max="12" width="15.1640625" customWidth="1"/>
    <col min="13" max="13" width="12.1640625" bestFit="1" customWidth="1"/>
    <col min="14" max="14" width="11.1640625" bestFit="1" customWidth="1"/>
    <col min="15" max="15" width="15.5" bestFit="1" customWidth="1"/>
    <col min="16" max="16" width="13.6640625" customWidth="1"/>
    <col min="17" max="17" width="14.1640625" bestFit="1" customWidth="1"/>
    <col min="18" max="18" width="15.33203125" bestFit="1" customWidth="1"/>
    <col min="19" max="19" width="8.1640625" bestFit="1" customWidth="1"/>
    <col min="20" max="20" width="21.5" bestFit="1" customWidth="1"/>
    <col min="21" max="21" width="8.6640625" bestFit="1" customWidth="1"/>
    <col min="22" max="22" width="12.6640625" bestFit="1" customWidth="1"/>
    <col min="23" max="23" width="10" bestFit="1" customWidth="1"/>
    <col min="24" max="24" width="19.33203125" bestFit="1" customWidth="1"/>
    <col min="25" max="25" width="11.1640625" bestFit="1" customWidth="1"/>
    <col min="26" max="26" width="26" bestFit="1" customWidth="1"/>
    <col min="27" max="27" width="25.83203125" bestFit="1" customWidth="1"/>
    <col min="28" max="28" width="31.5" bestFit="1" customWidth="1"/>
    <col min="29" max="29" width="30.5" bestFit="1" customWidth="1"/>
    <col min="30" max="30" width="22" customWidth="1"/>
    <col min="31" max="31" width="26.83203125" customWidth="1"/>
    <col min="32" max="32" width="21.83203125" bestFit="1" customWidth="1"/>
    <col min="33" max="33" width="26.33203125" bestFit="1" customWidth="1"/>
    <col min="34" max="34" width="18" bestFit="1" customWidth="1"/>
    <col min="35" max="35" width="21" bestFit="1" customWidth="1"/>
    <col min="36" max="36" width="30" customWidth="1"/>
    <col min="37" max="37" width="36.5" bestFit="1" customWidth="1"/>
    <col min="38" max="38" width="33.83203125" bestFit="1" customWidth="1"/>
    <col min="39" max="39" width="16.83203125" bestFit="1" customWidth="1"/>
    <col min="40" max="40" width="28.6640625" bestFit="1" customWidth="1"/>
    <col min="41" max="41" width="12.83203125" bestFit="1" customWidth="1"/>
    <col min="42" max="42" width="31.5" bestFit="1" customWidth="1"/>
    <col min="43" max="43" width="21" bestFit="1" customWidth="1"/>
    <col min="44" max="44" width="17" bestFit="1" customWidth="1"/>
    <col min="46" max="46" width="16.83203125" bestFit="1" customWidth="1"/>
  </cols>
  <sheetData>
    <row r="1" spans="1:38" ht="2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77</v>
      </c>
      <c r="K1" s="3" t="s">
        <v>78</v>
      </c>
      <c r="L1" s="3" t="s">
        <v>9</v>
      </c>
      <c r="M1" s="3" t="s">
        <v>10</v>
      </c>
      <c r="N1" s="3" t="s">
        <v>11</v>
      </c>
      <c r="O1" s="3" t="s">
        <v>339</v>
      </c>
      <c r="P1" s="3" t="s">
        <v>337</v>
      </c>
      <c r="Q1" s="3" t="s">
        <v>15</v>
      </c>
      <c r="R1" s="3" t="s">
        <v>344</v>
      </c>
      <c r="S1" s="3" t="s">
        <v>12</v>
      </c>
      <c r="T1" s="3" t="s">
        <v>13</v>
      </c>
      <c r="U1" s="3" t="s">
        <v>14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79</v>
      </c>
      <c r="AB1" s="3" t="s">
        <v>21</v>
      </c>
      <c r="AC1" s="3" t="s">
        <v>91</v>
      </c>
      <c r="AD1" s="3" t="s">
        <v>345</v>
      </c>
      <c r="AE1" s="10" t="s">
        <v>363</v>
      </c>
      <c r="AF1" s="3" t="s">
        <v>84</v>
      </c>
      <c r="AG1" s="3" t="s">
        <v>85</v>
      </c>
      <c r="AH1" s="3" t="s">
        <v>88</v>
      </c>
      <c r="AI1" s="3" t="s">
        <v>87</v>
      </c>
      <c r="AJ1" s="3" t="s">
        <v>89</v>
      </c>
      <c r="AK1" s="3" t="s">
        <v>22</v>
      </c>
      <c r="AL1" s="3" t="s">
        <v>23</v>
      </c>
    </row>
    <row r="2" spans="1:38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2012</v>
      </c>
      <c r="G2" t="s">
        <v>29</v>
      </c>
      <c r="H2">
        <v>26</v>
      </c>
      <c r="I2">
        <v>2</v>
      </c>
      <c r="J2">
        <v>28.8505</v>
      </c>
      <c r="K2">
        <v>-88.4893</v>
      </c>
      <c r="L2" t="s">
        <v>74</v>
      </c>
      <c r="M2">
        <v>3</v>
      </c>
      <c r="N2">
        <v>27.846499999999999</v>
      </c>
      <c r="O2">
        <v>29.641100000000002</v>
      </c>
      <c r="P2">
        <v>18.419799999999999</v>
      </c>
      <c r="Q2">
        <v>0.90410000000000001</v>
      </c>
      <c r="R2">
        <v>206.01717350000001</v>
      </c>
      <c r="S2">
        <v>80.643000000000001</v>
      </c>
      <c r="T2">
        <v>4.8348829999999996</v>
      </c>
      <c r="U2" s="5">
        <v>956</v>
      </c>
      <c r="V2">
        <v>0.23200000000000001</v>
      </c>
      <c r="W2">
        <v>3.1030000000000002</v>
      </c>
      <c r="X2">
        <v>0</v>
      </c>
      <c r="Y2">
        <v>-0.70399999999999996</v>
      </c>
      <c r="Z2" s="9">
        <v>3.8183001409999999</v>
      </c>
      <c r="AA2" s="1">
        <v>3818300141</v>
      </c>
      <c r="AB2" s="1">
        <v>43.410119333711499</v>
      </c>
      <c r="AC2" s="1">
        <v>3157445.6742799999</v>
      </c>
      <c r="AD2" s="1">
        <v>19.61215</v>
      </c>
      <c r="AE2" s="9">
        <v>69.646169999999998</v>
      </c>
      <c r="AF2" s="1">
        <v>67488</v>
      </c>
      <c r="AG2" s="1">
        <v>173643536</v>
      </c>
      <c r="AH2" s="1">
        <v>3018</v>
      </c>
      <c r="AI2" s="1">
        <v>44.220649826891098</v>
      </c>
      <c r="AJ2" s="1">
        <v>234168</v>
      </c>
      <c r="AK2" s="1">
        <v>63.42</v>
      </c>
      <c r="AL2" s="1">
        <v>14.61</v>
      </c>
    </row>
    <row r="3" spans="1:38" x14ac:dyDescent="0.2">
      <c r="A3" t="s">
        <v>24</v>
      </c>
      <c r="B3" t="s">
        <v>31</v>
      </c>
      <c r="C3" t="s">
        <v>26</v>
      </c>
      <c r="D3" t="s">
        <v>27</v>
      </c>
      <c r="E3" t="s">
        <v>28</v>
      </c>
      <c r="F3">
        <v>2012</v>
      </c>
      <c r="G3" t="s">
        <v>29</v>
      </c>
      <c r="H3">
        <v>26</v>
      </c>
      <c r="I3">
        <v>2</v>
      </c>
      <c r="J3">
        <v>28.8505</v>
      </c>
      <c r="K3">
        <v>-88.4893</v>
      </c>
      <c r="L3" t="s">
        <v>32</v>
      </c>
      <c r="M3">
        <v>15</v>
      </c>
      <c r="N3">
        <v>26.537800000000001</v>
      </c>
      <c r="O3">
        <v>36.196800000000003</v>
      </c>
      <c r="P3">
        <v>23.766999999999999</v>
      </c>
      <c r="Q3">
        <v>0.25879999999999997</v>
      </c>
      <c r="R3">
        <v>200.41132479999999</v>
      </c>
      <c r="S3">
        <v>87.608800000000002</v>
      </c>
      <c r="T3">
        <v>5.6346239999999996</v>
      </c>
      <c r="U3" s="5">
        <v>255</v>
      </c>
      <c r="V3">
        <v>0.17299999999999999</v>
      </c>
      <c r="W3">
        <v>0.81599999999999995</v>
      </c>
      <c r="X3">
        <v>0</v>
      </c>
      <c r="Y3">
        <v>0.112</v>
      </c>
      <c r="Z3" s="9">
        <v>4.5761402819999999</v>
      </c>
      <c r="AA3" s="1">
        <v>4576140282</v>
      </c>
      <c r="AB3" s="1">
        <v>38.036246750237098</v>
      </c>
      <c r="AC3" s="1">
        <v>1996079.23144</v>
      </c>
      <c r="AD3" s="1">
        <v>20.41723</v>
      </c>
      <c r="AE3" s="9">
        <v>64.084760000000003</v>
      </c>
      <c r="AF3" s="1">
        <v>81232</v>
      </c>
      <c r="AG3" s="1">
        <v>207803851</v>
      </c>
      <c r="AH3" s="1">
        <v>2990</v>
      </c>
      <c r="AI3" s="1">
        <v>38.577356643300497</v>
      </c>
      <c r="AJ3" s="1">
        <v>261238</v>
      </c>
      <c r="AK3" s="1">
        <v>62.22</v>
      </c>
      <c r="AL3" s="1">
        <v>13.96</v>
      </c>
    </row>
    <row r="4" spans="1:38" x14ac:dyDescent="0.2">
      <c r="A4" t="s">
        <v>24</v>
      </c>
      <c r="B4" t="s">
        <v>33</v>
      </c>
      <c r="C4" t="s">
        <v>26</v>
      </c>
      <c r="D4" t="s">
        <v>27</v>
      </c>
      <c r="E4" t="s">
        <v>28</v>
      </c>
      <c r="F4">
        <v>2012</v>
      </c>
      <c r="G4" t="s">
        <v>29</v>
      </c>
      <c r="H4">
        <v>26</v>
      </c>
      <c r="I4">
        <v>2</v>
      </c>
      <c r="J4">
        <v>28.8505</v>
      </c>
      <c r="K4">
        <v>-88.4893</v>
      </c>
      <c r="L4" t="s">
        <v>34</v>
      </c>
      <c r="M4">
        <v>70</v>
      </c>
      <c r="N4">
        <v>21.548200000000001</v>
      </c>
      <c r="O4">
        <v>36.448599999999999</v>
      </c>
      <c r="P4">
        <v>25.445699999999999</v>
      </c>
      <c r="Q4">
        <v>0.33550000000000002</v>
      </c>
      <c r="R4">
        <v>177.67173</v>
      </c>
      <c r="S4">
        <v>88.004300000000001</v>
      </c>
      <c r="T4">
        <v>5.1347680000000002</v>
      </c>
      <c r="U4" s="5">
        <v>5.85</v>
      </c>
      <c r="V4">
        <v>0.23599999999999999</v>
      </c>
      <c r="W4">
        <v>1.8</v>
      </c>
      <c r="X4">
        <v>1.518</v>
      </c>
      <c r="Y4">
        <v>0.55300000000000005</v>
      </c>
      <c r="Z4" s="9">
        <v>5.216102383</v>
      </c>
      <c r="AA4" s="1">
        <v>5216102383</v>
      </c>
      <c r="AB4" s="1">
        <v>38.422385351414597</v>
      </c>
      <c r="AC4" s="1">
        <v>2361387.2683999999</v>
      </c>
      <c r="AD4" s="1">
        <v>21.10942</v>
      </c>
      <c r="AE4" s="9">
        <v>55.311250000000001</v>
      </c>
      <c r="AF4" s="1">
        <v>91419</v>
      </c>
      <c r="AG4" s="1">
        <v>228848082</v>
      </c>
      <c r="AH4" s="1">
        <v>2901</v>
      </c>
      <c r="AI4" s="1">
        <v>39.821453242043297</v>
      </c>
      <c r="AJ4" s="1">
        <v>290528</v>
      </c>
      <c r="AK4" s="1">
        <v>49.49</v>
      </c>
      <c r="AL4" s="1">
        <v>9.11</v>
      </c>
    </row>
    <row r="5" spans="1:38" x14ac:dyDescent="0.2">
      <c r="A5" t="s">
        <v>24</v>
      </c>
      <c r="B5" t="s">
        <v>35</v>
      </c>
      <c r="C5" t="s">
        <v>26</v>
      </c>
      <c r="D5" t="s">
        <v>27</v>
      </c>
      <c r="E5" t="s">
        <v>28</v>
      </c>
      <c r="F5">
        <v>2012</v>
      </c>
      <c r="G5" t="s">
        <v>29</v>
      </c>
      <c r="H5">
        <v>26</v>
      </c>
      <c r="I5">
        <v>2</v>
      </c>
      <c r="J5">
        <v>28.8505</v>
      </c>
      <c r="K5">
        <v>-88.4893</v>
      </c>
      <c r="L5" t="s">
        <v>359</v>
      </c>
      <c r="M5">
        <v>100</v>
      </c>
      <c r="N5">
        <v>20.136900000000001</v>
      </c>
      <c r="O5">
        <v>36.5015</v>
      </c>
      <c r="P5">
        <v>25.871099999999998</v>
      </c>
      <c r="Q5">
        <v>0.17810000000000001</v>
      </c>
      <c r="R5">
        <v>143.70927259999999</v>
      </c>
      <c r="S5">
        <v>88.274100000000004</v>
      </c>
      <c r="T5">
        <v>4.993258</v>
      </c>
      <c r="U5" s="5">
        <v>1.77</v>
      </c>
      <c r="V5">
        <v>0.253</v>
      </c>
      <c r="W5">
        <v>1.79</v>
      </c>
      <c r="X5">
        <v>1.7130000000000001</v>
      </c>
      <c r="Y5">
        <v>0.496</v>
      </c>
      <c r="Z5" s="9">
        <v>3.9227991270000002</v>
      </c>
      <c r="AA5" s="1">
        <v>3922799127</v>
      </c>
      <c r="AB5" s="1">
        <v>43.277176506145402</v>
      </c>
      <c r="AC5" s="1">
        <v>2593751.9843799998</v>
      </c>
      <c r="AD5" s="1">
        <v>21.111899999999999</v>
      </c>
      <c r="AE5" s="9">
        <v>49.332509999999999</v>
      </c>
      <c r="AF5" s="1">
        <v>61584</v>
      </c>
      <c r="AG5" s="1">
        <v>133333770</v>
      </c>
      <c r="AH5" s="1">
        <v>2330</v>
      </c>
      <c r="AI5" s="1">
        <v>44.0247195102042</v>
      </c>
      <c r="AJ5" s="1">
        <v>168187</v>
      </c>
      <c r="AK5" s="1">
        <v>46.78</v>
      </c>
      <c r="AL5" s="1">
        <v>25.57</v>
      </c>
    </row>
    <row r="6" spans="1:38" x14ac:dyDescent="0.2">
      <c r="A6" t="s">
        <v>24</v>
      </c>
      <c r="B6" t="s">
        <v>37</v>
      </c>
      <c r="C6" t="s">
        <v>26</v>
      </c>
      <c r="D6" t="s">
        <v>27</v>
      </c>
      <c r="E6" t="s">
        <v>28</v>
      </c>
      <c r="F6">
        <v>2012</v>
      </c>
      <c r="G6" t="s">
        <v>29</v>
      </c>
      <c r="H6">
        <v>26</v>
      </c>
      <c r="I6">
        <v>2</v>
      </c>
      <c r="J6">
        <v>28.8505</v>
      </c>
      <c r="K6">
        <v>-88.4893</v>
      </c>
      <c r="L6" t="s">
        <v>358</v>
      </c>
      <c r="M6">
        <v>200</v>
      </c>
      <c r="N6">
        <v>14.0717</v>
      </c>
      <c r="O6">
        <v>35.805900000000001</v>
      </c>
      <c r="P6">
        <v>26.795000000000002</v>
      </c>
      <c r="Q6">
        <v>5.6599999999999998E-2</v>
      </c>
      <c r="R6">
        <v>135.17276899999999</v>
      </c>
      <c r="S6">
        <v>88.912700000000001</v>
      </c>
      <c r="T6">
        <v>4.2961600000000004</v>
      </c>
      <c r="U6" s="5">
        <v>0.94599999999999995</v>
      </c>
      <c r="V6">
        <v>1.2450000000000001</v>
      </c>
      <c r="W6">
        <v>8.9849999999999994</v>
      </c>
      <c r="X6">
        <v>18.277999999999999</v>
      </c>
      <c r="Y6">
        <v>1.089</v>
      </c>
      <c r="Z6" s="9">
        <v>3.3277811910000001</v>
      </c>
      <c r="AA6" s="1">
        <v>3327781191</v>
      </c>
      <c r="AB6" s="1">
        <v>43.149141358092997</v>
      </c>
      <c r="AC6" s="1">
        <v>2505558.0916900001</v>
      </c>
      <c r="AD6" s="1">
        <v>20.802949999999999</v>
      </c>
      <c r="AE6" s="9">
        <v>51.172649999999997</v>
      </c>
      <c r="AF6" s="1">
        <v>51330</v>
      </c>
      <c r="AG6" s="1">
        <v>107833941</v>
      </c>
      <c r="AH6" s="1">
        <v>2231</v>
      </c>
      <c r="AI6" s="1">
        <v>43.819423632762998</v>
      </c>
      <c r="AJ6" s="1">
        <v>137198</v>
      </c>
      <c r="AK6" s="1">
        <v>48.07</v>
      </c>
      <c r="AL6" s="1">
        <v>29.44</v>
      </c>
    </row>
    <row r="7" spans="1:38" x14ac:dyDescent="0.2">
      <c r="A7" t="s">
        <v>24</v>
      </c>
      <c r="B7" t="s">
        <v>39</v>
      </c>
      <c r="C7" t="s">
        <v>26</v>
      </c>
      <c r="D7" t="s">
        <v>27</v>
      </c>
      <c r="E7" t="s">
        <v>28</v>
      </c>
      <c r="F7">
        <v>2012</v>
      </c>
      <c r="G7" t="s">
        <v>40</v>
      </c>
      <c r="H7">
        <v>2</v>
      </c>
      <c r="I7">
        <v>8</v>
      </c>
      <c r="J7">
        <v>27.2623</v>
      </c>
      <c r="K7">
        <v>-92.700999999999993</v>
      </c>
      <c r="L7" t="s">
        <v>74</v>
      </c>
      <c r="M7">
        <v>3</v>
      </c>
      <c r="N7">
        <v>27.436800000000002</v>
      </c>
      <c r="O7">
        <v>35.974299999999999</v>
      </c>
      <c r="P7">
        <v>23.3111</v>
      </c>
      <c r="Q7">
        <v>7.0000000000000007E-2</v>
      </c>
      <c r="R7">
        <v>199.04291180000001</v>
      </c>
      <c r="S7">
        <v>87.476900000000001</v>
      </c>
      <c r="T7">
        <v>5.7004830000000002</v>
      </c>
      <c r="U7" s="5">
        <v>237</v>
      </c>
      <c r="V7">
        <v>0.16</v>
      </c>
      <c r="W7">
        <v>1.353</v>
      </c>
      <c r="X7">
        <v>0</v>
      </c>
      <c r="Y7">
        <v>0.30099999999999999</v>
      </c>
      <c r="Z7" s="9">
        <v>3.731106096</v>
      </c>
      <c r="AA7" s="1">
        <v>3731106096</v>
      </c>
      <c r="AB7" s="1">
        <v>36.015360650301702</v>
      </c>
      <c r="AC7" s="1">
        <v>1806224.5434300001</v>
      </c>
      <c r="AD7" s="1">
        <v>20.323530000000002</v>
      </c>
      <c r="AE7" s="9">
        <v>62.380299999999998</v>
      </c>
      <c r="AF7" s="1">
        <v>63790</v>
      </c>
      <c r="AG7" s="1">
        <v>150075202</v>
      </c>
      <c r="AH7" s="1">
        <v>2576</v>
      </c>
      <c r="AI7" s="1">
        <v>36.441044178812199</v>
      </c>
      <c r="AJ7" s="1">
        <v>199341</v>
      </c>
      <c r="AK7" s="1">
        <v>58.120000000000005</v>
      </c>
      <c r="AL7" s="1">
        <v>13.09</v>
      </c>
    </row>
    <row r="8" spans="1:38" x14ac:dyDescent="0.2">
      <c r="A8" t="s">
        <v>24</v>
      </c>
      <c r="B8" t="s">
        <v>41</v>
      </c>
      <c r="C8" t="s">
        <v>26</v>
      </c>
      <c r="D8" t="s">
        <v>27</v>
      </c>
      <c r="E8" t="s">
        <v>28</v>
      </c>
      <c r="F8">
        <v>2012</v>
      </c>
      <c r="G8" t="s">
        <v>40</v>
      </c>
      <c r="H8">
        <v>2</v>
      </c>
      <c r="I8">
        <v>8</v>
      </c>
      <c r="J8">
        <v>27.2623</v>
      </c>
      <c r="K8">
        <v>-92.700999999999993</v>
      </c>
      <c r="L8" t="s">
        <v>32</v>
      </c>
      <c r="M8">
        <v>21</v>
      </c>
      <c r="N8">
        <v>26.4268</v>
      </c>
      <c r="O8">
        <v>36.318899999999999</v>
      </c>
      <c r="P8">
        <v>23.894300000000001</v>
      </c>
      <c r="Q8">
        <v>6.0900000000000003E-2</v>
      </c>
      <c r="R8">
        <v>205.5129508</v>
      </c>
      <c r="S8">
        <v>87.564599999999999</v>
      </c>
      <c r="T8">
        <v>5.6396670000000002</v>
      </c>
      <c r="U8" s="5">
        <v>163</v>
      </c>
      <c r="V8">
        <v>0.186</v>
      </c>
      <c r="W8">
        <v>1.3720000000000001</v>
      </c>
      <c r="X8">
        <v>0</v>
      </c>
      <c r="Y8">
        <v>-6.0999999999999999E-2</v>
      </c>
      <c r="Z8" s="9">
        <v>3.747995526</v>
      </c>
      <c r="AA8" s="1">
        <v>3747995526</v>
      </c>
      <c r="AB8" s="1">
        <v>35.437489874702102</v>
      </c>
      <c r="AC8" s="1">
        <v>1835623.2229899999</v>
      </c>
      <c r="AD8" s="1">
        <v>20.545719999999999</v>
      </c>
      <c r="AE8" s="9">
        <v>60.212379999999996</v>
      </c>
      <c r="AF8" s="1">
        <v>63872</v>
      </c>
      <c r="AG8" s="1">
        <v>142273565</v>
      </c>
      <c r="AH8" s="1">
        <v>2392</v>
      </c>
      <c r="AI8" s="1">
        <v>36.451588394394498</v>
      </c>
      <c r="AJ8" s="1">
        <v>192970</v>
      </c>
      <c r="AK8" s="1">
        <v>55.889999999999993</v>
      </c>
      <c r="AL8" s="1">
        <v>15.5</v>
      </c>
    </row>
    <row r="9" spans="1:38" x14ac:dyDescent="0.2">
      <c r="A9" t="s">
        <v>24</v>
      </c>
      <c r="B9" t="s">
        <v>42</v>
      </c>
      <c r="C9" t="s">
        <v>26</v>
      </c>
      <c r="D9" t="s">
        <v>27</v>
      </c>
      <c r="E9" t="s">
        <v>28</v>
      </c>
      <c r="F9">
        <v>2012</v>
      </c>
      <c r="G9" t="s">
        <v>40</v>
      </c>
      <c r="H9">
        <v>2</v>
      </c>
      <c r="I9">
        <v>8</v>
      </c>
      <c r="J9">
        <v>27.2623</v>
      </c>
      <c r="K9">
        <v>-92.700999999999993</v>
      </c>
      <c r="L9" t="s">
        <v>34</v>
      </c>
      <c r="M9">
        <v>88</v>
      </c>
      <c r="N9">
        <v>21.282599999999999</v>
      </c>
      <c r="O9">
        <v>36.493000000000002</v>
      </c>
      <c r="P9">
        <v>25.5532</v>
      </c>
      <c r="Q9">
        <v>0.75549999999999995</v>
      </c>
      <c r="R9">
        <v>177.1911777</v>
      </c>
      <c r="S9">
        <v>87.585300000000004</v>
      </c>
      <c r="T9">
        <v>5.1129069999999999</v>
      </c>
      <c r="U9" s="5">
        <v>20.100000000000001</v>
      </c>
      <c r="V9">
        <v>0.182</v>
      </c>
      <c r="W9">
        <v>1.8320000000000001</v>
      </c>
      <c r="X9">
        <v>1.07</v>
      </c>
      <c r="Y9">
        <v>2.19</v>
      </c>
      <c r="Z9" s="9">
        <v>4.2427719479999997</v>
      </c>
      <c r="AA9" s="1">
        <v>4242771948</v>
      </c>
      <c r="AB9" s="1">
        <v>38.918417232953303</v>
      </c>
      <c r="AC9" s="1">
        <v>2392282.0830299999</v>
      </c>
      <c r="AD9" s="1">
        <v>20.859249999999999</v>
      </c>
      <c r="AE9" s="9">
        <v>55.056059999999995</v>
      </c>
      <c r="AF9" s="1">
        <v>70731</v>
      </c>
      <c r="AG9" s="1">
        <v>187700166</v>
      </c>
      <c r="AH9" s="1">
        <v>3235</v>
      </c>
      <c r="AI9" s="1">
        <v>39.294004137506199</v>
      </c>
      <c r="AJ9" s="1">
        <v>233923</v>
      </c>
      <c r="AK9" s="1">
        <v>47.36</v>
      </c>
      <c r="AL9" s="1">
        <v>8.8000000000000007</v>
      </c>
    </row>
    <row r="10" spans="1:38" x14ac:dyDescent="0.2">
      <c r="A10" t="s">
        <v>24</v>
      </c>
      <c r="B10" t="s">
        <v>43</v>
      </c>
      <c r="C10" t="s">
        <v>26</v>
      </c>
      <c r="D10" t="s">
        <v>27</v>
      </c>
      <c r="E10" t="s">
        <v>28</v>
      </c>
      <c r="F10">
        <v>2012</v>
      </c>
      <c r="G10" t="s">
        <v>40</v>
      </c>
      <c r="H10">
        <v>2</v>
      </c>
      <c r="I10">
        <v>8</v>
      </c>
      <c r="J10">
        <v>27.2623</v>
      </c>
      <c r="K10">
        <v>-92.700999999999993</v>
      </c>
      <c r="L10" t="s">
        <v>359</v>
      </c>
      <c r="M10">
        <v>150</v>
      </c>
      <c r="N10">
        <v>17.534400000000002</v>
      </c>
      <c r="O10">
        <v>36.307000000000002</v>
      </c>
      <c r="P10">
        <v>26.388400000000001</v>
      </c>
      <c r="Q10">
        <v>0.14879999999999999</v>
      </c>
      <c r="R10">
        <v>125.9471463</v>
      </c>
      <c r="S10">
        <v>88.326300000000003</v>
      </c>
      <c r="T10">
        <v>4.700933</v>
      </c>
      <c r="U10" s="5">
        <v>1.62</v>
      </c>
      <c r="V10">
        <v>0.81100000000000005</v>
      </c>
      <c r="W10">
        <v>5.5190000000000001</v>
      </c>
      <c r="X10">
        <v>12.727</v>
      </c>
      <c r="Y10">
        <v>2.3079999999999998</v>
      </c>
      <c r="Z10" s="9">
        <v>4.0303357489999998</v>
      </c>
      <c r="AA10" s="1">
        <v>4030335749</v>
      </c>
      <c r="AB10" s="1">
        <v>41.732852379053398</v>
      </c>
      <c r="AC10" s="1">
        <v>2431563.8819800001</v>
      </c>
      <c r="AD10" s="1">
        <v>21.203199999999999</v>
      </c>
      <c r="AE10" s="9">
        <v>46.927750000000003</v>
      </c>
      <c r="AF10" s="1">
        <v>21266</v>
      </c>
      <c r="AG10" s="1">
        <v>40718750</v>
      </c>
      <c r="AH10" s="1">
        <v>1850</v>
      </c>
      <c r="AI10" s="1">
        <v>44.212852198081698</v>
      </c>
      <c r="AJ10" s="1">
        <v>52799</v>
      </c>
      <c r="AK10" s="1">
        <v>22.49</v>
      </c>
      <c r="AL10" s="1">
        <v>21.67</v>
      </c>
    </row>
    <row r="11" spans="1:38" x14ac:dyDescent="0.2">
      <c r="A11" t="s">
        <v>24</v>
      </c>
      <c r="B11" t="s">
        <v>44</v>
      </c>
      <c r="C11" t="s">
        <v>26</v>
      </c>
      <c r="D11" t="s">
        <v>27</v>
      </c>
      <c r="E11" t="s">
        <v>28</v>
      </c>
      <c r="F11">
        <v>2012</v>
      </c>
      <c r="G11" t="s">
        <v>40</v>
      </c>
      <c r="H11">
        <v>2</v>
      </c>
      <c r="I11">
        <v>8</v>
      </c>
      <c r="J11">
        <v>27.2623</v>
      </c>
      <c r="K11">
        <v>-92.700999999999993</v>
      </c>
      <c r="L11" t="s">
        <v>358</v>
      </c>
      <c r="M11">
        <v>375</v>
      </c>
      <c r="N11">
        <v>10.164099999999999</v>
      </c>
      <c r="O11">
        <v>35.220199999999998</v>
      </c>
      <c r="P11">
        <v>27.095700000000001</v>
      </c>
      <c r="Q11">
        <v>6.0900000000000003E-2</v>
      </c>
      <c r="R11">
        <v>114.1968372</v>
      </c>
      <c r="S11">
        <v>88.838300000000004</v>
      </c>
      <c r="T11">
        <v>3.8630059999999999</v>
      </c>
      <c r="U11" s="5">
        <v>0.63300000000000001</v>
      </c>
      <c r="V11">
        <v>1.901</v>
      </c>
      <c r="W11">
        <v>16.736999999999998</v>
      </c>
      <c r="X11">
        <v>23.835999999999999</v>
      </c>
      <c r="Y11">
        <v>-3.1949999999999998</v>
      </c>
      <c r="Z11" s="9">
        <v>4.9039916870000004</v>
      </c>
      <c r="AA11" s="1">
        <v>4903991687</v>
      </c>
      <c r="AB11" s="1">
        <v>41.241302698240602</v>
      </c>
      <c r="AC11" s="1">
        <v>2285170.3209099998</v>
      </c>
      <c r="AD11" s="1">
        <v>21.00338</v>
      </c>
      <c r="AE11" s="9">
        <v>46.61947</v>
      </c>
      <c r="AF11" s="1">
        <v>68128</v>
      </c>
      <c r="AG11" s="1">
        <v>139252848</v>
      </c>
      <c r="AH11" s="1">
        <v>2148</v>
      </c>
      <c r="AI11" s="1">
        <v>42.464245338642698</v>
      </c>
      <c r="AJ11" s="1">
        <v>180780</v>
      </c>
      <c r="AK11" s="1">
        <v>50.39</v>
      </c>
      <c r="AL11" s="1">
        <v>26.38</v>
      </c>
    </row>
    <row r="12" spans="1:38" x14ac:dyDescent="0.2">
      <c r="A12" t="s">
        <v>24</v>
      </c>
      <c r="B12" t="s">
        <v>45</v>
      </c>
      <c r="C12" t="s">
        <v>26</v>
      </c>
      <c r="D12" t="s">
        <v>27</v>
      </c>
      <c r="E12" t="s">
        <v>28</v>
      </c>
      <c r="F12">
        <v>2012</v>
      </c>
      <c r="G12" t="s">
        <v>29</v>
      </c>
      <c r="H12">
        <v>30</v>
      </c>
      <c r="I12">
        <v>5</v>
      </c>
      <c r="J12">
        <v>26.094999999999999</v>
      </c>
      <c r="K12">
        <v>-92.111500000000007</v>
      </c>
      <c r="L12" t="s">
        <v>74</v>
      </c>
      <c r="M12">
        <v>3</v>
      </c>
      <c r="N12">
        <v>27.1768</v>
      </c>
      <c r="O12">
        <v>36.223599999999998</v>
      </c>
      <c r="P12">
        <v>23.582899999999999</v>
      </c>
      <c r="Q12">
        <v>6.7100000000000007E-2</v>
      </c>
      <c r="R12">
        <v>199.82849870000001</v>
      </c>
      <c r="S12">
        <v>87.640600000000006</v>
      </c>
      <c r="T12">
        <v>5.707192</v>
      </c>
      <c r="U12" s="5">
        <v>2060</v>
      </c>
      <c r="V12">
        <v>7.6999999999999999E-2</v>
      </c>
      <c r="W12">
        <v>4.391</v>
      </c>
      <c r="X12">
        <v>0</v>
      </c>
      <c r="Y12">
        <v>1.4450000000000001</v>
      </c>
      <c r="Z12" s="9">
        <v>4.1861469920000003</v>
      </c>
      <c r="AA12" s="1">
        <v>4186146992</v>
      </c>
      <c r="AB12" s="1">
        <v>37.313953874414103</v>
      </c>
      <c r="AC12" s="1">
        <v>1854628.6458999999</v>
      </c>
      <c r="AD12" s="1">
        <v>20.175039999999999</v>
      </c>
      <c r="AE12" s="9">
        <v>76.959440000000001</v>
      </c>
      <c r="AF12" s="1">
        <v>75897</v>
      </c>
      <c r="AG12" s="1">
        <v>173655308</v>
      </c>
      <c r="AH12" s="1">
        <v>2490</v>
      </c>
      <c r="AI12" s="1">
        <v>38.174977778318102</v>
      </c>
      <c r="AJ12" s="1">
        <v>225959</v>
      </c>
      <c r="AK12" s="1">
        <v>58.69</v>
      </c>
      <c r="AL12" s="1">
        <v>18.63</v>
      </c>
    </row>
    <row r="13" spans="1:38" x14ac:dyDescent="0.2">
      <c r="A13" t="s">
        <v>24</v>
      </c>
      <c r="B13" t="s">
        <v>46</v>
      </c>
      <c r="C13" t="s">
        <v>26</v>
      </c>
      <c r="D13" t="s">
        <v>27</v>
      </c>
      <c r="E13" t="s">
        <v>28</v>
      </c>
      <c r="F13">
        <v>2012</v>
      </c>
      <c r="G13" t="s">
        <v>29</v>
      </c>
      <c r="H13">
        <v>30</v>
      </c>
      <c r="I13">
        <v>5</v>
      </c>
      <c r="J13">
        <v>26.094999999999999</v>
      </c>
      <c r="K13">
        <v>-92.111500000000007</v>
      </c>
      <c r="L13" t="s">
        <v>32</v>
      </c>
      <c r="M13">
        <v>25</v>
      </c>
      <c r="N13">
        <v>26.148499999999999</v>
      </c>
      <c r="O13">
        <v>36.360399999999998</v>
      </c>
      <c r="P13">
        <v>24.013500000000001</v>
      </c>
      <c r="Q13">
        <v>0.1033</v>
      </c>
      <c r="R13">
        <v>210.75659880000001</v>
      </c>
      <c r="S13">
        <v>87.482200000000006</v>
      </c>
      <c r="T13">
        <v>5.6153519999999997</v>
      </c>
      <c r="U13" s="5">
        <v>187</v>
      </c>
      <c r="V13">
        <v>6.4000000000000001E-2</v>
      </c>
      <c r="W13">
        <v>4.101</v>
      </c>
      <c r="X13">
        <v>0</v>
      </c>
      <c r="Y13">
        <v>1.633</v>
      </c>
      <c r="Z13" s="9">
        <v>4.5269773779999998</v>
      </c>
      <c r="AA13" s="1">
        <v>4526977378</v>
      </c>
      <c r="AB13" s="1">
        <v>35.770520902639397</v>
      </c>
      <c r="AC13" s="1">
        <v>1936054.63035</v>
      </c>
      <c r="AD13" s="1">
        <v>20.437519999999999</v>
      </c>
      <c r="AE13" s="9">
        <v>59.202019999999997</v>
      </c>
      <c r="AF13" s="1">
        <v>74371</v>
      </c>
      <c r="AG13" s="1">
        <v>178303382</v>
      </c>
      <c r="AH13" s="1">
        <v>2700</v>
      </c>
      <c r="AI13" s="1">
        <v>36.608321897480899</v>
      </c>
      <c r="AJ13" s="1">
        <v>235162</v>
      </c>
      <c r="AK13" s="1">
        <v>55.889999999999993</v>
      </c>
      <c r="AL13" s="1">
        <v>15.48</v>
      </c>
    </row>
    <row r="14" spans="1:38" x14ac:dyDescent="0.2">
      <c r="A14" t="s">
        <v>24</v>
      </c>
      <c r="B14" t="s">
        <v>47</v>
      </c>
      <c r="C14" t="s">
        <v>26</v>
      </c>
      <c r="D14" t="s">
        <v>27</v>
      </c>
      <c r="E14" t="s">
        <v>28</v>
      </c>
      <c r="F14">
        <v>2012</v>
      </c>
      <c r="G14" t="s">
        <v>29</v>
      </c>
      <c r="H14">
        <v>30</v>
      </c>
      <c r="I14">
        <v>5</v>
      </c>
      <c r="J14">
        <v>26.094999999999999</v>
      </c>
      <c r="K14">
        <v>-92.111500000000007</v>
      </c>
      <c r="L14" t="s">
        <v>34</v>
      </c>
      <c r="M14">
        <v>73</v>
      </c>
      <c r="N14">
        <v>21.174399999999999</v>
      </c>
      <c r="O14">
        <v>36.500599999999999</v>
      </c>
      <c r="P14">
        <v>25.588899999999999</v>
      </c>
      <c r="Q14">
        <v>0.55500000000000005</v>
      </c>
      <c r="R14">
        <v>181.65370480000001</v>
      </c>
      <c r="S14">
        <v>87.155900000000003</v>
      </c>
      <c r="T14">
        <v>5.1017060000000001</v>
      </c>
      <c r="U14" s="5">
        <v>32.5</v>
      </c>
      <c r="V14">
        <v>0.112</v>
      </c>
      <c r="W14">
        <v>5.3970000000000002</v>
      </c>
      <c r="X14">
        <v>2.254</v>
      </c>
      <c r="Y14">
        <v>2.927</v>
      </c>
      <c r="Z14" s="9">
        <v>4.1222645770000002</v>
      </c>
      <c r="AA14" s="1">
        <v>4122264577</v>
      </c>
      <c r="AB14" s="1">
        <v>39.377890306726897</v>
      </c>
      <c r="AC14" s="1">
        <v>2484324.7316399999</v>
      </c>
      <c r="AD14" s="1">
        <v>20.41771</v>
      </c>
      <c r="AE14" s="9">
        <v>58.905229999999996</v>
      </c>
      <c r="AF14" s="1">
        <v>73220</v>
      </c>
      <c r="AG14" s="1">
        <v>192859956</v>
      </c>
      <c r="AH14" s="1">
        <v>3185</v>
      </c>
      <c r="AI14" s="1">
        <v>39.963241771794699</v>
      </c>
      <c r="AJ14" s="1">
        <v>238860</v>
      </c>
      <c r="AK14" s="1">
        <v>51.519999999999996</v>
      </c>
      <c r="AL14" s="1">
        <v>10.28</v>
      </c>
    </row>
    <row r="15" spans="1:38" x14ac:dyDescent="0.2">
      <c r="A15" t="s">
        <v>24</v>
      </c>
      <c r="B15" t="s">
        <v>48</v>
      </c>
      <c r="C15" t="s">
        <v>26</v>
      </c>
      <c r="D15" t="s">
        <v>27</v>
      </c>
      <c r="E15" t="s">
        <v>28</v>
      </c>
      <c r="F15">
        <v>2012</v>
      </c>
      <c r="G15" t="s">
        <v>29</v>
      </c>
      <c r="H15">
        <v>30</v>
      </c>
      <c r="I15">
        <v>5</v>
      </c>
      <c r="J15">
        <v>26.094999999999999</v>
      </c>
      <c r="K15">
        <v>-92.111500000000007</v>
      </c>
      <c r="L15" t="s">
        <v>359</v>
      </c>
      <c r="M15">
        <v>150</v>
      </c>
      <c r="N15">
        <v>15.8635</v>
      </c>
      <c r="O15">
        <v>36.078400000000002</v>
      </c>
      <c r="P15">
        <v>26.609000000000002</v>
      </c>
      <c r="Q15">
        <v>4.6100000000000002E-2</v>
      </c>
      <c r="R15">
        <v>118.8639117</v>
      </c>
      <c r="S15">
        <v>88.582300000000004</v>
      </c>
      <c r="T15">
        <v>4.5039179999999996</v>
      </c>
      <c r="U15" s="5">
        <v>1.82</v>
      </c>
      <c r="V15">
        <v>1.087</v>
      </c>
      <c r="W15">
        <v>25.08</v>
      </c>
      <c r="X15">
        <v>29.402999999999999</v>
      </c>
      <c r="Y15">
        <v>12.97</v>
      </c>
      <c r="Z15" s="9">
        <v>3.574076136</v>
      </c>
      <c r="AA15" s="1">
        <v>3574076136</v>
      </c>
      <c r="AB15" s="1">
        <v>43.243304019182297</v>
      </c>
      <c r="AC15" s="1">
        <v>2540070.25496</v>
      </c>
      <c r="AD15" s="1">
        <v>20.279160000000001</v>
      </c>
      <c r="AE15" s="9">
        <v>61.831579999999995</v>
      </c>
      <c r="AF15" s="1">
        <v>58114</v>
      </c>
      <c r="AG15" s="1">
        <v>127557037</v>
      </c>
      <c r="AH15" s="1">
        <v>2355</v>
      </c>
      <c r="AI15" s="1">
        <v>44.137149338115499</v>
      </c>
      <c r="AJ15" s="1">
        <v>161330</v>
      </c>
      <c r="AK15" s="1">
        <v>43.89</v>
      </c>
      <c r="AL15" s="1">
        <v>23.8</v>
      </c>
    </row>
    <row r="16" spans="1:38" x14ac:dyDescent="0.2">
      <c r="A16" t="s">
        <v>24</v>
      </c>
      <c r="B16" t="s">
        <v>49</v>
      </c>
      <c r="C16" t="s">
        <v>26</v>
      </c>
      <c r="D16" t="s">
        <v>27</v>
      </c>
      <c r="E16" t="s">
        <v>28</v>
      </c>
      <c r="F16">
        <v>2012</v>
      </c>
      <c r="G16" t="s">
        <v>29</v>
      </c>
      <c r="H16">
        <v>30</v>
      </c>
      <c r="I16">
        <v>5</v>
      </c>
      <c r="J16">
        <v>26.094999999999999</v>
      </c>
      <c r="K16">
        <v>-92.111500000000007</v>
      </c>
      <c r="L16" t="s">
        <v>358</v>
      </c>
      <c r="M16">
        <v>300</v>
      </c>
      <c r="N16">
        <v>11.4566</v>
      </c>
      <c r="O16">
        <v>35.409799999999997</v>
      </c>
      <c r="P16">
        <v>27.0105</v>
      </c>
      <c r="Q16">
        <v>6.0900000000000003E-2</v>
      </c>
      <c r="R16">
        <v>109.17202810000001</v>
      </c>
      <c r="S16">
        <v>88.557199999999995</v>
      </c>
      <c r="T16">
        <v>4.0026440000000001</v>
      </c>
      <c r="U16" s="5">
        <v>0.63300000000000001</v>
      </c>
      <c r="V16">
        <v>1.653</v>
      </c>
      <c r="W16">
        <v>13.342000000000001</v>
      </c>
      <c r="X16">
        <v>29.315000000000001</v>
      </c>
      <c r="Y16">
        <v>5.0149999999999997</v>
      </c>
      <c r="Z16" s="9">
        <v>2.9052772419999999</v>
      </c>
      <c r="AA16" s="1">
        <v>2905277242</v>
      </c>
      <c r="AB16" s="1">
        <v>44.1819526889009</v>
      </c>
      <c r="AC16" s="1">
        <v>2521202.8584400001</v>
      </c>
      <c r="AD16" s="1">
        <v>20.239419999999999</v>
      </c>
      <c r="AE16" s="9">
        <v>62.275179999999999</v>
      </c>
      <c r="AF16" s="1">
        <v>46082</v>
      </c>
      <c r="AG16" s="1">
        <v>97452546</v>
      </c>
      <c r="AH16" s="1">
        <v>2231</v>
      </c>
      <c r="AI16" s="1">
        <v>45.422611323936003</v>
      </c>
      <c r="AJ16" s="1">
        <v>123329</v>
      </c>
      <c r="AK16" s="1">
        <v>43.82</v>
      </c>
      <c r="AL16" s="1">
        <v>28.14</v>
      </c>
    </row>
    <row r="17" spans="1:47" x14ac:dyDescent="0.2">
      <c r="A17" t="s">
        <v>24</v>
      </c>
      <c r="B17" t="s">
        <v>50</v>
      </c>
      <c r="C17" t="s">
        <v>26</v>
      </c>
      <c r="D17" t="s">
        <v>27</v>
      </c>
      <c r="E17" t="s">
        <v>28</v>
      </c>
      <c r="F17">
        <v>2012</v>
      </c>
      <c r="G17" t="s">
        <v>29</v>
      </c>
      <c r="H17">
        <v>30</v>
      </c>
      <c r="I17">
        <v>5</v>
      </c>
      <c r="J17">
        <v>26.094999999999999</v>
      </c>
      <c r="K17">
        <v>-92.111500000000007</v>
      </c>
      <c r="L17" t="s">
        <v>75</v>
      </c>
      <c r="M17">
        <v>600</v>
      </c>
      <c r="N17">
        <v>7.1730999999999998</v>
      </c>
      <c r="O17">
        <v>34.924199999999999</v>
      </c>
      <c r="P17">
        <v>27.334800000000001</v>
      </c>
      <c r="Q17">
        <v>6.2199999999999998E-2</v>
      </c>
      <c r="R17">
        <v>131.31852470000001</v>
      </c>
      <c r="S17">
        <v>88.994299999999996</v>
      </c>
      <c r="T17">
        <v>3.564489</v>
      </c>
      <c r="U17" s="5">
        <v>0.63300000000000001</v>
      </c>
      <c r="V17">
        <v>2.1120000000000001</v>
      </c>
      <c r="W17">
        <v>23.654</v>
      </c>
      <c r="X17">
        <v>34.94</v>
      </c>
      <c r="Y17">
        <v>3.5259999999999998</v>
      </c>
      <c r="Z17" s="9">
        <v>17.610381367999999</v>
      </c>
      <c r="AA17" s="1">
        <v>17610381368</v>
      </c>
      <c r="AB17" s="1">
        <v>49.596893582423498</v>
      </c>
      <c r="AC17" s="1">
        <v>2206287.19918</v>
      </c>
      <c r="AD17" s="1">
        <v>20.320799999999998</v>
      </c>
      <c r="AE17" s="9">
        <v>60.378220000000006</v>
      </c>
      <c r="AF17" s="1">
        <v>209000</v>
      </c>
      <c r="AG17" s="1">
        <v>520984574</v>
      </c>
      <c r="AH17" s="1">
        <v>2854</v>
      </c>
      <c r="AI17" s="1">
        <v>49.660484226743698</v>
      </c>
      <c r="AJ17" s="1">
        <v>657518</v>
      </c>
      <c r="AK17" s="1">
        <v>59.56</v>
      </c>
      <c r="AL17" s="1">
        <v>24.03</v>
      </c>
    </row>
    <row r="18" spans="1:47" x14ac:dyDescent="0.2">
      <c r="A18" t="s">
        <v>24</v>
      </c>
      <c r="B18" t="s">
        <v>52</v>
      </c>
      <c r="C18" t="s">
        <v>26</v>
      </c>
      <c r="D18" t="s">
        <v>27</v>
      </c>
      <c r="E18" t="s">
        <v>28</v>
      </c>
      <c r="F18">
        <v>2012</v>
      </c>
      <c r="G18" t="s">
        <v>29</v>
      </c>
      <c r="H18">
        <v>30</v>
      </c>
      <c r="I18">
        <v>5</v>
      </c>
      <c r="J18">
        <v>26.094999999999999</v>
      </c>
      <c r="K18">
        <v>-92.111500000000007</v>
      </c>
      <c r="L18" t="s">
        <v>75</v>
      </c>
      <c r="M18">
        <v>1000</v>
      </c>
      <c r="N18">
        <v>4.9901999999999997</v>
      </c>
      <c r="O18">
        <v>34.926099999999998</v>
      </c>
      <c r="P18">
        <v>27.617899999999999</v>
      </c>
      <c r="Q18">
        <v>9.0200000000000002E-2</v>
      </c>
      <c r="R18">
        <v>180.26921379999999</v>
      </c>
      <c r="S18">
        <v>89.137</v>
      </c>
      <c r="T18">
        <v>3.3828870000000002</v>
      </c>
      <c r="U18" s="5">
        <v>0.63300000000000001</v>
      </c>
      <c r="V18">
        <v>1.91</v>
      </c>
      <c r="W18">
        <v>27.172999999999998</v>
      </c>
      <c r="X18">
        <v>21.001999999999999</v>
      </c>
      <c r="Y18">
        <v>-5.7889999999999997</v>
      </c>
      <c r="Z18" s="9">
        <v>3.9727503749999999</v>
      </c>
      <c r="AA18" s="1">
        <v>3972750375</v>
      </c>
      <c r="AB18" s="1">
        <v>43.563345259297201</v>
      </c>
      <c r="AC18" s="1">
        <v>2901328.4246100001</v>
      </c>
      <c r="AD18" s="1">
        <v>21.098800000000001</v>
      </c>
      <c r="AE18" s="9">
        <v>51.931459999999994</v>
      </c>
      <c r="AF18" s="1">
        <v>63263</v>
      </c>
      <c r="AG18" s="1">
        <v>149867267</v>
      </c>
      <c r="AH18" s="1">
        <v>2648</v>
      </c>
      <c r="AI18" s="1">
        <v>44.782350789709199</v>
      </c>
      <c r="AJ18" s="1">
        <v>186646</v>
      </c>
      <c r="AK18" s="1">
        <v>53.349999999999994</v>
      </c>
      <c r="AL18" s="1">
        <v>30.5</v>
      </c>
    </row>
    <row r="19" spans="1:47" x14ac:dyDescent="0.2">
      <c r="A19" t="s">
        <v>24</v>
      </c>
      <c r="B19" t="s">
        <v>53</v>
      </c>
      <c r="C19" t="s">
        <v>26</v>
      </c>
      <c r="D19" t="s">
        <v>27</v>
      </c>
      <c r="E19" t="s">
        <v>28</v>
      </c>
      <c r="F19">
        <v>2012</v>
      </c>
      <c r="G19" t="s">
        <v>29</v>
      </c>
      <c r="H19">
        <v>30</v>
      </c>
      <c r="I19">
        <v>5</v>
      </c>
      <c r="J19">
        <v>26.094999999999999</v>
      </c>
      <c r="K19">
        <v>-92.111500000000007</v>
      </c>
      <c r="L19" t="s">
        <v>75</v>
      </c>
      <c r="M19">
        <v>1470</v>
      </c>
      <c r="N19">
        <v>4.2831999999999999</v>
      </c>
      <c r="O19">
        <v>34.959499999999998</v>
      </c>
      <c r="P19">
        <v>27.723800000000001</v>
      </c>
      <c r="Q19">
        <v>0.1195</v>
      </c>
      <c r="R19">
        <v>210.351077</v>
      </c>
      <c r="S19">
        <v>89.116500000000002</v>
      </c>
      <c r="T19">
        <v>3.342063</v>
      </c>
      <c r="U19" s="5">
        <v>0.63300000000000001</v>
      </c>
      <c r="V19">
        <v>1.6990000000000001</v>
      </c>
      <c r="W19">
        <v>26.635000000000002</v>
      </c>
      <c r="X19">
        <v>18.689</v>
      </c>
      <c r="Y19">
        <v>-4.8739999999999997</v>
      </c>
      <c r="Z19" s="9">
        <v>3.768011456</v>
      </c>
      <c r="AA19" s="1">
        <v>3768011456</v>
      </c>
      <c r="AB19" s="1">
        <v>45.9266235142913</v>
      </c>
      <c r="AC19" s="1">
        <v>3035499.2321700002</v>
      </c>
      <c r="AD19" s="1">
        <v>21.147179999999999</v>
      </c>
      <c r="AE19" s="9">
        <v>49.493659999999998</v>
      </c>
      <c r="AF19" s="1">
        <v>62157</v>
      </c>
      <c r="AG19" s="1">
        <v>157010963</v>
      </c>
      <c r="AH19" s="1">
        <v>2922</v>
      </c>
      <c r="AI19" s="1">
        <v>46.395738360241403</v>
      </c>
      <c r="AJ19" s="1">
        <v>192469</v>
      </c>
      <c r="AK19" s="1">
        <v>53.800000000000004</v>
      </c>
      <c r="AL19" s="1">
        <v>27.56</v>
      </c>
    </row>
    <row r="20" spans="1:47" x14ac:dyDescent="0.2">
      <c r="A20" t="s">
        <v>24</v>
      </c>
      <c r="B20" t="s">
        <v>54</v>
      </c>
      <c r="C20" t="s">
        <v>26</v>
      </c>
      <c r="D20" t="s">
        <v>27</v>
      </c>
      <c r="E20" t="s">
        <v>28</v>
      </c>
      <c r="F20">
        <v>2012</v>
      </c>
      <c r="G20" t="s">
        <v>29</v>
      </c>
      <c r="H20">
        <v>30</v>
      </c>
      <c r="I20">
        <v>5</v>
      </c>
      <c r="J20">
        <v>26.094999999999999</v>
      </c>
      <c r="K20">
        <v>-92.111500000000007</v>
      </c>
      <c r="L20" t="s">
        <v>75</v>
      </c>
      <c r="M20">
        <v>2107</v>
      </c>
      <c r="N20">
        <v>4.2531999999999996</v>
      </c>
      <c r="O20">
        <v>34.965000000000003</v>
      </c>
      <c r="P20">
        <v>27.731400000000001</v>
      </c>
      <c r="Q20">
        <v>0.11940000000000001</v>
      </c>
      <c r="R20">
        <v>212.90345310000001</v>
      </c>
      <c r="S20">
        <v>88.854500000000002</v>
      </c>
      <c r="T20">
        <v>3.3658640000000002</v>
      </c>
      <c r="U20" s="5">
        <v>0.63300000000000001</v>
      </c>
      <c r="V20">
        <v>1.6870000000000001</v>
      </c>
      <c r="W20">
        <v>26.489000000000001</v>
      </c>
      <c r="X20">
        <v>18.314</v>
      </c>
      <c r="Y20">
        <v>-5.024</v>
      </c>
      <c r="Z20" s="9">
        <v>4.197352124</v>
      </c>
      <c r="AA20" s="1">
        <v>4197352124</v>
      </c>
      <c r="AB20" s="1">
        <v>44.183333452898403</v>
      </c>
      <c r="AC20" s="1">
        <v>2763601.3475799998</v>
      </c>
      <c r="AD20" s="1">
        <v>20.827169999999999</v>
      </c>
      <c r="AE20" s="9">
        <v>55.870540000000005</v>
      </c>
      <c r="AF20" s="1">
        <v>67764</v>
      </c>
      <c r="AG20" s="1">
        <v>163512406</v>
      </c>
      <c r="AH20" s="1">
        <v>2670</v>
      </c>
      <c r="AI20" s="1">
        <v>45.424761760030201</v>
      </c>
      <c r="AJ20" s="1">
        <v>202406</v>
      </c>
      <c r="AK20" s="1">
        <v>55.720000000000006</v>
      </c>
      <c r="AL20" s="1">
        <v>29.58</v>
      </c>
    </row>
    <row r="22" spans="1:47" s="8" customFormat="1" x14ac:dyDescent="0.2">
      <c r="A22" s="8" t="s">
        <v>81</v>
      </c>
      <c r="L22" s="8" t="s">
        <v>83</v>
      </c>
      <c r="P22" s="8" t="s">
        <v>342</v>
      </c>
      <c r="Q22" s="43" t="s">
        <v>343</v>
      </c>
      <c r="Z22" s="8" t="s">
        <v>86</v>
      </c>
      <c r="AA22" s="8" t="s">
        <v>80</v>
      </c>
      <c r="AC22" s="8" t="s">
        <v>338</v>
      </c>
      <c r="AD22" s="8" t="s">
        <v>93</v>
      </c>
      <c r="AE22" s="8" t="s">
        <v>364</v>
      </c>
      <c r="AK22" s="8" t="s">
        <v>90</v>
      </c>
    </row>
    <row r="23" spans="1:47" x14ac:dyDescent="0.2">
      <c r="Z23" t="s">
        <v>82</v>
      </c>
      <c r="AD23" t="s">
        <v>336</v>
      </c>
      <c r="AE23" t="s">
        <v>336</v>
      </c>
    </row>
    <row r="24" spans="1:47" ht="22" thickBot="1" x14ac:dyDescent="0.3">
      <c r="L24" s="54" t="s">
        <v>212</v>
      </c>
      <c r="M24" s="54"/>
      <c r="AP24" s="3" t="s">
        <v>21</v>
      </c>
      <c r="AQ24" s="3" t="s">
        <v>87</v>
      </c>
      <c r="AR24" s="3" t="s">
        <v>349</v>
      </c>
    </row>
    <row r="25" spans="1:47" ht="17" thickBot="1" x14ac:dyDescent="0.25">
      <c r="L25" t="s">
        <v>74</v>
      </c>
      <c r="M25" t="s">
        <v>327</v>
      </c>
      <c r="Z25" s="15"/>
      <c r="AA25" s="13" t="s">
        <v>20</v>
      </c>
      <c r="AB25" s="13" t="s">
        <v>21</v>
      </c>
      <c r="AC25" s="13" t="s">
        <v>91</v>
      </c>
      <c r="AD25" s="13" t="s">
        <v>345</v>
      </c>
      <c r="AE25" s="13" t="s">
        <v>92</v>
      </c>
      <c r="AF25" s="13" t="s">
        <v>84</v>
      </c>
      <c r="AG25" s="13" t="s">
        <v>85</v>
      </c>
      <c r="AH25" s="13" t="s">
        <v>88</v>
      </c>
      <c r="AI25" s="13" t="s">
        <v>87</v>
      </c>
      <c r="AJ25" s="13" t="s">
        <v>89</v>
      </c>
      <c r="AK25" s="13" t="s">
        <v>22</v>
      </c>
      <c r="AL25" s="13" t="s">
        <v>23</v>
      </c>
      <c r="AM25" s="44"/>
      <c r="AP25" s="1">
        <v>43.410119333711499</v>
      </c>
      <c r="AQ25" s="1">
        <v>44.220649826891098</v>
      </c>
      <c r="AR25">
        <f>AP25-AQ25</f>
        <v>-0.81053049317959847</v>
      </c>
    </row>
    <row r="26" spans="1:47" ht="16" customHeight="1" x14ac:dyDescent="0.25">
      <c r="D26" s="41"/>
      <c r="E26" s="41"/>
      <c r="L26" t="s">
        <v>32</v>
      </c>
      <c r="M26" t="s">
        <v>328</v>
      </c>
      <c r="AM26" s="45"/>
      <c r="AP26" s="1">
        <v>38.036246750237098</v>
      </c>
      <c r="AQ26" s="1">
        <v>38.577356643300497</v>
      </c>
      <c r="AR26">
        <f t="shared" ref="AR26:AR43" si="0">AP26-AQ26</f>
        <v>-0.54110989306339974</v>
      </c>
      <c r="AT26" s="15" t="s">
        <v>349</v>
      </c>
      <c r="AU26" s="15"/>
    </row>
    <row r="27" spans="1:47" x14ac:dyDescent="0.2">
      <c r="E27" s="1"/>
      <c r="L27" t="s">
        <v>34</v>
      </c>
      <c r="M27" t="s">
        <v>329</v>
      </c>
      <c r="Z27" t="s">
        <v>157</v>
      </c>
      <c r="AA27">
        <v>4.7568716725263167</v>
      </c>
      <c r="AB27">
        <v>41.199911038717197</v>
      </c>
      <c r="AC27">
        <v>2400425.454071579</v>
      </c>
      <c r="AD27">
        <v>20.627975263157897</v>
      </c>
      <c r="AE27">
        <v>57.76792789473685</v>
      </c>
      <c r="AF27">
        <v>72142.526315789481</v>
      </c>
      <c r="AG27">
        <v>172246692.10526314</v>
      </c>
      <c r="AH27">
        <v>2617.1578947368421</v>
      </c>
      <c r="AI27">
        <v>42.099840755211005</v>
      </c>
      <c r="AJ27">
        <v>219726.89473684211</v>
      </c>
      <c r="AK27">
        <v>51.603684210526325</v>
      </c>
      <c r="AL27">
        <v>20.322631578947369</v>
      </c>
      <c r="AM27" s="45" t="s">
        <v>157</v>
      </c>
      <c r="AP27" s="1">
        <v>38.422385351414597</v>
      </c>
      <c r="AQ27" s="1">
        <v>39.821453242043297</v>
      </c>
      <c r="AR27">
        <f t="shared" si="0"/>
        <v>-1.3990678906287002</v>
      </c>
    </row>
    <row r="28" spans="1:47" x14ac:dyDescent="0.2">
      <c r="E28" s="1"/>
      <c r="L28" t="s">
        <v>359</v>
      </c>
      <c r="M28" t="s">
        <v>330</v>
      </c>
      <c r="Z28" t="s">
        <v>121</v>
      </c>
      <c r="AA28">
        <v>0.72441436110867374</v>
      </c>
      <c r="AB28">
        <v>0.87959897595785386</v>
      </c>
      <c r="AC28">
        <v>91309.41011045294</v>
      </c>
      <c r="AD28">
        <v>9.9431467748283875E-2</v>
      </c>
      <c r="AE28">
        <v>1.7930337346078533</v>
      </c>
      <c r="AF28">
        <v>8305.0529593209249</v>
      </c>
      <c r="AG28">
        <v>21672228.205795173</v>
      </c>
      <c r="AH28">
        <v>86.698316189895735</v>
      </c>
      <c r="AI28">
        <v>0.87916227967965599</v>
      </c>
      <c r="AJ28">
        <v>27266.876510998667</v>
      </c>
      <c r="AK28">
        <v>2.0923697651767719</v>
      </c>
      <c r="AL28">
        <v>1.7202986348433846</v>
      </c>
      <c r="AM28" s="45" t="s">
        <v>121</v>
      </c>
      <c r="AP28" s="1">
        <v>43.277176506145402</v>
      </c>
      <c r="AQ28" s="1">
        <v>44.0247195102042</v>
      </c>
      <c r="AR28">
        <f t="shared" si="0"/>
        <v>-0.74754300405879803</v>
      </c>
      <c r="AT28" t="s">
        <v>157</v>
      </c>
      <c r="AU28">
        <v>-0.89992971649380993</v>
      </c>
    </row>
    <row r="29" spans="1:47" x14ac:dyDescent="0.2">
      <c r="E29" s="1"/>
      <c r="L29" t="s">
        <v>358</v>
      </c>
      <c r="M29" t="s">
        <v>331</v>
      </c>
      <c r="Z29" t="s">
        <v>318</v>
      </c>
      <c r="AA29">
        <v>4.0303357489999998</v>
      </c>
      <c r="AB29">
        <v>41.732852379053398</v>
      </c>
      <c r="AC29">
        <v>2431563.8819800001</v>
      </c>
      <c r="AD29">
        <v>20.545719999999999</v>
      </c>
      <c r="AE29">
        <v>58.905229999999996</v>
      </c>
      <c r="AF29">
        <v>67488</v>
      </c>
      <c r="AG29">
        <v>157010963</v>
      </c>
      <c r="AH29">
        <v>2648</v>
      </c>
      <c r="AI29">
        <v>43.819423632762998</v>
      </c>
      <c r="AJ29">
        <v>199341</v>
      </c>
      <c r="AK29">
        <v>53.349999999999994</v>
      </c>
      <c r="AL29">
        <v>21.67</v>
      </c>
      <c r="AM29" s="45" t="s">
        <v>318</v>
      </c>
      <c r="AP29" s="1">
        <v>43.149141358092997</v>
      </c>
      <c r="AQ29" s="1">
        <v>43.819423632762998</v>
      </c>
      <c r="AR29">
        <f t="shared" si="0"/>
        <v>-0.67028227467000079</v>
      </c>
      <c r="AT29" t="s">
        <v>121</v>
      </c>
      <c r="AU29">
        <v>0.11969310387403266</v>
      </c>
    </row>
    <row r="30" spans="1:47" x14ac:dyDescent="0.2">
      <c r="E30" s="1"/>
      <c r="G30" s="2"/>
      <c r="H30" s="2"/>
      <c r="L30" t="s">
        <v>75</v>
      </c>
      <c r="M30" t="s">
        <v>332</v>
      </c>
      <c r="Z30" t="s">
        <v>319</v>
      </c>
      <c r="AA30" t="e">
        <v>#N/A</v>
      </c>
      <c r="AB30" t="e">
        <v>#N/A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>
        <v>2231</v>
      </c>
      <c r="AI30" t="e">
        <v>#N/A</v>
      </c>
      <c r="AJ30" t="e">
        <v>#N/A</v>
      </c>
      <c r="AK30">
        <v>55.889999999999993</v>
      </c>
      <c r="AL30" t="e">
        <v>#N/A</v>
      </c>
      <c r="AM30" s="45" t="s">
        <v>319</v>
      </c>
      <c r="AP30" s="1">
        <v>36.015360650301702</v>
      </c>
      <c r="AQ30" s="1">
        <v>36.441044178812199</v>
      </c>
      <c r="AR30">
        <f t="shared" si="0"/>
        <v>-0.42568352851049696</v>
      </c>
      <c r="AT30" t="s">
        <v>318</v>
      </c>
      <c r="AU30">
        <v>-0.83780099484150128</v>
      </c>
    </row>
    <row r="31" spans="1:47" x14ac:dyDescent="0.2">
      <c r="E31" s="1"/>
      <c r="G31" s="2"/>
      <c r="H31" s="2"/>
      <c r="Z31" t="s">
        <v>320</v>
      </c>
      <c r="AA31">
        <v>3.1576489933222902</v>
      </c>
      <c r="AB31">
        <v>3.8340830470421481</v>
      </c>
      <c r="AC31">
        <v>398008.49126577546</v>
      </c>
      <c r="AD31">
        <v>0.43341171972269316</v>
      </c>
      <c r="AE31">
        <v>7.8156528515149608</v>
      </c>
      <c r="AF31">
        <v>36200.886570433329</v>
      </c>
      <c r="AG31">
        <v>94467052.630412981</v>
      </c>
      <c r="AH31">
        <v>377.90919884689185</v>
      </c>
      <c r="AI31">
        <v>3.8321795320964629</v>
      </c>
      <c r="AJ31">
        <v>118853.55921744611</v>
      </c>
      <c r="AK31">
        <v>9.1204283589254782</v>
      </c>
      <c r="AL31">
        <v>7.4986079019932932</v>
      </c>
      <c r="AM31" s="45" t="s">
        <v>320</v>
      </c>
      <c r="AP31" s="1">
        <v>35.437489874702102</v>
      </c>
      <c r="AQ31" s="1">
        <v>36.451588394394498</v>
      </c>
      <c r="AR31">
        <f t="shared" si="0"/>
        <v>-1.0140985196923964</v>
      </c>
      <c r="AT31" t="s">
        <v>319</v>
      </c>
      <c r="AU31" t="e">
        <v>#N/A</v>
      </c>
    </row>
    <row r="32" spans="1:47" x14ac:dyDescent="0.2">
      <c r="E32" s="1"/>
      <c r="G32" s="2"/>
      <c r="H32" s="2"/>
      <c r="Z32" t="s">
        <v>321</v>
      </c>
      <c r="AA32">
        <v>9.9707471650292714</v>
      </c>
      <c r="AB32">
        <v>14.700192811616002</v>
      </c>
      <c r="AC32">
        <v>158410759119.65884</v>
      </c>
      <c r="AD32">
        <v>0.18784571879298231</v>
      </c>
      <c r="AE32">
        <v>61.084429495393934</v>
      </c>
      <c r="AF32">
        <v>1310504188.4853804</v>
      </c>
      <c r="AG32">
        <v>8924024032677216</v>
      </c>
      <c r="AH32">
        <v>142815.36257309964</v>
      </c>
      <c r="AI32">
        <v>14.685599966219065</v>
      </c>
      <c r="AJ32">
        <v>14126168538.654968</v>
      </c>
      <c r="AK32">
        <v>83.182213450292082</v>
      </c>
      <c r="AL32">
        <v>56.22912046783626</v>
      </c>
      <c r="AM32" s="45" t="s">
        <v>321</v>
      </c>
      <c r="AP32" s="1">
        <v>38.918417232953303</v>
      </c>
      <c r="AQ32" s="1">
        <v>39.294004137506199</v>
      </c>
      <c r="AR32">
        <f t="shared" si="0"/>
        <v>-0.37558690455289678</v>
      </c>
      <c r="AT32" t="s">
        <v>320</v>
      </c>
      <c r="AU32">
        <v>0.52173014402562512</v>
      </c>
    </row>
    <row r="33" spans="5:47" x14ac:dyDescent="0.2">
      <c r="E33" s="1"/>
      <c r="G33" s="2"/>
      <c r="H33" s="2"/>
      <c r="Z33" t="s">
        <v>322</v>
      </c>
      <c r="AA33">
        <v>17.754247325718612</v>
      </c>
      <c r="AB33">
        <v>-0.3932589764459733</v>
      </c>
      <c r="AC33">
        <v>-0.59318209854852766</v>
      </c>
      <c r="AD33">
        <v>-0.2029335917552868</v>
      </c>
      <c r="AE33">
        <v>0.59793653370377742</v>
      </c>
      <c r="AF33">
        <v>12.622683499743111</v>
      </c>
      <c r="AG33">
        <v>11.200898346938663</v>
      </c>
      <c r="AH33">
        <v>-0.65558851784369176</v>
      </c>
      <c r="AI33">
        <v>-0.89686215002599878</v>
      </c>
      <c r="AJ33">
        <v>11.087944212323016</v>
      </c>
      <c r="AK33">
        <v>5.0436431272252307</v>
      </c>
      <c r="AL33">
        <v>-1.5102680580355829</v>
      </c>
      <c r="AM33" s="45" t="s">
        <v>322</v>
      </c>
      <c r="AP33" s="1">
        <v>41.732852379053398</v>
      </c>
      <c r="AQ33" s="1">
        <v>44.212852198081698</v>
      </c>
      <c r="AR33">
        <f t="shared" si="0"/>
        <v>-2.4799998190283006</v>
      </c>
      <c r="AT33" t="s">
        <v>321</v>
      </c>
      <c r="AU33">
        <v>0.27220234318499958</v>
      </c>
    </row>
    <row r="34" spans="5:47" x14ac:dyDescent="0.2">
      <c r="E34" s="1"/>
      <c r="G34" s="2"/>
      <c r="H34" s="2"/>
      <c r="Z34" t="s">
        <v>323</v>
      </c>
      <c r="AA34">
        <v>4.1545879111265096</v>
      </c>
      <c r="AB34">
        <v>0.19757720034259829</v>
      </c>
      <c r="AC34">
        <v>0.14706227874379224</v>
      </c>
      <c r="AD34">
        <v>-0.44802645570124455</v>
      </c>
      <c r="AE34">
        <v>0.64204878766254025</v>
      </c>
      <c r="AF34">
        <v>3.1488205374156033</v>
      </c>
      <c r="AG34">
        <v>2.90586841128887</v>
      </c>
      <c r="AH34">
        <v>-0.14352772466213096</v>
      </c>
      <c r="AI34">
        <v>-3.4128440911248149E-2</v>
      </c>
      <c r="AJ34">
        <v>2.8756442570382106</v>
      </c>
      <c r="AK34">
        <v>-1.769937892926273</v>
      </c>
      <c r="AL34">
        <v>-0.15917854730496292</v>
      </c>
      <c r="AM34" s="45" t="s">
        <v>323</v>
      </c>
      <c r="AP34" s="1">
        <v>41.241302698240602</v>
      </c>
      <c r="AQ34" s="1">
        <v>42.464245338642698</v>
      </c>
      <c r="AR34">
        <f t="shared" si="0"/>
        <v>-1.2229426404020955</v>
      </c>
      <c r="AT34" t="s">
        <v>322</v>
      </c>
      <c r="AU34">
        <v>3.783485172791941</v>
      </c>
    </row>
    <row r="35" spans="5:47" x14ac:dyDescent="0.2">
      <c r="E35" s="1"/>
      <c r="G35" s="2"/>
      <c r="H35" s="2"/>
      <c r="Z35" t="s">
        <v>324</v>
      </c>
      <c r="AA35">
        <v>14.705104125999998</v>
      </c>
      <c r="AB35">
        <v>14.159403707721395</v>
      </c>
      <c r="AC35">
        <v>1351221.1308499998</v>
      </c>
      <c r="AD35">
        <v>1.5910499999999992</v>
      </c>
      <c r="AE35">
        <v>30.339970000000001</v>
      </c>
      <c r="AF35">
        <v>187734</v>
      </c>
      <c r="AG35">
        <v>480265824</v>
      </c>
      <c r="AH35">
        <v>1385</v>
      </c>
      <c r="AI35">
        <v>13.219440047931499</v>
      </c>
      <c r="AJ35">
        <v>604719</v>
      </c>
      <c r="AK35">
        <v>40.930000000000007</v>
      </c>
      <c r="AL35">
        <v>21.7</v>
      </c>
      <c r="AM35" s="45" t="s">
        <v>324</v>
      </c>
      <c r="AP35" s="1">
        <v>37.313953874414103</v>
      </c>
      <c r="AQ35" s="1">
        <v>38.174977778318102</v>
      </c>
      <c r="AR35">
        <f t="shared" si="0"/>
        <v>-0.86102390390399819</v>
      </c>
      <c r="AT35" t="s">
        <v>323</v>
      </c>
      <c r="AU35">
        <v>-1.4019221012289895</v>
      </c>
    </row>
    <row r="36" spans="5:47" x14ac:dyDescent="0.2">
      <c r="E36" s="1"/>
      <c r="G36" s="2"/>
      <c r="H36" s="2"/>
      <c r="Z36" t="s">
        <v>325</v>
      </c>
      <c r="AA36">
        <v>2.9052772419999999</v>
      </c>
      <c r="AB36">
        <v>35.437489874702102</v>
      </c>
      <c r="AC36">
        <v>1806224.5434300001</v>
      </c>
      <c r="AD36">
        <v>19.61215</v>
      </c>
      <c r="AE36">
        <v>46.61947</v>
      </c>
      <c r="AF36">
        <v>21266</v>
      </c>
      <c r="AG36">
        <v>40718750</v>
      </c>
      <c r="AH36">
        <v>1850</v>
      </c>
      <c r="AI36">
        <v>36.441044178812199</v>
      </c>
      <c r="AJ36">
        <v>52799</v>
      </c>
      <c r="AK36">
        <v>22.49</v>
      </c>
      <c r="AL36">
        <v>8.8000000000000007</v>
      </c>
      <c r="AM36" s="45" t="s">
        <v>325</v>
      </c>
      <c r="AP36" s="1">
        <v>35.770520902639397</v>
      </c>
      <c r="AQ36" s="1">
        <v>36.608321897480899</v>
      </c>
      <c r="AR36">
        <f t="shared" si="0"/>
        <v>-0.83780099484150128</v>
      </c>
      <c r="AT36" t="s">
        <v>324</v>
      </c>
      <c r="AU36">
        <v>2.4164091747081002</v>
      </c>
    </row>
    <row r="37" spans="5:47" x14ac:dyDescent="0.2">
      <c r="E37" s="1"/>
      <c r="G37" s="2"/>
      <c r="H37" s="2"/>
      <c r="Z37" t="s">
        <v>326</v>
      </c>
      <c r="AA37">
        <v>17.610381367999999</v>
      </c>
      <c r="AB37">
        <v>49.596893582423498</v>
      </c>
      <c r="AC37">
        <v>3157445.6742799999</v>
      </c>
      <c r="AD37">
        <v>21.203199999999999</v>
      </c>
      <c r="AE37">
        <v>76.959440000000001</v>
      </c>
      <c r="AF37">
        <v>209000</v>
      </c>
      <c r="AG37">
        <v>520984574</v>
      </c>
      <c r="AH37">
        <v>3235</v>
      </c>
      <c r="AI37">
        <v>49.660484226743698</v>
      </c>
      <c r="AJ37">
        <v>657518</v>
      </c>
      <c r="AK37">
        <v>63.42</v>
      </c>
      <c r="AL37">
        <v>30.5</v>
      </c>
      <c r="AM37" s="45" t="s">
        <v>326</v>
      </c>
      <c r="AP37" s="1">
        <v>39.377890306726897</v>
      </c>
      <c r="AQ37" s="1">
        <v>39.963241771794699</v>
      </c>
      <c r="AR37">
        <f t="shared" si="0"/>
        <v>-0.58535146506780222</v>
      </c>
      <c r="AT37" t="s">
        <v>325</v>
      </c>
      <c r="AU37">
        <v>-2.4799998190283006</v>
      </c>
    </row>
    <row r="38" spans="5:47" x14ac:dyDescent="0.2">
      <c r="E38" s="1"/>
      <c r="G38" s="2"/>
      <c r="H38" s="2"/>
      <c r="Z38" t="s">
        <v>168</v>
      </c>
      <c r="AA38">
        <v>90.380561778000015</v>
      </c>
      <c r="AB38">
        <v>782.79830973562673</v>
      </c>
      <c r="AC38">
        <v>45608083.627360001</v>
      </c>
      <c r="AD38">
        <v>391.93153000000001</v>
      </c>
      <c r="AE38">
        <v>1097.5906300000001</v>
      </c>
      <c r="AF38">
        <v>1370708</v>
      </c>
      <c r="AG38">
        <v>3272687150</v>
      </c>
      <c r="AH38">
        <v>49726</v>
      </c>
      <c r="AI38">
        <v>799.89697434900904</v>
      </c>
      <c r="AJ38">
        <v>4174811</v>
      </c>
      <c r="AK38">
        <v>980.47000000000014</v>
      </c>
      <c r="AL38">
        <v>386.13</v>
      </c>
      <c r="AM38" s="45" t="s">
        <v>168</v>
      </c>
      <c r="AP38" s="1">
        <v>43.243304019182297</v>
      </c>
      <c r="AQ38" s="1">
        <v>44.137149338115499</v>
      </c>
      <c r="AR38">
        <f t="shared" si="0"/>
        <v>-0.89384531893320229</v>
      </c>
      <c r="AT38" t="s">
        <v>326</v>
      </c>
      <c r="AU38">
        <v>-6.359064432020034E-2</v>
      </c>
    </row>
    <row r="39" spans="5:47" ht="17" thickBot="1" x14ac:dyDescent="0.25">
      <c r="E39" s="1"/>
      <c r="G39" s="2"/>
      <c r="H39" s="2"/>
      <c r="Z39" s="12" t="s">
        <v>167</v>
      </c>
      <c r="AA39" s="12">
        <v>19</v>
      </c>
      <c r="AB39" s="12">
        <v>19</v>
      </c>
      <c r="AC39" s="12">
        <v>19</v>
      </c>
      <c r="AD39" s="12">
        <v>19</v>
      </c>
      <c r="AE39" s="12">
        <v>19</v>
      </c>
      <c r="AF39" s="12">
        <v>19</v>
      </c>
      <c r="AG39" s="12">
        <v>19</v>
      </c>
      <c r="AH39" s="12">
        <v>19</v>
      </c>
      <c r="AI39" s="12">
        <v>19</v>
      </c>
      <c r="AJ39" s="12">
        <v>19</v>
      </c>
      <c r="AK39" s="12">
        <v>19</v>
      </c>
      <c r="AL39" s="12">
        <v>19</v>
      </c>
      <c r="AM39" s="46" t="s">
        <v>167</v>
      </c>
      <c r="AP39" s="1">
        <v>44.1819526889009</v>
      </c>
      <c r="AQ39" s="1">
        <v>45.422611323936003</v>
      </c>
      <c r="AR39">
        <f t="shared" si="0"/>
        <v>-1.2406586350351034</v>
      </c>
      <c r="AT39" t="s">
        <v>168</v>
      </c>
      <c r="AU39">
        <v>-17.09866461338239</v>
      </c>
    </row>
    <row r="40" spans="5:47" ht="17" thickBot="1" x14ac:dyDescent="0.25">
      <c r="E40" s="1"/>
      <c r="G40" s="2"/>
      <c r="H40" s="2"/>
      <c r="AE40" s="1"/>
      <c r="AP40" s="1">
        <v>49.596893582423498</v>
      </c>
      <c r="AQ40" s="1">
        <v>49.660484226743698</v>
      </c>
      <c r="AR40">
        <f t="shared" si="0"/>
        <v>-6.359064432020034E-2</v>
      </c>
      <c r="AT40" s="12" t="s">
        <v>167</v>
      </c>
      <c r="AU40" s="12">
        <v>19</v>
      </c>
    </row>
    <row r="41" spans="5:47" x14ac:dyDescent="0.2">
      <c r="E41" s="1"/>
      <c r="AP41" s="1">
        <v>43.563345259297201</v>
      </c>
      <c r="AQ41" s="1">
        <v>44.782350789709199</v>
      </c>
      <c r="AR41">
        <f t="shared" si="0"/>
        <v>-1.219005530411998</v>
      </c>
    </row>
    <row r="42" spans="5:47" ht="21" x14ac:dyDescent="0.25">
      <c r="E42" s="1"/>
      <c r="Z42" s="49" t="s">
        <v>1</v>
      </c>
      <c r="AA42" s="3" t="s">
        <v>20</v>
      </c>
      <c r="AB42" t="s">
        <v>348</v>
      </c>
      <c r="AE42" s="49" t="s">
        <v>1</v>
      </c>
      <c r="AF42" s="3" t="s">
        <v>84</v>
      </c>
      <c r="AG42" s="3" t="s">
        <v>89</v>
      </c>
      <c r="AH42" t="s">
        <v>348</v>
      </c>
      <c r="AP42" s="1">
        <v>45.9266235142913</v>
      </c>
      <c r="AQ42" s="1">
        <v>46.395738360241403</v>
      </c>
      <c r="AR42">
        <f t="shared" si="0"/>
        <v>-0.46911484595010222</v>
      </c>
    </row>
    <row r="43" spans="5:47" ht="17" thickBot="1" x14ac:dyDescent="0.25">
      <c r="E43" s="1"/>
      <c r="Z43" s="45" t="s">
        <v>25</v>
      </c>
      <c r="AA43" s="9">
        <v>3.8183001409999999</v>
      </c>
      <c r="AE43" s="45" t="s">
        <v>25</v>
      </c>
      <c r="AF43" s="1">
        <v>67488</v>
      </c>
      <c r="AG43" s="1">
        <v>234168</v>
      </c>
      <c r="AP43" s="1">
        <v>44.183333452898403</v>
      </c>
      <c r="AQ43" s="1">
        <v>45.424761760030201</v>
      </c>
      <c r="AR43">
        <f t="shared" si="0"/>
        <v>-1.2414283071317982</v>
      </c>
    </row>
    <row r="44" spans="5:47" x14ac:dyDescent="0.2">
      <c r="E44" s="1"/>
      <c r="Z44" s="45" t="s">
        <v>31</v>
      </c>
      <c r="AA44" s="9">
        <v>4.5761402819999999</v>
      </c>
      <c r="AB44" s="15" t="s">
        <v>20</v>
      </c>
      <c r="AC44" s="15"/>
      <c r="AE44" s="45" t="s">
        <v>31</v>
      </c>
      <c r="AF44" s="1">
        <v>81232</v>
      </c>
      <c r="AG44" s="1">
        <v>261238</v>
      </c>
      <c r="AI44" s="13" t="s">
        <v>84</v>
      </c>
      <c r="AJ44" s="13" t="s">
        <v>89</v>
      </c>
    </row>
    <row r="45" spans="5:47" x14ac:dyDescent="0.2">
      <c r="E45" s="1"/>
      <c r="Z45" s="45" t="s">
        <v>33</v>
      </c>
      <c r="AA45" s="9">
        <v>5.216102383</v>
      </c>
      <c r="AE45" s="45" t="s">
        <v>33</v>
      </c>
      <c r="AF45" s="1">
        <v>91419</v>
      </c>
      <c r="AG45" s="1">
        <v>290528</v>
      </c>
    </row>
    <row r="46" spans="5:47" x14ac:dyDescent="0.2">
      <c r="Z46" s="45" t="s">
        <v>35</v>
      </c>
      <c r="AA46" s="9">
        <v>3.9227991270000002</v>
      </c>
      <c r="AB46" t="s">
        <v>157</v>
      </c>
      <c r="AC46">
        <v>4.0427878005555558</v>
      </c>
      <c r="AE46" s="45" t="s">
        <v>35</v>
      </c>
      <c r="AF46" s="1">
        <v>61584</v>
      </c>
      <c r="AG46" s="1">
        <v>168187</v>
      </c>
      <c r="AH46" t="s">
        <v>157</v>
      </c>
      <c r="AI46">
        <v>64539.333333333336</v>
      </c>
      <c r="AJ46">
        <v>195405.16666666666</v>
      </c>
    </row>
    <row r="47" spans="5:47" x14ac:dyDescent="0.2">
      <c r="Z47" s="45" t="s">
        <v>37</v>
      </c>
      <c r="AA47" s="9">
        <v>3.3277811910000001</v>
      </c>
      <c r="AB47" t="s">
        <v>121</v>
      </c>
      <c r="AC47">
        <v>0.12887463517674361</v>
      </c>
      <c r="AE47" s="45" t="s">
        <v>37</v>
      </c>
      <c r="AF47" s="1">
        <v>51330</v>
      </c>
      <c r="AG47" s="1">
        <v>137198</v>
      </c>
      <c r="AH47" t="s">
        <v>121</v>
      </c>
      <c r="AI47">
        <v>3532.5533295541049</v>
      </c>
      <c r="AJ47">
        <v>13031.152422026167</v>
      </c>
    </row>
    <row r="48" spans="5:47" x14ac:dyDescent="0.2">
      <c r="Z48" s="45" t="s">
        <v>39</v>
      </c>
      <c r="AA48" s="9">
        <v>3.731106096</v>
      </c>
      <c r="AB48" t="s">
        <v>318</v>
      </c>
      <c r="AC48">
        <v>4.0015430619999997</v>
      </c>
      <c r="AE48" s="45" t="s">
        <v>39</v>
      </c>
      <c r="AF48" s="1">
        <v>63790</v>
      </c>
      <c r="AG48" s="1">
        <v>199341</v>
      </c>
      <c r="AH48" t="s">
        <v>318</v>
      </c>
      <c r="AI48">
        <v>65680</v>
      </c>
      <c r="AJ48">
        <v>196155.5</v>
      </c>
    </row>
    <row r="49" spans="26:36" x14ac:dyDescent="0.2">
      <c r="Z49" s="45" t="s">
        <v>41</v>
      </c>
      <c r="AA49" s="9">
        <v>3.747995526</v>
      </c>
      <c r="AB49" t="s">
        <v>319</v>
      </c>
      <c r="AC49" t="e">
        <v>#N/A</v>
      </c>
      <c r="AE49" s="45" t="s">
        <v>41</v>
      </c>
      <c r="AF49" s="1">
        <v>63872</v>
      </c>
      <c r="AG49" s="1">
        <v>192970</v>
      </c>
      <c r="AH49" t="s">
        <v>319</v>
      </c>
      <c r="AI49" t="e">
        <v>#N/A</v>
      </c>
      <c r="AJ49" t="e">
        <v>#N/A</v>
      </c>
    </row>
    <row r="50" spans="26:36" x14ac:dyDescent="0.2">
      <c r="Z50" s="45" t="s">
        <v>42</v>
      </c>
      <c r="AA50" s="9">
        <v>4.2427719479999997</v>
      </c>
      <c r="AB50" t="s">
        <v>320</v>
      </c>
      <c r="AC50">
        <v>0.5467687707385066</v>
      </c>
      <c r="AE50" s="45" t="s">
        <v>42</v>
      </c>
      <c r="AF50" s="1">
        <v>70731</v>
      </c>
      <c r="AG50" s="1">
        <v>233923</v>
      </c>
      <c r="AH50" t="s">
        <v>320</v>
      </c>
      <c r="AI50">
        <v>14987.354485384945</v>
      </c>
      <c r="AJ50">
        <v>55286.497465741231</v>
      </c>
    </row>
    <row r="51" spans="26:36" x14ac:dyDescent="0.2">
      <c r="Z51" s="45" t="s">
        <v>43</v>
      </c>
      <c r="AA51" s="9">
        <v>4.0303357489999998</v>
      </c>
      <c r="AB51" t="s">
        <v>321</v>
      </c>
      <c r="AC51">
        <v>0.29895608865489764</v>
      </c>
      <c r="AE51" s="45" t="s">
        <v>43</v>
      </c>
      <c r="AF51" s="1">
        <v>21266</v>
      </c>
      <c r="AG51" s="1">
        <v>52799</v>
      </c>
      <c r="AH51" t="s">
        <v>321</v>
      </c>
      <c r="AI51">
        <v>224620794.47058824</v>
      </c>
      <c r="AJ51">
        <v>3056596802.0294118</v>
      </c>
    </row>
    <row r="52" spans="26:36" x14ac:dyDescent="0.2">
      <c r="Z52" s="45" t="s">
        <v>44</v>
      </c>
      <c r="AA52" s="9">
        <v>4.9039916870000004</v>
      </c>
      <c r="AB52" t="s">
        <v>322</v>
      </c>
      <c r="AC52">
        <v>0.69535768578865387</v>
      </c>
      <c r="AE52" s="45" t="s">
        <v>44</v>
      </c>
      <c r="AF52" s="1">
        <v>68128</v>
      </c>
      <c r="AG52" s="1">
        <v>180780</v>
      </c>
      <c r="AH52" t="s">
        <v>322</v>
      </c>
      <c r="AI52">
        <v>3.5115073598117874</v>
      </c>
      <c r="AJ52">
        <v>1.4660377614288995</v>
      </c>
    </row>
    <row r="53" spans="26:36" x14ac:dyDescent="0.2">
      <c r="Z53" s="45" t="s">
        <v>45</v>
      </c>
      <c r="AA53" s="9">
        <v>4.1861469920000003</v>
      </c>
      <c r="AB53" t="s">
        <v>323</v>
      </c>
      <c r="AC53">
        <v>0.2040318862288692</v>
      </c>
      <c r="AE53" s="45" t="s">
        <v>45</v>
      </c>
      <c r="AF53" s="1">
        <v>75897</v>
      </c>
      <c r="AG53" s="1">
        <v>225959</v>
      </c>
      <c r="AH53" t="s">
        <v>323</v>
      </c>
      <c r="AI53">
        <v>-1.2275795229908171</v>
      </c>
      <c r="AJ53">
        <v>-0.8224026514377385</v>
      </c>
    </row>
    <row r="54" spans="26:36" x14ac:dyDescent="0.2">
      <c r="Z54" s="45" t="s">
        <v>46</v>
      </c>
      <c r="AA54" s="9">
        <v>4.5269773779999998</v>
      </c>
      <c r="AB54" t="s">
        <v>324</v>
      </c>
      <c r="AC54">
        <v>2.310825141</v>
      </c>
      <c r="AE54" s="45" t="s">
        <v>46</v>
      </c>
      <c r="AF54" s="1">
        <v>74371</v>
      </c>
      <c r="AG54" s="1">
        <v>235162</v>
      </c>
      <c r="AH54" t="s">
        <v>324</v>
      </c>
      <c r="AI54">
        <v>70153</v>
      </c>
      <c r="AJ54">
        <v>237729</v>
      </c>
    </row>
    <row r="55" spans="26:36" x14ac:dyDescent="0.2">
      <c r="Z55" s="45" t="s">
        <v>47</v>
      </c>
      <c r="AA55" s="9">
        <v>4.1222645770000002</v>
      </c>
      <c r="AB55" t="s">
        <v>325</v>
      </c>
      <c r="AC55">
        <v>2.9052772419999999</v>
      </c>
      <c r="AE55" s="45" t="s">
        <v>47</v>
      </c>
      <c r="AF55" s="1">
        <v>73220</v>
      </c>
      <c r="AG55" s="1">
        <v>238860</v>
      </c>
      <c r="AH55" t="s">
        <v>325</v>
      </c>
      <c r="AI55">
        <v>21266</v>
      </c>
      <c r="AJ55">
        <v>52799</v>
      </c>
    </row>
    <row r="56" spans="26:36" x14ac:dyDescent="0.2">
      <c r="Z56" s="45" t="s">
        <v>48</v>
      </c>
      <c r="AA56" s="9">
        <v>3.574076136</v>
      </c>
      <c r="AB56" t="s">
        <v>326</v>
      </c>
      <c r="AC56">
        <v>5.216102383</v>
      </c>
      <c r="AE56" s="45" t="s">
        <v>48</v>
      </c>
      <c r="AF56" s="1">
        <v>58114</v>
      </c>
      <c r="AG56" s="1">
        <v>161330</v>
      </c>
      <c r="AH56" t="s">
        <v>326</v>
      </c>
      <c r="AI56">
        <v>91419</v>
      </c>
      <c r="AJ56">
        <v>290528</v>
      </c>
    </row>
    <row r="57" spans="26:36" x14ac:dyDescent="0.2">
      <c r="Z57" s="45" t="s">
        <v>49</v>
      </c>
      <c r="AA57" s="9">
        <v>2.9052772419999999</v>
      </c>
      <c r="AB57" t="s">
        <v>168</v>
      </c>
      <c r="AC57">
        <v>72.770180410000009</v>
      </c>
      <c r="AE57" s="45" t="s">
        <v>49</v>
      </c>
      <c r="AF57" s="1">
        <v>46082</v>
      </c>
      <c r="AG57" s="1">
        <v>123329</v>
      </c>
      <c r="AH57" t="s">
        <v>168</v>
      </c>
      <c r="AI57">
        <v>1161708</v>
      </c>
      <c r="AJ57">
        <v>3517293</v>
      </c>
    </row>
    <row r="58" spans="26:36" ht="17" thickBot="1" x14ac:dyDescent="0.25">
      <c r="Z58" s="45" t="s">
        <v>52</v>
      </c>
      <c r="AA58" s="9">
        <v>3.9727503749999999</v>
      </c>
      <c r="AB58" s="12" t="s">
        <v>167</v>
      </c>
      <c r="AC58" s="12">
        <v>18</v>
      </c>
      <c r="AE58" s="45" t="s">
        <v>52</v>
      </c>
      <c r="AF58" s="1">
        <v>63263</v>
      </c>
      <c r="AG58" s="1">
        <v>186646</v>
      </c>
      <c r="AH58" s="12" t="s">
        <v>167</v>
      </c>
      <c r="AI58" s="12">
        <v>18</v>
      </c>
      <c r="AJ58" s="12">
        <v>18</v>
      </c>
    </row>
    <row r="59" spans="26:36" x14ac:dyDescent="0.2">
      <c r="Z59" s="45" t="s">
        <v>53</v>
      </c>
      <c r="AA59" s="9">
        <v>3.768011456</v>
      </c>
      <c r="AE59" s="45" t="s">
        <v>53</v>
      </c>
      <c r="AF59" s="1">
        <v>62157</v>
      </c>
      <c r="AG59" s="1">
        <v>192469</v>
      </c>
    </row>
    <row r="60" spans="26:36" x14ac:dyDescent="0.2">
      <c r="Z60" s="45" t="s">
        <v>54</v>
      </c>
      <c r="AA60" s="9">
        <v>4.197352124</v>
      </c>
      <c r="AE60" s="45" t="s">
        <v>54</v>
      </c>
      <c r="AF60" s="1">
        <v>67764</v>
      </c>
      <c r="AG60" s="1">
        <v>202406</v>
      </c>
    </row>
    <row r="62" spans="26:36" x14ac:dyDescent="0.2">
      <c r="Z62" s="45" t="s">
        <v>157</v>
      </c>
      <c r="AA62">
        <v>4.0015430619999997</v>
      </c>
      <c r="AE62" s="45" t="s">
        <v>157</v>
      </c>
      <c r="AF62" s="6">
        <v>64539.333333333336</v>
      </c>
      <c r="AG62" s="6">
        <v>195405.16666666666</v>
      </c>
    </row>
    <row r="63" spans="26:36" x14ac:dyDescent="0.2">
      <c r="Z63" s="45" t="s">
        <v>50</v>
      </c>
      <c r="AA63" s="50">
        <v>17.610381367999999</v>
      </c>
      <c r="AE63" s="45" t="s">
        <v>50</v>
      </c>
      <c r="AF63" s="6">
        <v>209000</v>
      </c>
      <c r="AG63" s="6">
        <v>657518</v>
      </c>
    </row>
    <row r="64" spans="26:36" x14ac:dyDescent="0.2">
      <c r="Z64" s="45" t="s">
        <v>346</v>
      </c>
      <c r="AA64" s="18">
        <f>AA63-AA62</f>
        <v>13.608838305999999</v>
      </c>
      <c r="AE64" s="45" t="s">
        <v>346</v>
      </c>
      <c r="AF64" s="6">
        <f>AF63-AF62</f>
        <v>144460.66666666666</v>
      </c>
      <c r="AG64" s="6">
        <f>AG63-AG62</f>
        <v>462112.83333333337</v>
      </c>
    </row>
    <row r="65" spans="26:33" x14ac:dyDescent="0.2">
      <c r="Z65" s="45" t="s">
        <v>347</v>
      </c>
      <c r="AA65">
        <f>AA64/AA62*100</f>
        <v>340.08976275262688</v>
      </c>
      <c r="AE65" s="45" t="s">
        <v>347</v>
      </c>
      <c r="AF65" s="18">
        <f>AF64/AF62*100</f>
        <v>223.83352787447444</v>
      </c>
      <c r="AG65" s="18">
        <f>AG64/AG62*100</f>
        <v>236.48956740311374</v>
      </c>
    </row>
  </sheetData>
  <sortState xmlns:xlrd2="http://schemas.microsoft.com/office/spreadsheetml/2017/richdata2" ref="M2:AK42">
    <sortCondition ref="M2:M42"/>
  </sortState>
  <mergeCells count="1">
    <mergeCell ref="L24:M2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3E54-EBD1-704A-BF44-B9F523AF2505}">
  <dimension ref="A1:Z40"/>
  <sheetViews>
    <sheetView zoomScale="130" zoomScaleNormal="130" workbookViewId="0">
      <selection activeCell="H27" sqref="H27"/>
    </sheetView>
  </sheetViews>
  <sheetFormatPr baseColWidth="10" defaultRowHeight="16" x14ac:dyDescent="0.2"/>
  <cols>
    <col min="1" max="1" width="13.33203125" bestFit="1" customWidth="1"/>
    <col min="2" max="2" width="9.33203125" bestFit="1" customWidth="1"/>
    <col min="3" max="3" width="16.83203125" bestFit="1" customWidth="1"/>
    <col min="5" max="5" width="13" bestFit="1" customWidth="1"/>
    <col min="10" max="10" width="8" customWidth="1"/>
    <col min="18" max="18" width="7.6640625" customWidth="1"/>
    <col min="19" max="19" width="26" customWidth="1"/>
    <col min="22" max="22" width="5.5" customWidth="1"/>
    <col min="23" max="23" width="25.33203125" customWidth="1"/>
  </cols>
  <sheetData>
    <row r="1" spans="1:26" x14ac:dyDescent="0.2">
      <c r="A1" s="8" t="s">
        <v>55</v>
      </c>
      <c r="B1" s="8" t="s">
        <v>201</v>
      </c>
      <c r="C1" s="8" t="s">
        <v>334</v>
      </c>
      <c r="D1" s="8" t="s">
        <v>131</v>
      </c>
    </row>
    <row r="2" spans="1:26" x14ac:dyDescent="0.2">
      <c r="A2" s="26" t="s">
        <v>340</v>
      </c>
      <c r="B2" s="26">
        <v>3</v>
      </c>
      <c r="C2" s="23">
        <v>20.175039999999999</v>
      </c>
      <c r="D2" s="26" t="s">
        <v>132</v>
      </c>
      <c r="T2" t="s">
        <v>153</v>
      </c>
      <c r="X2" t="s">
        <v>153</v>
      </c>
    </row>
    <row r="3" spans="1:26" ht="17" thickBot="1" x14ac:dyDescent="0.25">
      <c r="A3" s="26" t="s">
        <v>134</v>
      </c>
      <c r="B3" s="26">
        <v>21</v>
      </c>
      <c r="C3" s="23">
        <v>20.437519999999999</v>
      </c>
      <c r="D3" s="26" t="s">
        <v>132</v>
      </c>
      <c r="E3" t="s">
        <v>368</v>
      </c>
      <c r="H3" t="s">
        <v>133</v>
      </c>
    </row>
    <row r="4" spans="1:26" x14ac:dyDescent="0.2">
      <c r="A4" s="26" t="s">
        <v>138</v>
      </c>
      <c r="B4" s="26">
        <v>88</v>
      </c>
      <c r="C4" s="23">
        <v>20.41771</v>
      </c>
      <c r="D4" s="26" t="s">
        <v>132</v>
      </c>
      <c r="E4" t="s">
        <v>136</v>
      </c>
      <c r="G4" t="s">
        <v>135</v>
      </c>
      <c r="H4" t="s">
        <v>136</v>
      </c>
      <c r="I4" t="s">
        <v>137</v>
      </c>
      <c r="T4" s="13"/>
      <c r="U4" s="13" t="s">
        <v>132</v>
      </c>
      <c r="V4" s="13" t="s">
        <v>140</v>
      </c>
      <c r="X4" s="13"/>
      <c r="Y4" s="13" t="s">
        <v>132</v>
      </c>
      <c r="Z4" s="13" t="s">
        <v>144</v>
      </c>
    </row>
    <row r="5" spans="1:26" x14ac:dyDescent="0.2">
      <c r="A5" s="26" t="s">
        <v>139</v>
      </c>
      <c r="B5" s="26">
        <v>150</v>
      </c>
      <c r="C5" s="23">
        <v>20.279160000000001</v>
      </c>
      <c r="D5" s="26" t="s">
        <v>132</v>
      </c>
      <c r="E5" s="18">
        <f>AVERAGE(C2:C40)</f>
        <v>21.658382564102563</v>
      </c>
      <c r="G5" t="s">
        <v>132</v>
      </c>
      <c r="H5" s="18">
        <f>AVERAGE(C2:C13)</f>
        <v>20.758100000000002</v>
      </c>
      <c r="I5">
        <f>STDEV(C2:C13)</f>
        <v>0.4961155440199207</v>
      </c>
      <c r="J5" s="26" t="s">
        <v>136</v>
      </c>
      <c r="T5" t="s">
        <v>157</v>
      </c>
      <c r="U5">
        <v>20.787667499999998</v>
      </c>
      <c r="V5">
        <v>21.938220909090912</v>
      </c>
      <c r="X5" t="s">
        <v>157</v>
      </c>
      <c r="Y5">
        <v>20.787667499999998</v>
      </c>
      <c r="Z5">
        <v>22.346801428571428</v>
      </c>
    </row>
    <row r="6" spans="1:26" x14ac:dyDescent="0.2">
      <c r="A6" s="26" t="s">
        <v>141</v>
      </c>
      <c r="B6" s="26">
        <v>300</v>
      </c>
      <c r="C6" s="23">
        <v>20.239419999999999</v>
      </c>
      <c r="D6" s="26" t="s">
        <v>132</v>
      </c>
      <c r="E6" t="s">
        <v>137</v>
      </c>
      <c r="G6" s="26" t="s">
        <v>140</v>
      </c>
      <c r="H6" s="23">
        <f>AVERAGE(C14:C24)</f>
        <v>21.938220909090912</v>
      </c>
      <c r="I6" s="26">
        <f>STDEV(C14:C24)</f>
        <v>0.27913523964037712</v>
      </c>
      <c r="J6" s="57">
        <f>AVERAGE(C14:C40)</f>
        <v>22.05850814814815</v>
      </c>
      <c r="T6" t="s">
        <v>160</v>
      </c>
      <c r="U6">
        <v>0.2181143543113637</v>
      </c>
      <c r="V6">
        <v>7.7916482009090765E-2</v>
      </c>
      <c r="X6" t="s">
        <v>160</v>
      </c>
      <c r="Y6">
        <v>0.2181143543113637</v>
      </c>
      <c r="Z6">
        <v>0.32591553498095344</v>
      </c>
    </row>
    <row r="7" spans="1:26" x14ac:dyDescent="0.2">
      <c r="A7" s="26" t="s">
        <v>143</v>
      </c>
      <c r="B7" s="26">
        <v>600</v>
      </c>
      <c r="C7" s="23">
        <v>20.320799999999998</v>
      </c>
      <c r="D7" s="26" t="s">
        <v>132</v>
      </c>
      <c r="E7">
        <f>STDEV(C2:C40)</f>
        <v>0.75193242495837298</v>
      </c>
      <c r="G7" s="26" t="s">
        <v>142</v>
      </c>
      <c r="H7" s="23">
        <f>AVERAGE(C25:C27)</f>
        <v>22.126289999999997</v>
      </c>
      <c r="I7" s="26">
        <f>STDEV(C25:C27)</f>
        <v>9.5808667144470588E-2</v>
      </c>
      <c r="J7" s="58"/>
      <c r="T7" t="s">
        <v>122</v>
      </c>
      <c r="U7">
        <v>12</v>
      </c>
      <c r="V7">
        <v>11</v>
      </c>
      <c r="X7" t="s">
        <v>122</v>
      </c>
      <c r="Y7">
        <v>12</v>
      </c>
      <c r="Z7">
        <v>7</v>
      </c>
    </row>
    <row r="8" spans="1:26" x14ac:dyDescent="0.2">
      <c r="A8" s="26" t="s">
        <v>145</v>
      </c>
      <c r="B8" s="26">
        <v>1000</v>
      </c>
      <c r="C8" s="23">
        <v>21.098800000000001</v>
      </c>
      <c r="D8" s="26" t="s">
        <v>132</v>
      </c>
      <c r="G8" s="26" t="s">
        <v>144</v>
      </c>
      <c r="H8" s="23">
        <f>AVERAGE(C28:C34)</f>
        <v>22.346801428571428</v>
      </c>
      <c r="I8" s="26">
        <f>STDEV(C28:C34)</f>
        <v>0.5708901251387638</v>
      </c>
      <c r="J8" s="58"/>
      <c r="T8" t="s">
        <v>164</v>
      </c>
      <c r="U8">
        <v>0</v>
      </c>
      <c r="X8" t="s">
        <v>164</v>
      </c>
      <c r="Y8">
        <v>0</v>
      </c>
    </row>
    <row r="9" spans="1:26" x14ac:dyDescent="0.2">
      <c r="A9" s="26" t="s">
        <v>147</v>
      </c>
      <c r="B9" s="26">
        <v>1470</v>
      </c>
      <c r="C9" s="23">
        <v>21.147179999999999</v>
      </c>
      <c r="D9" s="26" t="s">
        <v>132</v>
      </c>
      <c r="G9" s="26" t="s">
        <v>146</v>
      </c>
      <c r="H9" s="23">
        <f>AVERAGE(C35:C40)</f>
        <v>21.908801666666665</v>
      </c>
      <c r="I9" s="26">
        <f>STDEV(C35:C40)</f>
        <v>0.46622172769688336</v>
      </c>
      <c r="J9" s="58"/>
      <c r="T9" t="s">
        <v>125</v>
      </c>
      <c r="U9">
        <v>18</v>
      </c>
      <c r="X9" t="s">
        <v>125</v>
      </c>
      <c r="Y9">
        <v>11</v>
      </c>
    </row>
    <row r="10" spans="1:26" x14ac:dyDescent="0.2">
      <c r="A10" s="26" t="s">
        <v>148</v>
      </c>
      <c r="B10" s="26">
        <v>2170</v>
      </c>
      <c r="C10" s="23">
        <v>20.827169999999999</v>
      </c>
      <c r="D10" s="26" t="s">
        <v>132</v>
      </c>
      <c r="T10" t="s">
        <v>129</v>
      </c>
      <c r="U10">
        <v>-7.2392620757037518</v>
      </c>
      <c r="X10" t="s">
        <v>129</v>
      </c>
      <c r="Y10">
        <v>-6.1279042873308427</v>
      </c>
    </row>
    <row r="11" spans="1:26" x14ac:dyDescent="0.2">
      <c r="A11" s="26" t="s">
        <v>149</v>
      </c>
      <c r="B11" s="26">
        <v>5</v>
      </c>
      <c r="C11" s="23">
        <v>21.30922</v>
      </c>
      <c r="D11" s="26" t="s">
        <v>132</v>
      </c>
      <c r="G11" s="52" t="s">
        <v>369</v>
      </c>
      <c r="H11" s="52"/>
      <c r="I11" s="52"/>
      <c r="J11" s="53">
        <f>J6-H5</f>
        <v>1.3004081481481471</v>
      </c>
      <c r="T11" t="s">
        <v>172</v>
      </c>
      <c r="U11">
        <v>4.9326693961383687E-7</v>
      </c>
      <c r="X11" t="s">
        <v>172</v>
      </c>
      <c r="Y11">
        <v>3.7183204109556384E-5</v>
      </c>
    </row>
    <row r="12" spans="1:26" x14ac:dyDescent="0.2">
      <c r="A12" s="26" t="s">
        <v>150</v>
      </c>
      <c r="B12" s="26">
        <v>125</v>
      </c>
      <c r="C12" s="23">
        <v>21.430949999999999</v>
      </c>
      <c r="D12" s="26" t="s">
        <v>132</v>
      </c>
      <c r="I12" s="45" t="s">
        <v>370</v>
      </c>
      <c r="J12">
        <f>E7*2</f>
        <v>1.503864849916746</v>
      </c>
      <c r="T12" t="s">
        <v>174</v>
      </c>
      <c r="U12">
        <v>1.7340636066175394</v>
      </c>
      <c r="X12" t="s">
        <v>174</v>
      </c>
      <c r="Y12">
        <v>1.7958848187040437</v>
      </c>
    </row>
    <row r="13" spans="1:26" x14ac:dyDescent="0.2">
      <c r="A13" s="26" t="s">
        <v>151</v>
      </c>
      <c r="B13" s="26">
        <v>640</v>
      </c>
      <c r="C13" s="23">
        <v>21.41423</v>
      </c>
      <c r="D13" s="26" t="s">
        <v>132</v>
      </c>
      <c r="T13" t="s">
        <v>176</v>
      </c>
      <c r="U13">
        <v>9.8653387922767374E-7</v>
      </c>
      <c r="X13" t="s">
        <v>176</v>
      </c>
      <c r="Y13">
        <v>7.4366408219112768E-5</v>
      </c>
    </row>
    <row r="14" spans="1:26" ht="17" thickBot="1" x14ac:dyDescent="0.25">
      <c r="A14" s="25" t="s">
        <v>152</v>
      </c>
      <c r="B14" s="25">
        <v>40</v>
      </c>
      <c r="C14" s="22">
        <v>21.398340000000001</v>
      </c>
      <c r="D14" s="25" t="s">
        <v>140</v>
      </c>
      <c r="T14" s="12" t="s">
        <v>178</v>
      </c>
      <c r="U14" s="12">
        <v>2.1009220402410378</v>
      </c>
      <c r="V14" s="12"/>
      <c r="X14" s="12" t="s">
        <v>178</v>
      </c>
      <c r="Y14" s="12">
        <v>2.2009851600916384</v>
      </c>
      <c r="Z14" s="12"/>
    </row>
    <row r="15" spans="1:26" x14ac:dyDescent="0.2">
      <c r="A15" s="25" t="s">
        <v>154</v>
      </c>
      <c r="B15" s="25">
        <v>100</v>
      </c>
      <c r="C15" s="22">
        <v>21.89995</v>
      </c>
      <c r="D15" s="25" t="s">
        <v>140</v>
      </c>
      <c r="F15" t="s">
        <v>132</v>
      </c>
      <c r="G15" t="s">
        <v>140</v>
      </c>
      <c r="H15" t="s">
        <v>142</v>
      </c>
      <c r="I15" t="s">
        <v>144</v>
      </c>
      <c r="J15" t="s">
        <v>146</v>
      </c>
    </row>
    <row r="16" spans="1:26" x14ac:dyDescent="0.2">
      <c r="A16" s="25" t="s">
        <v>155</v>
      </c>
      <c r="B16" s="25">
        <v>184</v>
      </c>
      <c r="C16" s="22">
        <v>21.847570000000001</v>
      </c>
      <c r="D16" s="25" t="s">
        <v>140</v>
      </c>
      <c r="F16" s="18">
        <v>20.32517</v>
      </c>
      <c r="G16" s="18">
        <v>21.398340000000001</v>
      </c>
      <c r="H16" s="18">
        <v>22.135919999999999</v>
      </c>
      <c r="I16" s="18">
        <v>22.117229999999999</v>
      </c>
      <c r="J16" s="18">
        <v>22.138850000000001</v>
      </c>
      <c r="T16" t="s">
        <v>153</v>
      </c>
      <c r="X16" t="s">
        <v>153</v>
      </c>
    </row>
    <row r="17" spans="1:26" ht="17" thickBot="1" x14ac:dyDescent="0.25">
      <c r="A17" s="25" t="s">
        <v>156</v>
      </c>
      <c r="B17" s="25">
        <v>301</v>
      </c>
      <c r="C17" s="22">
        <v>22.128340000000001</v>
      </c>
      <c r="D17" s="25" t="s">
        <v>140</v>
      </c>
      <c r="F17" s="18">
        <v>20.54458</v>
      </c>
      <c r="G17" s="18">
        <v>21.89995</v>
      </c>
      <c r="H17" s="18">
        <v>22.026029999999999</v>
      </c>
      <c r="I17" s="18">
        <v>22.150320000000001</v>
      </c>
      <c r="J17" s="18">
        <v>21.64189</v>
      </c>
    </row>
    <row r="18" spans="1:26" x14ac:dyDescent="0.2">
      <c r="A18" s="25" t="s">
        <v>158</v>
      </c>
      <c r="B18" s="25">
        <v>500</v>
      </c>
      <c r="C18" s="22">
        <v>21.604800000000001</v>
      </c>
      <c r="D18" s="25" t="s">
        <v>140</v>
      </c>
      <c r="F18" s="18">
        <v>20.856359999999999</v>
      </c>
      <c r="G18" s="18">
        <v>21.847570000000001</v>
      </c>
      <c r="H18" s="18">
        <v>22.216919999999998</v>
      </c>
      <c r="I18" s="18">
        <v>22.650490000000001</v>
      </c>
      <c r="J18" s="18">
        <v>21.94847</v>
      </c>
      <c r="L18" t="s">
        <v>159</v>
      </c>
      <c r="T18" s="13"/>
      <c r="U18" s="13" t="s">
        <v>132</v>
      </c>
      <c r="V18" s="13" t="s">
        <v>142</v>
      </c>
      <c r="X18" s="13"/>
      <c r="Y18" s="13" t="s">
        <v>132</v>
      </c>
      <c r="Z18" s="13" t="s">
        <v>146</v>
      </c>
    </row>
    <row r="19" spans="1:26" x14ac:dyDescent="0.2">
      <c r="A19" s="25" t="s">
        <v>161</v>
      </c>
      <c r="B19" s="25">
        <v>1055</v>
      </c>
      <c r="C19" s="22">
        <v>21.915320000000001</v>
      </c>
      <c r="D19" s="25" t="s">
        <v>140</v>
      </c>
      <c r="F19" s="18">
        <v>21.2088</v>
      </c>
      <c r="G19" s="18">
        <v>22.128340000000001</v>
      </c>
      <c r="I19" s="18">
        <v>22.573619999999998</v>
      </c>
      <c r="J19" s="18">
        <v>22.651430000000001</v>
      </c>
      <c r="T19" t="s">
        <v>157</v>
      </c>
      <c r="U19">
        <v>20.787667499999998</v>
      </c>
      <c r="V19">
        <v>22.126289999999997</v>
      </c>
      <c r="X19" t="s">
        <v>157</v>
      </c>
      <c r="Y19">
        <v>20.787667499999998</v>
      </c>
      <c r="Z19">
        <v>21.908801666666665</v>
      </c>
    </row>
    <row r="20" spans="1:26" ht="17" thickBot="1" x14ac:dyDescent="0.25">
      <c r="A20" s="25" t="s">
        <v>162</v>
      </c>
      <c r="B20" s="25">
        <v>5</v>
      </c>
      <c r="C20" s="22">
        <v>22.21292</v>
      </c>
      <c r="D20" s="25" t="s">
        <v>140</v>
      </c>
      <c r="F20" s="18">
        <v>20.991520000000001</v>
      </c>
      <c r="G20" s="18">
        <v>21.604800000000001</v>
      </c>
      <c r="I20" s="18">
        <v>23.380410000000001</v>
      </c>
      <c r="J20" s="18">
        <v>21.792739999999998</v>
      </c>
      <c r="L20" t="s">
        <v>163</v>
      </c>
      <c r="T20" t="s">
        <v>160</v>
      </c>
      <c r="U20">
        <v>0.2181143543113637</v>
      </c>
      <c r="V20">
        <v>9.1793006999999587E-3</v>
      </c>
      <c r="X20" t="s">
        <v>160</v>
      </c>
      <c r="Y20">
        <v>0.2181143543113637</v>
      </c>
      <c r="Z20">
        <v>0.21736269937666686</v>
      </c>
    </row>
    <row r="21" spans="1:26" x14ac:dyDescent="0.2">
      <c r="A21" s="25" t="s">
        <v>165</v>
      </c>
      <c r="B21" s="25">
        <v>40</v>
      </c>
      <c r="C21" s="22">
        <v>21.816490000000002</v>
      </c>
      <c r="D21" s="25" t="s">
        <v>140</v>
      </c>
      <c r="F21" s="18">
        <v>20.2364</v>
      </c>
      <c r="G21" s="18">
        <v>21.915320000000001</v>
      </c>
      <c r="I21" s="18">
        <v>21.825579999999999</v>
      </c>
      <c r="J21" s="18">
        <v>21.279430000000001</v>
      </c>
      <c r="L21" s="13" t="s">
        <v>166</v>
      </c>
      <c r="M21" s="13" t="s">
        <v>167</v>
      </c>
      <c r="N21" s="13" t="s">
        <v>168</v>
      </c>
      <c r="O21" s="13" t="s">
        <v>169</v>
      </c>
      <c r="P21" s="13" t="s">
        <v>160</v>
      </c>
      <c r="T21" t="s">
        <v>122</v>
      </c>
      <c r="U21">
        <v>12</v>
      </c>
      <c r="V21">
        <v>3</v>
      </c>
      <c r="X21" t="s">
        <v>122</v>
      </c>
      <c r="Y21">
        <v>12</v>
      </c>
      <c r="Z21">
        <v>6</v>
      </c>
    </row>
    <row r="22" spans="1:26" x14ac:dyDescent="0.2">
      <c r="A22" s="25" t="s">
        <v>170</v>
      </c>
      <c r="B22" s="25">
        <v>80</v>
      </c>
      <c r="C22" s="22">
        <v>22.259270000000001</v>
      </c>
      <c r="D22" s="25" t="s">
        <v>140</v>
      </c>
      <c r="F22" s="18">
        <v>20.448260000000001</v>
      </c>
      <c r="G22" s="18">
        <v>22.21292</v>
      </c>
      <c r="I22" s="18">
        <v>21.729959999999998</v>
      </c>
      <c r="L22" t="s">
        <v>132</v>
      </c>
      <c r="M22">
        <v>12</v>
      </c>
      <c r="N22">
        <v>249.45200999999997</v>
      </c>
      <c r="O22">
        <v>20.787667499999998</v>
      </c>
      <c r="P22">
        <v>0.2181143543113637</v>
      </c>
      <c r="T22" t="s">
        <v>164</v>
      </c>
      <c r="U22">
        <v>0</v>
      </c>
      <c r="X22" t="s">
        <v>164</v>
      </c>
      <c r="Y22">
        <v>0</v>
      </c>
    </row>
    <row r="23" spans="1:26" x14ac:dyDescent="0.2">
      <c r="A23" s="25" t="s">
        <v>171</v>
      </c>
      <c r="B23" s="25">
        <v>250</v>
      </c>
      <c r="C23" s="22">
        <v>22.308009999999999</v>
      </c>
      <c r="D23" s="25" t="s">
        <v>140</v>
      </c>
      <c r="F23" s="18">
        <v>20.414449999999999</v>
      </c>
      <c r="G23" s="18">
        <v>21.816490000000002</v>
      </c>
      <c r="L23" t="s">
        <v>140</v>
      </c>
      <c r="M23">
        <v>11</v>
      </c>
      <c r="N23">
        <v>241.32043000000002</v>
      </c>
      <c r="O23">
        <v>21.938220909090912</v>
      </c>
      <c r="P23">
        <v>7.7916482009090765E-2</v>
      </c>
      <c r="T23" t="s">
        <v>125</v>
      </c>
      <c r="U23">
        <v>13</v>
      </c>
      <c r="X23" t="s">
        <v>125</v>
      </c>
      <c r="Y23">
        <v>10</v>
      </c>
    </row>
    <row r="24" spans="1:26" x14ac:dyDescent="0.2">
      <c r="A24" s="25" t="s">
        <v>173</v>
      </c>
      <c r="B24" s="25">
        <v>740</v>
      </c>
      <c r="C24" s="22">
        <v>21.92942</v>
      </c>
      <c r="D24" s="25" t="s">
        <v>140</v>
      </c>
      <c r="F24" s="18">
        <v>20.272069999999999</v>
      </c>
      <c r="G24" s="18">
        <v>22.259270000000001</v>
      </c>
      <c r="L24" t="s">
        <v>142</v>
      </c>
      <c r="M24">
        <v>3</v>
      </c>
      <c r="N24">
        <v>66.378869999999992</v>
      </c>
      <c r="O24">
        <v>22.126289999999997</v>
      </c>
      <c r="P24">
        <v>9.1793006999999587E-3</v>
      </c>
      <c r="T24" t="s">
        <v>129</v>
      </c>
      <c r="U24">
        <v>-9.1859090164115003</v>
      </c>
      <c r="X24" t="s">
        <v>129</v>
      </c>
      <c r="Y24">
        <v>-4.8066767314174506</v>
      </c>
    </row>
    <row r="25" spans="1:26" x14ac:dyDescent="0.2">
      <c r="A25" s="37" t="s">
        <v>175</v>
      </c>
      <c r="B25" s="37">
        <v>5</v>
      </c>
      <c r="C25" s="38">
        <v>22.135919999999999</v>
      </c>
      <c r="D25" s="37" t="s">
        <v>142</v>
      </c>
      <c r="F25" s="18">
        <v>21.30922</v>
      </c>
      <c r="G25" s="18">
        <v>22.308009999999999</v>
      </c>
      <c r="L25" t="s">
        <v>144</v>
      </c>
      <c r="M25">
        <v>7</v>
      </c>
      <c r="N25">
        <v>156.42760999999999</v>
      </c>
      <c r="O25">
        <v>22.346801428571428</v>
      </c>
      <c r="P25">
        <v>0.32591553498095344</v>
      </c>
      <c r="T25" t="s">
        <v>172</v>
      </c>
      <c r="U25">
        <v>2.3872350304450783E-7</v>
      </c>
      <c r="X25" t="s">
        <v>172</v>
      </c>
      <c r="Y25">
        <v>3.5820484344512574E-4</v>
      </c>
    </row>
    <row r="26" spans="1:26" ht="17" thickBot="1" x14ac:dyDescent="0.25">
      <c r="A26" s="37" t="s">
        <v>177</v>
      </c>
      <c r="B26" s="37">
        <v>100</v>
      </c>
      <c r="C26" s="38">
        <v>22.026029999999999</v>
      </c>
      <c r="D26" s="37" t="s">
        <v>142</v>
      </c>
      <c r="F26" s="18">
        <v>21.430949999999999</v>
      </c>
      <c r="G26" s="18">
        <v>21.92942</v>
      </c>
      <c r="L26" t="s">
        <v>146</v>
      </c>
      <c r="M26" s="12">
        <v>6</v>
      </c>
      <c r="N26" s="12">
        <v>131.45281</v>
      </c>
      <c r="O26" s="12">
        <v>21.908801666666665</v>
      </c>
      <c r="P26" s="12">
        <v>0.21736269937666686</v>
      </c>
      <c r="T26" t="s">
        <v>174</v>
      </c>
      <c r="U26">
        <v>1.7709333959868729</v>
      </c>
      <c r="X26" t="s">
        <v>174</v>
      </c>
      <c r="Y26">
        <v>1.812461122811676</v>
      </c>
    </row>
    <row r="27" spans="1:26" x14ac:dyDescent="0.2">
      <c r="A27" s="37" t="s">
        <v>179</v>
      </c>
      <c r="B27" s="37">
        <v>800</v>
      </c>
      <c r="C27" s="38">
        <v>22.216919999999998</v>
      </c>
      <c r="D27" s="37" t="s">
        <v>142</v>
      </c>
      <c r="F27" s="18">
        <v>21.41423</v>
      </c>
      <c r="T27" t="s">
        <v>176</v>
      </c>
      <c r="U27">
        <v>4.7744700608901567E-7</v>
      </c>
      <c r="X27" t="s">
        <v>176</v>
      </c>
      <c r="Y27">
        <v>7.1640968689025148E-4</v>
      </c>
    </row>
    <row r="28" spans="1:26" ht="17" thickBot="1" x14ac:dyDescent="0.25">
      <c r="A28" s="24" t="s">
        <v>180</v>
      </c>
      <c r="B28" s="24">
        <v>25</v>
      </c>
      <c r="C28" s="21">
        <v>22.117229999999999</v>
      </c>
      <c r="D28" s="24" t="s">
        <v>144</v>
      </c>
      <c r="T28" s="12" t="s">
        <v>178</v>
      </c>
      <c r="U28" s="12">
        <v>2.1603686564627926</v>
      </c>
      <c r="V28" s="12"/>
      <c r="X28" s="12" t="s">
        <v>178</v>
      </c>
      <c r="Y28" s="12">
        <v>2.2281388519862744</v>
      </c>
      <c r="Z28" s="12"/>
    </row>
    <row r="29" spans="1:26" ht="17" thickBot="1" x14ac:dyDescent="0.25">
      <c r="A29" s="24" t="s">
        <v>181</v>
      </c>
      <c r="B29" s="24">
        <v>75</v>
      </c>
      <c r="C29" s="21">
        <v>22.150320000000001</v>
      </c>
      <c r="D29" s="24" t="s">
        <v>144</v>
      </c>
      <c r="L29" t="s">
        <v>123</v>
      </c>
    </row>
    <row r="30" spans="1:26" x14ac:dyDescent="0.2">
      <c r="A30" s="24" t="s">
        <v>182</v>
      </c>
      <c r="B30" s="24">
        <v>125</v>
      </c>
      <c r="C30" s="21">
        <v>22.650490000000001</v>
      </c>
      <c r="D30" s="24" t="s">
        <v>144</v>
      </c>
      <c r="L30" s="13" t="s">
        <v>183</v>
      </c>
      <c r="M30" s="13" t="s">
        <v>126</v>
      </c>
      <c r="N30" s="13" t="s">
        <v>125</v>
      </c>
      <c r="O30" s="13" t="s">
        <v>127</v>
      </c>
      <c r="P30" s="13" t="s">
        <v>128</v>
      </c>
      <c r="Q30" s="13" t="s">
        <v>130</v>
      </c>
      <c r="R30" s="13" t="s">
        <v>184</v>
      </c>
    </row>
    <row r="31" spans="1:26" ht="17" thickBot="1" x14ac:dyDescent="0.25">
      <c r="A31" s="24" t="s">
        <v>185</v>
      </c>
      <c r="B31" s="24">
        <v>200</v>
      </c>
      <c r="C31" s="21">
        <v>22.573619999999998</v>
      </c>
      <c r="D31" s="24" t="s">
        <v>144</v>
      </c>
      <c r="L31" t="s">
        <v>186</v>
      </c>
      <c r="M31">
        <v>14.306427412612484</v>
      </c>
      <c r="N31">
        <v>4</v>
      </c>
      <c r="O31">
        <v>3.576606853153121</v>
      </c>
      <c r="P31">
        <v>19.490770527132558</v>
      </c>
      <c r="Q31">
        <v>2.0386962405129665E-8</v>
      </c>
      <c r="R31">
        <v>2.6498940144623786</v>
      </c>
      <c r="T31" t="s">
        <v>200</v>
      </c>
      <c r="U31" t="s">
        <v>194</v>
      </c>
    </row>
    <row r="32" spans="1:26" ht="17" thickBot="1" x14ac:dyDescent="0.25">
      <c r="A32" s="24" t="s">
        <v>187</v>
      </c>
      <c r="B32" s="24">
        <v>500</v>
      </c>
      <c r="C32" s="21">
        <v>23.380410000000001</v>
      </c>
      <c r="D32" s="24" t="s">
        <v>144</v>
      </c>
      <c r="F32" s="34" t="s">
        <v>212</v>
      </c>
      <c r="G32" s="59"/>
      <c r="H32" s="59"/>
      <c r="I32" s="36"/>
      <c r="L32" t="s">
        <v>188</v>
      </c>
      <c r="M32">
        <v>6.2390880256849623</v>
      </c>
      <c r="N32">
        <v>34</v>
      </c>
      <c r="O32">
        <v>0.18350258899073418</v>
      </c>
    </row>
    <row r="33" spans="1:18" x14ac:dyDescent="0.2">
      <c r="A33" s="24" t="s">
        <v>189</v>
      </c>
      <c r="B33" s="24">
        <v>770</v>
      </c>
      <c r="C33" s="21">
        <v>21.825579999999999</v>
      </c>
      <c r="D33" s="24" t="s">
        <v>144</v>
      </c>
      <c r="F33" s="27" t="s">
        <v>132</v>
      </c>
      <c r="G33" s="60" t="s">
        <v>218</v>
      </c>
      <c r="H33" s="60"/>
      <c r="I33" s="29" t="s">
        <v>219</v>
      </c>
    </row>
    <row r="34" spans="1:18" ht="17" thickBot="1" x14ac:dyDescent="0.25">
      <c r="A34" s="24" t="s">
        <v>190</v>
      </c>
      <c r="B34" s="24">
        <v>1000</v>
      </c>
      <c r="C34" s="21">
        <v>21.729959999999998</v>
      </c>
      <c r="D34" s="24" t="s">
        <v>144</v>
      </c>
      <c r="F34" s="30" t="s">
        <v>316</v>
      </c>
      <c r="G34" s="55" t="s">
        <v>218</v>
      </c>
      <c r="H34" s="55"/>
      <c r="I34" s="31" t="s">
        <v>222</v>
      </c>
      <c r="L34" s="12" t="s">
        <v>124</v>
      </c>
      <c r="M34" s="12">
        <v>20.545515438297446</v>
      </c>
      <c r="N34" s="12">
        <v>38</v>
      </c>
      <c r="O34" s="12"/>
      <c r="P34" s="12"/>
      <c r="Q34" s="12"/>
      <c r="R34" s="12"/>
    </row>
    <row r="35" spans="1:18" x14ac:dyDescent="0.2">
      <c r="A35" s="39" t="s">
        <v>191</v>
      </c>
      <c r="B35" s="39">
        <v>14</v>
      </c>
      <c r="C35" s="40">
        <v>22.138850000000001</v>
      </c>
      <c r="D35" s="39" t="s">
        <v>146</v>
      </c>
      <c r="F35" s="30" t="s">
        <v>213</v>
      </c>
      <c r="G35" s="55" t="s">
        <v>220</v>
      </c>
      <c r="H35" s="55"/>
      <c r="I35" s="31" t="s">
        <v>221</v>
      </c>
    </row>
    <row r="36" spans="1:18" x14ac:dyDescent="0.2">
      <c r="A36" s="39" t="s">
        <v>192</v>
      </c>
      <c r="B36" s="39">
        <v>51</v>
      </c>
      <c r="C36" s="40">
        <v>21.64189</v>
      </c>
      <c r="D36" s="39" t="s">
        <v>146</v>
      </c>
      <c r="F36" s="30" t="s">
        <v>214</v>
      </c>
      <c r="G36" s="55" t="s">
        <v>220</v>
      </c>
      <c r="H36" s="55"/>
      <c r="I36" s="31" t="s">
        <v>222</v>
      </c>
      <c r="L36" t="s">
        <v>193</v>
      </c>
      <c r="M36" t="s">
        <v>194</v>
      </c>
    </row>
    <row r="37" spans="1:18" x14ac:dyDescent="0.2">
      <c r="A37" s="39" t="s">
        <v>195</v>
      </c>
      <c r="B37" s="39">
        <v>100</v>
      </c>
      <c r="C37" s="40">
        <v>21.94847</v>
      </c>
      <c r="D37" s="39" t="s">
        <v>146</v>
      </c>
      <c r="F37" s="30" t="s">
        <v>215</v>
      </c>
      <c r="G37" s="55" t="s">
        <v>223</v>
      </c>
      <c r="H37" s="55"/>
      <c r="I37" s="31" t="s">
        <v>222</v>
      </c>
      <c r="L37" t="s">
        <v>196</v>
      </c>
    </row>
    <row r="38" spans="1:18" x14ac:dyDescent="0.2">
      <c r="A38" s="39" t="s">
        <v>197</v>
      </c>
      <c r="B38" s="39">
        <v>202</v>
      </c>
      <c r="C38" s="40">
        <v>22.651430000000001</v>
      </c>
      <c r="D38" s="39" t="s">
        <v>146</v>
      </c>
      <c r="F38" s="30" t="s">
        <v>216</v>
      </c>
      <c r="G38" s="55" t="s">
        <v>224</v>
      </c>
      <c r="H38" s="55"/>
      <c r="I38" s="31" t="s">
        <v>225</v>
      </c>
    </row>
    <row r="39" spans="1:18" ht="17" thickBot="1" x14ac:dyDescent="0.25">
      <c r="A39" s="39" t="s">
        <v>198</v>
      </c>
      <c r="B39" s="39">
        <v>1008</v>
      </c>
      <c r="C39" s="40">
        <v>21.792739999999998</v>
      </c>
      <c r="D39" s="39" t="s">
        <v>146</v>
      </c>
      <c r="F39" s="32" t="s">
        <v>217</v>
      </c>
      <c r="G39" s="56" t="s">
        <v>226</v>
      </c>
      <c r="H39" s="56"/>
      <c r="I39" s="33" t="s">
        <v>221</v>
      </c>
    </row>
    <row r="40" spans="1:18" x14ac:dyDescent="0.2">
      <c r="A40" s="39" t="s">
        <v>199</v>
      </c>
      <c r="B40" s="39">
        <v>5601</v>
      </c>
      <c r="C40" s="40">
        <v>21.279430000000001</v>
      </c>
      <c r="D40" s="39" t="s">
        <v>146</v>
      </c>
    </row>
  </sheetData>
  <mergeCells count="9">
    <mergeCell ref="G37:H37"/>
    <mergeCell ref="G38:H38"/>
    <mergeCell ref="G39:H39"/>
    <mergeCell ref="J6:J9"/>
    <mergeCell ref="G32:H32"/>
    <mergeCell ref="G33:H33"/>
    <mergeCell ref="G34:H34"/>
    <mergeCell ref="G35:H35"/>
    <mergeCell ref="G36:H3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B1A1-4586-0E47-A712-23AD9493C958}">
  <dimension ref="A1:P40"/>
  <sheetViews>
    <sheetView workbookViewId="0">
      <selection activeCell="A3" sqref="A3"/>
    </sheetView>
  </sheetViews>
  <sheetFormatPr baseColWidth="10" defaultRowHeight="16" x14ac:dyDescent="0.2"/>
  <cols>
    <col min="1" max="1" width="13.33203125" bestFit="1" customWidth="1"/>
    <col min="3" max="3" width="16.6640625" bestFit="1" customWidth="1"/>
    <col min="5" max="5" width="10.1640625" bestFit="1" customWidth="1"/>
    <col min="6" max="6" width="13.1640625" bestFit="1" customWidth="1"/>
    <col min="7" max="7" width="12.1640625" bestFit="1" customWidth="1"/>
    <col min="8" max="8" width="12.33203125" bestFit="1" customWidth="1"/>
    <col min="10" max="10" width="18" bestFit="1" customWidth="1"/>
  </cols>
  <sheetData>
    <row r="1" spans="1:8" x14ac:dyDescent="0.2">
      <c r="A1" t="s">
        <v>55</v>
      </c>
      <c r="B1" t="s">
        <v>201</v>
      </c>
      <c r="C1" t="s">
        <v>333</v>
      </c>
    </row>
    <row r="2" spans="1:8" x14ac:dyDescent="0.2">
      <c r="A2" s="19" t="s">
        <v>340</v>
      </c>
      <c r="B2" s="19">
        <v>3</v>
      </c>
      <c r="C2" s="20">
        <v>20.175039999999999</v>
      </c>
      <c r="E2" t="s">
        <v>202</v>
      </c>
      <c r="F2" t="s">
        <v>203</v>
      </c>
      <c r="G2" t="s">
        <v>204</v>
      </c>
      <c r="H2" t="s">
        <v>205</v>
      </c>
    </row>
    <row r="3" spans="1:8" x14ac:dyDescent="0.2">
      <c r="A3" s="19" t="s">
        <v>149</v>
      </c>
      <c r="B3" s="19">
        <v>5</v>
      </c>
      <c r="C3" s="20">
        <v>21.30922</v>
      </c>
      <c r="E3" s="20">
        <v>20.32517</v>
      </c>
      <c r="F3" s="21">
        <v>21.64189</v>
      </c>
      <c r="G3" s="22">
        <v>22.573619999999998</v>
      </c>
      <c r="H3" s="23">
        <v>22.216919999999998</v>
      </c>
    </row>
    <row r="4" spans="1:8" x14ac:dyDescent="0.2">
      <c r="A4" s="19" t="s">
        <v>162</v>
      </c>
      <c r="B4" s="19">
        <v>5</v>
      </c>
      <c r="C4" s="20">
        <v>22.21292</v>
      </c>
      <c r="E4" s="20">
        <v>21.30922</v>
      </c>
      <c r="F4" s="21">
        <v>22.150320000000001</v>
      </c>
      <c r="G4" s="22">
        <v>22.651430000000001</v>
      </c>
      <c r="H4" s="23">
        <v>20.448260000000001</v>
      </c>
    </row>
    <row r="5" spans="1:8" x14ac:dyDescent="0.2">
      <c r="A5" s="19" t="s">
        <v>175</v>
      </c>
      <c r="B5" s="19">
        <v>5</v>
      </c>
      <c r="C5" s="20">
        <v>22.135919999999999</v>
      </c>
      <c r="E5" s="20">
        <v>22.21292</v>
      </c>
      <c r="F5" s="21">
        <v>22.259270000000001</v>
      </c>
      <c r="G5" s="22">
        <v>22.308009999999999</v>
      </c>
      <c r="H5" s="23">
        <v>21.729959999999998</v>
      </c>
    </row>
    <row r="6" spans="1:8" x14ac:dyDescent="0.2">
      <c r="A6" s="19" t="s">
        <v>191</v>
      </c>
      <c r="B6" s="19">
        <v>14</v>
      </c>
      <c r="C6" s="20">
        <v>22.138850000000001</v>
      </c>
      <c r="E6" s="20">
        <v>22.135919999999999</v>
      </c>
      <c r="F6" s="21">
        <v>20.856359999999999</v>
      </c>
      <c r="G6" s="22">
        <v>20.991520000000001</v>
      </c>
      <c r="H6" s="23">
        <v>21.792739999999998</v>
      </c>
    </row>
    <row r="7" spans="1:8" x14ac:dyDescent="0.2">
      <c r="A7" s="19" t="s">
        <v>134</v>
      </c>
      <c r="B7" s="19">
        <v>21</v>
      </c>
      <c r="C7" s="20">
        <v>20.437519999999999</v>
      </c>
      <c r="E7" s="20">
        <v>22.138850000000001</v>
      </c>
      <c r="F7" s="21">
        <v>21.89995</v>
      </c>
      <c r="G7" s="22">
        <v>22.128340000000001</v>
      </c>
      <c r="H7" s="23">
        <v>21.915320000000001</v>
      </c>
    </row>
    <row r="8" spans="1:8" x14ac:dyDescent="0.2">
      <c r="A8" s="19" t="s">
        <v>180</v>
      </c>
      <c r="B8" s="19">
        <v>25</v>
      </c>
      <c r="C8" s="20">
        <v>22.117229999999999</v>
      </c>
      <c r="E8" s="20">
        <v>20.54458</v>
      </c>
      <c r="F8" s="21">
        <v>22.026029999999999</v>
      </c>
      <c r="G8" s="22">
        <v>21.604800000000001</v>
      </c>
      <c r="H8" s="23">
        <v>20.414449999999999</v>
      </c>
    </row>
    <row r="9" spans="1:8" x14ac:dyDescent="0.2">
      <c r="A9" s="19" t="s">
        <v>152</v>
      </c>
      <c r="B9" s="19">
        <v>40</v>
      </c>
      <c r="C9" s="20">
        <v>21.398340000000001</v>
      </c>
      <c r="E9" s="20">
        <v>22.117229999999999</v>
      </c>
      <c r="F9" s="21">
        <v>21.94847</v>
      </c>
      <c r="G9" s="22">
        <v>23.380410000000001</v>
      </c>
      <c r="H9" s="23">
        <v>20.272069999999999</v>
      </c>
    </row>
    <row r="10" spans="1:8" x14ac:dyDescent="0.2">
      <c r="A10" s="19" t="s">
        <v>165</v>
      </c>
      <c r="B10" s="19">
        <v>40</v>
      </c>
      <c r="C10" s="20">
        <v>21.816490000000002</v>
      </c>
      <c r="E10" s="20">
        <v>21.398340000000001</v>
      </c>
      <c r="F10" s="21">
        <v>21.430949999999999</v>
      </c>
      <c r="G10" s="22">
        <v>20.2364</v>
      </c>
      <c r="H10" s="23">
        <v>21.279430000000001</v>
      </c>
    </row>
    <row r="11" spans="1:8" x14ac:dyDescent="0.2">
      <c r="A11" s="24" t="s">
        <v>192</v>
      </c>
      <c r="B11" s="24">
        <v>51</v>
      </c>
      <c r="C11" s="21">
        <v>21.64189</v>
      </c>
      <c r="E11" s="20">
        <v>21.816490000000002</v>
      </c>
      <c r="F11" s="21">
        <v>22.650490000000001</v>
      </c>
      <c r="G11" s="22">
        <v>21.41423</v>
      </c>
    </row>
    <row r="12" spans="1:8" x14ac:dyDescent="0.2">
      <c r="A12" s="24" t="s">
        <v>181</v>
      </c>
      <c r="B12" s="24">
        <v>75</v>
      </c>
      <c r="C12" s="21">
        <v>22.150320000000001</v>
      </c>
      <c r="F12" s="21">
        <v>21.2088</v>
      </c>
      <c r="G12" s="22">
        <v>21.92942</v>
      </c>
    </row>
    <row r="13" spans="1:8" x14ac:dyDescent="0.2">
      <c r="A13" s="24" t="s">
        <v>170</v>
      </c>
      <c r="B13" s="24">
        <v>80</v>
      </c>
      <c r="C13" s="21">
        <v>22.259270000000001</v>
      </c>
      <c r="F13" s="21">
        <v>21.847570000000001</v>
      </c>
      <c r="G13" s="22">
        <v>21.825579999999999</v>
      </c>
    </row>
    <row r="14" spans="1:8" x14ac:dyDescent="0.2">
      <c r="A14" s="24" t="s">
        <v>138</v>
      </c>
      <c r="B14" s="24">
        <v>88</v>
      </c>
      <c r="C14" s="21">
        <v>20.41771</v>
      </c>
    </row>
    <row r="15" spans="1:8" x14ac:dyDescent="0.2">
      <c r="A15" s="24" t="s">
        <v>154</v>
      </c>
      <c r="B15" s="24">
        <v>100</v>
      </c>
      <c r="C15" s="21">
        <v>21.89995</v>
      </c>
    </row>
    <row r="16" spans="1:8" x14ac:dyDescent="0.2">
      <c r="A16" s="24" t="s">
        <v>177</v>
      </c>
      <c r="B16" s="24">
        <v>100</v>
      </c>
      <c r="C16" s="21">
        <v>22.026029999999999</v>
      </c>
      <c r="F16" t="s">
        <v>133</v>
      </c>
    </row>
    <row r="17" spans="1:16" x14ac:dyDescent="0.2">
      <c r="A17" s="24" t="s">
        <v>195</v>
      </c>
      <c r="B17" s="24">
        <v>100</v>
      </c>
      <c r="C17" s="21">
        <v>21.94847</v>
      </c>
      <c r="E17" t="s">
        <v>10</v>
      </c>
      <c r="F17" t="s">
        <v>136</v>
      </c>
      <c r="G17" t="s">
        <v>137</v>
      </c>
    </row>
    <row r="18" spans="1:16" x14ac:dyDescent="0.2">
      <c r="A18" s="24" t="s">
        <v>150</v>
      </c>
      <c r="B18" s="24">
        <v>125</v>
      </c>
      <c r="C18" s="21">
        <v>21.430949999999999</v>
      </c>
      <c r="E18" t="s">
        <v>206</v>
      </c>
      <c r="F18" s="18">
        <f>AVERAGE(E3:E11)</f>
        <v>21.555413333333334</v>
      </c>
      <c r="G18">
        <f>STDEV(E3:E11)</f>
        <v>0.71711803596060819</v>
      </c>
    </row>
    <row r="19" spans="1:16" x14ac:dyDescent="0.2">
      <c r="A19" s="24" t="s">
        <v>182</v>
      </c>
      <c r="B19" s="24">
        <v>125</v>
      </c>
      <c r="C19" s="21">
        <v>22.650490000000001</v>
      </c>
      <c r="E19" t="s">
        <v>207</v>
      </c>
      <c r="F19" s="18">
        <f>AVERAGE(F3:F13)</f>
        <v>21.810918181818177</v>
      </c>
      <c r="G19">
        <f>STDEV(F3:F13)</f>
        <v>0.50420545169242692</v>
      </c>
      <c r="J19" t="s">
        <v>159</v>
      </c>
    </row>
    <row r="20" spans="1:16" x14ac:dyDescent="0.2">
      <c r="A20" s="24" t="s">
        <v>139</v>
      </c>
      <c r="B20" s="24">
        <v>150</v>
      </c>
      <c r="C20" s="21">
        <v>20.279160000000001</v>
      </c>
      <c r="E20" t="s">
        <v>208</v>
      </c>
      <c r="F20" s="18">
        <f>AVERAGE(G3:G13)</f>
        <v>21.913069090909094</v>
      </c>
      <c r="G20">
        <f>STDEV(G3:G13)</f>
        <v>0.85727343926491217</v>
      </c>
    </row>
    <row r="21" spans="1:16" ht="17" thickBot="1" x14ac:dyDescent="0.25">
      <c r="A21" s="24" t="s">
        <v>155</v>
      </c>
      <c r="B21" s="24">
        <v>184</v>
      </c>
      <c r="C21" s="21">
        <v>21.847570000000001</v>
      </c>
      <c r="E21" t="s">
        <v>209</v>
      </c>
      <c r="F21" s="18">
        <f>AVERAGE(H3:H10)</f>
        <v>21.258643749999997</v>
      </c>
      <c r="G21">
        <f>STDEV(H3:H10)</f>
        <v>0.77460216725264819</v>
      </c>
      <c r="J21" t="s">
        <v>163</v>
      </c>
    </row>
    <row r="22" spans="1:16" x14ac:dyDescent="0.2">
      <c r="A22" s="25" t="s">
        <v>185</v>
      </c>
      <c r="B22" s="25">
        <v>200</v>
      </c>
      <c r="C22" s="22">
        <v>22.573619999999998</v>
      </c>
      <c r="J22" s="13" t="s">
        <v>166</v>
      </c>
      <c r="K22" s="13" t="s">
        <v>167</v>
      </c>
      <c r="L22" s="13" t="s">
        <v>168</v>
      </c>
      <c r="M22" s="13" t="s">
        <v>169</v>
      </c>
      <c r="N22" s="13" t="s">
        <v>160</v>
      </c>
    </row>
    <row r="23" spans="1:16" x14ac:dyDescent="0.2">
      <c r="A23" s="25" t="s">
        <v>197</v>
      </c>
      <c r="B23" s="25">
        <v>202</v>
      </c>
      <c r="C23" s="22">
        <v>22.651430000000001</v>
      </c>
      <c r="J23" t="s">
        <v>206</v>
      </c>
      <c r="K23">
        <v>9</v>
      </c>
      <c r="L23">
        <v>193.99871999999999</v>
      </c>
      <c r="M23">
        <v>21.555413333333334</v>
      </c>
      <c r="N23">
        <v>0.51425827750000008</v>
      </c>
    </row>
    <row r="24" spans="1:16" x14ac:dyDescent="0.2">
      <c r="A24" s="25" t="s">
        <v>171</v>
      </c>
      <c r="B24" s="25">
        <v>250</v>
      </c>
      <c r="C24" s="22">
        <v>22.308009999999999</v>
      </c>
      <c r="J24" t="s">
        <v>207</v>
      </c>
      <c r="K24">
        <v>11</v>
      </c>
      <c r="L24">
        <v>239.92009999999996</v>
      </c>
      <c r="M24">
        <v>21.810918181818177</v>
      </c>
      <c r="N24">
        <v>0.25422313751636427</v>
      </c>
    </row>
    <row r="25" spans="1:16" ht="17" thickBot="1" x14ac:dyDescent="0.25">
      <c r="A25" s="25" t="s">
        <v>141</v>
      </c>
      <c r="B25" s="25">
        <v>300</v>
      </c>
      <c r="C25" s="22">
        <v>20.239419999999999</v>
      </c>
      <c r="J25" t="s">
        <v>208</v>
      </c>
      <c r="K25">
        <v>11</v>
      </c>
      <c r="L25">
        <v>241.04376000000002</v>
      </c>
      <c r="M25">
        <v>21.913069090909094</v>
      </c>
      <c r="N25">
        <v>0.73491774966909107</v>
      </c>
    </row>
    <row r="26" spans="1:16" ht="17" thickBot="1" x14ac:dyDescent="0.25">
      <c r="A26" s="25" t="s">
        <v>156</v>
      </c>
      <c r="B26" s="25">
        <v>301</v>
      </c>
      <c r="C26" s="22">
        <v>22.128340000000001</v>
      </c>
      <c r="E26" s="34" t="s">
        <v>212</v>
      </c>
      <c r="F26" s="35"/>
      <c r="G26" s="36"/>
      <c r="J26" t="s">
        <v>209</v>
      </c>
      <c r="K26" s="12">
        <v>8</v>
      </c>
      <c r="L26" s="12">
        <v>170.06914999999998</v>
      </c>
      <c r="M26" s="12">
        <v>21.258643749999997</v>
      </c>
      <c r="N26" s="12">
        <v>0.60000851751249951</v>
      </c>
    </row>
    <row r="27" spans="1:16" x14ac:dyDescent="0.2">
      <c r="A27" s="25" t="s">
        <v>158</v>
      </c>
      <c r="B27" s="25">
        <v>500</v>
      </c>
      <c r="C27" s="22">
        <v>21.604800000000001</v>
      </c>
      <c r="E27" s="27" t="s">
        <v>132</v>
      </c>
      <c r="F27" s="28" t="s">
        <v>218</v>
      </c>
      <c r="G27" s="29" t="s">
        <v>219</v>
      </c>
    </row>
    <row r="28" spans="1:16" x14ac:dyDescent="0.2">
      <c r="A28" s="25" t="s">
        <v>187</v>
      </c>
      <c r="B28" s="25">
        <v>500</v>
      </c>
      <c r="C28" s="22">
        <v>23.380410000000001</v>
      </c>
      <c r="E28" s="30" t="s">
        <v>213</v>
      </c>
      <c r="F28" t="s">
        <v>220</v>
      </c>
      <c r="G28" s="31" t="s">
        <v>221</v>
      </c>
    </row>
    <row r="29" spans="1:16" ht="17" thickBot="1" x14ac:dyDescent="0.25">
      <c r="A29" s="25" t="s">
        <v>143</v>
      </c>
      <c r="B29" s="25">
        <v>600</v>
      </c>
      <c r="C29" s="22">
        <v>20.320799999999998</v>
      </c>
      <c r="E29" s="30" t="s">
        <v>214</v>
      </c>
      <c r="F29" t="s">
        <v>220</v>
      </c>
      <c r="G29" s="31" t="s">
        <v>222</v>
      </c>
      <c r="J29" t="s">
        <v>123</v>
      </c>
    </row>
    <row r="30" spans="1:16" x14ac:dyDescent="0.2">
      <c r="A30" s="25" t="s">
        <v>151</v>
      </c>
      <c r="B30" s="25">
        <v>640</v>
      </c>
      <c r="C30" s="22">
        <v>21.41423</v>
      </c>
      <c r="E30" s="30" t="s">
        <v>215</v>
      </c>
      <c r="F30" t="s">
        <v>223</v>
      </c>
      <c r="G30" s="31" t="s">
        <v>222</v>
      </c>
      <c r="J30" s="13" t="s">
        <v>183</v>
      </c>
      <c r="K30" s="13" t="s">
        <v>126</v>
      </c>
      <c r="L30" s="13" t="s">
        <v>125</v>
      </c>
      <c r="M30" s="13" t="s">
        <v>127</v>
      </c>
      <c r="N30" s="13" t="s">
        <v>128</v>
      </c>
      <c r="O30" s="13" t="s">
        <v>130</v>
      </c>
      <c r="P30" s="13" t="s">
        <v>184</v>
      </c>
    </row>
    <row r="31" spans="1:16" x14ac:dyDescent="0.2">
      <c r="A31" s="25" t="s">
        <v>173</v>
      </c>
      <c r="B31" s="25">
        <v>740</v>
      </c>
      <c r="C31" s="22">
        <v>21.92942</v>
      </c>
      <c r="E31" s="30" t="s">
        <v>216</v>
      </c>
      <c r="F31" t="s">
        <v>224</v>
      </c>
      <c r="G31" s="31" t="s">
        <v>225</v>
      </c>
      <c r="J31" t="s">
        <v>186</v>
      </c>
      <c r="K31">
        <v>2.3399807238553976</v>
      </c>
      <c r="L31">
        <v>3</v>
      </c>
      <c r="M31">
        <v>0.77999357461846586</v>
      </c>
      <c r="N31">
        <v>1.4995316281476752</v>
      </c>
      <c r="O31">
        <v>0.23168465062468338</v>
      </c>
      <c r="P31">
        <v>2.8741874835008505</v>
      </c>
    </row>
    <row r="32" spans="1:16" ht="17" thickBot="1" x14ac:dyDescent="0.25">
      <c r="A32" s="25" t="s">
        <v>189</v>
      </c>
      <c r="B32" s="25">
        <v>770</v>
      </c>
      <c r="C32" s="22">
        <v>21.825579999999999</v>
      </c>
      <c r="E32" s="32" t="s">
        <v>217</v>
      </c>
      <c r="F32" s="12" t="s">
        <v>226</v>
      </c>
      <c r="G32" s="33" t="s">
        <v>221</v>
      </c>
      <c r="J32" t="s">
        <v>188</v>
      </c>
      <c r="K32">
        <v>18.205534714442049</v>
      </c>
      <c r="L32">
        <v>35</v>
      </c>
      <c r="M32">
        <v>0.52015813469834427</v>
      </c>
    </row>
    <row r="33" spans="1:16" x14ac:dyDescent="0.2">
      <c r="A33" s="26" t="s">
        <v>179</v>
      </c>
      <c r="B33" s="26">
        <v>800</v>
      </c>
      <c r="C33" s="23">
        <v>22.216919999999998</v>
      </c>
    </row>
    <row r="34" spans="1:16" ht="17" thickBot="1" x14ac:dyDescent="0.25">
      <c r="A34" s="26" t="s">
        <v>145</v>
      </c>
      <c r="B34" s="26">
        <v>1000</v>
      </c>
      <c r="C34" s="23">
        <v>21.098800000000001</v>
      </c>
      <c r="J34" s="12" t="s">
        <v>124</v>
      </c>
      <c r="K34" s="12">
        <v>20.545515438297446</v>
      </c>
      <c r="L34" s="12">
        <v>38</v>
      </c>
      <c r="M34" s="12"/>
      <c r="N34" s="12"/>
      <c r="O34" s="12"/>
      <c r="P34" s="12"/>
    </row>
    <row r="35" spans="1:16" x14ac:dyDescent="0.2">
      <c r="A35" s="26" t="s">
        <v>190</v>
      </c>
      <c r="B35" s="26">
        <v>1000</v>
      </c>
      <c r="C35" s="23">
        <v>21.729959999999998</v>
      </c>
    </row>
    <row r="36" spans="1:16" x14ac:dyDescent="0.2">
      <c r="A36" s="26" t="s">
        <v>198</v>
      </c>
      <c r="B36" s="26">
        <v>1008</v>
      </c>
      <c r="C36" s="23">
        <v>21.792739999999998</v>
      </c>
      <c r="J36" t="s">
        <v>210</v>
      </c>
      <c r="K36" t="s">
        <v>211</v>
      </c>
    </row>
    <row r="37" spans="1:16" x14ac:dyDescent="0.2">
      <c r="A37" s="26" t="s">
        <v>161</v>
      </c>
      <c r="B37" s="26">
        <v>1055</v>
      </c>
      <c r="C37" s="23">
        <v>21.915320000000001</v>
      </c>
    </row>
    <row r="38" spans="1:16" x14ac:dyDescent="0.2">
      <c r="A38" s="26" t="s">
        <v>147</v>
      </c>
      <c r="B38" s="26">
        <v>1470</v>
      </c>
      <c r="C38" s="23">
        <v>21.147179999999999</v>
      </c>
    </row>
    <row r="39" spans="1:16" x14ac:dyDescent="0.2">
      <c r="A39" s="26" t="s">
        <v>148</v>
      </c>
      <c r="B39" s="26">
        <v>2170</v>
      </c>
      <c r="C39" s="23">
        <v>20.827169999999999</v>
      </c>
    </row>
    <row r="40" spans="1:16" x14ac:dyDescent="0.2">
      <c r="A40" s="26" t="s">
        <v>199</v>
      </c>
      <c r="B40" s="26">
        <v>5601</v>
      </c>
      <c r="C40" s="23">
        <v>21.279430000000001</v>
      </c>
    </row>
  </sheetData>
  <sortState xmlns:xlrd2="http://schemas.microsoft.com/office/spreadsheetml/2017/richdata2" ref="A2:C40">
    <sortCondition ref="B2:B40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7DE3-4385-6742-BEEF-D63A0931DEF8}">
  <dimension ref="A1:C40"/>
  <sheetViews>
    <sheetView workbookViewId="0">
      <selection activeCell="A3" sqref="A3"/>
    </sheetView>
  </sheetViews>
  <sheetFormatPr baseColWidth="10" defaultRowHeight="16" x14ac:dyDescent="0.2"/>
  <cols>
    <col min="1" max="1" width="13.33203125" bestFit="1" customWidth="1"/>
    <col min="2" max="2" width="15.1640625" bestFit="1" customWidth="1"/>
    <col min="3" max="3" width="10.33203125" bestFit="1" customWidth="1"/>
  </cols>
  <sheetData>
    <row r="1" spans="1:3" ht="21" x14ac:dyDescent="0.25">
      <c r="A1" s="3" t="s">
        <v>55</v>
      </c>
      <c r="B1" s="3" t="s">
        <v>337</v>
      </c>
      <c r="C1" s="3" t="s">
        <v>61</v>
      </c>
    </row>
    <row r="2" spans="1:3" x14ac:dyDescent="0.2">
      <c r="A2" t="s">
        <v>340</v>
      </c>
      <c r="B2">
        <v>23.582899449999999</v>
      </c>
      <c r="C2" s="18">
        <v>20.175039999999999</v>
      </c>
    </row>
    <row r="3" spans="1:3" x14ac:dyDescent="0.2">
      <c r="A3" t="s">
        <v>134</v>
      </c>
      <c r="B3">
        <v>24.013491869999999</v>
      </c>
      <c r="C3" s="18">
        <v>20.437519999999999</v>
      </c>
    </row>
    <row r="4" spans="1:3" x14ac:dyDescent="0.2">
      <c r="A4" t="s">
        <v>138</v>
      </c>
      <c r="B4">
        <v>25.588882290000001</v>
      </c>
      <c r="C4" s="18">
        <v>20.41771</v>
      </c>
    </row>
    <row r="5" spans="1:3" x14ac:dyDescent="0.2">
      <c r="A5" t="s">
        <v>139</v>
      </c>
      <c r="B5">
        <v>26.608953899999999</v>
      </c>
      <c r="C5" s="18">
        <v>20.279160000000001</v>
      </c>
    </row>
    <row r="6" spans="1:3" x14ac:dyDescent="0.2">
      <c r="A6" t="s">
        <v>141</v>
      </c>
      <c r="B6">
        <v>27.010522829999999</v>
      </c>
      <c r="C6" s="18">
        <v>20.239419999999999</v>
      </c>
    </row>
    <row r="7" spans="1:3" x14ac:dyDescent="0.2">
      <c r="A7" t="s">
        <v>143</v>
      </c>
      <c r="B7">
        <v>27.334842500000001</v>
      </c>
      <c r="C7" s="18">
        <v>20.320799999999998</v>
      </c>
    </row>
    <row r="8" spans="1:3" x14ac:dyDescent="0.2">
      <c r="A8" t="s">
        <v>145</v>
      </c>
      <c r="B8">
        <v>27.617862410000001</v>
      </c>
      <c r="C8" s="18">
        <v>21.098800000000001</v>
      </c>
    </row>
    <row r="9" spans="1:3" x14ac:dyDescent="0.2">
      <c r="A9" t="s">
        <v>147</v>
      </c>
      <c r="B9">
        <v>27.723835009999998</v>
      </c>
      <c r="C9" s="18">
        <v>21.147179999999999</v>
      </c>
    </row>
    <row r="10" spans="1:3" x14ac:dyDescent="0.2">
      <c r="A10" t="s">
        <v>148</v>
      </c>
      <c r="B10">
        <v>27.731449690000002</v>
      </c>
      <c r="C10" s="18">
        <v>20.827169999999999</v>
      </c>
    </row>
    <row r="11" spans="1:3" x14ac:dyDescent="0.2">
      <c r="A11" t="s">
        <v>149</v>
      </c>
      <c r="B11">
        <v>24.254245619999999</v>
      </c>
      <c r="C11" s="18">
        <v>21.30922</v>
      </c>
    </row>
    <row r="12" spans="1:3" x14ac:dyDescent="0.2">
      <c r="A12" t="s">
        <v>150</v>
      </c>
      <c r="B12">
        <v>24.243054969999999</v>
      </c>
      <c r="C12" s="18">
        <v>21.430949999999999</v>
      </c>
    </row>
    <row r="13" spans="1:3" x14ac:dyDescent="0.2">
      <c r="A13" t="s">
        <v>151</v>
      </c>
      <c r="B13">
        <v>27.12294876</v>
      </c>
      <c r="C13" s="18">
        <v>21.41423</v>
      </c>
    </row>
    <row r="14" spans="1:3" x14ac:dyDescent="0.2">
      <c r="A14" t="s">
        <v>152</v>
      </c>
      <c r="B14">
        <v>25.052622939999999</v>
      </c>
      <c r="C14" s="18">
        <v>21.398340000000001</v>
      </c>
    </row>
    <row r="15" spans="1:3" x14ac:dyDescent="0.2">
      <c r="A15" t="s">
        <v>154</v>
      </c>
      <c r="B15">
        <v>25.852548049999999</v>
      </c>
      <c r="C15" s="18">
        <v>21.89995</v>
      </c>
    </row>
    <row r="16" spans="1:3" x14ac:dyDescent="0.2">
      <c r="A16" t="s">
        <v>155</v>
      </c>
      <c r="B16">
        <v>26.44097945</v>
      </c>
      <c r="C16" s="18">
        <v>21.847570000000001</v>
      </c>
    </row>
    <row r="17" spans="1:3" x14ac:dyDescent="0.2">
      <c r="A17" t="s">
        <v>156</v>
      </c>
      <c r="B17">
        <v>26.679522429999999</v>
      </c>
      <c r="C17" s="18">
        <v>22.128340000000001</v>
      </c>
    </row>
    <row r="18" spans="1:3" x14ac:dyDescent="0.2">
      <c r="A18" t="s">
        <v>158</v>
      </c>
      <c r="B18">
        <v>27.00470344</v>
      </c>
      <c r="C18" s="18">
        <v>21.604800000000001</v>
      </c>
    </row>
    <row r="19" spans="1:3" x14ac:dyDescent="0.2">
      <c r="A19" t="s">
        <v>161</v>
      </c>
      <c r="B19">
        <v>27.535873980000002</v>
      </c>
      <c r="C19" s="18">
        <v>21.915320000000001</v>
      </c>
    </row>
    <row r="20" spans="1:3" x14ac:dyDescent="0.2">
      <c r="A20" t="s">
        <v>162</v>
      </c>
      <c r="B20">
        <v>26.165718479999999</v>
      </c>
      <c r="C20" s="18">
        <v>22.21292</v>
      </c>
    </row>
    <row r="21" spans="1:3" x14ac:dyDescent="0.2">
      <c r="A21" t="s">
        <v>165</v>
      </c>
      <c r="B21">
        <v>26.30549216</v>
      </c>
      <c r="C21" s="18">
        <v>21.816490000000002</v>
      </c>
    </row>
    <row r="22" spans="1:3" x14ac:dyDescent="0.2">
      <c r="A22" t="s">
        <v>170</v>
      </c>
      <c r="B22">
        <v>26.466637179999999</v>
      </c>
      <c r="C22" s="18">
        <v>22.259270000000001</v>
      </c>
    </row>
    <row r="23" spans="1:3" x14ac:dyDescent="0.2">
      <c r="A23" t="s">
        <v>171</v>
      </c>
      <c r="B23">
        <v>26.428078790000001</v>
      </c>
      <c r="C23" s="18">
        <v>22.308009999999999</v>
      </c>
    </row>
    <row r="24" spans="1:3" x14ac:dyDescent="0.2">
      <c r="A24" t="s">
        <v>173</v>
      </c>
      <c r="B24">
        <v>27.146151769999999</v>
      </c>
      <c r="C24" s="18">
        <v>21.92942</v>
      </c>
    </row>
    <row r="25" spans="1:3" x14ac:dyDescent="0.2">
      <c r="A25" t="s">
        <v>175</v>
      </c>
      <c r="B25">
        <v>24.409292829999998</v>
      </c>
      <c r="C25" s="18">
        <v>22.135919999999999</v>
      </c>
    </row>
    <row r="26" spans="1:3" x14ac:dyDescent="0.2">
      <c r="A26" t="s">
        <v>177</v>
      </c>
      <c r="B26">
        <v>24.822123829999999</v>
      </c>
      <c r="C26" s="18">
        <v>22.026029999999999</v>
      </c>
    </row>
    <row r="27" spans="1:3" x14ac:dyDescent="0.2">
      <c r="A27" t="s">
        <v>179</v>
      </c>
      <c r="B27">
        <v>27.29411077</v>
      </c>
      <c r="C27" s="18">
        <v>22.216919999999998</v>
      </c>
    </row>
    <row r="28" spans="1:3" x14ac:dyDescent="0.2">
      <c r="A28" t="s">
        <v>180</v>
      </c>
      <c r="B28">
        <v>23.76572797</v>
      </c>
      <c r="C28" s="18">
        <v>22.117229999999999</v>
      </c>
    </row>
    <row r="29" spans="1:3" x14ac:dyDescent="0.2">
      <c r="A29" t="s">
        <v>181</v>
      </c>
      <c r="B29">
        <v>24.198713900000001</v>
      </c>
      <c r="C29" s="18">
        <v>22.150320000000001</v>
      </c>
    </row>
    <row r="30" spans="1:3" x14ac:dyDescent="0.2">
      <c r="A30" t="s">
        <v>182</v>
      </c>
      <c r="B30">
        <v>24.68060273</v>
      </c>
      <c r="C30" s="18">
        <v>22.650490000000001</v>
      </c>
    </row>
    <row r="31" spans="1:3" x14ac:dyDescent="0.2">
      <c r="A31" t="s">
        <v>185</v>
      </c>
      <c r="B31">
        <v>25.20732585</v>
      </c>
      <c r="C31" s="18">
        <v>22.573619999999998</v>
      </c>
    </row>
    <row r="32" spans="1:3" x14ac:dyDescent="0.2">
      <c r="A32" t="s">
        <v>187</v>
      </c>
      <c r="B32">
        <v>26.69365565</v>
      </c>
      <c r="C32" s="18">
        <v>23.380410000000001</v>
      </c>
    </row>
    <row r="33" spans="1:3" x14ac:dyDescent="0.2">
      <c r="A33" t="s">
        <v>189</v>
      </c>
      <c r="B33">
        <v>27.154685019999999</v>
      </c>
      <c r="C33" s="18">
        <v>21.825579999999999</v>
      </c>
    </row>
    <row r="34" spans="1:3" x14ac:dyDescent="0.2">
      <c r="A34" t="s">
        <v>190</v>
      </c>
      <c r="B34">
        <v>27.379332430000002</v>
      </c>
      <c r="C34" s="18">
        <v>21.729959999999998</v>
      </c>
    </row>
    <row r="35" spans="1:3" x14ac:dyDescent="0.2">
      <c r="A35" t="s">
        <v>191</v>
      </c>
      <c r="B35">
        <v>25.322535810000002</v>
      </c>
      <c r="C35" s="18">
        <v>22.138850000000001</v>
      </c>
    </row>
    <row r="36" spans="1:3" x14ac:dyDescent="0.2">
      <c r="A36" t="s">
        <v>192</v>
      </c>
      <c r="B36">
        <v>25.320481239999999</v>
      </c>
      <c r="C36" s="18">
        <v>21.64189</v>
      </c>
    </row>
    <row r="37" spans="1:3" x14ac:dyDescent="0.2">
      <c r="A37" t="s">
        <v>195</v>
      </c>
      <c r="B37">
        <v>25.55868121</v>
      </c>
      <c r="C37" s="18">
        <v>21.94847</v>
      </c>
    </row>
    <row r="38" spans="1:3" x14ac:dyDescent="0.2">
      <c r="A38" t="s">
        <v>197</v>
      </c>
      <c r="B38">
        <v>26.098132549999999</v>
      </c>
      <c r="C38" s="18">
        <v>22.651430000000001</v>
      </c>
    </row>
    <row r="39" spans="1:3" x14ac:dyDescent="0.2">
      <c r="A39" t="s">
        <v>198</v>
      </c>
      <c r="B39">
        <v>27.138010860000001</v>
      </c>
      <c r="C39" s="18">
        <v>21.792739999999998</v>
      </c>
    </row>
    <row r="40" spans="1:3" x14ac:dyDescent="0.2">
      <c r="A40" t="s">
        <v>199</v>
      </c>
      <c r="B40">
        <v>27.80039786</v>
      </c>
      <c r="C40" s="18">
        <v>21.279430000000001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F527-B87A-8740-A413-891F501CA6ED}">
  <dimension ref="A1:T33"/>
  <sheetViews>
    <sheetView tabSelected="1" topLeftCell="I1" workbookViewId="0">
      <selection activeCell="T7" sqref="T7"/>
    </sheetView>
  </sheetViews>
  <sheetFormatPr baseColWidth="10" defaultRowHeight="16" x14ac:dyDescent="0.2"/>
  <cols>
    <col min="1" max="1" width="16.5" bestFit="1" customWidth="1"/>
    <col min="2" max="2" width="26" bestFit="1" customWidth="1"/>
    <col min="3" max="3" width="30.5" bestFit="1" customWidth="1"/>
    <col min="4" max="4" width="22.33203125" bestFit="1" customWidth="1"/>
    <col min="5" max="5" width="23.33203125" bestFit="1" customWidth="1"/>
    <col min="6" max="6" width="18" bestFit="1" customWidth="1"/>
    <col min="7" max="7" width="21.83203125" bestFit="1" customWidth="1"/>
    <col min="8" max="8" width="26.33203125" bestFit="1" customWidth="1"/>
    <col min="9" max="9" width="11.1640625" customWidth="1"/>
    <col min="11" max="11" width="16.5" bestFit="1" customWidth="1"/>
    <col min="12" max="12" width="12.1640625" bestFit="1" customWidth="1"/>
    <col min="13" max="13" width="28.1640625" bestFit="1" customWidth="1"/>
    <col min="14" max="14" width="36.5" bestFit="1" customWidth="1"/>
    <col min="15" max="15" width="33.83203125" bestFit="1" customWidth="1"/>
    <col min="17" max="17" width="42.6640625" bestFit="1" customWidth="1"/>
    <col min="18" max="18" width="19.6640625" bestFit="1" customWidth="1"/>
    <col min="19" max="19" width="16" bestFit="1" customWidth="1"/>
  </cols>
  <sheetData>
    <row r="1" spans="1:20" ht="21" x14ac:dyDescent="0.25">
      <c r="A1" s="3" t="s">
        <v>1</v>
      </c>
      <c r="B1" s="3" t="s">
        <v>20</v>
      </c>
      <c r="C1" s="3" t="s">
        <v>91</v>
      </c>
      <c r="D1" s="3" t="s">
        <v>76</v>
      </c>
      <c r="E1" s="10" t="s">
        <v>92</v>
      </c>
      <c r="F1" s="3" t="s">
        <v>88</v>
      </c>
      <c r="G1" s="3" t="s">
        <v>84</v>
      </c>
      <c r="H1" s="3" t="s">
        <v>85</v>
      </c>
      <c r="I1" s="3" t="s">
        <v>89</v>
      </c>
      <c r="K1" s="3" t="s">
        <v>1</v>
      </c>
      <c r="L1" s="3" t="s">
        <v>10</v>
      </c>
      <c r="M1" s="3" t="s">
        <v>20</v>
      </c>
      <c r="N1" s="3" t="s">
        <v>22</v>
      </c>
      <c r="O1" s="3" t="s">
        <v>23</v>
      </c>
    </row>
    <row r="2" spans="1:20" x14ac:dyDescent="0.2">
      <c r="A2" t="s">
        <v>25</v>
      </c>
      <c r="B2" s="9">
        <v>3.8183001409999999</v>
      </c>
      <c r="C2" s="1">
        <v>3157445.6742799999</v>
      </c>
      <c r="D2" s="1">
        <v>19.61215</v>
      </c>
      <c r="E2" s="9">
        <v>69.646169999999998</v>
      </c>
      <c r="F2" s="1">
        <v>3018</v>
      </c>
      <c r="G2" s="1">
        <v>67488</v>
      </c>
      <c r="H2" s="1">
        <v>173643536</v>
      </c>
      <c r="I2" s="1">
        <v>234168</v>
      </c>
      <c r="K2" t="s">
        <v>25</v>
      </c>
      <c r="L2">
        <v>3</v>
      </c>
      <c r="M2" s="9">
        <v>3.8183001409999999</v>
      </c>
      <c r="N2" s="47">
        <v>63.42</v>
      </c>
      <c r="O2" s="47">
        <v>14.61</v>
      </c>
    </row>
    <row r="3" spans="1:20" x14ac:dyDescent="0.2">
      <c r="A3" t="s">
        <v>31</v>
      </c>
      <c r="B3" s="9">
        <v>4.5761402819999999</v>
      </c>
      <c r="C3" s="1">
        <v>1996079.23144</v>
      </c>
      <c r="D3" s="1">
        <v>20.41723</v>
      </c>
      <c r="E3" s="9">
        <v>64.084760000000003</v>
      </c>
      <c r="F3" s="1">
        <v>2990</v>
      </c>
      <c r="G3" s="1">
        <v>81232</v>
      </c>
      <c r="H3" s="1">
        <v>207803851</v>
      </c>
      <c r="I3" s="1">
        <v>261238</v>
      </c>
      <c r="K3" t="s">
        <v>39</v>
      </c>
      <c r="L3">
        <v>3</v>
      </c>
      <c r="M3" s="9">
        <v>3.731106096</v>
      </c>
      <c r="N3" s="47">
        <v>58.120000000000005</v>
      </c>
      <c r="O3" s="47">
        <v>13.09</v>
      </c>
      <c r="Q3" t="s">
        <v>153</v>
      </c>
      <c r="R3" t="s">
        <v>23</v>
      </c>
    </row>
    <row r="4" spans="1:20" ht="17" thickBot="1" x14ac:dyDescent="0.25">
      <c r="A4" t="s">
        <v>33</v>
      </c>
      <c r="B4" s="9">
        <v>5.216102383</v>
      </c>
      <c r="C4" s="1">
        <v>2361387.2683999999</v>
      </c>
      <c r="D4" s="1">
        <v>21.10942</v>
      </c>
      <c r="E4" s="9">
        <v>55.311250000000001</v>
      </c>
      <c r="F4" s="1">
        <v>2901</v>
      </c>
      <c r="G4" s="1">
        <v>91419</v>
      </c>
      <c r="H4" s="1">
        <v>228848082</v>
      </c>
      <c r="I4" s="1">
        <v>290528</v>
      </c>
      <c r="K4" t="s">
        <v>45</v>
      </c>
      <c r="L4">
        <v>3</v>
      </c>
      <c r="M4" s="9">
        <v>4.1861469920000003</v>
      </c>
      <c r="N4" s="47">
        <v>58.69</v>
      </c>
      <c r="O4" s="47">
        <v>18.63</v>
      </c>
    </row>
    <row r="5" spans="1:20" x14ac:dyDescent="0.2">
      <c r="A5" t="s">
        <v>35</v>
      </c>
      <c r="B5" s="9">
        <v>3.9227991270000002</v>
      </c>
      <c r="C5" s="1">
        <v>2593751.9843799998</v>
      </c>
      <c r="D5" s="1">
        <v>21.111899999999999</v>
      </c>
      <c r="E5" s="9">
        <v>49.332509999999999</v>
      </c>
      <c r="F5" s="1">
        <v>2330</v>
      </c>
      <c r="G5" s="1">
        <v>61584</v>
      </c>
      <c r="H5" s="1">
        <v>133333770</v>
      </c>
      <c r="I5" s="1">
        <v>168187</v>
      </c>
      <c r="K5" t="s">
        <v>31</v>
      </c>
      <c r="L5">
        <v>15</v>
      </c>
      <c r="M5" s="9">
        <v>4.5761402819999999</v>
      </c>
      <c r="N5" s="47">
        <v>62.22</v>
      </c>
      <c r="O5" s="47">
        <v>13.96</v>
      </c>
      <c r="Q5" s="13"/>
      <c r="R5" s="61" t="s">
        <v>374</v>
      </c>
      <c r="S5" s="62" t="s">
        <v>375</v>
      </c>
      <c r="T5" t="s">
        <v>376</v>
      </c>
    </row>
    <row r="6" spans="1:20" x14ac:dyDescent="0.2">
      <c r="A6" t="s">
        <v>37</v>
      </c>
      <c r="B6" s="9">
        <v>3.3277811910000001</v>
      </c>
      <c r="C6" s="1">
        <v>2505558.0916900001</v>
      </c>
      <c r="D6" s="1">
        <v>20.802949999999999</v>
      </c>
      <c r="E6" s="9">
        <v>51.172649999999997</v>
      </c>
      <c r="F6" s="1">
        <v>2231</v>
      </c>
      <c r="G6" s="1">
        <v>51330</v>
      </c>
      <c r="H6" s="1">
        <v>107833941</v>
      </c>
      <c r="I6" s="1">
        <v>137198</v>
      </c>
      <c r="K6" t="s">
        <v>41</v>
      </c>
      <c r="L6">
        <v>21</v>
      </c>
      <c r="M6" s="9">
        <v>3.747995526</v>
      </c>
      <c r="N6" s="47">
        <v>55.889999999999993</v>
      </c>
      <c r="O6" s="47">
        <v>15.5</v>
      </c>
      <c r="Q6" s="45" t="s">
        <v>157</v>
      </c>
      <c r="R6" s="26">
        <v>13.273333333333333</v>
      </c>
      <c r="S6" s="25">
        <v>26.667000000000002</v>
      </c>
      <c r="T6">
        <f>S6-R6</f>
        <v>13.393666666666668</v>
      </c>
    </row>
    <row r="7" spans="1:20" x14ac:dyDescent="0.2">
      <c r="A7" t="s">
        <v>39</v>
      </c>
      <c r="B7" s="9">
        <v>3.731106096</v>
      </c>
      <c r="C7" s="1">
        <v>1806224.5434300001</v>
      </c>
      <c r="D7" s="1">
        <v>20.323530000000002</v>
      </c>
      <c r="E7" s="9">
        <v>62.380299999999998</v>
      </c>
      <c r="F7" s="1">
        <v>2576</v>
      </c>
      <c r="G7" s="1">
        <v>63790</v>
      </c>
      <c r="H7" s="1">
        <v>150075202</v>
      </c>
      <c r="I7" s="1">
        <v>199341</v>
      </c>
      <c r="K7" t="s">
        <v>46</v>
      </c>
      <c r="L7">
        <v>25</v>
      </c>
      <c r="M7" s="9">
        <v>4.5269773779999998</v>
      </c>
      <c r="N7" s="47">
        <v>55.889999999999993</v>
      </c>
      <c r="O7" s="47">
        <v>15.48</v>
      </c>
      <c r="Q7" s="45" t="s">
        <v>160</v>
      </c>
      <c r="R7" s="26">
        <v>10.889650000000017</v>
      </c>
      <c r="S7" s="25">
        <v>8.3626011111110632</v>
      </c>
    </row>
    <row r="8" spans="1:20" x14ac:dyDescent="0.2">
      <c r="A8" t="s">
        <v>41</v>
      </c>
      <c r="B8" s="9">
        <v>3.747995526</v>
      </c>
      <c r="C8" s="1">
        <v>1835623.2229899999</v>
      </c>
      <c r="D8" s="1">
        <v>20.545719999999999</v>
      </c>
      <c r="E8" s="9">
        <v>60.212379999999996</v>
      </c>
      <c r="F8" s="1">
        <v>2392</v>
      </c>
      <c r="G8" s="1">
        <v>63872</v>
      </c>
      <c r="H8" s="1">
        <v>142273565</v>
      </c>
      <c r="I8" s="1">
        <v>192970</v>
      </c>
      <c r="K8" t="s">
        <v>33</v>
      </c>
      <c r="L8">
        <v>70</v>
      </c>
      <c r="M8" s="9">
        <v>5.216102383</v>
      </c>
      <c r="N8" s="47">
        <v>49.49</v>
      </c>
      <c r="O8" s="47">
        <v>9.11</v>
      </c>
      <c r="Q8" s="45" t="s">
        <v>122</v>
      </c>
      <c r="R8">
        <v>9</v>
      </c>
      <c r="S8">
        <v>10</v>
      </c>
    </row>
    <row r="9" spans="1:20" x14ac:dyDescent="0.2">
      <c r="A9" t="s">
        <v>42</v>
      </c>
      <c r="B9" s="9">
        <v>4.2427719479999997</v>
      </c>
      <c r="C9" s="1">
        <v>2392282.0830299999</v>
      </c>
      <c r="D9" s="1">
        <v>20.859249999999999</v>
      </c>
      <c r="E9" s="9">
        <v>55.056059999999995</v>
      </c>
      <c r="F9" s="1">
        <v>3235</v>
      </c>
      <c r="G9" s="1">
        <v>70731</v>
      </c>
      <c r="H9" s="1">
        <v>187700166</v>
      </c>
      <c r="I9" s="1">
        <v>233923</v>
      </c>
      <c r="K9" t="s">
        <v>47</v>
      </c>
      <c r="L9">
        <v>73</v>
      </c>
      <c r="M9" s="9">
        <v>4.1222645770000002</v>
      </c>
      <c r="N9" s="47">
        <v>51.519999999999996</v>
      </c>
      <c r="O9" s="47">
        <v>10.28</v>
      </c>
      <c r="Q9" s="45" t="s">
        <v>164</v>
      </c>
      <c r="R9">
        <v>0</v>
      </c>
    </row>
    <row r="10" spans="1:20" x14ac:dyDescent="0.2">
      <c r="A10" t="s">
        <v>43</v>
      </c>
      <c r="B10" s="9">
        <v>4.0303357489999998</v>
      </c>
      <c r="C10" s="1">
        <v>2431563.8819800001</v>
      </c>
      <c r="D10" s="1">
        <v>21.203199999999999</v>
      </c>
      <c r="E10" s="9">
        <v>46.927750000000003</v>
      </c>
      <c r="F10" s="1">
        <v>1850</v>
      </c>
      <c r="G10" s="1">
        <v>21266</v>
      </c>
      <c r="H10" s="1">
        <v>40718750</v>
      </c>
      <c r="I10" s="1">
        <v>52799</v>
      </c>
      <c r="K10" t="s">
        <v>42</v>
      </c>
      <c r="L10">
        <v>88</v>
      </c>
      <c r="M10" s="9">
        <v>4.2427719479999997</v>
      </c>
      <c r="N10" s="47">
        <v>47.36</v>
      </c>
      <c r="O10" s="47">
        <v>8.8000000000000007</v>
      </c>
      <c r="Q10" s="45" t="s">
        <v>125</v>
      </c>
      <c r="R10">
        <v>16</v>
      </c>
    </row>
    <row r="11" spans="1:20" x14ac:dyDescent="0.2">
      <c r="A11" t="s">
        <v>44</v>
      </c>
      <c r="B11" s="9">
        <v>4.9039916870000004</v>
      </c>
      <c r="C11" s="1">
        <v>2285170.3209099998</v>
      </c>
      <c r="D11" s="1">
        <v>21.00338</v>
      </c>
      <c r="E11" s="9">
        <v>46.61947</v>
      </c>
      <c r="F11" s="1">
        <v>2148</v>
      </c>
      <c r="G11" s="1">
        <v>68128</v>
      </c>
      <c r="H11" s="1">
        <v>139252848</v>
      </c>
      <c r="I11" s="1">
        <v>180780</v>
      </c>
      <c r="K11" t="s">
        <v>35</v>
      </c>
      <c r="L11">
        <v>100</v>
      </c>
      <c r="M11" s="9">
        <v>3.9227991270000002</v>
      </c>
      <c r="N11" s="48">
        <v>46.78</v>
      </c>
      <c r="O11" s="48">
        <v>25.57</v>
      </c>
      <c r="Q11" s="45" t="s">
        <v>129</v>
      </c>
      <c r="R11">
        <v>-9.3631761523390828</v>
      </c>
    </row>
    <row r="12" spans="1:20" x14ac:dyDescent="0.2">
      <c r="A12" t="s">
        <v>45</v>
      </c>
      <c r="B12" s="9">
        <v>4.1861469920000003</v>
      </c>
      <c r="C12" s="1">
        <v>1854628.6458999999</v>
      </c>
      <c r="D12" s="1">
        <v>20.175039999999999</v>
      </c>
      <c r="E12" s="9">
        <v>76.959440000000001</v>
      </c>
      <c r="F12" s="1">
        <v>2490</v>
      </c>
      <c r="G12" s="1">
        <v>75897</v>
      </c>
      <c r="H12" s="1">
        <v>173655308</v>
      </c>
      <c r="I12" s="1">
        <v>225959</v>
      </c>
      <c r="K12" t="s">
        <v>43</v>
      </c>
      <c r="L12">
        <v>150</v>
      </c>
      <c r="M12" s="9">
        <v>4.0303357489999998</v>
      </c>
      <c r="N12" s="48">
        <v>22.49</v>
      </c>
      <c r="O12" s="48">
        <v>21.67</v>
      </c>
      <c r="Q12" s="45" t="s">
        <v>172</v>
      </c>
      <c r="R12">
        <v>3.4035133684932758E-8</v>
      </c>
    </row>
    <row r="13" spans="1:20" x14ac:dyDescent="0.2">
      <c r="A13" t="s">
        <v>46</v>
      </c>
      <c r="B13" s="9">
        <v>4.5269773779999998</v>
      </c>
      <c r="C13" s="1">
        <v>1936054.63035</v>
      </c>
      <c r="D13" s="1">
        <v>20.437519999999999</v>
      </c>
      <c r="E13" s="9">
        <v>59.202019999999997</v>
      </c>
      <c r="F13" s="1">
        <v>2700</v>
      </c>
      <c r="G13" s="1">
        <v>74371</v>
      </c>
      <c r="H13" s="1">
        <v>178303382</v>
      </c>
      <c r="I13" s="1">
        <v>235162</v>
      </c>
      <c r="K13" t="s">
        <v>48</v>
      </c>
      <c r="L13">
        <v>150</v>
      </c>
      <c r="M13" s="9">
        <v>3.574076136</v>
      </c>
      <c r="N13" s="48">
        <v>43.89</v>
      </c>
      <c r="O13" s="48">
        <v>23.8</v>
      </c>
      <c r="Q13" s="45" t="s">
        <v>174</v>
      </c>
      <c r="R13">
        <v>1.7458836762762506</v>
      </c>
    </row>
    <row r="14" spans="1:20" x14ac:dyDescent="0.2">
      <c r="A14" t="s">
        <v>47</v>
      </c>
      <c r="B14" s="9">
        <v>4.1222645770000002</v>
      </c>
      <c r="C14" s="1">
        <v>2484324.7316399999</v>
      </c>
      <c r="D14" s="1">
        <v>20.41771</v>
      </c>
      <c r="E14" s="9">
        <v>58.905229999999996</v>
      </c>
      <c r="F14" s="1">
        <v>3185</v>
      </c>
      <c r="G14" s="1">
        <v>73220</v>
      </c>
      <c r="H14" s="1">
        <v>192859956</v>
      </c>
      <c r="I14" s="1">
        <v>238860</v>
      </c>
      <c r="K14" t="s">
        <v>37</v>
      </c>
      <c r="L14">
        <v>200</v>
      </c>
      <c r="M14" s="9">
        <v>3.3277811910000001</v>
      </c>
      <c r="N14" s="48">
        <v>48.07</v>
      </c>
      <c r="O14" s="48">
        <v>29.44</v>
      </c>
      <c r="Q14" s="45" t="s">
        <v>176</v>
      </c>
      <c r="R14">
        <v>6.8070267369865515E-8</v>
      </c>
    </row>
    <row r="15" spans="1:20" ht="17" thickBot="1" x14ac:dyDescent="0.25">
      <c r="A15" t="s">
        <v>48</v>
      </c>
      <c r="B15" s="9">
        <v>3.574076136</v>
      </c>
      <c r="C15" s="1">
        <v>2540070.25496</v>
      </c>
      <c r="D15" s="1">
        <v>20.279160000000001</v>
      </c>
      <c r="E15" s="9">
        <v>61.831579999999995</v>
      </c>
      <c r="F15" s="1">
        <v>2355</v>
      </c>
      <c r="G15" s="1">
        <v>58114</v>
      </c>
      <c r="H15" s="1">
        <v>127557037</v>
      </c>
      <c r="I15" s="1">
        <v>161330</v>
      </c>
      <c r="K15" t="s">
        <v>49</v>
      </c>
      <c r="L15">
        <v>300</v>
      </c>
      <c r="M15" s="9">
        <v>2.9052772419999999</v>
      </c>
      <c r="N15" s="48">
        <v>43.82</v>
      </c>
      <c r="O15" s="48">
        <v>28.14</v>
      </c>
      <c r="Q15" s="46" t="s">
        <v>178</v>
      </c>
      <c r="R15" s="12">
        <v>2.119905299221255</v>
      </c>
      <c r="S15" s="12"/>
    </row>
    <row r="16" spans="1:20" x14ac:dyDescent="0.2">
      <c r="A16" t="s">
        <v>49</v>
      </c>
      <c r="B16" s="9">
        <v>2.9052772419999999</v>
      </c>
      <c r="C16" s="1">
        <v>2521202.8584400001</v>
      </c>
      <c r="D16" s="1">
        <v>20.239419999999999</v>
      </c>
      <c r="E16" s="9">
        <v>62.275179999999999</v>
      </c>
      <c r="F16" s="1">
        <v>2231</v>
      </c>
      <c r="G16" s="1">
        <v>46082</v>
      </c>
      <c r="H16" s="1">
        <v>97452546</v>
      </c>
      <c r="I16" s="1">
        <v>123329</v>
      </c>
      <c r="K16" t="s">
        <v>44</v>
      </c>
      <c r="L16">
        <v>375</v>
      </c>
      <c r="M16" s="9">
        <v>4.9039916870000004</v>
      </c>
      <c r="N16" s="48">
        <v>50.39</v>
      </c>
      <c r="O16" s="48">
        <v>26.38</v>
      </c>
      <c r="Q16" s="45"/>
    </row>
    <row r="17" spans="1:18" x14ac:dyDescent="0.2">
      <c r="A17" t="s">
        <v>52</v>
      </c>
      <c r="B17" s="9">
        <v>3.9727503749999999</v>
      </c>
      <c r="C17" s="1">
        <v>2901328.4246100001</v>
      </c>
      <c r="D17" s="1">
        <v>21.098800000000001</v>
      </c>
      <c r="E17" s="9">
        <v>51.931459999999994</v>
      </c>
      <c r="F17" s="1">
        <v>2648</v>
      </c>
      <c r="G17" s="1">
        <v>63263</v>
      </c>
      <c r="H17" s="1">
        <v>149867267</v>
      </c>
      <c r="I17" s="1">
        <v>186646</v>
      </c>
      <c r="K17" t="s">
        <v>50</v>
      </c>
      <c r="L17">
        <v>600</v>
      </c>
      <c r="M17" s="9">
        <v>17.610381367999999</v>
      </c>
      <c r="N17" s="48">
        <v>59.56</v>
      </c>
      <c r="O17" s="48">
        <v>24.03</v>
      </c>
      <c r="Q17" s="45" t="s">
        <v>200</v>
      </c>
      <c r="R17" t="s">
        <v>194</v>
      </c>
    </row>
    <row r="18" spans="1:18" x14ac:dyDescent="0.2">
      <c r="A18" t="s">
        <v>53</v>
      </c>
      <c r="B18" s="9">
        <v>3.768011456</v>
      </c>
      <c r="C18" s="1">
        <v>3035499.2321700002</v>
      </c>
      <c r="D18" s="1">
        <v>21.147179999999999</v>
      </c>
      <c r="E18" s="9">
        <v>49.493659999999998</v>
      </c>
      <c r="F18" s="1">
        <v>2922</v>
      </c>
      <c r="G18" s="1">
        <v>62157</v>
      </c>
      <c r="H18" s="1">
        <v>157010963</v>
      </c>
      <c r="I18" s="1">
        <v>192469</v>
      </c>
      <c r="K18" t="s">
        <v>52</v>
      </c>
      <c r="L18">
        <v>1000</v>
      </c>
      <c r="M18" s="9">
        <v>3.9727503749999999</v>
      </c>
      <c r="N18" s="48">
        <v>53.349999999999994</v>
      </c>
      <c r="O18" s="48">
        <v>30.5</v>
      </c>
    </row>
    <row r="19" spans="1:18" x14ac:dyDescent="0.2">
      <c r="A19" t="s">
        <v>54</v>
      </c>
      <c r="B19" s="9">
        <v>4.197352124</v>
      </c>
      <c r="C19" s="1">
        <v>2763601.3475799998</v>
      </c>
      <c r="D19" s="1">
        <v>20.827169999999999</v>
      </c>
      <c r="E19" s="9">
        <v>55.870540000000005</v>
      </c>
      <c r="F19" s="1">
        <v>2670</v>
      </c>
      <c r="G19" s="1">
        <v>67764</v>
      </c>
      <c r="H19" s="1">
        <v>163512406</v>
      </c>
      <c r="I19" s="1">
        <v>202406</v>
      </c>
      <c r="K19" t="s">
        <v>53</v>
      </c>
      <c r="L19">
        <v>1470</v>
      </c>
      <c r="M19" s="9">
        <v>3.768011456</v>
      </c>
      <c r="N19" s="48">
        <v>53.800000000000004</v>
      </c>
      <c r="O19" s="48">
        <v>27.56</v>
      </c>
    </row>
    <row r="20" spans="1:18" x14ac:dyDescent="0.2">
      <c r="K20" t="s">
        <v>54</v>
      </c>
      <c r="L20">
        <v>2107</v>
      </c>
      <c r="M20" s="9">
        <v>4.197352124</v>
      </c>
      <c r="N20" s="48">
        <v>55.720000000000006</v>
      </c>
      <c r="O20" s="48">
        <v>29.58</v>
      </c>
    </row>
    <row r="21" spans="1:18" ht="17" thickBot="1" x14ac:dyDescent="0.25">
      <c r="C21" t="s">
        <v>335</v>
      </c>
      <c r="E21" s="17"/>
      <c r="F21" s="17"/>
      <c r="G21" s="17"/>
      <c r="H21" s="17"/>
      <c r="I21" s="17"/>
      <c r="J21" s="17"/>
      <c r="K21" s="17"/>
    </row>
    <row r="22" spans="1:18" x14ac:dyDescent="0.2">
      <c r="M22" s="13"/>
      <c r="N22" s="13" t="s">
        <v>20</v>
      </c>
      <c r="O22" s="17"/>
    </row>
    <row r="23" spans="1:18" x14ac:dyDescent="0.2">
      <c r="M23" t="s">
        <v>20</v>
      </c>
      <c r="N23">
        <v>1</v>
      </c>
    </row>
    <row r="24" spans="1:18" ht="17" thickBot="1" x14ac:dyDescent="0.25">
      <c r="C24" t="s">
        <v>357</v>
      </c>
      <c r="M24" t="s">
        <v>22</v>
      </c>
      <c r="N24">
        <v>0.23577438807496276</v>
      </c>
    </row>
    <row r="25" spans="1:18" ht="17" thickBot="1" x14ac:dyDescent="0.25">
      <c r="C25" s="13"/>
      <c r="D25" s="13" t="s">
        <v>20</v>
      </c>
      <c r="M25" s="12" t="s">
        <v>23</v>
      </c>
      <c r="N25" s="12">
        <v>4.5230723250566318E-2</v>
      </c>
    </row>
    <row r="26" spans="1:18" x14ac:dyDescent="0.2">
      <c r="C26" t="s">
        <v>20</v>
      </c>
      <c r="D26">
        <v>1</v>
      </c>
    </row>
    <row r="27" spans="1:18" x14ac:dyDescent="0.2">
      <c r="C27" t="s">
        <v>91</v>
      </c>
      <c r="D27">
        <v>-0.24656783338700944</v>
      </c>
    </row>
    <row r="28" spans="1:18" x14ac:dyDescent="0.2">
      <c r="C28" t="s">
        <v>76</v>
      </c>
      <c r="D28">
        <v>0.30991274787691575</v>
      </c>
    </row>
    <row r="29" spans="1:18" x14ac:dyDescent="0.2">
      <c r="C29" t="s">
        <v>92</v>
      </c>
      <c r="D29">
        <v>-0.13052650224722281</v>
      </c>
    </row>
    <row r="30" spans="1:18" x14ac:dyDescent="0.2">
      <c r="C30" t="s">
        <v>88</v>
      </c>
      <c r="D30">
        <v>0.31129023781793896</v>
      </c>
    </row>
    <row r="31" spans="1:18" x14ac:dyDescent="0.2">
      <c r="C31" s="37" t="s">
        <v>84</v>
      </c>
      <c r="D31" s="37">
        <v>0.62598280780117166</v>
      </c>
    </row>
    <row r="32" spans="1:18" x14ac:dyDescent="0.2">
      <c r="C32" s="37" t="s">
        <v>85</v>
      </c>
      <c r="D32" s="37">
        <v>0.60027321873654538</v>
      </c>
    </row>
    <row r="33" spans="3:4" ht="17" thickBot="1" x14ac:dyDescent="0.25">
      <c r="C33" s="42" t="s">
        <v>89</v>
      </c>
      <c r="D33" s="42">
        <v>0.59705783691839476</v>
      </c>
    </row>
  </sheetData>
  <sortState xmlns:xlrd2="http://schemas.microsoft.com/office/spreadsheetml/2017/richdata2" ref="K2:O20">
    <sortCondition ref="L2:L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A0AA-4574-1B4E-A21D-8E22EF66A5EA}">
  <dimension ref="A1:G20"/>
  <sheetViews>
    <sheetView workbookViewId="0">
      <selection activeCell="G9" sqref="G9"/>
    </sheetView>
  </sheetViews>
  <sheetFormatPr baseColWidth="10" defaultRowHeight="16" x14ac:dyDescent="0.2"/>
  <cols>
    <col min="1" max="1" width="16.5" bestFit="1" customWidth="1"/>
    <col min="2" max="2" width="19" bestFit="1" customWidth="1"/>
    <col min="3" max="3" width="19.83203125" bestFit="1" customWidth="1"/>
    <col min="4" max="4" width="22.1640625" bestFit="1" customWidth="1"/>
    <col min="5" max="5" width="21.6640625" bestFit="1" customWidth="1"/>
    <col min="6" max="6" width="16.83203125" bestFit="1" customWidth="1"/>
    <col min="7" max="7" width="12.83203125" bestFit="1" customWidth="1"/>
  </cols>
  <sheetData>
    <row r="1" spans="1:7" ht="21" x14ac:dyDescent="0.25">
      <c r="A1" s="10" t="s">
        <v>1</v>
      </c>
      <c r="B1" s="10" t="s">
        <v>113</v>
      </c>
      <c r="C1" s="10" t="s">
        <v>114</v>
      </c>
      <c r="D1" s="10" t="s">
        <v>115</v>
      </c>
      <c r="E1" s="10" t="s">
        <v>116</v>
      </c>
    </row>
    <row r="2" spans="1:7" ht="17" thickBot="1" x14ac:dyDescent="0.25">
      <c r="A2" s="1" t="s">
        <v>94</v>
      </c>
      <c r="B2" s="1">
        <v>234168</v>
      </c>
      <c r="C2" s="1">
        <v>144224</v>
      </c>
      <c r="D2" s="11">
        <f>C2/B2</f>
        <v>0.61589969594479177</v>
      </c>
      <c r="E2" s="9">
        <f>D2*100</f>
        <v>61.589969594479179</v>
      </c>
      <c r="F2" s="1"/>
    </row>
    <row r="3" spans="1:7" x14ac:dyDescent="0.2">
      <c r="A3" s="1" t="s">
        <v>95</v>
      </c>
      <c r="B3" s="1">
        <v>261238</v>
      </c>
      <c r="C3" s="1">
        <v>213035</v>
      </c>
      <c r="D3" s="11">
        <f t="shared" ref="D3:D20" si="0">C3/B3</f>
        <v>0.81548243364288509</v>
      </c>
      <c r="E3" s="9">
        <f t="shared" ref="E3:E20" si="1">D3*100</f>
        <v>81.54824336428851</v>
      </c>
      <c r="F3" s="15" t="s">
        <v>116</v>
      </c>
      <c r="G3" s="15"/>
    </row>
    <row r="4" spans="1:7" x14ac:dyDescent="0.2">
      <c r="A4" s="1" t="s">
        <v>96</v>
      </c>
      <c r="B4" s="1">
        <v>290528</v>
      </c>
      <c r="C4" s="1">
        <v>202866</v>
      </c>
      <c r="D4" s="11">
        <f t="shared" si="0"/>
        <v>0.69826660425156961</v>
      </c>
      <c r="E4" s="9">
        <f t="shared" si="1"/>
        <v>69.826660425156959</v>
      </c>
    </row>
    <row r="5" spans="1:7" x14ac:dyDescent="0.2">
      <c r="A5" s="1" t="s">
        <v>97</v>
      </c>
      <c r="B5" s="1">
        <v>168187</v>
      </c>
      <c r="C5" s="1">
        <v>133715</v>
      </c>
      <c r="D5" s="11">
        <f t="shared" si="0"/>
        <v>0.79503766640703499</v>
      </c>
      <c r="E5" s="9">
        <f t="shared" si="1"/>
        <v>79.503766640703503</v>
      </c>
      <c r="F5" t="s">
        <v>157</v>
      </c>
      <c r="G5">
        <v>77.778158253947595</v>
      </c>
    </row>
    <row r="6" spans="1:7" x14ac:dyDescent="0.2">
      <c r="A6" s="1" t="s">
        <v>98</v>
      </c>
      <c r="B6" s="1">
        <v>137198</v>
      </c>
      <c r="C6" s="1">
        <v>112313</v>
      </c>
      <c r="D6" s="11">
        <f t="shared" si="0"/>
        <v>0.81861980495342501</v>
      </c>
      <c r="E6" s="9">
        <f t="shared" si="1"/>
        <v>81.861980495342507</v>
      </c>
      <c r="F6" t="s">
        <v>121</v>
      </c>
      <c r="G6">
        <v>1.3506403167287035</v>
      </c>
    </row>
    <row r="7" spans="1:7" x14ac:dyDescent="0.2">
      <c r="A7" s="1" t="s">
        <v>99</v>
      </c>
      <c r="B7" s="1">
        <v>225959</v>
      </c>
      <c r="C7" s="1">
        <v>188244</v>
      </c>
      <c r="D7" s="11">
        <f t="shared" si="0"/>
        <v>0.83308918874663107</v>
      </c>
      <c r="E7" s="9">
        <f t="shared" si="1"/>
        <v>83.308918874663107</v>
      </c>
      <c r="F7" t="s">
        <v>318</v>
      </c>
      <c r="G7">
        <v>79.689456393727141</v>
      </c>
    </row>
    <row r="8" spans="1:7" x14ac:dyDescent="0.2">
      <c r="A8" s="1" t="s">
        <v>100</v>
      </c>
      <c r="B8" s="1">
        <v>235162</v>
      </c>
      <c r="C8" s="1">
        <v>186632</v>
      </c>
      <c r="D8" s="11">
        <f t="shared" si="0"/>
        <v>0.79363162415696409</v>
      </c>
      <c r="E8" s="9">
        <f t="shared" si="1"/>
        <v>79.363162415696408</v>
      </c>
      <c r="F8" t="s">
        <v>319</v>
      </c>
      <c r="G8" t="e">
        <v>#N/A</v>
      </c>
    </row>
    <row r="9" spans="1:7" x14ac:dyDescent="0.2">
      <c r="A9" s="1" t="s">
        <v>101</v>
      </c>
      <c r="B9" s="1">
        <v>238860</v>
      </c>
      <c r="C9" s="1">
        <v>166698</v>
      </c>
      <c r="D9" s="11">
        <f t="shared" si="0"/>
        <v>0.69788997739261494</v>
      </c>
      <c r="E9" s="9">
        <f t="shared" si="1"/>
        <v>69.78899773926149</v>
      </c>
      <c r="F9" t="s">
        <v>320</v>
      </c>
      <c r="G9">
        <v>5.8873046496921875</v>
      </c>
    </row>
    <row r="10" spans="1:7" x14ac:dyDescent="0.2">
      <c r="A10" s="1" t="s">
        <v>102</v>
      </c>
      <c r="B10" s="1">
        <v>161330</v>
      </c>
      <c r="C10" s="1">
        <v>128563</v>
      </c>
      <c r="D10" s="11">
        <f t="shared" si="0"/>
        <v>0.79689456393727143</v>
      </c>
      <c r="E10" s="9">
        <f t="shared" si="1"/>
        <v>79.689456393727141</v>
      </c>
      <c r="F10" t="s">
        <v>321</v>
      </c>
      <c r="G10">
        <v>34.660356038287254</v>
      </c>
    </row>
    <row r="11" spans="1:7" x14ac:dyDescent="0.2">
      <c r="A11" s="1" t="s">
        <v>103</v>
      </c>
      <c r="B11" s="1">
        <v>123329</v>
      </c>
      <c r="C11" s="1">
        <v>100517</v>
      </c>
      <c r="D11" s="11">
        <f t="shared" si="0"/>
        <v>0.81503133893893565</v>
      </c>
      <c r="E11" s="9">
        <f t="shared" si="1"/>
        <v>81.503133893893562</v>
      </c>
      <c r="F11" t="s">
        <v>322</v>
      </c>
      <c r="G11">
        <v>1.8362609490388269</v>
      </c>
    </row>
    <row r="12" spans="1:7" x14ac:dyDescent="0.2">
      <c r="A12" s="1" t="s">
        <v>104</v>
      </c>
      <c r="B12" s="1">
        <v>657518</v>
      </c>
      <c r="C12" s="1">
        <v>488611</v>
      </c>
      <c r="D12" s="11">
        <f t="shared" si="0"/>
        <v>0.74311425694809874</v>
      </c>
      <c r="E12" s="9">
        <f t="shared" si="1"/>
        <v>74.31142569480987</v>
      </c>
      <c r="F12" t="s">
        <v>323</v>
      </c>
      <c r="G12">
        <v>-1.5717959365012284</v>
      </c>
    </row>
    <row r="13" spans="1:7" x14ac:dyDescent="0.2">
      <c r="A13" s="1" t="s">
        <v>105</v>
      </c>
      <c r="B13" s="1">
        <v>186646</v>
      </c>
      <c r="C13" s="1">
        <v>152424</v>
      </c>
      <c r="D13" s="11">
        <f t="shared" si="0"/>
        <v>0.81664755740814166</v>
      </c>
      <c r="E13" s="9">
        <f t="shared" si="1"/>
        <v>81.664755740814172</v>
      </c>
      <c r="F13" t="s">
        <v>324</v>
      </c>
      <c r="G13">
        <v>21.718949280183928</v>
      </c>
    </row>
    <row r="14" spans="1:7" x14ac:dyDescent="0.2">
      <c r="A14" s="1" t="s">
        <v>106</v>
      </c>
      <c r="B14" s="1">
        <v>192469</v>
      </c>
      <c r="C14" s="1">
        <v>153268</v>
      </c>
      <c r="D14" s="11">
        <f t="shared" si="0"/>
        <v>0.79632564205144729</v>
      </c>
      <c r="E14" s="9">
        <f t="shared" si="1"/>
        <v>79.632564205144732</v>
      </c>
      <c r="F14" t="s">
        <v>325</v>
      </c>
      <c r="G14">
        <v>61.589969594479179</v>
      </c>
    </row>
    <row r="15" spans="1:7" x14ac:dyDescent="0.2">
      <c r="A15" s="1" t="s">
        <v>107</v>
      </c>
      <c r="B15" s="1">
        <v>202406</v>
      </c>
      <c r="C15" s="1">
        <v>162295</v>
      </c>
      <c r="D15" s="11">
        <f t="shared" si="0"/>
        <v>0.80182899716411571</v>
      </c>
      <c r="E15" s="9">
        <f t="shared" si="1"/>
        <v>80.182899716411569</v>
      </c>
      <c r="F15" t="s">
        <v>326</v>
      </c>
      <c r="G15">
        <v>83.308918874663107</v>
      </c>
    </row>
    <row r="16" spans="1:7" x14ac:dyDescent="0.2">
      <c r="A16" s="1" t="s">
        <v>108</v>
      </c>
      <c r="B16" s="1">
        <v>199341</v>
      </c>
      <c r="C16" s="1">
        <v>163560</v>
      </c>
      <c r="D16" s="11">
        <f t="shared" si="0"/>
        <v>0.82050355922765517</v>
      </c>
      <c r="E16" s="9">
        <f t="shared" si="1"/>
        <v>82.050355922765519</v>
      </c>
      <c r="F16" t="s">
        <v>168</v>
      </c>
      <c r="G16">
        <v>1477.7850068250043</v>
      </c>
    </row>
    <row r="17" spans="1:7" ht="17" thickBot="1" x14ac:dyDescent="0.25">
      <c r="A17" s="1" t="s">
        <v>109</v>
      </c>
      <c r="B17" s="1">
        <v>192970</v>
      </c>
      <c r="C17" s="1">
        <v>158823</v>
      </c>
      <c r="D17" s="11">
        <f t="shared" si="0"/>
        <v>0.82304503290666942</v>
      </c>
      <c r="E17" s="9">
        <f t="shared" si="1"/>
        <v>82.304503290666943</v>
      </c>
      <c r="F17" s="12" t="s">
        <v>167</v>
      </c>
      <c r="G17" s="12">
        <v>19</v>
      </c>
    </row>
    <row r="18" spans="1:7" x14ac:dyDescent="0.2">
      <c r="A18" s="1" t="s">
        <v>110</v>
      </c>
      <c r="B18" s="1">
        <v>233923</v>
      </c>
      <c r="C18" s="1">
        <v>163246</v>
      </c>
      <c r="D18" s="11">
        <f t="shared" si="0"/>
        <v>0.69786211702141299</v>
      </c>
      <c r="E18" s="9">
        <f t="shared" si="1"/>
        <v>69.786211702141301</v>
      </c>
      <c r="F18" s="1"/>
    </row>
    <row r="19" spans="1:7" x14ac:dyDescent="0.2">
      <c r="A19" s="1" t="s">
        <v>111</v>
      </c>
      <c r="B19" s="1">
        <v>52799</v>
      </c>
      <c r="C19" s="1">
        <v>41673</v>
      </c>
      <c r="D19" s="11">
        <f t="shared" si="0"/>
        <v>0.78927631205136461</v>
      </c>
      <c r="E19" s="9">
        <f t="shared" si="1"/>
        <v>78.927631205136464</v>
      </c>
      <c r="F19" s="1"/>
    </row>
    <row r="20" spans="1:7" x14ac:dyDescent="0.2">
      <c r="A20" s="1" t="s">
        <v>112</v>
      </c>
      <c r="B20" s="1">
        <v>180780</v>
      </c>
      <c r="C20" s="1">
        <v>146324</v>
      </c>
      <c r="D20" s="11">
        <f t="shared" si="0"/>
        <v>0.80940369509901533</v>
      </c>
      <c r="E20" s="9">
        <f t="shared" si="1"/>
        <v>80.940369509901529</v>
      </c>
      <c r="F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1C78-6796-EF45-A208-AFBF69803B40}">
  <dimension ref="A1:T31"/>
  <sheetViews>
    <sheetView workbookViewId="0">
      <selection activeCell="T24" sqref="T24"/>
    </sheetView>
  </sheetViews>
  <sheetFormatPr baseColWidth="10" defaultColWidth="11" defaultRowHeight="16" x14ac:dyDescent="0.2"/>
  <cols>
    <col min="1" max="1" width="9.1640625" bestFit="1" customWidth="1"/>
    <col min="2" max="2" width="8.1640625" bestFit="1" customWidth="1"/>
    <col min="3" max="3" width="10.1640625" bestFit="1" customWidth="1"/>
    <col min="4" max="4" width="11.1640625" bestFit="1" customWidth="1"/>
    <col min="5" max="5" width="10.1640625" bestFit="1" customWidth="1"/>
    <col min="6" max="6" width="13.1640625" bestFit="1" customWidth="1"/>
    <col min="7" max="7" width="10.33203125" bestFit="1" customWidth="1"/>
    <col min="10" max="10" width="8.5" bestFit="1" customWidth="1"/>
    <col min="11" max="11" width="13.33203125" bestFit="1" customWidth="1"/>
    <col min="19" max="19" width="16" bestFit="1" customWidth="1"/>
    <col min="20" max="20" width="13.83203125" bestFit="1" customWidth="1"/>
  </cols>
  <sheetData>
    <row r="1" spans="1:20" ht="21" x14ac:dyDescent="0.25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K1" t="s">
        <v>62</v>
      </c>
      <c r="S1" t="s">
        <v>371</v>
      </c>
      <c r="T1" t="s">
        <v>372</v>
      </c>
    </row>
    <row r="2" spans="1:20" x14ac:dyDescent="0.2">
      <c r="A2" t="s">
        <v>25</v>
      </c>
      <c r="B2">
        <v>0.67318999999999996</v>
      </c>
      <c r="C2">
        <v>0.69646169999999996</v>
      </c>
      <c r="D2">
        <v>1925574792</v>
      </c>
      <c r="E2">
        <v>0.99932600000000005</v>
      </c>
      <c r="F2" s="6">
        <v>35782452857</v>
      </c>
      <c r="G2">
        <v>19.61215</v>
      </c>
      <c r="J2" t="s">
        <v>30</v>
      </c>
      <c r="K2" s="7">
        <f>AVERAGE(G2,G7,G12)</f>
        <v>20.036906666666667</v>
      </c>
      <c r="M2" s="54" t="s">
        <v>212</v>
      </c>
      <c r="N2" s="54"/>
      <c r="S2" s="6">
        <v>35782452857</v>
      </c>
      <c r="T2">
        <f>S2/1000000000</f>
        <v>35.782452857000003</v>
      </c>
    </row>
    <row r="3" spans="1:20" x14ac:dyDescent="0.2">
      <c r="A3" t="s">
        <v>31</v>
      </c>
      <c r="B3">
        <v>0.61460999999999999</v>
      </c>
      <c r="C3">
        <v>0.64084759999999996</v>
      </c>
      <c r="D3">
        <v>2301151964</v>
      </c>
      <c r="E3">
        <v>0.99942589999999998</v>
      </c>
      <c r="F3" s="6">
        <v>43917298809</v>
      </c>
      <c r="G3">
        <v>20.41723</v>
      </c>
      <c r="J3" t="s">
        <v>32</v>
      </c>
      <c r="K3" s="7">
        <f>AVERAGE(G3,G8,G13)</f>
        <v>20.466823333333334</v>
      </c>
      <c r="M3" t="s">
        <v>74</v>
      </c>
      <c r="N3" t="s">
        <v>327</v>
      </c>
      <c r="S3" s="6">
        <v>43917298809</v>
      </c>
      <c r="T3">
        <f t="shared" ref="T3:T20" si="0">S3/1000000000</f>
        <v>43.917298809000002</v>
      </c>
    </row>
    <row r="4" spans="1:20" x14ac:dyDescent="0.2">
      <c r="A4" t="s">
        <v>33</v>
      </c>
      <c r="B4">
        <v>0.52317999999999998</v>
      </c>
      <c r="C4">
        <v>0.55311250000000001</v>
      </c>
      <c r="D4">
        <v>2623811629</v>
      </c>
      <c r="E4">
        <v>0.99963389999999996</v>
      </c>
      <c r="F4" s="6">
        <v>99311352436</v>
      </c>
      <c r="G4">
        <v>21.10942</v>
      </c>
      <c r="J4" t="s">
        <v>34</v>
      </c>
      <c r="K4" s="7">
        <f>AVERAGE(G4,G9,G14)</f>
        <v>20.795460000000002</v>
      </c>
      <c r="M4" t="s">
        <v>32</v>
      </c>
      <c r="N4" t="s">
        <v>328</v>
      </c>
      <c r="S4" s="6">
        <v>99311352436</v>
      </c>
      <c r="T4">
        <f t="shared" si="0"/>
        <v>99.311352436000007</v>
      </c>
    </row>
    <row r="5" spans="1:20" x14ac:dyDescent="0.2">
      <c r="A5" t="s">
        <v>35</v>
      </c>
      <c r="B5">
        <v>0.46163999999999999</v>
      </c>
      <c r="C5">
        <v>0.49332510000000002</v>
      </c>
      <c r="D5">
        <v>1978527142</v>
      </c>
      <c r="E5">
        <v>0.99891779999999997</v>
      </c>
      <c r="F5" s="6">
        <v>126946278660</v>
      </c>
      <c r="G5">
        <v>21.111899999999999</v>
      </c>
      <c r="J5" t="s">
        <v>36</v>
      </c>
      <c r="K5" s="7">
        <f>AVERAGE(G5,G10,G15)</f>
        <v>20.864753333333336</v>
      </c>
      <c r="M5" t="s">
        <v>34</v>
      </c>
      <c r="N5" t="s">
        <v>329</v>
      </c>
      <c r="S5" s="6">
        <v>126946278660</v>
      </c>
      <c r="T5">
        <f t="shared" si="0"/>
        <v>126.94627866</v>
      </c>
    </row>
    <row r="6" spans="1:20" x14ac:dyDescent="0.2">
      <c r="A6" t="s">
        <v>37</v>
      </c>
      <c r="B6">
        <v>0.48050999999999999</v>
      </c>
      <c r="C6">
        <v>0.51172649999999997</v>
      </c>
      <c r="D6">
        <v>1678924481</v>
      </c>
      <c r="E6">
        <v>0.99882389999999999</v>
      </c>
      <c r="F6" s="6">
        <v>111288924574</v>
      </c>
      <c r="G6">
        <v>20.802949999999999</v>
      </c>
      <c r="J6" t="s">
        <v>38</v>
      </c>
      <c r="K6" s="7">
        <f>AVERAGE(G6,G11,G16)</f>
        <v>20.681916666666666</v>
      </c>
      <c r="M6" t="s">
        <v>36</v>
      </c>
      <c r="N6" t="s">
        <v>330</v>
      </c>
      <c r="S6" s="6">
        <v>111288924574</v>
      </c>
      <c r="T6">
        <f t="shared" si="0"/>
        <v>111.28892457400001</v>
      </c>
    </row>
    <row r="7" spans="1:20" x14ac:dyDescent="0.2">
      <c r="A7" t="s">
        <v>39</v>
      </c>
      <c r="B7">
        <v>0.59675</v>
      </c>
      <c r="C7">
        <v>0.623803</v>
      </c>
      <c r="D7">
        <v>2105443318</v>
      </c>
      <c r="E7">
        <v>0.99954889999999996</v>
      </c>
      <c r="F7" s="6">
        <v>65959167575</v>
      </c>
      <c r="G7">
        <v>20.323530000000002</v>
      </c>
      <c r="J7" t="s">
        <v>51</v>
      </c>
      <c r="K7" s="7">
        <f>AVERAGE(G17:G20)</f>
        <v>20.848487500000001</v>
      </c>
      <c r="M7" t="s">
        <v>38</v>
      </c>
      <c r="N7" t="s">
        <v>331</v>
      </c>
      <c r="S7" s="6">
        <v>65959167575</v>
      </c>
      <c r="T7">
        <f t="shared" si="0"/>
        <v>65.959167574999995</v>
      </c>
    </row>
    <row r="8" spans="1:20" x14ac:dyDescent="0.2">
      <c r="A8" t="s">
        <v>41</v>
      </c>
      <c r="B8">
        <v>0.57410000000000005</v>
      </c>
      <c r="C8">
        <v>0.60212379999999999</v>
      </c>
      <c r="D8">
        <v>2275168966</v>
      </c>
      <c r="E8">
        <v>0.99981620000000004</v>
      </c>
      <c r="F8" s="6">
        <v>101546415606</v>
      </c>
      <c r="G8">
        <v>20.545719999999999</v>
      </c>
      <c r="M8" t="s">
        <v>75</v>
      </c>
      <c r="N8" t="s">
        <v>332</v>
      </c>
      <c r="S8" s="6">
        <v>101546415606</v>
      </c>
      <c r="T8">
        <f t="shared" si="0"/>
        <v>101.546415606</v>
      </c>
    </row>
    <row r="9" spans="1:20" x14ac:dyDescent="0.2">
      <c r="A9" t="s">
        <v>42</v>
      </c>
      <c r="B9">
        <v>0.52054</v>
      </c>
      <c r="C9">
        <v>0.55056059999999996</v>
      </c>
      <c r="D9">
        <v>2075488165</v>
      </c>
      <c r="E9">
        <v>0.99956900000000004</v>
      </c>
      <c r="F9" s="6">
        <v>87869238112</v>
      </c>
      <c r="G9">
        <v>20.859249999999999</v>
      </c>
      <c r="K9" t="s">
        <v>62</v>
      </c>
      <c r="S9" s="6">
        <v>87869238112</v>
      </c>
      <c r="T9">
        <f t="shared" si="0"/>
        <v>87.869238112000005</v>
      </c>
    </row>
    <row r="10" spans="1:20" x14ac:dyDescent="0.2">
      <c r="A10" t="s">
        <v>43</v>
      </c>
      <c r="B10">
        <v>0.43708000000000002</v>
      </c>
      <c r="C10">
        <v>0.46927750000000001</v>
      </c>
      <c r="D10">
        <v>1803946844</v>
      </c>
      <c r="E10">
        <v>0.99919619999999998</v>
      </c>
      <c r="F10" s="6">
        <v>119359674073</v>
      </c>
      <c r="G10">
        <v>21.203199999999999</v>
      </c>
      <c r="J10" t="s">
        <v>63</v>
      </c>
      <c r="K10" s="7">
        <f>AVERAGE(G2:G6)</f>
        <v>20.610729999999997</v>
      </c>
      <c r="S10" s="6">
        <v>119359674073</v>
      </c>
      <c r="T10">
        <f t="shared" si="0"/>
        <v>119.35967407299999</v>
      </c>
    </row>
    <row r="11" spans="1:20" x14ac:dyDescent="0.2">
      <c r="A11" t="s">
        <v>44</v>
      </c>
      <c r="B11">
        <v>0.43393999999999999</v>
      </c>
      <c r="C11">
        <v>0.46619470000000002</v>
      </c>
      <c r="D11">
        <v>1467154752</v>
      </c>
      <c r="E11">
        <v>0.99912389999999995</v>
      </c>
      <c r="F11" s="6">
        <v>106420602984</v>
      </c>
      <c r="G11">
        <v>21.00338</v>
      </c>
      <c r="J11" t="s">
        <v>64</v>
      </c>
      <c r="K11" s="7">
        <f>AVERAGE(G12:G20)</f>
        <v>20.549199999999999</v>
      </c>
      <c r="S11" s="6">
        <v>106420602984</v>
      </c>
      <c r="T11">
        <f t="shared" si="0"/>
        <v>106.420602984</v>
      </c>
    </row>
    <row r="12" spans="1:20" x14ac:dyDescent="0.2">
      <c r="A12" t="s">
        <v>45</v>
      </c>
      <c r="B12">
        <v>0.75088999999999995</v>
      </c>
      <c r="C12">
        <v>0.76959440000000001</v>
      </c>
      <c r="D12">
        <v>8934326306</v>
      </c>
      <c r="E12">
        <v>0.99935739999999995</v>
      </c>
      <c r="F12" s="6">
        <v>116949278204</v>
      </c>
      <c r="G12">
        <v>20.175039999999999</v>
      </c>
      <c r="J12" t="s">
        <v>65</v>
      </c>
      <c r="K12" s="7">
        <f>AVERAGE(G7:G11)</f>
        <v>20.787016000000001</v>
      </c>
      <c r="S12" s="6">
        <v>116949278204</v>
      </c>
      <c r="T12">
        <f t="shared" si="0"/>
        <v>116.949278204</v>
      </c>
    </row>
    <row r="13" spans="1:20" x14ac:dyDescent="0.2">
      <c r="A13" t="s">
        <v>46</v>
      </c>
      <c r="B13">
        <v>0.56357000000000002</v>
      </c>
      <c r="C13">
        <v>0.5920202</v>
      </c>
      <c r="D13">
        <v>2004846781</v>
      </c>
      <c r="E13">
        <v>0.99910209999999999</v>
      </c>
      <c r="F13" s="6">
        <v>78188984988</v>
      </c>
      <c r="G13">
        <v>20.437519999999999</v>
      </c>
      <c r="S13" s="6">
        <v>78188984988</v>
      </c>
      <c r="T13">
        <f t="shared" si="0"/>
        <v>78.188984988000001</v>
      </c>
    </row>
    <row r="14" spans="1:20" x14ac:dyDescent="0.2">
      <c r="A14" t="s">
        <v>47</v>
      </c>
      <c r="B14">
        <v>0.56047999999999998</v>
      </c>
      <c r="C14">
        <v>0.58905229999999997</v>
      </c>
      <c r="D14">
        <v>1905016838</v>
      </c>
      <c r="E14">
        <v>0.99890009999999996</v>
      </c>
      <c r="F14" s="6">
        <v>68004800057</v>
      </c>
      <c r="G14">
        <v>20.41771</v>
      </c>
      <c r="S14" s="6">
        <v>68004800057</v>
      </c>
      <c r="T14">
        <f t="shared" si="0"/>
        <v>68.004800056999997</v>
      </c>
    </row>
    <row r="15" spans="1:20" x14ac:dyDescent="0.2">
      <c r="A15" t="s">
        <v>48</v>
      </c>
      <c r="B15">
        <v>0.59101000000000004</v>
      </c>
      <c r="C15">
        <v>0.61831579999999997</v>
      </c>
      <c r="D15">
        <v>2120343082</v>
      </c>
      <c r="E15">
        <v>0.99907840000000003</v>
      </c>
      <c r="F15" s="6">
        <v>70486589665</v>
      </c>
      <c r="G15">
        <v>20.279160000000001</v>
      </c>
      <c r="S15" s="6">
        <v>70486589665</v>
      </c>
      <c r="T15">
        <f t="shared" si="0"/>
        <v>70.486589664999997</v>
      </c>
    </row>
    <row r="16" spans="1:20" x14ac:dyDescent="0.2">
      <c r="A16" t="s">
        <v>49</v>
      </c>
      <c r="B16">
        <v>0.59565000000000001</v>
      </c>
      <c r="C16">
        <v>0.62275179999999997</v>
      </c>
      <c r="D16">
        <v>1874536109</v>
      </c>
      <c r="E16">
        <v>0.99951909999999999</v>
      </c>
      <c r="F16" s="6">
        <v>53633830405</v>
      </c>
      <c r="G16">
        <v>20.239419999999999</v>
      </c>
      <c r="S16" s="6">
        <v>53633830405</v>
      </c>
      <c r="T16">
        <f t="shared" si="0"/>
        <v>53.633830404999998</v>
      </c>
    </row>
    <row r="17" spans="1:20" x14ac:dyDescent="0.2">
      <c r="A17" t="s">
        <v>50</v>
      </c>
      <c r="B17">
        <v>0.57582999999999995</v>
      </c>
      <c r="C17">
        <v>0.60378220000000005</v>
      </c>
      <c r="D17">
        <v>1882293924</v>
      </c>
      <c r="E17">
        <v>0.99974390000000002</v>
      </c>
      <c r="F17" s="6">
        <v>84304801581</v>
      </c>
      <c r="G17">
        <v>20.320799999999998</v>
      </c>
      <c r="S17" s="6">
        <v>84304801581</v>
      </c>
      <c r="T17">
        <f t="shared" si="0"/>
        <v>84.304801581000007</v>
      </c>
    </row>
    <row r="18" spans="1:20" x14ac:dyDescent="0.2">
      <c r="A18" t="s">
        <v>52</v>
      </c>
      <c r="B18">
        <v>0.48831000000000002</v>
      </c>
      <c r="C18">
        <v>0.51931459999999996</v>
      </c>
      <c r="D18">
        <v>2135069831</v>
      </c>
      <c r="E18">
        <v>0.99945759999999995</v>
      </c>
      <c r="F18" s="6">
        <v>94887363352</v>
      </c>
      <c r="G18">
        <v>21.098800000000001</v>
      </c>
      <c r="S18" s="6">
        <v>94887363352</v>
      </c>
      <c r="T18">
        <f t="shared" si="0"/>
        <v>94.887363351999994</v>
      </c>
    </row>
    <row r="19" spans="1:20" x14ac:dyDescent="0.2">
      <c r="A19" t="s">
        <v>53</v>
      </c>
      <c r="B19">
        <v>0.46328999999999998</v>
      </c>
      <c r="C19">
        <v>0.4949366</v>
      </c>
      <c r="D19">
        <v>2015294601</v>
      </c>
      <c r="E19">
        <v>0.99920339999999996</v>
      </c>
      <c r="F19" s="6">
        <v>126760024455</v>
      </c>
      <c r="G19">
        <v>21.147179999999999</v>
      </c>
      <c r="S19" s="6">
        <v>126760024455</v>
      </c>
      <c r="T19">
        <f t="shared" si="0"/>
        <v>126.76002445500001</v>
      </c>
    </row>
    <row r="20" spans="1:20" x14ac:dyDescent="0.2">
      <c r="A20" t="s">
        <v>54</v>
      </c>
      <c r="B20">
        <v>0.52897000000000005</v>
      </c>
      <c r="C20">
        <v>0.55870540000000002</v>
      </c>
      <c r="D20">
        <v>2470373657</v>
      </c>
      <c r="E20">
        <v>0.99908059999999999</v>
      </c>
      <c r="F20" s="6">
        <v>155356885763</v>
      </c>
      <c r="G20">
        <v>20.827169999999999</v>
      </c>
      <c r="S20" s="6">
        <v>155356885763</v>
      </c>
      <c r="T20">
        <f t="shared" si="0"/>
        <v>155.35688576300001</v>
      </c>
    </row>
    <row r="22" spans="1:20" x14ac:dyDescent="0.2">
      <c r="A22" t="s">
        <v>66</v>
      </c>
      <c r="S22" t="s">
        <v>136</v>
      </c>
      <c r="T22">
        <f>AVERAGE(T2:T20)</f>
        <v>91.945998113473664</v>
      </c>
    </row>
    <row r="23" spans="1:20" x14ac:dyDescent="0.2">
      <c r="A23" t="s">
        <v>67</v>
      </c>
      <c r="S23" t="s">
        <v>373</v>
      </c>
      <c r="T23">
        <f>_xlfn.STDEV.S(T2:T20)</f>
        <v>31.158705967724277</v>
      </c>
    </row>
    <row r="24" spans="1:20" x14ac:dyDescent="0.2">
      <c r="A24" t="s">
        <v>68</v>
      </c>
    </row>
    <row r="25" spans="1:20" x14ac:dyDescent="0.2">
      <c r="A25" t="s">
        <v>69</v>
      </c>
    </row>
    <row r="26" spans="1:20" x14ac:dyDescent="0.2">
      <c r="A26" t="s">
        <v>70</v>
      </c>
    </row>
    <row r="27" spans="1:20" x14ac:dyDescent="0.2">
      <c r="A27" t="s">
        <v>71</v>
      </c>
    </row>
    <row r="28" spans="1:20" x14ac:dyDescent="0.2">
      <c r="A28" t="s">
        <v>366</v>
      </c>
    </row>
    <row r="29" spans="1:20" x14ac:dyDescent="0.2">
      <c r="A29" t="s">
        <v>72</v>
      </c>
    </row>
    <row r="30" spans="1:20" x14ac:dyDescent="0.2">
      <c r="A30" t="s">
        <v>367</v>
      </c>
    </row>
    <row r="31" spans="1:20" x14ac:dyDescent="0.2">
      <c r="A31" t="s">
        <v>73</v>
      </c>
    </row>
  </sheetData>
  <mergeCells count="1">
    <mergeCell ref="M2:N2"/>
  </mergeCells>
  <pageMargins left="0.7" right="0.7" top="0.75" bottom="0.75" header="0.3" footer="0.3"/>
  <ignoredErrors>
    <ignoredError sqref="K7 K10:K1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9F17-5CE3-B14A-A8AF-1AB51EF88B27}">
  <dimension ref="A1:U52"/>
  <sheetViews>
    <sheetView zoomScaleNormal="100" workbookViewId="0">
      <selection activeCell="C14" sqref="C14"/>
    </sheetView>
  </sheetViews>
  <sheetFormatPr baseColWidth="10" defaultRowHeight="16" x14ac:dyDescent="0.2"/>
  <cols>
    <col min="1" max="1" width="16.5" bestFit="1" customWidth="1"/>
    <col min="2" max="2" width="12.1640625" bestFit="1" customWidth="1"/>
    <col min="3" max="3" width="22.33203125" bestFit="1" customWidth="1"/>
    <col min="4" max="4" width="11" customWidth="1"/>
    <col min="5" max="5" width="9" customWidth="1"/>
    <col min="6" max="6" width="22.33203125" bestFit="1" customWidth="1"/>
    <col min="7" max="7" width="12.1640625" bestFit="1" customWidth="1"/>
    <col min="8" max="8" width="22.33203125" bestFit="1" customWidth="1"/>
    <col min="9" max="10" width="6.33203125" customWidth="1"/>
    <col min="11" max="11" width="18" customWidth="1"/>
    <col min="12" max="12" width="12.1640625" bestFit="1" customWidth="1"/>
    <col min="13" max="13" width="22.33203125" bestFit="1" customWidth="1"/>
    <col min="16" max="16" width="16.5" bestFit="1" customWidth="1"/>
    <col min="17" max="17" width="12.1640625" bestFit="1" customWidth="1"/>
    <col min="18" max="18" width="22.33203125" bestFit="1" customWidth="1"/>
    <col min="20" max="20" width="16.83203125" bestFit="1" customWidth="1"/>
    <col min="21" max="21" width="12.83203125" bestFit="1" customWidth="1"/>
  </cols>
  <sheetData>
    <row r="1" spans="1:21" ht="21" x14ac:dyDescent="0.25">
      <c r="A1" s="3" t="s">
        <v>1</v>
      </c>
      <c r="B1" s="3" t="s">
        <v>10</v>
      </c>
      <c r="C1" s="3" t="s">
        <v>345</v>
      </c>
      <c r="F1" s="3" t="s">
        <v>1</v>
      </c>
      <c r="G1" s="3" t="s">
        <v>10</v>
      </c>
      <c r="H1" s="3" t="s">
        <v>345</v>
      </c>
      <c r="K1" s="3" t="s">
        <v>1</v>
      </c>
      <c r="L1" s="3" t="s">
        <v>10</v>
      </c>
      <c r="M1" s="3" t="s">
        <v>345</v>
      </c>
      <c r="P1" s="3" t="s">
        <v>1</v>
      </c>
      <c r="Q1" s="3" t="s">
        <v>10</v>
      </c>
      <c r="R1" s="3" t="s">
        <v>345</v>
      </c>
    </row>
    <row r="2" spans="1:21" ht="17" thickBot="1" x14ac:dyDescent="0.25">
      <c r="A2" t="s">
        <v>25</v>
      </c>
      <c r="B2">
        <v>3</v>
      </c>
      <c r="C2" s="1">
        <v>19.61215</v>
      </c>
      <c r="F2" t="s">
        <v>45</v>
      </c>
      <c r="G2">
        <v>3</v>
      </c>
      <c r="H2" s="1">
        <v>20.175039999999999</v>
      </c>
      <c r="K2" t="s">
        <v>39</v>
      </c>
      <c r="L2">
        <v>3</v>
      </c>
      <c r="M2" s="1">
        <v>20.323530000000002</v>
      </c>
      <c r="P2" t="s">
        <v>25</v>
      </c>
      <c r="Q2">
        <v>3</v>
      </c>
      <c r="R2" s="1">
        <v>19.61215</v>
      </c>
    </row>
    <row r="3" spans="1:21" x14ac:dyDescent="0.2">
      <c r="A3" t="s">
        <v>31</v>
      </c>
      <c r="B3">
        <v>15</v>
      </c>
      <c r="C3" s="1">
        <v>20.41723</v>
      </c>
      <c r="F3" t="s">
        <v>46</v>
      </c>
      <c r="G3">
        <v>25</v>
      </c>
      <c r="H3" s="1">
        <v>20.437519999999999</v>
      </c>
      <c r="K3" t="s">
        <v>41</v>
      </c>
      <c r="L3">
        <v>21</v>
      </c>
      <c r="M3" s="1">
        <v>20.545719999999999</v>
      </c>
      <c r="P3" t="s">
        <v>45</v>
      </c>
      <c r="Q3">
        <v>3</v>
      </c>
      <c r="R3" s="1">
        <v>20.175039999999999</v>
      </c>
      <c r="T3" s="15" t="s">
        <v>345</v>
      </c>
      <c r="U3" s="15"/>
    </row>
    <row r="4" spans="1:21" x14ac:dyDescent="0.2">
      <c r="A4" t="s">
        <v>33</v>
      </c>
      <c r="B4">
        <v>70</v>
      </c>
      <c r="C4" s="1">
        <v>21.10942</v>
      </c>
      <c r="F4" t="s">
        <v>47</v>
      </c>
      <c r="G4">
        <v>73</v>
      </c>
      <c r="H4" s="1">
        <v>20.41771</v>
      </c>
      <c r="K4" t="s">
        <v>42</v>
      </c>
      <c r="L4">
        <v>88</v>
      </c>
      <c r="M4" s="1">
        <v>20.859249999999999</v>
      </c>
      <c r="P4" t="s">
        <v>39</v>
      </c>
      <c r="Q4">
        <v>3</v>
      </c>
      <c r="R4" s="1">
        <v>20.323530000000002</v>
      </c>
    </row>
    <row r="5" spans="1:21" x14ac:dyDescent="0.2">
      <c r="A5" t="s">
        <v>35</v>
      </c>
      <c r="B5">
        <v>100</v>
      </c>
      <c r="C5" s="1">
        <v>21.111899999999999</v>
      </c>
      <c r="F5" t="s">
        <v>48</v>
      </c>
      <c r="G5">
        <v>150</v>
      </c>
      <c r="H5" s="1">
        <v>20.279160000000001</v>
      </c>
      <c r="K5" t="s">
        <v>43</v>
      </c>
      <c r="L5">
        <v>150</v>
      </c>
      <c r="M5" s="1">
        <v>21.203199999999999</v>
      </c>
      <c r="P5" t="s">
        <v>31</v>
      </c>
      <c r="Q5">
        <v>15</v>
      </c>
      <c r="R5" s="1">
        <v>20.41723</v>
      </c>
      <c r="T5" t="s">
        <v>157</v>
      </c>
      <c r="U5">
        <v>20.627975263157897</v>
      </c>
    </row>
    <row r="6" spans="1:21" x14ac:dyDescent="0.2">
      <c r="A6" t="s">
        <v>37</v>
      </c>
      <c r="B6">
        <v>200</v>
      </c>
      <c r="C6" s="1">
        <v>20.802949999999999</v>
      </c>
      <c r="F6" t="s">
        <v>49</v>
      </c>
      <c r="G6">
        <v>300</v>
      </c>
      <c r="H6" s="1">
        <v>20.239419999999999</v>
      </c>
      <c r="K6" t="s">
        <v>44</v>
      </c>
      <c r="L6">
        <v>375</v>
      </c>
      <c r="M6" s="1">
        <v>21.00338</v>
      </c>
      <c r="P6" t="s">
        <v>41</v>
      </c>
      <c r="Q6">
        <v>21</v>
      </c>
      <c r="R6" s="1">
        <v>20.545719999999999</v>
      </c>
      <c r="T6" t="s">
        <v>121</v>
      </c>
      <c r="U6">
        <v>9.9431467748283875E-2</v>
      </c>
    </row>
    <row r="7" spans="1:21" x14ac:dyDescent="0.2">
      <c r="B7" s="1"/>
      <c r="F7" t="s">
        <v>50</v>
      </c>
      <c r="G7">
        <v>600</v>
      </c>
      <c r="H7" s="1">
        <v>20.320799999999998</v>
      </c>
      <c r="P7" t="s">
        <v>46</v>
      </c>
      <c r="Q7">
        <v>25</v>
      </c>
      <c r="R7" s="1">
        <v>20.437519999999999</v>
      </c>
      <c r="T7" t="s">
        <v>318</v>
      </c>
      <c r="U7">
        <v>20.545719999999999</v>
      </c>
    </row>
    <row r="8" spans="1:21" x14ac:dyDescent="0.2">
      <c r="B8" s="1"/>
      <c r="F8" t="s">
        <v>52</v>
      </c>
      <c r="G8">
        <v>1000</v>
      </c>
      <c r="H8" s="1">
        <v>21.098800000000001</v>
      </c>
      <c r="P8" t="s">
        <v>33</v>
      </c>
      <c r="Q8">
        <v>70</v>
      </c>
      <c r="R8" s="1">
        <v>21.10942</v>
      </c>
      <c r="T8" t="s">
        <v>319</v>
      </c>
      <c r="U8" t="e">
        <v>#N/A</v>
      </c>
    </row>
    <row r="9" spans="1:21" x14ac:dyDescent="0.2">
      <c r="B9" s="1"/>
      <c r="F9" t="s">
        <v>53</v>
      </c>
      <c r="G9">
        <v>1470</v>
      </c>
      <c r="H9" s="1">
        <v>21.147179999999999</v>
      </c>
      <c r="P9" t="s">
        <v>47</v>
      </c>
      <c r="Q9">
        <v>73</v>
      </c>
      <c r="R9" s="1">
        <v>20.41771</v>
      </c>
      <c r="T9" t="s">
        <v>320</v>
      </c>
      <c r="U9">
        <v>0.43341171972269316</v>
      </c>
    </row>
    <row r="10" spans="1:21" x14ac:dyDescent="0.2">
      <c r="B10" s="1"/>
      <c r="F10" t="s">
        <v>54</v>
      </c>
      <c r="G10">
        <v>2107</v>
      </c>
      <c r="H10" s="1">
        <v>20.827169999999999</v>
      </c>
      <c r="P10" t="s">
        <v>42</v>
      </c>
      <c r="Q10">
        <v>88</v>
      </c>
      <c r="R10" s="1">
        <v>20.859249999999999</v>
      </c>
      <c r="T10" t="s">
        <v>321</v>
      </c>
      <c r="U10">
        <v>0.18784571879298234</v>
      </c>
    </row>
    <row r="11" spans="1:21" x14ac:dyDescent="0.2">
      <c r="B11" s="1"/>
      <c r="P11" t="s">
        <v>35</v>
      </c>
      <c r="Q11">
        <v>100</v>
      </c>
      <c r="R11" s="1">
        <v>21.111899999999999</v>
      </c>
      <c r="T11" t="s">
        <v>322</v>
      </c>
      <c r="U11">
        <v>-0.20293359175528725</v>
      </c>
    </row>
    <row r="12" spans="1:21" ht="17" thickBot="1" x14ac:dyDescent="0.25">
      <c r="A12" t="s">
        <v>118</v>
      </c>
      <c r="F12" t="s">
        <v>119</v>
      </c>
      <c r="K12" t="s">
        <v>120</v>
      </c>
      <c r="P12" t="s">
        <v>48</v>
      </c>
      <c r="Q12">
        <v>150</v>
      </c>
      <c r="R12" s="1">
        <v>20.279160000000001</v>
      </c>
      <c r="T12" t="s">
        <v>323</v>
      </c>
      <c r="U12">
        <v>-0.44802645570124455</v>
      </c>
    </row>
    <row r="13" spans="1:21" x14ac:dyDescent="0.2">
      <c r="A13" s="13"/>
      <c r="B13" s="13" t="s">
        <v>10</v>
      </c>
      <c r="C13" s="13" t="s">
        <v>345</v>
      </c>
      <c r="F13" s="13"/>
      <c r="G13" s="13" t="s">
        <v>10</v>
      </c>
      <c r="H13" s="13" t="s">
        <v>345</v>
      </c>
      <c r="K13" s="13"/>
      <c r="L13" s="13" t="s">
        <v>10</v>
      </c>
      <c r="M13" s="13" t="s">
        <v>345</v>
      </c>
      <c r="P13" t="s">
        <v>43</v>
      </c>
      <c r="Q13">
        <v>150</v>
      </c>
      <c r="R13" s="1">
        <v>21.203199999999999</v>
      </c>
      <c r="T13" t="s">
        <v>324</v>
      </c>
      <c r="U13">
        <v>1.5910499999999992</v>
      </c>
    </row>
    <row r="14" spans="1:21" x14ac:dyDescent="0.2">
      <c r="A14" t="s">
        <v>10</v>
      </c>
      <c r="B14">
        <v>1</v>
      </c>
      <c r="F14" t="s">
        <v>10</v>
      </c>
      <c r="G14">
        <v>1</v>
      </c>
      <c r="K14" t="s">
        <v>10</v>
      </c>
      <c r="L14">
        <v>1</v>
      </c>
      <c r="P14" t="s">
        <v>37</v>
      </c>
      <c r="Q14">
        <v>200</v>
      </c>
      <c r="R14" s="1">
        <v>20.802949999999999</v>
      </c>
      <c r="T14" t="s">
        <v>325</v>
      </c>
      <c r="U14">
        <v>19.61215</v>
      </c>
    </row>
    <row r="15" spans="1:21" ht="17" thickBot="1" x14ac:dyDescent="0.25">
      <c r="A15" s="12" t="s">
        <v>76</v>
      </c>
      <c r="B15" s="12">
        <v>0.59934934464781753</v>
      </c>
      <c r="C15" s="12">
        <v>1</v>
      </c>
      <c r="F15" s="12" t="s">
        <v>76</v>
      </c>
      <c r="G15" s="12">
        <v>0.77397760795615844</v>
      </c>
      <c r="H15" s="12">
        <v>1</v>
      </c>
      <c r="K15" s="12" t="s">
        <v>76</v>
      </c>
      <c r="L15" s="12">
        <v>0.67932359448507951</v>
      </c>
      <c r="M15" s="12">
        <v>1</v>
      </c>
      <c r="P15" t="s">
        <v>49</v>
      </c>
      <c r="Q15">
        <v>300</v>
      </c>
      <c r="R15" s="1">
        <v>20.239419999999999</v>
      </c>
      <c r="T15" t="s">
        <v>326</v>
      </c>
      <c r="U15">
        <v>21.203199999999999</v>
      </c>
    </row>
    <row r="16" spans="1:21" x14ac:dyDescent="0.2">
      <c r="B16" s="1"/>
      <c r="P16" t="s">
        <v>44</v>
      </c>
      <c r="Q16">
        <v>375</v>
      </c>
      <c r="R16" s="1">
        <v>21.00338</v>
      </c>
      <c r="T16" t="s">
        <v>168</v>
      </c>
      <c r="U16">
        <v>391.93153000000001</v>
      </c>
    </row>
    <row r="17" spans="1:21" ht="17" thickBot="1" x14ac:dyDescent="0.25">
      <c r="B17" s="1"/>
      <c r="K17" s="14"/>
      <c r="P17" t="s">
        <v>50</v>
      </c>
      <c r="Q17">
        <v>600</v>
      </c>
      <c r="R17" s="1">
        <v>20.320799999999998</v>
      </c>
      <c r="T17" s="12" t="s">
        <v>167</v>
      </c>
      <c r="U17" s="12">
        <v>19</v>
      </c>
    </row>
    <row r="18" spans="1:21" x14ac:dyDescent="0.2">
      <c r="B18" s="1"/>
      <c r="P18" t="s">
        <v>52</v>
      </c>
      <c r="Q18">
        <v>1000</v>
      </c>
      <c r="R18" s="1">
        <v>21.098800000000001</v>
      </c>
    </row>
    <row r="19" spans="1:21" x14ac:dyDescent="0.2">
      <c r="B19" s="1"/>
      <c r="P19" t="s">
        <v>53</v>
      </c>
      <c r="Q19">
        <v>1470</v>
      </c>
      <c r="R19" s="1">
        <v>21.147179999999999</v>
      </c>
    </row>
    <row r="20" spans="1:21" x14ac:dyDescent="0.2">
      <c r="B20" s="1"/>
      <c r="P20" t="s">
        <v>54</v>
      </c>
      <c r="Q20">
        <v>2107</v>
      </c>
      <c r="R20" s="1">
        <v>20.827169999999999</v>
      </c>
    </row>
    <row r="22" spans="1:21" ht="17" thickBot="1" x14ac:dyDescent="0.25">
      <c r="P22" t="s">
        <v>317</v>
      </c>
    </row>
    <row r="23" spans="1:21" x14ac:dyDescent="0.2">
      <c r="P23" s="13"/>
      <c r="Q23" s="13" t="s">
        <v>10</v>
      </c>
      <c r="R23" s="13" t="s">
        <v>345</v>
      </c>
    </row>
    <row r="24" spans="1:21" x14ac:dyDescent="0.2">
      <c r="P24" t="s">
        <v>10</v>
      </c>
      <c r="Q24">
        <v>1</v>
      </c>
    </row>
    <row r="25" spans="1:21" ht="17" thickBot="1" x14ac:dyDescent="0.25">
      <c r="P25" s="12" t="s">
        <v>76</v>
      </c>
      <c r="Q25" s="12">
        <v>0.36650943452183848</v>
      </c>
      <c r="R25" s="12">
        <v>1</v>
      </c>
    </row>
    <row r="31" spans="1:21" x14ac:dyDescent="0.2">
      <c r="A31" s="16"/>
      <c r="B31" s="16"/>
    </row>
    <row r="39" spans="1:9" x14ac:dyDescent="0.2">
      <c r="A39" s="17"/>
      <c r="B39" s="17"/>
      <c r="C39" s="17"/>
      <c r="D39" s="17"/>
      <c r="E39" s="17"/>
      <c r="F39" s="17"/>
    </row>
    <row r="44" spans="1:9" x14ac:dyDescent="0.2">
      <c r="A44" s="17"/>
      <c r="B44" s="17"/>
      <c r="C44" s="17"/>
      <c r="D44" s="17"/>
      <c r="E44" s="17"/>
      <c r="F44" s="17"/>
      <c r="G44" s="17"/>
      <c r="H44" s="17"/>
      <c r="I44" s="17"/>
    </row>
    <row r="52" spans="1:3" x14ac:dyDescent="0.2">
      <c r="A52" s="17"/>
      <c r="B52" s="17"/>
      <c r="C52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B43B-F8E0-994B-A46A-3DF6F4583AC6}">
  <dimension ref="A1:F31"/>
  <sheetViews>
    <sheetView workbookViewId="0">
      <selection activeCell="F26" sqref="F26"/>
    </sheetView>
  </sheetViews>
  <sheetFormatPr baseColWidth="10" defaultRowHeight="16" x14ac:dyDescent="0.2"/>
  <cols>
    <col min="1" max="1" width="16.5" bestFit="1" customWidth="1"/>
    <col min="2" max="2" width="27.6640625" bestFit="1" customWidth="1"/>
    <col min="3" max="3" width="12.1640625" bestFit="1" customWidth="1"/>
    <col min="4" max="4" width="11.1640625" bestFit="1" customWidth="1"/>
    <col min="5" max="5" width="15.5" bestFit="1" customWidth="1"/>
    <col min="6" max="6" width="13.83203125" bestFit="1" customWidth="1"/>
  </cols>
  <sheetData>
    <row r="1" spans="1:6" ht="21" x14ac:dyDescent="0.25">
      <c r="A1" s="3" t="s">
        <v>1</v>
      </c>
      <c r="B1" s="10" t="s">
        <v>363</v>
      </c>
      <c r="C1" s="3" t="s">
        <v>10</v>
      </c>
      <c r="D1" s="3" t="s">
        <v>11</v>
      </c>
      <c r="E1" s="3" t="s">
        <v>339</v>
      </c>
      <c r="F1" s="3" t="s">
        <v>337</v>
      </c>
    </row>
    <row r="2" spans="1:6" x14ac:dyDescent="0.2">
      <c r="A2" t="s">
        <v>25</v>
      </c>
      <c r="B2" s="9">
        <v>69.646169999999998</v>
      </c>
      <c r="C2">
        <v>3</v>
      </c>
      <c r="D2">
        <v>27.846499999999999</v>
      </c>
      <c r="E2">
        <v>29.641100000000002</v>
      </c>
      <c r="F2">
        <v>18.419799999999999</v>
      </c>
    </row>
    <row r="3" spans="1:6" x14ac:dyDescent="0.2">
      <c r="A3" t="s">
        <v>31</v>
      </c>
      <c r="B3" s="9">
        <v>64.084760000000003</v>
      </c>
      <c r="C3">
        <v>15</v>
      </c>
      <c r="D3">
        <v>26.537800000000001</v>
      </c>
      <c r="E3">
        <v>36.196800000000003</v>
      </c>
      <c r="F3">
        <v>23.766999999999999</v>
      </c>
    </row>
    <row r="4" spans="1:6" x14ac:dyDescent="0.2">
      <c r="A4" t="s">
        <v>33</v>
      </c>
      <c r="B4" s="9">
        <v>55.311250000000001</v>
      </c>
      <c r="C4">
        <v>70</v>
      </c>
      <c r="D4">
        <v>21.548200000000001</v>
      </c>
      <c r="E4">
        <v>36.448599999999999</v>
      </c>
      <c r="F4">
        <v>25.445699999999999</v>
      </c>
    </row>
    <row r="5" spans="1:6" x14ac:dyDescent="0.2">
      <c r="A5" t="s">
        <v>35</v>
      </c>
      <c r="B5" s="9">
        <v>49.332509999999999</v>
      </c>
      <c r="C5">
        <v>100</v>
      </c>
      <c r="D5">
        <v>20.136900000000001</v>
      </c>
      <c r="E5">
        <v>36.5015</v>
      </c>
      <c r="F5">
        <v>25.871099999999998</v>
      </c>
    </row>
    <row r="6" spans="1:6" x14ac:dyDescent="0.2">
      <c r="A6" t="s">
        <v>37</v>
      </c>
      <c r="B6" s="9">
        <v>51.172649999999997</v>
      </c>
      <c r="C6">
        <v>200</v>
      </c>
      <c r="D6">
        <v>14.0717</v>
      </c>
      <c r="E6">
        <v>35.805900000000001</v>
      </c>
      <c r="F6">
        <v>26.795000000000002</v>
      </c>
    </row>
    <row r="7" spans="1:6" x14ac:dyDescent="0.2">
      <c r="A7" t="s">
        <v>39</v>
      </c>
      <c r="B7" s="9">
        <v>62.380299999999998</v>
      </c>
      <c r="C7">
        <v>3</v>
      </c>
      <c r="D7">
        <v>27.436800000000002</v>
      </c>
      <c r="E7">
        <v>35.974299999999999</v>
      </c>
      <c r="F7">
        <v>23.3111</v>
      </c>
    </row>
    <row r="8" spans="1:6" x14ac:dyDescent="0.2">
      <c r="A8" t="s">
        <v>41</v>
      </c>
      <c r="B8" s="9">
        <v>60.212379999999996</v>
      </c>
      <c r="C8">
        <v>21</v>
      </c>
      <c r="D8">
        <v>26.4268</v>
      </c>
      <c r="E8">
        <v>36.318899999999999</v>
      </c>
      <c r="F8">
        <v>23.894300000000001</v>
      </c>
    </row>
    <row r="9" spans="1:6" x14ac:dyDescent="0.2">
      <c r="A9" t="s">
        <v>42</v>
      </c>
      <c r="B9" s="9">
        <v>55.056059999999995</v>
      </c>
      <c r="C9">
        <v>88</v>
      </c>
      <c r="D9">
        <v>21.282599999999999</v>
      </c>
      <c r="E9">
        <v>36.493000000000002</v>
      </c>
      <c r="F9">
        <v>25.5532</v>
      </c>
    </row>
    <row r="10" spans="1:6" x14ac:dyDescent="0.2">
      <c r="A10" t="s">
        <v>43</v>
      </c>
      <c r="B10" s="9">
        <v>46.927750000000003</v>
      </c>
      <c r="C10">
        <v>150</v>
      </c>
      <c r="D10">
        <v>17.534400000000002</v>
      </c>
      <c r="E10">
        <v>36.307000000000002</v>
      </c>
      <c r="F10">
        <v>26.388400000000001</v>
      </c>
    </row>
    <row r="11" spans="1:6" x14ac:dyDescent="0.2">
      <c r="A11" t="s">
        <v>44</v>
      </c>
      <c r="B11" s="9">
        <v>46.61947</v>
      </c>
      <c r="C11">
        <v>375</v>
      </c>
      <c r="D11">
        <v>10.164099999999999</v>
      </c>
      <c r="E11">
        <v>35.220199999999998</v>
      </c>
      <c r="F11">
        <v>27.095700000000001</v>
      </c>
    </row>
    <row r="12" spans="1:6" x14ac:dyDescent="0.2">
      <c r="A12" t="s">
        <v>45</v>
      </c>
      <c r="B12" s="9">
        <v>76.959440000000001</v>
      </c>
      <c r="C12">
        <v>3</v>
      </c>
      <c r="D12">
        <v>27.1768</v>
      </c>
      <c r="E12">
        <v>36.223599999999998</v>
      </c>
      <c r="F12">
        <v>23.582899999999999</v>
      </c>
    </row>
    <row r="13" spans="1:6" x14ac:dyDescent="0.2">
      <c r="A13" t="s">
        <v>46</v>
      </c>
      <c r="B13" s="9">
        <v>59.202019999999997</v>
      </c>
      <c r="C13">
        <v>25</v>
      </c>
      <c r="D13">
        <v>26.148499999999999</v>
      </c>
      <c r="E13">
        <v>36.360399999999998</v>
      </c>
      <c r="F13">
        <v>24.013500000000001</v>
      </c>
    </row>
    <row r="14" spans="1:6" x14ac:dyDescent="0.2">
      <c r="A14" t="s">
        <v>47</v>
      </c>
      <c r="B14" s="9">
        <v>58.905229999999996</v>
      </c>
      <c r="C14">
        <v>73</v>
      </c>
      <c r="D14">
        <v>21.174399999999999</v>
      </c>
      <c r="E14">
        <v>36.500599999999999</v>
      </c>
      <c r="F14">
        <v>25.588899999999999</v>
      </c>
    </row>
    <row r="15" spans="1:6" x14ac:dyDescent="0.2">
      <c r="A15" t="s">
        <v>48</v>
      </c>
      <c r="B15" s="9">
        <v>61.831579999999995</v>
      </c>
      <c r="C15">
        <v>150</v>
      </c>
      <c r="D15">
        <v>15.8635</v>
      </c>
      <c r="E15">
        <v>36.078400000000002</v>
      </c>
      <c r="F15">
        <v>26.609000000000002</v>
      </c>
    </row>
    <row r="16" spans="1:6" x14ac:dyDescent="0.2">
      <c r="A16" t="s">
        <v>49</v>
      </c>
      <c r="B16" s="9">
        <v>62.275179999999999</v>
      </c>
      <c r="C16">
        <v>300</v>
      </c>
      <c r="D16">
        <v>11.4566</v>
      </c>
      <c r="E16">
        <v>35.409799999999997</v>
      </c>
      <c r="F16">
        <v>27.0105</v>
      </c>
    </row>
    <row r="17" spans="1:6" x14ac:dyDescent="0.2">
      <c r="A17" t="s">
        <v>50</v>
      </c>
      <c r="B17" s="9">
        <v>60.378220000000006</v>
      </c>
      <c r="C17">
        <v>600</v>
      </c>
      <c r="D17">
        <v>7.1730999999999998</v>
      </c>
      <c r="E17">
        <v>34.924199999999999</v>
      </c>
      <c r="F17">
        <v>27.334800000000001</v>
      </c>
    </row>
    <row r="18" spans="1:6" x14ac:dyDescent="0.2">
      <c r="A18" t="s">
        <v>52</v>
      </c>
      <c r="B18" s="9">
        <v>51.931459999999994</v>
      </c>
      <c r="C18">
        <v>1000</v>
      </c>
      <c r="D18">
        <v>4.9901999999999997</v>
      </c>
      <c r="E18">
        <v>34.926099999999998</v>
      </c>
      <c r="F18">
        <v>27.617899999999999</v>
      </c>
    </row>
    <row r="19" spans="1:6" x14ac:dyDescent="0.2">
      <c r="A19" t="s">
        <v>53</v>
      </c>
      <c r="B19" s="9">
        <v>49.493659999999998</v>
      </c>
      <c r="C19">
        <v>1470</v>
      </c>
      <c r="D19">
        <v>4.2831999999999999</v>
      </c>
      <c r="E19">
        <v>34.959499999999998</v>
      </c>
      <c r="F19">
        <v>27.723800000000001</v>
      </c>
    </row>
    <row r="20" spans="1:6" x14ac:dyDescent="0.2">
      <c r="A20" t="s">
        <v>54</v>
      </c>
      <c r="B20" s="9">
        <v>55.870540000000005</v>
      </c>
      <c r="C20">
        <v>2107</v>
      </c>
      <c r="D20">
        <v>4.2531999999999996</v>
      </c>
      <c r="E20">
        <v>34.965000000000003</v>
      </c>
      <c r="F20">
        <v>27.731400000000001</v>
      </c>
    </row>
    <row r="22" spans="1:6" ht="17" thickBot="1" x14ac:dyDescent="0.25">
      <c r="A22" t="s">
        <v>365</v>
      </c>
    </row>
    <row r="23" spans="1:6" x14ac:dyDescent="0.2">
      <c r="A23" s="13"/>
      <c r="B23" s="13" t="s">
        <v>363</v>
      </c>
      <c r="C23" s="17"/>
      <c r="D23" s="17"/>
      <c r="E23" s="17"/>
      <c r="F23" s="17"/>
    </row>
    <row r="24" spans="1:6" x14ac:dyDescent="0.2">
      <c r="A24" t="s">
        <v>363</v>
      </c>
      <c r="B24">
        <v>1</v>
      </c>
    </row>
    <row r="25" spans="1:6" x14ac:dyDescent="0.2">
      <c r="A25" t="s">
        <v>10</v>
      </c>
      <c r="B25">
        <v>-0.32859472935452194</v>
      </c>
    </row>
    <row r="26" spans="1:6" x14ac:dyDescent="0.2">
      <c r="A26" t="s">
        <v>11</v>
      </c>
      <c r="B26">
        <v>0.54959413702903381</v>
      </c>
    </row>
    <row r="27" spans="1:6" x14ac:dyDescent="0.2">
      <c r="A27" t="s">
        <v>339</v>
      </c>
      <c r="B27">
        <v>-0.25951378655703528</v>
      </c>
    </row>
    <row r="28" spans="1:6" ht="17" thickBot="1" x14ac:dyDescent="0.25">
      <c r="A28" s="12" t="s">
        <v>337</v>
      </c>
      <c r="B28" s="12">
        <v>-0.64450380072646618</v>
      </c>
    </row>
    <row r="31" spans="1:6" x14ac:dyDescent="0.2">
      <c r="A31" s="17"/>
      <c r="B31" s="17"/>
      <c r="C31" s="17"/>
      <c r="D31" s="17"/>
      <c r="E31" s="17"/>
      <c r="F31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A2A2-932B-894F-AC11-4BC9E28214B8}">
  <dimension ref="A1:T60"/>
  <sheetViews>
    <sheetView topLeftCell="A10" workbookViewId="0">
      <selection activeCell="D46" sqref="D46"/>
    </sheetView>
  </sheetViews>
  <sheetFormatPr baseColWidth="10" defaultRowHeight="16" x14ac:dyDescent="0.2"/>
  <cols>
    <col min="1" max="1" width="20.6640625" customWidth="1"/>
    <col min="2" max="2" width="12.1640625" bestFit="1" customWidth="1"/>
    <col min="3" max="3" width="11.1640625" bestFit="1" customWidth="1"/>
    <col min="4" max="4" width="15.5" bestFit="1" customWidth="1"/>
    <col min="5" max="5" width="13.83203125" bestFit="1" customWidth="1"/>
    <col min="6" max="6" width="32.83203125" bestFit="1" customWidth="1"/>
    <col min="10" max="10" width="11.83203125" bestFit="1" customWidth="1"/>
    <col min="11" max="11" width="12.1640625" bestFit="1" customWidth="1"/>
    <col min="12" max="12" width="12.33203125" bestFit="1" customWidth="1"/>
    <col min="14" max="15" width="16.83203125" bestFit="1" customWidth="1"/>
    <col min="17" max="17" width="12.5" customWidth="1"/>
    <col min="18" max="19" width="12.83203125" bestFit="1" customWidth="1"/>
    <col min="20" max="20" width="14" customWidth="1"/>
    <col min="21" max="22" width="12.83203125" bestFit="1" customWidth="1"/>
  </cols>
  <sheetData>
    <row r="1" spans="1:20" ht="21" x14ac:dyDescent="0.25">
      <c r="A1" s="3" t="s">
        <v>1</v>
      </c>
      <c r="B1" s="3" t="s">
        <v>10</v>
      </c>
      <c r="C1" s="3" t="s">
        <v>11</v>
      </c>
      <c r="D1" s="3" t="s">
        <v>339</v>
      </c>
      <c r="E1" s="3" t="s">
        <v>337</v>
      </c>
      <c r="F1" s="3" t="s">
        <v>117</v>
      </c>
    </row>
    <row r="2" spans="1:20" x14ac:dyDescent="0.2">
      <c r="A2" s="45" t="s">
        <v>25</v>
      </c>
      <c r="B2">
        <v>3</v>
      </c>
      <c r="C2">
        <v>27.846499999999999</v>
      </c>
      <c r="D2">
        <v>29.641100000000002</v>
      </c>
      <c r="E2">
        <v>18.419799999999999</v>
      </c>
      <c r="F2" s="9">
        <v>3.1574456742799999</v>
      </c>
    </row>
    <row r="3" spans="1:20" x14ac:dyDescent="0.2">
      <c r="A3" s="45" t="s">
        <v>31</v>
      </c>
      <c r="B3">
        <v>15</v>
      </c>
      <c r="C3">
        <v>26.537800000000001</v>
      </c>
      <c r="D3">
        <v>36.196800000000003</v>
      </c>
      <c r="E3">
        <v>23.766999999999999</v>
      </c>
      <c r="F3" s="9">
        <v>1.99607923144</v>
      </c>
    </row>
    <row r="4" spans="1:20" ht="17" thickBot="1" x14ac:dyDescent="0.25">
      <c r="A4" s="45" t="s">
        <v>33</v>
      </c>
      <c r="B4">
        <v>70</v>
      </c>
      <c r="C4">
        <v>21.548200000000001</v>
      </c>
      <c r="D4">
        <v>36.448599999999999</v>
      </c>
      <c r="E4">
        <v>25.445699999999999</v>
      </c>
      <c r="F4" s="9">
        <v>2.3613872684000001</v>
      </c>
    </row>
    <row r="5" spans="1:20" x14ac:dyDescent="0.2">
      <c r="A5" s="45" t="s">
        <v>35</v>
      </c>
      <c r="B5">
        <v>100</v>
      </c>
      <c r="C5">
        <v>20.136900000000001</v>
      </c>
      <c r="D5">
        <v>36.5015</v>
      </c>
      <c r="E5">
        <v>25.871099999999998</v>
      </c>
      <c r="F5" s="9">
        <v>2.5937519843799999</v>
      </c>
      <c r="S5" s="15" t="s">
        <v>117</v>
      </c>
      <c r="T5" s="15"/>
    </row>
    <row r="6" spans="1:20" x14ac:dyDescent="0.2">
      <c r="A6" s="45" t="s">
        <v>37</v>
      </c>
      <c r="B6">
        <v>200</v>
      </c>
      <c r="C6">
        <v>14.0717</v>
      </c>
      <c r="D6">
        <v>35.805900000000001</v>
      </c>
      <c r="E6">
        <v>26.795000000000002</v>
      </c>
      <c r="F6" s="9">
        <v>2.5055580916900002</v>
      </c>
    </row>
    <row r="7" spans="1:20" x14ac:dyDescent="0.2">
      <c r="A7" s="45" t="s">
        <v>39</v>
      </c>
      <c r="B7">
        <v>3</v>
      </c>
      <c r="C7">
        <v>27.436800000000002</v>
      </c>
      <c r="D7">
        <v>35.974299999999999</v>
      </c>
      <c r="E7">
        <v>23.3111</v>
      </c>
      <c r="F7" s="9">
        <v>1.8062245434300002</v>
      </c>
      <c r="S7" t="s">
        <v>157</v>
      </c>
      <c r="T7">
        <v>2.4004254540715788</v>
      </c>
    </row>
    <row r="8" spans="1:20" x14ac:dyDescent="0.2">
      <c r="A8" s="45" t="s">
        <v>41</v>
      </c>
      <c r="B8">
        <v>21</v>
      </c>
      <c r="C8">
        <v>26.4268</v>
      </c>
      <c r="D8">
        <v>36.318899999999999</v>
      </c>
      <c r="E8">
        <v>23.894300000000001</v>
      </c>
      <c r="F8" s="9">
        <v>1.83562322299</v>
      </c>
      <c r="S8" t="s">
        <v>121</v>
      </c>
      <c r="T8">
        <v>9.130941011045364E-2</v>
      </c>
    </row>
    <row r="9" spans="1:20" x14ac:dyDescent="0.2">
      <c r="A9" s="45" t="s">
        <v>42</v>
      </c>
      <c r="B9">
        <v>88</v>
      </c>
      <c r="C9">
        <v>21.282599999999999</v>
      </c>
      <c r="D9">
        <v>36.493000000000002</v>
      </c>
      <c r="E9">
        <v>25.5532</v>
      </c>
      <c r="F9" s="9">
        <v>2.39228208303</v>
      </c>
      <c r="S9" t="s">
        <v>318</v>
      </c>
      <c r="T9">
        <v>2.4315638819800003</v>
      </c>
    </row>
    <row r="10" spans="1:20" x14ac:dyDescent="0.2">
      <c r="A10" s="45" t="s">
        <v>43</v>
      </c>
      <c r="B10">
        <v>150</v>
      </c>
      <c r="C10">
        <v>17.534400000000002</v>
      </c>
      <c r="D10">
        <v>36.307000000000002</v>
      </c>
      <c r="E10">
        <v>26.388400000000001</v>
      </c>
      <c r="F10" s="9">
        <v>2.4315638819800003</v>
      </c>
      <c r="S10" t="s">
        <v>319</v>
      </c>
      <c r="T10" t="e">
        <v>#N/A</v>
      </c>
    </row>
    <row r="11" spans="1:20" x14ac:dyDescent="0.2">
      <c r="A11" s="45" t="s">
        <v>44</v>
      </c>
      <c r="B11">
        <v>375</v>
      </c>
      <c r="C11">
        <v>10.164099999999999</v>
      </c>
      <c r="D11">
        <v>35.220199999999998</v>
      </c>
      <c r="E11">
        <v>27.095700000000001</v>
      </c>
      <c r="F11" s="9">
        <v>2.2851703209099998</v>
      </c>
      <c r="S11" t="s">
        <v>320</v>
      </c>
      <c r="T11">
        <v>0.39800849126577853</v>
      </c>
    </row>
    <row r="12" spans="1:20" x14ac:dyDescent="0.2">
      <c r="A12" s="45" t="s">
        <v>45</v>
      </c>
      <c r="B12">
        <v>3</v>
      </c>
      <c r="C12">
        <v>27.1768</v>
      </c>
      <c r="D12">
        <v>36.223599999999998</v>
      </c>
      <c r="E12">
        <v>23.582899999999999</v>
      </c>
      <c r="F12" s="9">
        <v>1.8546286458999999</v>
      </c>
      <c r="S12" t="s">
        <v>321</v>
      </c>
      <c r="T12">
        <v>0.15841075911966129</v>
      </c>
    </row>
    <row r="13" spans="1:20" x14ac:dyDescent="0.2">
      <c r="A13" s="45" t="s">
        <v>46</v>
      </c>
      <c r="B13">
        <v>25</v>
      </c>
      <c r="C13">
        <v>26.148499999999999</v>
      </c>
      <c r="D13">
        <v>36.360399999999998</v>
      </c>
      <c r="E13">
        <v>24.013500000000001</v>
      </c>
      <c r="F13" s="9">
        <v>1.9360546303499999</v>
      </c>
      <c r="S13" t="s">
        <v>322</v>
      </c>
      <c r="T13">
        <v>-0.59318209854852766</v>
      </c>
    </row>
    <row r="14" spans="1:20" x14ac:dyDescent="0.2">
      <c r="A14" s="45" t="s">
        <v>47</v>
      </c>
      <c r="B14">
        <v>73</v>
      </c>
      <c r="C14">
        <v>21.174399999999999</v>
      </c>
      <c r="D14">
        <v>36.500599999999999</v>
      </c>
      <c r="E14">
        <v>25.588899999999999</v>
      </c>
      <c r="F14" s="9">
        <v>2.4843247316400001</v>
      </c>
      <c r="S14" t="s">
        <v>323</v>
      </c>
      <c r="T14">
        <v>0.14706227874379388</v>
      </c>
    </row>
    <row r="15" spans="1:20" x14ac:dyDescent="0.2">
      <c r="A15" s="45" t="s">
        <v>48</v>
      </c>
      <c r="B15">
        <v>150</v>
      </c>
      <c r="C15">
        <v>15.8635</v>
      </c>
      <c r="D15">
        <v>36.078400000000002</v>
      </c>
      <c r="E15">
        <v>26.609000000000002</v>
      </c>
      <c r="F15" s="9">
        <v>2.5400702549599998</v>
      </c>
      <c r="S15" t="s">
        <v>324</v>
      </c>
      <c r="T15">
        <v>1.3512211308499997</v>
      </c>
    </row>
    <row r="16" spans="1:20" x14ac:dyDescent="0.2">
      <c r="A16" s="45" t="s">
        <v>49</v>
      </c>
      <c r="B16">
        <v>300</v>
      </c>
      <c r="C16">
        <v>11.4566</v>
      </c>
      <c r="D16">
        <v>35.409799999999997</v>
      </c>
      <c r="E16">
        <v>27.0105</v>
      </c>
      <c r="F16" s="9">
        <v>2.5212028584400001</v>
      </c>
      <c r="S16" t="s">
        <v>325</v>
      </c>
      <c r="T16">
        <v>1.8062245434300002</v>
      </c>
    </row>
    <row r="17" spans="1:20" x14ac:dyDescent="0.2">
      <c r="A17" s="45" t="s">
        <v>50</v>
      </c>
      <c r="B17">
        <v>600</v>
      </c>
      <c r="C17">
        <v>7.1730999999999998</v>
      </c>
      <c r="D17">
        <v>34.924199999999999</v>
      </c>
      <c r="E17">
        <v>27.334800000000001</v>
      </c>
      <c r="F17" s="9">
        <v>2.2062871991800002</v>
      </c>
      <c r="S17" t="s">
        <v>326</v>
      </c>
      <c r="T17">
        <v>3.1574456742799999</v>
      </c>
    </row>
    <row r="18" spans="1:20" x14ac:dyDescent="0.2">
      <c r="A18" s="45" t="s">
        <v>52</v>
      </c>
      <c r="B18">
        <v>1000</v>
      </c>
      <c r="C18">
        <v>4.9901999999999997</v>
      </c>
      <c r="D18">
        <v>34.926099999999998</v>
      </c>
      <c r="E18">
        <v>27.617899999999999</v>
      </c>
      <c r="F18" s="9">
        <v>2.90132842461</v>
      </c>
      <c r="S18" t="s">
        <v>168</v>
      </c>
      <c r="T18">
        <v>45.608083627359996</v>
      </c>
    </row>
    <row r="19" spans="1:20" ht="17" thickBot="1" x14ac:dyDescent="0.25">
      <c r="A19" s="45" t="s">
        <v>53</v>
      </c>
      <c r="B19">
        <v>1470</v>
      </c>
      <c r="C19">
        <v>4.2831999999999999</v>
      </c>
      <c r="D19">
        <v>34.959499999999998</v>
      </c>
      <c r="E19">
        <v>27.723800000000001</v>
      </c>
      <c r="F19" s="9">
        <v>3.0354992321700003</v>
      </c>
      <c r="S19" s="12" t="s">
        <v>167</v>
      </c>
      <c r="T19" s="12">
        <v>19</v>
      </c>
    </row>
    <row r="20" spans="1:20" x14ac:dyDescent="0.2">
      <c r="A20" s="45" t="s">
        <v>54</v>
      </c>
      <c r="B20">
        <v>2107</v>
      </c>
      <c r="C20">
        <v>4.2531999999999996</v>
      </c>
      <c r="D20">
        <v>34.965000000000003</v>
      </c>
      <c r="E20">
        <v>27.731400000000001</v>
      </c>
      <c r="F20" s="9">
        <v>2.7636013475799999</v>
      </c>
    </row>
    <row r="22" spans="1:20" ht="17" thickBot="1" x14ac:dyDescent="0.25">
      <c r="A22" s="14" t="s">
        <v>350</v>
      </c>
      <c r="C22" s="17"/>
      <c r="D22" s="51" t="s">
        <v>351</v>
      </c>
      <c r="E22" s="17"/>
      <c r="F22" s="17"/>
    </row>
    <row r="23" spans="1:20" x14ac:dyDescent="0.2">
      <c r="A23" s="13"/>
      <c r="B23" s="13" t="s">
        <v>10</v>
      </c>
      <c r="D23" s="13"/>
      <c r="E23" s="13" t="s">
        <v>10</v>
      </c>
      <c r="F23" s="17"/>
      <c r="G23" s="17"/>
      <c r="H23" s="17"/>
      <c r="I23" s="17"/>
    </row>
    <row r="24" spans="1:20" x14ac:dyDescent="0.2">
      <c r="A24" t="s">
        <v>10</v>
      </c>
      <c r="B24">
        <v>1</v>
      </c>
      <c r="D24" t="s">
        <v>10</v>
      </c>
      <c r="E24">
        <v>1</v>
      </c>
    </row>
    <row r="25" spans="1:20" x14ac:dyDescent="0.2">
      <c r="A25" t="s">
        <v>11</v>
      </c>
      <c r="B25">
        <v>-0.99233002851938346</v>
      </c>
      <c r="D25" t="s">
        <v>11</v>
      </c>
      <c r="E25">
        <v>-0.99307873145507175</v>
      </c>
    </row>
    <row r="26" spans="1:20" x14ac:dyDescent="0.2">
      <c r="A26" t="s">
        <v>339</v>
      </c>
      <c r="B26">
        <v>0.47587066274532513</v>
      </c>
      <c r="D26" t="s">
        <v>339</v>
      </c>
      <c r="E26">
        <v>-0.62282949794652809</v>
      </c>
    </row>
    <row r="27" spans="1:20" x14ac:dyDescent="0.2">
      <c r="A27" t="s">
        <v>337</v>
      </c>
      <c r="B27">
        <v>0.76112011272389379</v>
      </c>
      <c r="D27" t="s">
        <v>337</v>
      </c>
      <c r="E27">
        <v>0.94220765350125757</v>
      </c>
    </row>
    <row r="28" spans="1:20" ht="17" thickBot="1" x14ac:dyDescent="0.25">
      <c r="A28" s="12" t="s">
        <v>117</v>
      </c>
      <c r="B28" s="12">
        <v>-0.10240997923530155</v>
      </c>
      <c r="D28" s="12" t="s">
        <v>117</v>
      </c>
      <c r="E28" s="12">
        <v>0.7420087526110416</v>
      </c>
    </row>
    <row r="30" spans="1:20" ht="17" thickBot="1" x14ac:dyDescent="0.25">
      <c r="A30" s="14" t="s">
        <v>352</v>
      </c>
      <c r="D30" s="14" t="s">
        <v>353</v>
      </c>
    </row>
    <row r="31" spans="1:20" x14ac:dyDescent="0.2">
      <c r="A31" s="13"/>
      <c r="B31" s="13" t="s">
        <v>10</v>
      </c>
      <c r="C31" s="17"/>
      <c r="D31" s="13"/>
      <c r="E31" s="13" t="s">
        <v>10</v>
      </c>
      <c r="F31" s="17"/>
      <c r="N31" s="14"/>
    </row>
    <row r="32" spans="1:20" x14ac:dyDescent="0.2">
      <c r="A32" t="s">
        <v>10</v>
      </c>
      <c r="B32">
        <v>1</v>
      </c>
      <c r="D32" t="s">
        <v>10</v>
      </c>
      <c r="E32">
        <v>1</v>
      </c>
      <c r="N32" s="17"/>
      <c r="O32" s="17"/>
      <c r="P32" s="17"/>
    </row>
    <row r="33" spans="1:16" x14ac:dyDescent="0.2">
      <c r="A33" t="s">
        <v>11</v>
      </c>
      <c r="B33">
        <v>-0.9787243822681867</v>
      </c>
      <c r="D33" t="s">
        <v>11</v>
      </c>
      <c r="E33">
        <v>-0.81456010082830577</v>
      </c>
    </row>
    <row r="34" spans="1:16" x14ac:dyDescent="0.2">
      <c r="A34" t="s">
        <v>339</v>
      </c>
      <c r="B34">
        <v>-0.77611055361899162</v>
      </c>
      <c r="D34" t="s">
        <v>339</v>
      </c>
      <c r="E34">
        <v>-0.78894790268731718</v>
      </c>
    </row>
    <row r="35" spans="1:16" x14ac:dyDescent="0.2">
      <c r="A35" t="s">
        <v>337</v>
      </c>
      <c r="B35">
        <v>0.88455159775201442</v>
      </c>
      <c r="D35" t="s">
        <v>337</v>
      </c>
      <c r="E35">
        <v>0.71873081512547055</v>
      </c>
      <c r="G35" s="17"/>
      <c r="H35" s="17"/>
    </row>
    <row r="36" spans="1:16" ht="17" thickBot="1" x14ac:dyDescent="0.25">
      <c r="A36" s="12" t="s">
        <v>117</v>
      </c>
      <c r="B36" s="12">
        <v>0.58053174457068735</v>
      </c>
      <c r="D36" s="12" t="s">
        <v>117</v>
      </c>
      <c r="E36" s="12">
        <v>0.71017528556847132</v>
      </c>
    </row>
    <row r="37" spans="1:16" x14ac:dyDescent="0.2">
      <c r="N37" s="17"/>
      <c r="O37" s="17"/>
      <c r="P37" s="17"/>
    </row>
    <row r="39" spans="1:16" ht="17" thickBot="1" x14ac:dyDescent="0.25">
      <c r="A39" t="s">
        <v>355</v>
      </c>
      <c r="F39" s="17"/>
    </row>
    <row r="40" spans="1:16" x14ac:dyDescent="0.2">
      <c r="A40" s="13"/>
      <c r="B40" s="13" t="s">
        <v>10</v>
      </c>
      <c r="C40" s="13" t="s">
        <v>11</v>
      </c>
      <c r="D40" s="13" t="s">
        <v>339</v>
      </c>
      <c r="E40" s="13" t="s">
        <v>337</v>
      </c>
    </row>
    <row r="41" spans="1:16" ht="17" thickBot="1" x14ac:dyDescent="0.25">
      <c r="A41" s="12" t="s">
        <v>354</v>
      </c>
      <c r="B41" s="12">
        <v>0.51522571042647047</v>
      </c>
      <c r="C41" s="12">
        <v>-0.54726166390440678</v>
      </c>
      <c r="D41" s="12">
        <v>-0.59236516152782548</v>
      </c>
      <c r="E41" s="12">
        <v>0.16047011580865561</v>
      </c>
    </row>
    <row r="42" spans="1:16" ht="17" thickBot="1" x14ac:dyDescent="0.25">
      <c r="A42" t="s">
        <v>356</v>
      </c>
      <c r="B42" s="12">
        <v>0.66520843705806054</v>
      </c>
      <c r="C42" s="12">
        <v>-0.80135119641262276</v>
      </c>
      <c r="D42" s="12">
        <v>-0.48736925644519713</v>
      </c>
      <c r="E42" s="12">
        <v>0.86373361828867568</v>
      </c>
    </row>
    <row r="43" spans="1:16" ht="17" thickBot="1" x14ac:dyDescent="0.25">
      <c r="A43" s="12" t="s">
        <v>63</v>
      </c>
      <c r="B43" s="12">
        <v>-0.10240997923530155</v>
      </c>
      <c r="C43" s="12">
        <v>0.15044308850981108</v>
      </c>
      <c r="D43" s="12">
        <v>-0.83466091803932807</v>
      </c>
      <c r="E43" s="12">
        <v>-0.63341628146603135</v>
      </c>
    </row>
    <row r="44" spans="1:16" ht="17" thickBot="1" x14ac:dyDescent="0.25">
      <c r="A44" s="12" t="s">
        <v>351</v>
      </c>
      <c r="B44" s="12">
        <v>0.7420087526110416</v>
      </c>
      <c r="C44" s="12">
        <v>-0.79345265892252836</v>
      </c>
      <c r="D44" s="12">
        <v>5.5736363198202583E-2</v>
      </c>
      <c r="E44" s="12">
        <v>0.90501745811846046</v>
      </c>
    </row>
    <row r="45" spans="1:16" ht="17" thickBot="1" x14ac:dyDescent="0.25">
      <c r="A45" s="12" t="s">
        <v>65</v>
      </c>
      <c r="B45" s="12">
        <v>0.58053174457068735</v>
      </c>
      <c r="C45" s="12">
        <v>-0.72903694544238429</v>
      </c>
      <c r="D45" s="12">
        <v>1.4537211127152163E-2</v>
      </c>
      <c r="E45" s="12">
        <v>0.88156358517867639</v>
      </c>
      <c r="H45" s="17"/>
      <c r="I45" s="17"/>
      <c r="J45" s="17"/>
    </row>
    <row r="46" spans="1:16" ht="17" thickBot="1" x14ac:dyDescent="0.25">
      <c r="A46" s="12" t="s">
        <v>64</v>
      </c>
      <c r="B46" s="12">
        <v>0.71017528556847132</v>
      </c>
      <c r="C46" s="12">
        <v>-0.81697383482875185</v>
      </c>
      <c r="D46" s="12">
        <v>-0.63101537220700954</v>
      </c>
      <c r="E46" s="12">
        <v>0.85186660056757468</v>
      </c>
    </row>
    <row r="48" spans="1:16" x14ac:dyDescent="0.2">
      <c r="F48" s="17"/>
    </row>
    <row r="49" spans="1:13" x14ac:dyDescent="0.2">
      <c r="A49" s="17"/>
      <c r="B49" s="17"/>
      <c r="C49" s="17"/>
      <c r="D49" s="17"/>
      <c r="E49" s="17"/>
      <c r="F49" s="17"/>
      <c r="H49" s="14"/>
      <c r="I49" s="17"/>
      <c r="J49" s="17"/>
    </row>
    <row r="50" spans="1:13" x14ac:dyDescent="0.2">
      <c r="H50" s="17"/>
      <c r="I50" s="17"/>
      <c r="J50" s="17"/>
    </row>
    <row r="52" spans="1:13" x14ac:dyDescent="0.2">
      <c r="H52" s="17"/>
      <c r="I52" s="17"/>
      <c r="J52" s="17"/>
      <c r="K52" s="17"/>
      <c r="L52" s="17"/>
      <c r="M52" s="17"/>
    </row>
    <row r="55" spans="1:13" x14ac:dyDescent="0.2">
      <c r="A55" s="17"/>
      <c r="B55" s="17"/>
      <c r="C55" s="17"/>
      <c r="D55" s="17"/>
      <c r="E55" s="17"/>
      <c r="F55" s="17"/>
    </row>
    <row r="59" spans="1:13" x14ac:dyDescent="0.2">
      <c r="H59" s="14"/>
    </row>
    <row r="60" spans="1:13" x14ac:dyDescent="0.2">
      <c r="H60" s="17"/>
      <c r="I60" s="17"/>
      <c r="J60" s="1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0690-3347-B848-A193-026003D798BB}">
  <dimension ref="A1:M20"/>
  <sheetViews>
    <sheetView workbookViewId="0">
      <selection activeCell="L15" sqref="L15"/>
    </sheetView>
  </sheetViews>
  <sheetFormatPr baseColWidth="10" defaultRowHeight="16" x14ac:dyDescent="0.2"/>
  <cols>
    <col min="1" max="1" width="16.5" bestFit="1" customWidth="1"/>
    <col min="2" max="2" width="31.5" bestFit="1" customWidth="1"/>
    <col min="3" max="3" width="12.1640625" bestFit="1" customWidth="1"/>
    <col min="4" max="4" width="11.1640625" customWidth="1"/>
    <col min="5" max="5" width="15.5" bestFit="1" customWidth="1"/>
    <col min="6" max="6" width="13.83203125" bestFit="1" customWidth="1"/>
    <col min="8" max="8" width="24.1640625" customWidth="1"/>
  </cols>
  <sheetData>
    <row r="1" spans="1:13" ht="21" x14ac:dyDescent="0.25">
      <c r="A1" s="3" t="s">
        <v>1</v>
      </c>
      <c r="B1" s="3" t="s">
        <v>21</v>
      </c>
      <c r="C1" s="3" t="s">
        <v>10</v>
      </c>
      <c r="D1" s="3" t="s">
        <v>11</v>
      </c>
      <c r="E1" s="3" t="s">
        <v>339</v>
      </c>
      <c r="F1" s="3" t="s">
        <v>337</v>
      </c>
    </row>
    <row r="2" spans="1:13" x14ac:dyDescent="0.2">
      <c r="A2" t="s">
        <v>25</v>
      </c>
      <c r="B2" s="1">
        <v>43.410119333711499</v>
      </c>
      <c r="C2">
        <v>3</v>
      </c>
      <c r="D2">
        <v>27.846499999999999</v>
      </c>
      <c r="E2">
        <v>29.641100000000002</v>
      </c>
      <c r="F2">
        <v>18.419799999999999</v>
      </c>
    </row>
    <row r="3" spans="1:13" x14ac:dyDescent="0.2">
      <c r="A3" t="s">
        <v>39</v>
      </c>
      <c r="B3" s="1">
        <v>36.015360650301702</v>
      </c>
      <c r="C3">
        <v>3</v>
      </c>
      <c r="D3">
        <v>27.436800000000002</v>
      </c>
      <c r="E3">
        <v>35.974299999999999</v>
      </c>
      <c r="F3">
        <v>23.3111</v>
      </c>
      <c r="J3" s="17"/>
      <c r="K3" s="17"/>
      <c r="L3" s="17"/>
      <c r="M3" s="17"/>
    </row>
    <row r="4" spans="1:13" ht="17" thickBot="1" x14ac:dyDescent="0.25">
      <c r="A4" t="s">
        <v>45</v>
      </c>
      <c r="B4" s="1">
        <v>37.313953874414103</v>
      </c>
      <c r="C4">
        <v>3</v>
      </c>
      <c r="D4">
        <v>27.1768</v>
      </c>
      <c r="E4">
        <v>36.223599999999998</v>
      </c>
      <c r="F4">
        <v>23.582899999999999</v>
      </c>
      <c r="H4" t="s">
        <v>361</v>
      </c>
    </row>
    <row r="5" spans="1:13" x14ac:dyDescent="0.2">
      <c r="A5" t="s">
        <v>31</v>
      </c>
      <c r="B5" s="1">
        <v>38.036246750237098</v>
      </c>
      <c r="C5">
        <v>15</v>
      </c>
      <c r="D5">
        <v>26.537800000000001</v>
      </c>
      <c r="E5">
        <v>36.196800000000003</v>
      </c>
      <c r="F5">
        <v>23.766999999999999</v>
      </c>
      <c r="H5" s="13"/>
      <c r="I5" s="13" t="s">
        <v>360</v>
      </c>
    </row>
    <row r="6" spans="1:13" x14ac:dyDescent="0.2">
      <c r="A6" t="s">
        <v>41</v>
      </c>
      <c r="B6" s="1">
        <v>35.437489874702102</v>
      </c>
      <c r="C6">
        <v>21</v>
      </c>
      <c r="D6">
        <v>26.4268</v>
      </c>
      <c r="E6">
        <v>36.318899999999999</v>
      </c>
      <c r="F6">
        <v>23.894300000000001</v>
      </c>
      <c r="H6" t="s">
        <v>360</v>
      </c>
      <c r="I6">
        <v>1</v>
      </c>
    </row>
    <row r="7" spans="1:13" x14ac:dyDescent="0.2">
      <c r="A7" t="s">
        <v>46</v>
      </c>
      <c r="B7" s="1">
        <v>35.770520902639397</v>
      </c>
      <c r="C7">
        <v>25</v>
      </c>
      <c r="D7">
        <v>26.148499999999999</v>
      </c>
      <c r="E7">
        <v>36.360399999999998</v>
      </c>
      <c r="F7">
        <v>24.013500000000001</v>
      </c>
      <c r="H7" t="s">
        <v>10</v>
      </c>
      <c r="I7">
        <v>0.54839082763544533</v>
      </c>
    </row>
    <row r="8" spans="1:13" x14ac:dyDescent="0.2">
      <c r="A8" t="s">
        <v>33</v>
      </c>
      <c r="B8" s="1">
        <v>38.422385351414597</v>
      </c>
      <c r="C8">
        <v>70</v>
      </c>
      <c r="D8">
        <v>21.548200000000001</v>
      </c>
      <c r="E8">
        <v>36.448599999999999</v>
      </c>
      <c r="F8">
        <v>25.445699999999999</v>
      </c>
      <c r="H8" t="s">
        <v>11</v>
      </c>
      <c r="I8">
        <v>-0.78460524808916943</v>
      </c>
    </row>
    <row r="9" spans="1:13" x14ac:dyDescent="0.2">
      <c r="A9" t="s">
        <v>47</v>
      </c>
      <c r="B9" s="1">
        <v>39.377890306726897</v>
      </c>
      <c r="C9">
        <v>73</v>
      </c>
      <c r="D9">
        <v>21.174399999999999</v>
      </c>
      <c r="E9">
        <v>36.500599999999999</v>
      </c>
      <c r="F9">
        <v>25.588899999999999</v>
      </c>
      <c r="H9" t="s">
        <v>339</v>
      </c>
      <c r="I9">
        <v>-0.40082557758554377</v>
      </c>
    </row>
    <row r="10" spans="1:13" ht="17" thickBot="1" x14ac:dyDescent="0.25">
      <c r="A10" t="s">
        <v>42</v>
      </c>
      <c r="B10" s="1">
        <v>38.918417232953303</v>
      </c>
      <c r="C10">
        <v>88</v>
      </c>
      <c r="D10">
        <v>21.282599999999999</v>
      </c>
      <c r="E10">
        <v>36.493000000000002</v>
      </c>
      <c r="F10">
        <v>25.5532</v>
      </c>
      <c r="H10" s="12" t="s">
        <v>337</v>
      </c>
      <c r="I10" s="12">
        <v>0.47227016055064724</v>
      </c>
    </row>
    <row r="11" spans="1:13" x14ac:dyDescent="0.2">
      <c r="A11" t="s">
        <v>35</v>
      </c>
      <c r="B11" s="1">
        <v>43.277176506145402</v>
      </c>
      <c r="C11">
        <v>100</v>
      </c>
      <c r="D11">
        <v>20.136900000000001</v>
      </c>
      <c r="E11">
        <v>36.5015</v>
      </c>
      <c r="F11">
        <v>25.871099999999998</v>
      </c>
    </row>
    <row r="12" spans="1:13" x14ac:dyDescent="0.2">
      <c r="A12" t="s">
        <v>43</v>
      </c>
      <c r="B12" s="1">
        <v>41.732852379053398</v>
      </c>
      <c r="C12">
        <v>150</v>
      </c>
      <c r="D12">
        <v>17.534400000000002</v>
      </c>
      <c r="E12">
        <v>36.307000000000002</v>
      </c>
      <c r="F12">
        <v>26.388400000000001</v>
      </c>
      <c r="J12" s="17"/>
      <c r="K12" s="17"/>
      <c r="L12" s="17"/>
      <c r="M12" s="17"/>
    </row>
    <row r="13" spans="1:13" ht="17" thickBot="1" x14ac:dyDescent="0.25">
      <c r="A13" t="s">
        <v>48</v>
      </c>
      <c r="B13" s="1">
        <v>43.243304019182297</v>
      </c>
      <c r="C13">
        <v>150</v>
      </c>
      <c r="D13">
        <v>15.8635</v>
      </c>
      <c r="E13">
        <v>36.078400000000002</v>
      </c>
      <c r="F13">
        <v>26.609000000000002</v>
      </c>
      <c r="H13" t="s">
        <v>362</v>
      </c>
    </row>
    <row r="14" spans="1:13" x14ac:dyDescent="0.2">
      <c r="A14" t="s">
        <v>37</v>
      </c>
      <c r="B14" s="1">
        <v>43.149141358092997</v>
      </c>
      <c r="C14">
        <v>200</v>
      </c>
      <c r="D14">
        <v>14.0717</v>
      </c>
      <c r="E14">
        <v>35.805900000000001</v>
      </c>
      <c r="F14">
        <v>26.795000000000002</v>
      </c>
      <c r="H14" s="13"/>
      <c r="I14" s="13" t="s">
        <v>360</v>
      </c>
    </row>
    <row r="15" spans="1:13" x14ac:dyDescent="0.2">
      <c r="A15" t="s">
        <v>49</v>
      </c>
      <c r="B15" s="1">
        <v>44.1819526889009</v>
      </c>
      <c r="C15">
        <v>300</v>
      </c>
      <c r="D15">
        <v>11.4566</v>
      </c>
      <c r="E15">
        <v>35.409799999999997</v>
      </c>
      <c r="F15">
        <v>27.0105</v>
      </c>
      <c r="H15" t="s">
        <v>360</v>
      </c>
      <c r="I15">
        <v>1</v>
      </c>
    </row>
    <row r="16" spans="1:13" x14ac:dyDescent="0.2">
      <c r="A16" t="s">
        <v>44</v>
      </c>
      <c r="B16" s="1">
        <v>41.241302698240602</v>
      </c>
      <c r="C16">
        <v>375</v>
      </c>
      <c r="D16">
        <v>10.164099999999999</v>
      </c>
      <c r="E16">
        <v>35.220199999999998</v>
      </c>
      <c r="F16">
        <v>27.095700000000001</v>
      </c>
      <c r="H16" t="s">
        <v>10</v>
      </c>
      <c r="I16">
        <v>0.58130838007232621</v>
      </c>
    </row>
    <row r="17" spans="1:9" x14ac:dyDescent="0.2">
      <c r="A17" t="s">
        <v>50</v>
      </c>
      <c r="B17" s="1">
        <v>49.596893582423498</v>
      </c>
      <c r="C17">
        <v>600</v>
      </c>
      <c r="D17">
        <v>7.1730999999999998</v>
      </c>
      <c r="E17">
        <v>34.924199999999999</v>
      </c>
      <c r="F17">
        <v>27.334800000000001</v>
      </c>
      <c r="H17" t="s">
        <v>11</v>
      </c>
      <c r="I17">
        <v>-0.8705917159371086</v>
      </c>
    </row>
    <row r="18" spans="1:9" x14ac:dyDescent="0.2">
      <c r="A18" t="s">
        <v>52</v>
      </c>
      <c r="B18" s="1">
        <v>43.563345259297201</v>
      </c>
      <c r="C18">
        <v>1000</v>
      </c>
      <c r="D18">
        <v>4.9901999999999997</v>
      </c>
      <c r="E18">
        <v>34.926099999999998</v>
      </c>
      <c r="F18">
        <v>27.617899999999999</v>
      </c>
      <c r="H18" t="s">
        <v>339</v>
      </c>
      <c r="I18">
        <v>-0.70834418074075778</v>
      </c>
    </row>
    <row r="19" spans="1:9" ht="17" thickBot="1" x14ac:dyDescent="0.25">
      <c r="A19" t="s">
        <v>53</v>
      </c>
      <c r="B19" s="1">
        <v>45.9266235142913</v>
      </c>
      <c r="C19">
        <v>1470</v>
      </c>
      <c r="D19">
        <v>4.2831999999999999</v>
      </c>
      <c r="E19">
        <v>34.959499999999998</v>
      </c>
      <c r="F19">
        <v>27.723800000000001</v>
      </c>
      <c r="H19" s="12" t="s">
        <v>337</v>
      </c>
      <c r="I19" s="12">
        <v>0.88245169721258221</v>
      </c>
    </row>
    <row r="20" spans="1:9" x14ac:dyDescent="0.2">
      <c r="A20" t="s">
        <v>54</v>
      </c>
      <c r="B20" s="1">
        <v>44.183333452898403</v>
      </c>
      <c r="C20">
        <v>2107</v>
      </c>
      <c r="D20">
        <v>4.2531999999999996</v>
      </c>
      <c r="E20">
        <v>34.965000000000003</v>
      </c>
      <c r="F20">
        <v>27.731400000000001</v>
      </c>
    </row>
  </sheetData>
  <sortState xmlns:xlrd2="http://schemas.microsoft.com/office/spreadsheetml/2017/richdata2" ref="A2:F20">
    <sortCondition ref="C2:C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86FA-2B58-6A45-95AB-E0F9619B9482}">
  <dimension ref="A1:M40"/>
  <sheetViews>
    <sheetView workbookViewId="0">
      <selection activeCell="L2" sqref="L2"/>
    </sheetView>
  </sheetViews>
  <sheetFormatPr baseColWidth="10" defaultRowHeight="16" x14ac:dyDescent="0.2"/>
  <cols>
    <col min="1" max="1" width="28.6640625" bestFit="1" customWidth="1"/>
    <col min="2" max="2" width="11.5" bestFit="1" customWidth="1"/>
    <col min="3" max="3" width="13.5" bestFit="1" customWidth="1"/>
    <col min="4" max="4" width="9.5" bestFit="1" customWidth="1"/>
    <col min="5" max="5" width="8" bestFit="1" customWidth="1"/>
    <col min="6" max="6" width="10.5" bestFit="1" customWidth="1"/>
    <col min="8" max="8" width="9.5" bestFit="1" customWidth="1"/>
    <col min="9" max="9" width="12.1640625" bestFit="1" customWidth="1"/>
    <col min="10" max="10" width="11.1640625" bestFit="1" customWidth="1"/>
    <col min="11" max="11" width="15.5" bestFit="1" customWidth="1"/>
    <col min="12" max="13" width="15.1640625" bestFit="1" customWidth="1"/>
  </cols>
  <sheetData>
    <row r="1" spans="1:13" ht="21" x14ac:dyDescent="0.25">
      <c r="A1" s="3" t="s">
        <v>1</v>
      </c>
      <c r="B1" s="3" t="s">
        <v>0</v>
      </c>
      <c r="C1" s="3" t="s">
        <v>4</v>
      </c>
      <c r="D1" s="3" t="s">
        <v>227</v>
      </c>
      <c r="E1" s="4" t="s">
        <v>3</v>
      </c>
      <c r="F1" s="3" t="s">
        <v>8</v>
      </c>
      <c r="G1" s="3" t="s">
        <v>228</v>
      </c>
      <c r="H1" s="3" t="s">
        <v>6</v>
      </c>
      <c r="I1" s="3" t="s">
        <v>10</v>
      </c>
      <c r="J1" s="3" t="s">
        <v>11</v>
      </c>
      <c r="K1" s="3" t="s">
        <v>339</v>
      </c>
      <c r="L1" s="3" t="s">
        <v>337</v>
      </c>
      <c r="M1" s="3" t="s">
        <v>229</v>
      </c>
    </row>
    <row r="2" spans="1:13" x14ac:dyDescent="0.2">
      <c r="A2" t="s">
        <v>341</v>
      </c>
      <c r="B2" t="s">
        <v>24</v>
      </c>
      <c r="C2" t="s">
        <v>28</v>
      </c>
      <c r="D2" t="s">
        <v>230</v>
      </c>
      <c r="E2" t="s">
        <v>132</v>
      </c>
      <c r="F2" t="s">
        <v>231</v>
      </c>
      <c r="G2" t="s">
        <v>24</v>
      </c>
      <c r="H2" t="s">
        <v>24</v>
      </c>
      <c r="I2">
        <v>3</v>
      </c>
      <c r="J2">
        <v>27.1768</v>
      </c>
      <c r="K2">
        <v>36.223599999999998</v>
      </c>
      <c r="L2">
        <v>23.582899449999999</v>
      </c>
      <c r="M2">
        <v>5.0999999999999996</v>
      </c>
    </row>
    <row r="3" spans="1:13" x14ac:dyDescent="0.2">
      <c r="A3" t="s">
        <v>232</v>
      </c>
      <c r="B3" t="s">
        <v>24</v>
      </c>
      <c r="C3" t="s">
        <v>28</v>
      </c>
      <c r="D3" t="s">
        <v>230</v>
      </c>
      <c r="E3" t="s">
        <v>132</v>
      </c>
      <c r="F3" t="s">
        <v>231</v>
      </c>
      <c r="G3" t="s">
        <v>24</v>
      </c>
      <c r="H3" t="s">
        <v>24</v>
      </c>
      <c r="I3">
        <v>21</v>
      </c>
      <c r="J3">
        <v>26.148499999999999</v>
      </c>
      <c r="K3">
        <v>36.360399999999998</v>
      </c>
      <c r="L3">
        <v>24.013491869999999</v>
      </c>
      <c r="M3">
        <v>5.5</v>
      </c>
    </row>
    <row r="4" spans="1:13" x14ac:dyDescent="0.2">
      <c r="A4" t="s">
        <v>233</v>
      </c>
      <c r="B4" t="s">
        <v>24</v>
      </c>
      <c r="C4" t="s">
        <v>28</v>
      </c>
      <c r="D4" t="s">
        <v>230</v>
      </c>
      <c r="E4" t="s">
        <v>132</v>
      </c>
      <c r="F4" t="s">
        <v>231</v>
      </c>
      <c r="G4" t="s">
        <v>24</v>
      </c>
      <c r="H4" t="s">
        <v>24</v>
      </c>
      <c r="I4">
        <v>88</v>
      </c>
      <c r="J4">
        <v>21.174399999999999</v>
      </c>
      <c r="K4">
        <v>36.500599999999999</v>
      </c>
      <c r="L4">
        <v>25.588882290000001</v>
      </c>
      <c r="M4">
        <v>5</v>
      </c>
    </row>
    <row r="5" spans="1:13" x14ac:dyDescent="0.2">
      <c r="A5" t="s">
        <v>234</v>
      </c>
      <c r="B5" t="s">
        <v>24</v>
      </c>
      <c r="C5" t="s">
        <v>28</v>
      </c>
      <c r="D5" t="s">
        <v>230</v>
      </c>
      <c r="E5" t="s">
        <v>132</v>
      </c>
      <c r="F5" t="s">
        <v>231</v>
      </c>
      <c r="G5" t="s">
        <v>24</v>
      </c>
      <c r="H5" t="s">
        <v>24</v>
      </c>
      <c r="I5">
        <v>150</v>
      </c>
      <c r="J5">
        <v>15.8635</v>
      </c>
      <c r="K5">
        <v>36.078400000000002</v>
      </c>
      <c r="L5">
        <v>26.608953899999999</v>
      </c>
      <c r="M5">
        <v>4.4000000000000004</v>
      </c>
    </row>
    <row r="6" spans="1:13" x14ac:dyDescent="0.2">
      <c r="A6" t="s">
        <v>235</v>
      </c>
      <c r="B6" t="s">
        <v>24</v>
      </c>
      <c r="C6" t="s">
        <v>28</v>
      </c>
      <c r="D6" t="s">
        <v>230</v>
      </c>
      <c r="E6" t="s">
        <v>132</v>
      </c>
      <c r="F6" t="s">
        <v>231</v>
      </c>
      <c r="G6" t="s">
        <v>24</v>
      </c>
      <c r="H6" t="s">
        <v>24</v>
      </c>
      <c r="I6">
        <v>300</v>
      </c>
      <c r="J6">
        <v>11.4566</v>
      </c>
      <c r="K6">
        <v>35.409799999999997</v>
      </c>
      <c r="L6">
        <v>27.010522829999999</v>
      </c>
      <c r="M6">
        <v>3.6</v>
      </c>
    </row>
    <row r="7" spans="1:13" x14ac:dyDescent="0.2">
      <c r="A7" t="s">
        <v>236</v>
      </c>
      <c r="B7" t="s">
        <v>24</v>
      </c>
      <c r="C7" t="s">
        <v>28</v>
      </c>
      <c r="D7" t="s">
        <v>230</v>
      </c>
      <c r="E7" t="s">
        <v>132</v>
      </c>
      <c r="F7" t="s">
        <v>231</v>
      </c>
      <c r="G7" t="s">
        <v>24</v>
      </c>
      <c r="H7" t="s">
        <v>24</v>
      </c>
      <c r="I7">
        <v>600</v>
      </c>
      <c r="J7">
        <v>7.1730999999999998</v>
      </c>
      <c r="K7">
        <v>34.924199999999999</v>
      </c>
      <c r="L7">
        <v>27.334842500000001</v>
      </c>
      <c r="M7">
        <v>5.3</v>
      </c>
    </row>
    <row r="8" spans="1:13" x14ac:dyDescent="0.2">
      <c r="A8" t="s">
        <v>237</v>
      </c>
      <c r="B8" t="s">
        <v>24</v>
      </c>
      <c r="C8" t="s">
        <v>28</v>
      </c>
      <c r="D8" t="s">
        <v>230</v>
      </c>
      <c r="E8" t="s">
        <v>132</v>
      </c>
      <c r="F8" t="s">
        <v>231</v>
      </c>
      <c r="G8" t="s">
        <v>24</v>
      </c>
      <c r="H8" t="s">
        <v>24</v>
      </c>
      <c r="I8">
        <v>1000</v>
      </c>
      <c r="J8">
        <v>4.9901999999999997</v>
      </c>
      <c r="K8">
        <v>34.926099999999998</v>
      </c>
      <c r="L8">
        <v>27.617862410000001</v>
      </c>
      <c r="M8">
        <v>4.9000000000000004</v>
      </c>
    </row>
    <row r="9" spans="1:13" x14ac:dyDescent="0.2">
      <c r="A9" t="s">
        <v>238</v>
      </c>
      <c r="B9" t="s">
        <v>24</v>
      </c>
      <c r="C9" t="s">
        <v>28</v>
      </c>
      <c r="D9" t="s">
        <v>230</v>
      </c>
      <c r="E9" t="s">
        <v>132</v>
      </c>
      <c r="F9" t="s">
        <v>231</v>
      </c>
      <c r="G9" t="s">
        <v>24</v>
      </c>
      <c r="H9" t="s">
        <v>24</v>
      </c>
      <c r="I9">
        <v>1470</v>
      </c>
      <c r="J9">
        <v>4.2831999999999999</v>
      </c>
      <c r="K9">
        <v>34.959499999999998</v>
      </c>
      <c r="L9">
        <v>27.723835009999998</v>
      </c>
      <c r="M9">
        <v>4.5999999999999996</v>
      </c>
    </row>
    <row r="10" spans="1:13" x14ac:dyDescent="0.2">
      <c r="A10" t="s">
        <v>239</v>
      </c>
      <c r="B10" t="s">
        <v>24</v>
      </c>
      <c r="C10" t="s">
        <v>28</v>
      </c>
      <c r="D10" t="s">
        <v>230</v>
      </c>
      <c r="E10" t="s">
        <v>132</v>
      </c>
      <c r="F10" t="s">
        <v>231</v>
      </c>
      <c r="G10" t="s">
        <v>24</v>
      </c>
      <c r="H10" t="s">
        <v>24</v>
      </c>
      <c r="I10">
        <v>2107</v>
      </c>
      <c r="J10">
        <v>4.2531999999999996</v>
      </c>
      <c r="K10">
        <v>34.965000000000003</v>
      </c>
      <c r="L10">
        <v>27.731449690000002</v>
      </c>
      <c r="M10">
        <v>5.0999999999999996</v>
      </c>
    </row>
    <row r="11" spans="1:13" x14ac:dyDescent="0.2">
      <c r="A11" t="s">
        <v>240</v>
      </c>
      <c r="B11" t="s">
        <v>241</v>
      </c>
      <c r="C11" t="s">
        <v>28</v>
      </c>
      <c r="D11" t="s">
        <v>222</v>
      </c>
      <c r="E11" t="s">
        <v>222</v>
      </c>
      <c r="F11" t="s">
        <v>242</v>
      </c>
      <c r="G11" s="2">
        <v>40917</v>
      </c>
      <c r="H11" t="s">
        <v>243</v>
      </c>
      <c r="I11">
        <v>5</v>
      </c>
      <c r="J11">
        <v>24.96555</v>
      </c>
      <c r="K11">
        <v>36.193733000000002</v>
      </c>
      <c r="L11">
        <v>24.254245619999999</v>
      </c>
      <c r="M11">
        <v>5.8</v>
      </c>
    </row>
    <row r="12" spans="1:13" x14ac:dyDescent="0.2">
      <c r="A12" t="s">
        <v>244</v>
      </c>
      <c r="B12" t="s">
        <v>245</v>
      </c>
      <c r="C12" t="s">
        <v>28</v>
      </c>
      <c r="D12" t="s">
        <v>222</v>
      </c>
      <c r="E12" t="s">
        <v>222</v>
      </c>
      <c r="F12" t="s">
        <v>242</v>
      </c>
      <c r="G12" s="2">
        <v>40917</v>
      </c>
      <c r="H12" t="s">
        <v>243</v>
      </c>
      <c r="I12">
        <v>125</v>
      </c>
      <c r="J12">
        <v>24.948841999999999</v>
      </c>
      <c r="K12">
        <v>36.172193999999998</v>
      </c>
      <c r="L12">
        <v>24.243054969999999</v>
      </c>
      <c r="M12">
        <v>5.7</v>
      </c>
    </row>
    <row r="13" spans="1:13" x14ac:dyDescent="0.2">
      <c r="A13" t="s">
        <v>246</v>
      </c>
      <c r="B13" t="s">
        <v>247</v>
      </c>
      <c r="C13" t="s">
        <v>28</v>
      </c>
      <c r="D13" t="s">
        <v>222</v>
      </c>
      <c r="E13" t="s">
        <v>222</v>
      </c>
      <c r="F13" t="s">
        <v>242</v>
      </c>
      <c r="G13" s="2">
        <v>40918</v>
      </c>
      <c r="H13" t="s">
        <v>243</v>
      </c>
      <c r="I13">
        <v>640</v>
      </c>
      <c r="J13">
        <v>9.7562569999999997</v>
      </c>
      <c r="K13">
        <v>35.165658000000001</v>
      </c>
      <c r="L13">
        <v>27.12294876</v>
      </c>
      <c r="M13">
        <v>5.6</v>
      </c>
    </row>
    <row r="14" spans="1:13" x14ac:dyDescent="0.2">
      <c r="A14" t="s">
        <v>248</v>
      </c>
      <c r="B14" t="s">
        <v>249</v>
      </c>
      <c r="C14" t="s">
        <v>220</v>
      </c>
      <c r="D14" t="s">
        <v>250</v>
      </c>
      <c r="E14" t="s">
        <v>251</v>
      </c>
      <c r="F14" t="s">
        <v>252</v>
      </c>
      <c r="G14" s="2">
        <v>40880</v>
      </c>
      <c r="H14" t="s">
        <v>253</v>
      </c>
      <c r="I14">
        <v>40</v>
      </c>
      <c r="J14">
        <v>25.324000000000002</v>
      </c>
      <c r="K14">
        <v>37.395000000000003</v>
      </c>
      <c r="L14">
        <v>25.052622939999999</v>
      </c>
      <c r="M14">
        <v>5.6</v>
      </c>
    </row>
    <row r="15" spans="1:13" x14ac:dyDescent="0.2">
      <c r="A15" t="s">
        <v>254</v>
      </c>
      <c r="B15" t="s">
        <v>255</v>
      </c>
      <c r="C15" t="s">
        <v>220</v>
      </c>
      <c r="D15" t="s">
        <v>250</v>
      </c>
      <c r="E15" t="s">
        <v>251</v>
      </c>
      <c r="F15" t="s">
        <v>252</v>
      </c>
      <c r="G15" s="2">
        <v>40880</v>
      </c>
      <c r="H15" t="s">
        <v>253</v>
      </c>
      <c r="I15">
        <v>100</v>
      </c>
      <c r="J15">
        <v>22.44</v>
      </c>
      <c r="K15">
        <v>37.314999</v>
      </c>
      <c r="L15">
        <v>25.852548049999999</v>
      </c>
      <c r="M15">
        <v>5.6</v>
      </c>
    </row>
    <row r="16" spans="1:13" x14ac:dyDescent="0.2">
      <c r="A16" t="s">
        <v>256</v>
      </c>
      <c r="B16" t="s">
        <v>257</v>
      </c>
      <c r="C16" t="s">
        <v>220</v>
      </c>
      <c r="D16" t="s">
        <v>250</v>
      </c>
      <c r="E16" t="s">
        <v>251</v>
      </c>
      <c r="F16" t="s">
        <v>252</v>
      </c>
      <c r="G16" s="2">
        <v>40880</v>
      </c>
      <c r="H16" t="s">
        <v>253</v>
      </c>
      <c r="I16">
        <v>184</v>
      </c>
      <c r="J16">
        <v>18.195</v>
      </c>
      <c r="K16">
        <v>36.589001000000003</v>
      </c>
      <c r="L16">
        <v>26.44097945</v>
      </c>
      <c r="M16">
        <v>5.6</v>
      </c>
    </row>
    <row r="17" spans="1:13" x14ac:dyDescent="0.2">
      <c r="A17" t="s">
        <v>258</v>
      </c>
      <c r="B17" t="s">
        <v>259</v>
      </c>
      <c r="C17" t="s">
        <v>220</v>
      </c>
      <c r="D17" t="s">
        <v>250</v>
      </c>
      <c r="E17" t="s">
        <v>251</v>
      </c>
      <c r="F17" t="s">
        <v>252</v>
      </c>
      <c r="G17" s="2">
        <v>40880</v>
      </c>
      <c r="H17" t="s">
        <v>253</v>
      </c>
      <c r="I17">
        <v>301</v>
      </c>
      <c r="J17">
        <v>16.056999999999999</v>
      </c>
      <c r="K17">
        <v>36.228000999999999</v>
      </c>
      <c r="L17">
        <v>26.679522429999999</v>
      </c>
      <c r="M17">
        <v>5.6</v>
      </c>
    </row>
    <row r="18" spans="1:13" x14ac:dyDescent="0.2">
      <c r="A18" t="s">
        <v>260</v>
      </c>
      <c r="B18" t="s">
        <v>261</v>
      </c>
      <c r="C18" t="s">
        <v>220</v>
      </c>
      <c r="D18" t="s">
        <v>250</v>
      </c>
      <c r="E18" t="s">
        <v>251</v>
      </c>
      <c r="F18" t="s">
        <v>252</v>
      </c>
      <c r="G18" s="2">
        <v>40880</v>
      </c>
      <c r="H18" t="s">
        <v>253</v>
      </c>
      <c r="I18">
        <v>500</v>
      </c>
      <c r="J18">
        <v>12.725</v>
      </c>
      <c r="K18">
        <v>35.717998999999999</v>
      </c>
      <c r="L18">
        <v>27.00470344</v>
      </c>
      <c r="M18">
        <v>5.6</v>
      </c>
    </row>
    <row r="19" spans="1:13" x14ac:dyDescent="0.2">
      <c r="A19" t="s">
        <v>262</v>
      </c>
      <c r="B19" t="s">
        <v>263</v>
      </c>
      <c r="C19" t="s">
        <v>220</v>
      </c>
      <c r="D19" t="s">
        <v>250</v>
      </c>
      <c r="E19" t="s">
        <v>251</v>
      </c>
      <c r="F19" t="s">
        <v>252</v>
      </c>
      <c r="G19" s="2">
        <v>40880</v>
      </c>
      <c r="H19" t="s">
        <v>253</v>
      </c>
      <c r="I19">
        <v>1055</v>
      </c>
      <c r="J19">
        <v>6.1429999999999998</v>
      </c>
      <c r="K19">
        <v>35.001998999999998</v>
      </c>
      <c r="L19">
        <v>27.535873980000002</v>
      </c>
      <c r="M19">
        <v>5.5</v>
      </c>
    </row>
    <row r="20" spans="1:13" x14ac:dyDescent="0.2">
      <c r="A20" t="s">
        <v>264</v>
      </c>
      <c r="B20" t="s">
        <v>265</v>
      </c>
      <c r="C20" t="s">
        <v>220</v>
      </c>
      <c r="D20" t="s">
        <v>222</v>
      </c>
      <c r="E20" t="s">
        <v>222</v>
      </c>
      <c r="F20" t="s">
        <v>266</v>
      </c>
      <c r="G20" s="2">
        <v>40969</v>
      </c>
      <c r="H20" t="s">
        <v>267</v>
      </c>
      <c r="I20">
        <v>5</v>
      </c>
      <c r="J20">
        <v>18.732683000000002</v>
      </c>
      <c r="K20">
        <v>36.407200000000003</v>
      </c>
      <c r="L20">
        <v>26.165718479999999</v>
      </c>
      <c r="M20">
        <v>5.5</v>
      </c>
    </row>
    <row r="21" spans="1:13" x14ac:dyDescent="0.2">
      <c r="A21" t="s">
        <v>268</v>
      </c>
      <c r="B21" t="s">
        <v>269</v>
      </c>
      <c r="C21" t="s">
        <v>220</v>
      </c>
      <c r="D21" t="s">
        <v>222</v>
      </c>
      <c r="E21" t="s">
        <v>222</v>
      </c>
      <c r="F21" t="s">
        <v>270</v>
      </c>
      <c r="G21" s="2">
        <v>40973</v>
      </c>
      <c r="H21" t="s">
        <v>267</v>
      </c>
      <c r="I21">
        <v>40</v>
      </c>
      <c r="J21">
        <v>17.663574000000001</v>
      </c>
      <c r="K21">
        <v>36.240197000000002</v>
      </c>
      <c r="L21">
        <v>26.30549216</v>
      </c>
      <c r="M21">
        <v>5.7</v>
      </c>
    </row>
    <row r="22" spans="1:13" x14ac:dyDescent="0.2">
      <c r="A22" t="s">
        <v>271</v>
      </c>
      <c r="B22" t="s">
        <v>272</v>
      </c>
      <c r="C22" t="s">
        <v>220</v>
      </c>
      <c r="D22" t="s">
        <v>222</v>
      </c>
      <c r="E22" t="s">
        <v>222</v>
      </c>
      <c r="F22" t="s">
        <v>273</v>
      </c>
      <c r="G22" s="2">
        <v>40977</v>
      </c>
      <c r="H22" t="s">
        <v>267</v>
      </c>
      <c r="I22">
        <v>80</v>
      </c>
      <c r="J22">
        <v>16.751066000000002</v>
      </c>
      <c r="K22">
        <v>36.162886999999998</v>
      </c>
      <c r="L22">
        <v>26.466637179999999</v>
      </c>
      <c r="M22">
        <v>5.7</v>
      </c>
    </row>
    <row r="23" spans="1:13" x14ac:dyDescent="0.2">
      <c r="A23" t="s">
        <v>274</v>
      </c>
      <c r="B23" t="s">
        <v>275</v>
      </c>
      <c r="C23" t="s">
        <v>220</v>
      </c>
      <c r="D23" t="s">
        <v>222</v>
      </c>
      <c r="E23" t="s">
        <v>222</v>
      </c>
      <c r="F23" t="s">
        <v>276</v>
      </c>
      <c r="G23" s="2">
        <v>40966</v>
      </c>
      <c r="H23" t="s">
        <v>277</v>
      </c>
      <c r="I23">
        <v>250</v>
      </c>
      <c r="J23">
        <v>18.169021000000001</v>
      </c>
      <c r="K23">
        <v>36.563668</v>
      </c>
      <c r="L23">
        <v>26.428078790000001</v>
      </c>
      <c r="M23">
        <v>5.7</v>
      </c>
    </row>
    <row r="24" spans="1:13" x14ac:dyDescent="0.2">
      <c r="A24" t="s">
        <v>278</v>
      </c>
      <c r="B24" t="s">
        <v>279</v>
      </c>
      <c r="C24" t="s">
        <v>220</v>
      </c>
      <c r="D24" t="s">
        <v>222</v>
      </c>
      <c r="E24" t="s">
        <v>222</v>
      </c>
      <c r="F24" t="s">
        <v>266</v>
      </c>
      <c r="G24" s="2">
        <v>40969</v>
      </c>
      <c r="H24" t="s">
        <v>267</v>
      </c>
      <c r="I24">
        <v>740</v>
      </c>
      <c r="J24">
        <v>10.565417</v>
      </c>
      <c r="K24">
        <v>35.375245</v>
      </c>
      <c r="L24">
        <v>27.146151769999999</v>
      </c>
      <c r="M24">
        <v>5.5</v>
      </c>
    </row>
    <row r="25" spans="1:13" x14ac:dyDescent="0.2">
      <c r="A25" t="s">
        <v>280</v>
      </c>
      <c r="B25" t="s">
        <v>281</v>
      </c>
      <c r="C25" t="s">
        <v>223</v>
      </c>
      <c r="D25" t="s">
        <v>222</v>
      </c>
      <c r="E25" t="s">
        <v>222</v>
      </c>
      <c r="F25" t="s">
        <v>282</v>
      </c>
      <c r="G25" s="2">
        <v>40456</v>
      </c>
      <c r="H25" t="s">
        <v>283</v>
      </c>
      <c r="I25">
        <v>5</v>
      </c>
      <c r="J25">
        <v>25.02619</v>
      </c>
      <c r="K25">
        <v>36.42324</v>
      </c>
      <c r="L25">
        <v>24.409292829999998</v>
      </c>
      <c r="M25">
        <v>5.5</v>
      </c>
    </row>
    <row r="26" spans="1:13" x14ac:dyDescent="0.2">
      <c r="A26" t="s">
        <v>284</v>
      </c>
      <c r="B26" t="s">
        <v>285</v>
      </c>
      <c r="C26" t="s">
        <v>223</v>
      </c>
      <c r="D26" t="s">
        <v>222</v>
      </c>
      <c r="E26" t="s">
        <v>222</v>
      </c>
      <c r="F26" t="s">
        <v>282</v>
      </c>
      <c r="G26" s="2">
        <v>40456</v>
      </c>
      <c r="H26" t="s">
        <v>283</v>
      </c>
      <c r="I26">
        <v>100</v>
      </c>
      <c r="J26">
        <v>24.112672</v>
      </c>
      <c r="K26">
        <v>36.603343000000002</v>
      </c>
      <c r="L26">
        <v>24.822123829999999</v>
      </c>
      <c r="M26">
        <v>5.4</v>
      </c>
    </row>
    <row r="27" spans="1:13" x14ac:dyDescent="0.2">
      <c r="A27" t="s">
        <v>286</v>
      </c>
      <c r="B27" t="s">
        <v>287</v>
      </c>
      <c r="C27" t="s">
        <v>223</v>
      </c>
      <c r="D27" t="s">
        <v>222</v>
      </c>
      <c r="E27" t="s">
        <v>222</v>
      </c>
      <c r="F27" t="s">
        <v>282</v>
      </c>
      <c r="G27" s="2">
        <v>40457</v>
      </c>
      <c r="H27" t="s">
        <v>283</v>
      </c>
      <c r="I27">
        <v>800</v>
      </c>
      <c r="J27">
        <v>4.6738749999999998</v>
      </c>
      <c r="K27">
        <v>34.472574999999999</v>
      </c>
      <c r="L27">
        <v>27.29411077</v>
      </c>
      <c r="M27">
        <v>5.3</v>
      </c>
    </row>
    <row r="28" spans="1:13" x14ac:dyDescent="0.2">
      <c r="A28" t="s">
        <v>288</v>
      </c>
      <c r="B28" t="s">
        <v>289</v>
      </c>
      <c r="C28" t="s">
        <v>224</v>
      </c>
      <c r="D28" t="s">
        <v>225</v>
      </c>
      <c r="E28" t="s">
        <v>225</v>
      </c>
      <c r="F28" t="s">
        <v>225</v>
      </c>
      <c r="G28" s="2">
        <v>40672</v>
      </c>
      <c r="H28" t="s">
        <v>29</v>
      </c>
      <c r="I28">
        <v>25</v>
      </c>
      <c r="J28">
        <v>24.35</v>
      </c>
      <c r="K28">
        <v>35.302</v>
      </c>
      <c r="L28">
        <v>23.76572797</v>
      </c>
      <c r="M28">
        <v>5.4</v>
      </c>
    </row>
    <row r="29" spans="1:13" x14ac:dyDescent="0.2">
      <c r="A29" t="s">
        <v>290</v>
      </c>
      <c r="B29" t="s">
        <v>291</v>
      </c>
      <c r="C29" t="s">
        <v>224</v>
      </c>
      <c r="D29" t="s">
        <v>225</v>
      </c>
      <c r="E29" t="s">
        <v>225</v>
      </c>
      <c r="F29" t="s">
        <v>225</v>
      </c>
      <c r="G29" s="2">
        <v>40672</v>
      </c>
      <c r="H29" t="s">
        <v>29</v>
      </c>
      <c r="I29">
        <v>75</v>
      </c>
      <c r="J29">
        <v>23.08</v>
      </c>
      <c r="K29">
        <v>35.380000000000003</v>
      </c>
      <c r="L29">
        <v>24.198713900000001</v>
      </c>
      <c r="M29">
        <v>5.4</v>
      </c>
    </row>
    <row r="30" spans="1:13" x14ac:dyDescent="0.2">
      <c r="A30" t="s">
        <v>292</v>
      </c>
      <c r="B30" t="s">
        <v>293</v>
      </c>
      <c r="C30" t="s">
        <v>224</v>
      </c>
      <c r="D30" t="s">
        <v>225</v>
      </c>
      <c r="E30" t="s">
        <v>225</v>
      </c>
      <c r="F30" t="s">
        <v>225</v>
      </c>
      <c r="G30" s="2">
        <v>40673</v>
      </c>
      <c r="H30" t="s">
        <v>29</v>
      </c>
      <c r="I30">
        <v>125</v>
      </c>
      <c r="J30">
        <v>21.25</v>
      </c>
      <c r="K30">
        <v>35.335000000000001</v>
      </c>
      <c r="L30">
        <v>24.68060273</v>
      </c>
      <c r="M30">
        <v>5.5</v>
      </c>
    </row>
    <row r="31" spans="1:13" x14ac:dyDescent="0.2">
      <c r="A31" t="s">
        <v>294</v>
      </c>
      <c r="B31" t="s">
        <v>295</v>
      </c>
      <c r="C31" t="s">
        <v>224</v>
      </c>
      <c r="D31" t="s">
        <v>225</v>
      </c>
      <c r="E31" t="s">
        <v>225</v>
      </c>
      <c r="F31" t="s">
        <v>225</v>
      </c>
      <c r="G31" s="2">
        <v>40673</v>
      </c>
      <c r="H31" t="s">
        <v>29</v>
      </c>
      <c r="I31">
        <v>200</v>
      </c>
      <c r="J31">
        <v>17.93</v>
      </c>
      <c r="K31">
        <v>34.893000000000001</v>
      </c>
      <c r="L31">
        <v>25.20732585</v>
      </c>
      <c r="M31">
        <v>5.4</v>
      </c>
    </row>
    <row r="32" spans="1:13" x14ac:dyDescent="0.2">
      <c r="A32" t="s">
        <v>296</v>
      </c>
      <c r="B32" t="s">
        <v>297</v>
      </c>
      <c r="C32" t="s">
        <v>224</v>
      </c>
      <c r="D32" t="s">
        <v>225</v>
      </c>
      <c r="E32" t="s">
        <v>225</v>
      </c>
      <c r="F32" t="s">
        <v>225</v>
      </c>
      <c r="G32" s="2">
        <v>40673</v>
      </c>
      <c r="H32" t="s">
        <v>29</v>
      </c>
      <c r="I32">
        <v>500</v>
      </c>
      <c r="J32">
        <v>7.06</v>
      </c>
      <c r="K32">
        <v>34.090000000000003</v>
      </c>
      <c r="L32">
        <v>26.69365565</v>
      </c>
      <c r="M32">
        <v>5.4</v>
      </c>
    </row>
    <row r="33" spans="1:13" x14ac:dyDescent="0.2">
      <c r="A33" t="s">
        <v>298</v>
      </c>
      <c r="B33" t="s">
        <v>299</v>
      </c>
      <c r="C33" t="s">
        <v>224</v>
      </c>
      <c r="D33" t="s">
        <v>225</v>
      </c>
      <c r="E33" t="s">
        <v>225</v>
      </c>
      <c r="F33" t="s">
        <v>225</v>
      </c>
      <c r="G33" s="2">
        <v>40673</v>
      </c>
      <c r="H33" t="s">
        <v>29</v>
      </c>
      <c r="I33">
        <v>770</v>
      </c>
      <c r="J33">
        <v>5.0999999999999996</v>
      </c>
      <c r="K33">
        <v>34.357999999999997</v>
      </c>
      <c r="L33">
        <v>27.154685019999999</v>
      </c>
      <c r="M33">
        <v>5.4</v>
      </c>
    </row>
    <row r="34" spans="1:13" x14ac:dyDescent="0.2">
      <c r="A34" t="s">
        <v>300</v>
      </c>
      <c r="B34" t="s">
        <v>301</v>
      </c>
      <c r="C34" t="s">
        <v>224</v>
      </c>
      <c r="D34" t="s">
        <v>225</v>
      </c>
      <c r="E34" t="s">
        <v>225</v>
      </c>
      <c r="F34" t="s">
        <v>225</v>
      </c>
      <c r="G34" s="2">
        <v>40673</v>
      </c>
      <c r="H34" t="s">
        <v>29</v>
      </c>
      <c r="I34">
        <v>1000</v>
      </c>
      <c r="J34">
        <v>4.1100000000000003</v>
      </c>
      <c r="K34">
        <v>34.503</v>
      </c>
      <c r="L34">
        <v>27.379332430000002</v>
      </c>
      <c r="M34">
        <v>5.3</v>
      </c>
    </row>
    <row r="35" spans="1:13" x14ac:dyDescent="0.2">
      <c r="A35" t="s">
        <v>302</v>
      </c>
      <c r="B35" t="s">
        <v>303</v>
      </c>
      <c r="C35" t="s">
        <v>226</v>
      </c>
      <c r="D35" t="s">
        <v>250</v>
      </c>
      <c r="E35" t="s">
        <v>304</v>
      </c>
      <c r="F35" t="s">
        <v>305</v>
      </c>
      <c r="G35" s="2">
        <v>40711</v>
      </c>
      <c r="H35" t="s">
        <v>40</v>
      </c>
      <c r="I35">
        <v>14</v>
      </c>
      <c r="J35">
        <v>19.266999999999999</v>
      </c>
      <c r="K35">
        <v>35.484000999999999</v>
      </c>
      <c r="L35">
        <v>25.322535810000002</v>
      </c>
      <c r="M35">
        <v>5.0999999999999996</v>
      </c>
    </row>
    <row r="36" spans="1:13" x14ac:dyDescent="0.2">
      <c r="A36" t="s">
        <v>306</v>
      </c>
      <c r="B36" t="s">
        <v>307</v>
      </c>
      <c r="C36" t="s">
        <v>226</v>
      </c>
      <c r="D36" t="s">
        <v>250</v>
      </c>
      <c r="E36" t="s">
        <v>304</v>
      </c>
      <c r="F36" t="s">
        <v>305</v>
      </c>
      <c r="G36" s="2">
        <v>40711</v>
      </c>
      <c r="H36" t="s">
        <v>40</v>
      </c>
      <c r="I36">
        <v>51</v>
      </c>
      <c r="J36">
        <v>19.271999999999998</v>
      </c>
      <c r="K36">
        <v>35.483001999999999</v>
      </c>
      <c r="L36">
        <v>25.320481239999999</v>
      </c>
      <c r="M36">
        <v>5.6</v>
      </c>
    </row>
    <row r="37" spans="1:13" x14ac:dyDescent="0.2">
      <c r="A37" t="s">
        <v>308</v>
      </c>
      <c r="B37" t="s">
        <v>309</v>
      </c>
      <c r="C37" t="s">
        <v>226</v>
      </c>
      <c r="D37" t="s">
        <v>250</v>
      </c>
      <c r="E37" t="s">
        <v>304</v>
      </c>
      <c r="F37" t="s">
        <v>305</v>
      </c>
      <c r="G37" s="2">
        <v>40711</v>
      </c>
      <c r="H37" t="s">
        <v>40</v>
      </c>
      <c r="I37">
        <v>100</v>
      </c>
      <c r="J37">
        <v>18.326000000000001</v>
      </c>
      <c r="K37">
        <v>35.479999999999997</v>
      </c>
      <c r="L37">
        <v>25.55868121</v>
      </c>
      <c r="M37">
        <v>5.5</v>
      </c>
    </row>
    <row r="38" spans="1:13" x14ac:dyDescent="0.2">
      <c r="A38" t="s">
        <v>310</v>
      </c>
      <c r="B38" t="s">
        <v>311</v>
      </c>
      <c r="C38" t="s">
        <v>226</v>
      </c>
      <c r="D38" t="s">
        <v>250</v>
      </c>
      <c r="E38" t="s">
        <v>304</v>
      </c>
      <c r="F38" t="s">
        <v>305</v>
      </c>
      <c r="G38" s="2">
        <v>40711</v>
      </c>
      <c r="H38" t="s">
        <v>40</v>
      </c>
      <c r="I38">
        <v>202</v>
      </c>
      <c r="J38">
        <v>15.273</v>
      </c>
      <c r="K38">
        <v>35.242001000000002</v>
      </c>
      <c r="L38">
        <v>26.098132549999999</v>
      </c>
      <c r="M38">
        <v>5.6</v>
      </c>
    </row>
    <row r="39" spans="1:13" x14ac:dyDescent="0.2">
      <c r="A39" t="s">
        <v>312</v>
      </c>
      <c r="B39" t="s">
        <v>313</v>
      </c>
      <c r="C39" t="s">
        <v>226</v>
      </c>
      <c r="D39" t="s">
        <v>250</v>
      </c>
      <c r="E39" t="s">
        <v>304</v>
      </c>
      <c r="F39" t="s">
        <v>305</v>
      </c>
      <c r="G39" s="2">
        <v>40711</v>
      </c>
      <c r="H39" t="s">
        <v>40</v>
      </c>
      <c r="I39">
        <v>1008</v>
      </c>
      <c r="J39">
        <v>4.9489999999999998</v>
      </c>
      <c r="K39">
        <v>34.314999</v>
      </c>
      <c r="L39">
        <v>27.138010860000001</v>
      </c>
      <c r="M39">
        <v>5.6</v>
      </c>
    </row>
    <row r="40" spans="1:13" x14ac:dyDescent="0.2">
      <c r="A40" t="s">
        <v>314</v>
      </c>
      <c r="B40" t="s">
        <v>315</v>
      </c>
      <c r="C40" t="s">
        <v>226</v>
      </c>
      <c r="D40" t="s">
        <v>250</v>
      </c>
      <c r="E40" t="s">
        <v>304</v>
      </c>
      <c r="F40" t="s">
        <v>305</v>
      </c>
      <c r="G40" s="2">
        <v>40711</v>
      </c>
      <c r="H40" t="s">
        <v>40</v>
      </c>
      <c r="I40">
        <v>5601</v>
      </c>
      <c r="J40">
        <v>1.153</v>
      </c>
      <c r="K40">
        <v>34.707999999999998</v>
      </c>
      <c r="L40">
        <v>27.80039786</v>
      </c>
      <c r="M40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GoM Overview</vt:lpstr>
      <vt:lpstr>GoM Effort</vt:lpstr>
      <vt:lpstr>GoM Genes</vt:lpstr>
      <vt:lpstr>GoM Nonpareil</vt:lpstr>
      <vt:lpstr>GoM AlphaDepth</vt:lpstr>
      <vt:lpstr>GoM DivCov</vt:lpstr>
      <vt:lpstr>GoM GenomeSize</vt:lpstr>
      <vt:lpstr>GoM %GC</vt:lpstr>
      <vt:lpstr>Ocean Overview</vt:lpstr>
      <vt:lpstr>Ocean Basin</vt:lpstr>
      <vt:lpstr>Ocean Depth</vt:lpstr>
      <vt:lpstr>Ocean Density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Conrad, Roth E</dc:creator>
  <cp:keywords/>
  <dc:description/>
  <cp:lastModifiedBy>Conrad, Roth E</cp:lastModifiedBy>
  <cp:revision/>
  <dcterms:created xsi:type="dcterms:W3CDTF">2021-07-13T15:54:49Z</dcterms:created>
  <dcterms:modified xsi:type="dcterms:W3CDTF">2024-06-09T20:17:09Z</dcterms:modified>
  <cp:category/>
  <cp:contentStatus/>
</cp:coreProperties>
</file>