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af94f3ea5d8608/RothJacob_PhDFiles/1-Projects/2-Experiments/JSRe0151-T_qPCR_NB05-024_qPCR-InWDR79-CoilinKndn/1-notes/"/>
    </mc:Choice>
  </mc:AlternateContent>
  <xr:revisionPtr revIDLastSave="191" documentId="8_{34E7DBA5-94A7-C646-95F8-3DCE0A68F1CC}" xr6:coauthVersionLast="47" xr6:coauthVersionMax="47" xr10:uidLastSave="{F3EBBABA-E7A5-5847-BCE6-A82FA77BA252}"/>
  <bookViews>
    <workbookView xWindow="1100" yWindow="500" windowWidth="37300" windowHeight="23500" xr2:uid="{93C506E3-E44B-7844-9346-9133F544E722}"/>
  </bookViews>
  <sheets>
    <sheet name="Protocol" sheetId="1" r:id="rId1"/>
    <sheet name="Primers" sheetId="2" r:id="rId2"/>
    <sheet name="MIQE_Check" sheetId="3" r:id="rId3"/>
    <sheet name="Names" sheetId="7" r:id="rId4"/>
    <sheet name="Raw_data" sheetId="5" r:id="rId5"/>
    <sheet name="ExcelAnalysis" sheetId="10" r:id="rId6"/>
    <sheet name="Analysis" sheetId="9" r:id="rId7"/>
    <sheet name="Analysis-Old" sheetId="6" r:id="rId8"/>
    <sheet name="PrimerEfficiency" sheetId="8" r:id="rId9"/>
    <sheet name="overview" sheetId="11" r:id="rId10"/>
    <sheet name="PlateMap" sheetId="4" r:id="rId11"/>
  </sheets>
  <definedNames>
    <definedName name="_xlnm._FilterDatabase" localSheetId="2" hidden="1">MIQE_Check!$A$2:$F$87</definedName>
    <definedName name="_xlnm._FilterDatabase" localSheetId="10" hidden="1">PlateMap!$A$2:$H$274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8" l="1"/>
  <c r="G20" i="8"/>
  <c r="E25" i="8"/>
  <c r="E24" i="8"/>
  <c r="E23" i="8"/>
  <c r="C24" i="8"/>
  <c r="C23" i="8"/>
  <c r="G23" i="8"/>
  <c r="G17" i="8"/>
  <c r="C17" i="8"/>
  <c r="E17" i="8" s="1"/>
  <c r="C18" i="8"/>
  <c r="E18" i="8" s="1"/>
  <c r="C19" i="8"/>
  <c r="E19" i="8" s="1"/>
  <c r="C20" i="8"/>
  <c r="E20" i="8" s="1"/>
  <c r="C21" i="8"/>
  <c r="E21" i="8"/>
  <c r="E22" i="8"/>
  <c r="G11" i="8"/>
  <c r="G13" i="8"/>
  <c r="E16" i="8"/>
  <c r="E15" i="8"/>
  <c r="E14" i="8"/>
  <c r="C16" i="8"/>
  <c r="C15" i="8"/>
  <c r="C14" i="8"/>
  <c r="D34" i="1"/>
  <c r="I32" i="1"/>
  <c r="J32" i="1" s="1"/>
  <c r="J31" i="1"/>
  <c r="J30" i="1"/>
  <c r="J29" i="1"/>
  <c r="AA22" i="1" l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A22" i="1"/>
  <c r="Q58" i="1"/>
  <c r="Q57" i="1"/>
  <c r="Q56" i="1"/>
  <c r="Q55" i="1"/>
  <c r="Q67" i="1"/>
  <c r="Q68" i="1"/>
  <c r="Q69" i="1"/>
  <c r="Q70" i="1"/>
  <c r="Q71" i="1"/>
  <c r="Q48" i="1"/>
  <c r="Q49" i="1"/>
  <c r="Q50" i="1"/>
  <c r="Q51" i="1"/>
  <c r="Q52" i="1"/>
  <c r="Q53" i="1"/>
  <c r="Q54" i="1"/>
  <c r="Q59" i="1"/>
  <c r="Q60" i="1"/>
  <c r="Q61" i="1"/>
  <c r="Q62" i="1"/>
  <c r="Q63" i="1"/>
  <c r="Q64" i="1"/>
  <c r="Q65" i="1"/>
  <c r="Q66" i="1"/>
  <c r="Q47" i="1"/>
  <c r="F32" i="1" l="1"/>
  <c r="G32" i="1"/>
  <c r="G29" i="1"/>
  <c r="G3" i="9"/>
  <c r="G4" i="9"/>
  <c r="G5" i="9"/>
  <c r="G2" i="9"/>
  <c r="C13" i="8" l="1"/>
  <c r="E13" i="8" s="1"/>
  <c r="C12" i="8"/>
  <c r="E12" i="8" s="1"/>
  <c r="C11" i="8"/>
  <c r="E11" i="8" s="1"/>
  <c r="C10" i="8"/>
  <c r="E10" i="8" s="1"/>
  <c r="C9" i="8"/>
  <c r="E9" i="8" s="1"/>
  <c r="C8" i="8"/>
  <c r="E8" i="8" s="1"/>
  <c r="G8" i="8" s="1"/>
  <c r="G12" i="8" l="1"/>
  <c r="G10" i="8"/>
  <c r="G9" i="8"/>
  <c r="C7" i="8" l="1"/>
  <c r="E7" i="8" s="1"/>
  <c r="C6" i="8"/>
  <c r="E6" i="8" s="1"/>
  <c r="C5" i="8"/>
  <c r="E5" i="8" s="1"/>
  <c r="G7" i="8" s="1"/>
  <c r="C4" i="8"/>
  <c r="E4" i="8" s="1"/>
  <c r="C3" i="8"/>
  <c r="E3" i="8" s="1"/>
  <c r="C2" i="8"/>
  <c r="G31" i="1"/>
  <c r="G30" i="1"/>
  <c r="D31" i="1"/>
  <c r="D30" i="1"/>
  <c r="D29" i="1"/>
  <c r="E39" i="1"/>
  <c r="C39" i="1"/>
  <c r="C32" i="1"/>
  <c r="D32" i="1" s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22" i="1" l="1"/>
  <c r="C34" i="1" s="1"/>
  <c r="G6" i="8"/>
  <c r="G5" i="8"/>
  <c r="E2" i="8"/>
  <c r="G3" i="8" s="1"/>
  <c r="G2" i="8"/>
  <c r="B12" i="7"/>
  <c r="B11" i="7"/>
  <c r="B10" i="7"/>
  <c r="B9" i="7"/>
  <c r="B8" i="7"/>
  <c r="B7" i="7"/>
  <c r="B6" i="7"/>
  <c r="B5" i="7"/>
  <c r="B4" i="7"/>
  <c r="B3" i="7"/>
  <c r="B2" i="7"/>
  <c r="B25" i="7"/>
  <c r="B24" i="7"/>
  <c r="B23" i="7"/>
  <c r="B22" i="7"/>
  <c r="B21" i="7"/>
  <c r="B20" i="7"/>
  <c r="B19" i="7"/>
  <c r="B18" i="7"/>
  <c r="B17" i="7"/>
  <c r="B16" i="7"/>
  <c r="B13" i="7"/>
  <c r="B15" i="7"/>
  <c r="B14" i="7"/>
  <c r="A2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G4" i="8" l="1"/>
  <c r="C370" i="7" a="1"/>
  <c r="C370" i="7" s="1"/>
  <c r="C354" i="7" a="1"/>
  <c r="C354" i="7" s="1"/>
  <c r="C338" i="7" a="1"/>
  <c r="C338" i="7" s="1"/>
  <c r="C322" i="7" a="1"/>
  <c r="C322" i="7" s="1"/>
  <c r="C306" i="7" a="1"/>
  <c r="C306" i="7" s="1"/>
  <c r="C290" i="7" a="1"/>
  <c r="C290" i="7" s="1"/>
  <c r="C274" i="7" a="1"/>
  <c r="C274" i="7" s="1"/>
  <c r="C258" i="7" a="1"/>
  <c r="C258" i="7" s="1"/>
  <c r="C242" i="7" a="1"/>
  <c r="C242" i="7" s="1"/>
  <c r="C226" i="7" a="1"/>
  <c r="C226" i="7" s="1"/>
  <c r="C210" i="7" a="1"/>
  <c r="C210" i="7" s="1"/>
  <c r="C194" i="7" a="1"/>
  <c r="C194" i="7" s="1"/>
  <c r="C178" i="7" a="1"/>
  <c r="C178" i="7" s="1"/>
  <c r="C162" i="7" a="1"/>
  <c r="C162" i="7" s="1"/>
  <c r="C146" i="7" a="1"/>
  <c r="C146" i="7" s="1"/>
  <c r="C130" i="7" a="1"/>
  <c r="C130" i="7" s="1"/>
  <c r="C114" i="7" a="1"/>
  <c r="C114" i="7" s="1"/>
  <c r="C98" i="7" a="1"/>
  <c r="C98" i="7" s="1"/>
  <c r="C82" i="7" a="1"/>
  <c r="C82" i="7" s="1"/>
  <c r="C66" i="7" a="1"/>
  <c r="C66" i="7" s="1"/>
  <c r="C50" i="7" a="1"/>
  <c r="C50" i="7" s="1"/>
  <c r="C34" i="7" a="1"/>
  <c r="C34" i="7" s="1"/>
  <c r="C18" i="7" a="1"/>
  <c r="C18" i="7" s="1"/>
  <c r="C2" i="7" a="1"/>
  <c r="C2" i="7" s="1"/>
  <c r="F3" i="4"/>
  <c r="D13" i="4"/>
  <c r="D19" i="4"/>
  <c r="D17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16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00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84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68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52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35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20" i="4"/>
  <c r="D3" i="4"/>
  <c r="D4" i="4"/>
  <c r="D5" i="4"/>
  <c r="D6" i="4"/>
  <c r="D7" i="4"/>
  <c r="D8" i="4"/>
  <c r="D9" i="4"/>
  <c r="D10" i="4"/>
  <c r="D11" i="4"/>
  <c r="D12" i="4"/>
  <c r="D14" i="4"/>
  <c r="D15" i="4"/>
  <c r="D16" i="4"/>
  <c r="D18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C40" i="1"/>
  <c r="O35" i="1"/>
  <c r="N35" i="1"/>
  <c r="O34" i="1"/>
  <c r="N34" i="1"/>
  <c r="O33" i="1"/>
  <c r="N33" i="1"/>
  <c r="O32" i="1"/>
  <c r="N32" i="1"/>
  <c r="P32" i="1" s="1"/>
  <c r="Q32" i="1" s="1"/>
  <c r="O31" i="1"/>
  <c r="N31" i="1"/>
  <c r="O30" i="1"/>
  <c r="N30" i="1"/>
  <c r="O29" i="1"/>
  <c r="N29" i="1"/>
  <c r="O28" i="1"/>
  <c r="N28" i="1"/>
  <c r="P29" i="1" l="1"/>
  <c r="Q29" i="1" s="1"/>
  <c r="P31" i="1"/>
  <c r="Q31" i="1" s="1"/>
  <c r="P35" i="1"/>
  <c r="Q35" i="1" s="1"/>
  <c r="P30" i="1"/>
  <c r="P34" i="1"/>
  <c r="Q34" i="1" s="1"/>
  <c r="P33" i="1"/>
  <c r="Q33" i="1" s="1"/>
  <c r="Q30" i="1"/>
  <c r="P28" i="1"/>
  <c r="Q28" i="1" s="1"/>
  <c r="C41" i="1"/>
  <c r="AB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<sst xmlns="http://schemas.openxmlformats.org/spreadsheetml/2006/main" count="2665" uniqueCount="844">
  <si>
    <t>ddH20</t>
  </si>
  <si>
    <t>ANKZF1 E9I9 (JSRi083-JSRi084)</t>
  </si>
  <si>
    <t>A</t>
  </si>
  <si>
    <t>ANKZF1 I9E10 (JSRi085-JSRi086)</t>
  </si>
  <si>
    <t>B</t>
  </si>
  <si>
    <t>ANKZF1 E10 (JSRi087-JSRi088)</t>
  </si>
  <si>
    <t>C</t>
  </si>
  <si>
    <t>ANKZF1 E12I12 (JSRi089-JSRi090)</t>
  </si>
  <si>
    <t>D</t>
  </si>
  <si>
    <t>ANKZF1 I12E13 (JSRi091-JSRi092)</t>
  </si>
  <si>
    <t>E</t>
  </si>
  <si>
    <t>GAS5 E4I4 (JSRi093-JSRi094)</t>
  </si>
  <si>
    <t>F</t>
  </si>
  <si>
    <t>GAS5 I4E5 (JSRi095-JSRi096)</t>
  </si>
  <si>
    <t>G</t>
  </si>
  <si>
    <t>GAS5 E9I9 (JSRi097-JSRi098)</t>
  </si>
  <si>
    <t>H</t>
  </si>
  <si>
    <t>GAS5 I9E10 (JSRi099-JSRi100)</t>
  </si>
  <si>
    <t>I</t>
  </si>
  <si>
    <t>GAS5 E9/10E11 (JSRi101-JSRi102)</t>
  </si>
  <si>
    <t>J</t>
  </si>
  <si>
    <t>K</t>
  </si>
  <si>
    <t>Gemin5 (JSRi026-27)</t>
  </si>
  <si>
    <t>L</t>
  </si>
  <si>
    <t>Gemin5 (JSRi028-29)</t>
  </si>
  <si>
    <t>M</t>
  </si>
  <si>
    <t>N</t>
  </si>
  <si>
    <t>Actin (JSRi032-33)</t>
  </si>
  <si>
    <t>O</t>
  </si>
  <si>
    <t>GAPDH (JSRi034-35)</t>
  </si>
  <si>
    <t>P</t>
  </si>
  <si>
    <t>Master Mix</t>
  </si>
  <si>
    <t>ROCHE/BUFFER H (working)</t>
  </si>
  <si>
    <t>uL of Roche/Buffer H needed</t>
  </si>
  <si>
    <t>PRIMERS  (5uM ea)</t>
  </si>
  <si>
    <t>H2O</t>
  </si>
  <si>
    <t>TOTAL</t>
  </si>
  <si>
    <t>1. Dilute RT PCR samples:</t>
  </si>
  <si>
    <t xml:space="preserve"> </t>
  </si>
  <si>
    <t>4ul sample + 796ul H2O = 800ul, 1:200 dilution</t>
  </si>
  <si>
    <t>2. Make samples for standard curve</t>
  </si>
  <si>
    <t># RTs</t>
  </si>
  <si>
    <t>amt/sample</t>
  </si>
  <si>
    <t>1:20</t>
  </si>
  <si>
    <t xml:space="preserve"> -- add amount of each sample (total = 40ul), add 760ul H2O for 1:20 dilution</t>
  </si>
  <si>
    <t>1:200 -- 720 H2O + 80ul of the 1:20 dilution</t>
  </si>
  <si>
    <t>1:2000 -- 720 H2O + 80ul of the 1:200 dilution</t>
  </si>
  <si>
    <t>4. Make master mixes according to table above (1 master mix per primer set)</t>
  </si>
  <si>
    <t>7. Spin down plate (1500rpm, 2min)</t>
  </si>
  <si>
    <t>Primer sets</t>
  </si>
  <si>
    <t>Conditions/Primer set</t>
  </si>
  <si>
    <t>mL</t>
  </si>
  <si>
    <t>dNTPs</t>
  </si>
  <si>
    <t>taq</t>
  </si>
  <si>
    <t>NTPs were 10 mM so added 25 uL/mL of buffer</t>
  </si>
  <si>
    <t>Buffer H Required:</t>
  </si>
  <si>
    <t>6. Use automatic pipet to add 12ul of the appropriate master mix (containing primers) to the appropriate wells</t>
  </si>
  <si>
    <t>Seal plate with film</t>
  </si>
  <si>
    <t>uL/mL</t>
  </si>
  <si>
    <t>also per MG lab, add 7.5 uL of Taq/mL of buffer H</t>
  </si>
  <si>
    <t>per primer set</t>
  </si>
  <si>
    <t>Prepare primer combination at 5uM each in ddH20 (from 100 uM stock)</t>
  </si>
  <si>
    <t>primer A</t>
  </si>
  <si>
    <t>Primer B</t>
  </si>
  <si>
    <t>total</t>
  </si>
  <si>
    <t>uL</t>
  </si>
  <si>
    <t>uM Check</t>
  </si>
  <si>
    <t>Buffer H</t>
  </si>
  <si>
    <t>spin if necessarty to collect sample in bottom of plate</t>
  </si>
  <si>
    <t>JR_serial#</t>
  </si>
  <si>
    <t>aka</t>
  </si>
  <si>
    <t>name</t>
  </si>
  <si>
    <t>Sequence</t>
  </si>
  <si>
    <t>Actin</t>
  </si>
  <si>
    <t>PlateMap</t>
  </si>
  <si>
    <t>JSRi032</t>
  </si>
  <si>
    <t>beta-actin-RT-qPCR-PrimerSet1.1</t>
  </si>
  <si>
    <t>JSRi033</t>
  </si>
  <si>
    <t>beta-actin-RT-qPCR-PrimerSet1.2</t>
  </si>
  <si>
    <t>AGCTACGAGCTGCCTGAC</t>
  </si>
  <si>
    <t>AAGGTAGTTTCGTGGATGC</t>
  </si>
  <si>
    <t>E = essential; D = desired</t>
  </si>
  <si>
    <t>Field</t>
  </si>
  <si>
    <t>Item</t>
  </si>
  <si>
    <t>Importance</t>
  </si>
  <si>
    <t>Experimental design</t>
  </si>
  <si>
    <t>Definition of experimental and control groups</t>
  </si>
  <si>
    <t>Number within each group</t>
  </si>
  <si>
    <t>Assay carried out by the core or investigator's laboratory?</t>
  </si>
  <si>
    <t>Acknowledgment of authors' contributions</t>
  </si>
  <si>
    <t>Sample</t>
  </si>
  <si>
    <t>Description</t>
  </si>
  <si>
    <t>Volume/mass of sample processed</t>
  </si>
  <si>
    <t>Microdissection or macrodissection</t>
  </si>
  <si>
    <t>Processing procedure</t>
  </si>
  <si>
    <t>If frozen, how and how quickly?</t>
  </si>
  <si>
    <t>If fixed, with what and how quickly?</t>
  </si>
  <si>
    <t>Sample storage conditions and duration (especially for FFPE5 samples)</t>
  </si>
  <si>
    <t>Nucleic acid extraction</t>
  </si>
  <si>
    <t>Procedure and/or instrumentation</t>
  </si>
  <si>
    <t>Name of kit and details of any modifications</t>
  </si>
  <si>
    <t>Source of additional reagents used</t>
  </si>
  <si>
    <t>Details of DNase or RNase treatment</t>
  </si>
  <si>
    <t>Contamination assessment (DNA or RNA)</t>
  </si>
  <si>
    <t>Nuclei acid quantification</t>
  </si>
  <si>
    <t>Instrument and method</t>
  </si>
  <si>
    <t>Purity (Azso/Azso)</t>
  </si>
  <si>
    <t>Yield</t>
  </si>
  <si>
    <t>RNA integrity: method/instrument</t>
  </si>
  <si>
    <t>RIN/ROI or Cg of 3' and 5' transcripts</t>
  </si>
  <si>
    <t>Electrophoresis traces</t>
  </si>
  <si>
    <t>Inhibition testing (Cg dilutions, spike, or other)</t>
  </si>
  <si>
    <t>Reverse transcription</t>
  </si>
  <si>
    <t>Complete reaction conditions</t>
  </si>
  <si>
    <t>Amount of RNA and reaction volume</t>
  </si>
  <si>
    <t>Priming oligonucleotide (if using GSP) and concentration</t>
  </si>
  <si>
    <t>Reverse transcriptase and concentration</t>
  </si>
  <si>
    <t>Temperature and time</t>
  </si>
  <si>
    <t>Manufacturer of reagents and catalogue numbers</t>
  </si>
  <si>
    <t>C.S with and without reverse transcription</t>
  </si>
  <si>
    <t>Storage conditions of cDNA</t>
  </si>
  <si>
    <t>qPCR target information</t>
  </si>
  <si>
    <t>Gene symbol</t>
  </si>
  <si>
    <t>Sequence accession number</t>
  </si>
  <si>
    <t>Location of amplicon</t>
  </si>
  <si>
    <t>Amplicon length</t>
  </si>
  <si>
    <t>in silico specificity screen (BLAST, and so on)</t>
  </si>
  <si>
    <t>Pseudogenes, retropseudogenes, or other homologs?</t>
  </si>
  <si>
    <t>Sequence alignment</t>
  </si>
  <si>
    <t>Secondary structure analysis of amplicon</t>
  </si>
  <si>
    <t>Location of each primer by exon or intron (if applicable)</t>
  </si>
  <si>
    <t>What splice variants are targeted?</t>
  </si>
  <si>
    <t>qPCR oligonucleotides</t>
  </si>
  <si>
    <t>Primer sequences</t>
  </si>
  <si>
    <t>R Prime DB identification number</t>
  </si>
  <si>
    <t>Probe sequences</t>
  </si>
  <si>
    <t>Location of and identity of any modifications</t>
  </si>
  <si>
    <t>Manufacturer of oligonudeotides</t>
  </si>
  <si>
    <t>Purification method</t>
  </si>
  <si>
    <t>qPCR protocol</t>
  </si>
  <si>
    <t>Reaction volume and amount of cONA/DNA</t>
  </si>
  <si>
    <t>Primer, (probe), Mg?*, and dNTP concentrations</t>
  </si>
  <si>
    <t>Polymerase identity and concentration</t>
  </si>
  <si>
    <t>Buffer/kit identity and manufacturer</t>
  </si>
  <si>
    <t>Exact chemical composition of the buffer</t>
  </si>
  <si>
    <t>Additives (SYBR Green I. DMSO, and so forth)</t>
  </si>
  <si>
    <t>Manufacturer of plates/tubes and catalog number</t>
  </si>
  <si>
    <t>Complete thermocycling parameters</t>
  </si>
  <si>
    <t>Reaction setup (manual/robotic)</t>
  </si>
  <si>
    <t>Manufacturer of PC instrument</t>
  </si>
  <si>
    <t>qPCR validation</t>
  </si>
  <si>
    <t>Evidence of optimization (from gradients)</t>
  </si>
  <si>
    <t>Specificity (gel, sequence, melt, or digest)</t>
  </si>
  <si>
    <t>For SYBR Green I, C. of the NTC</t>
  </si>
  <si>
    <t>Calibration curves mth slope and y intercept</t>
  </si>
  <si>
    <t>PCR efficiency calculated from slope</t>
  </si>
  <si>
    <t>Cis for PCR efficiency or SE</t>
  </si>
  <si>
    <t>r^2 of calibration curve</t>
  </si>
  <si>
    <t>Linear dynamic range</t>
  </si>
  <si>
    <t>Cq variation at LOD</t>
  </si>
  <si>
    <t>Cis throughout range</t>
  </si>
  <si>
    <t>Evidence for LOD</t>
  </si>
  <si>
    <t>If multiplex, efficiency and LOD of each assay</t>
  </si>
  <si>
    <t>Data analysis</t>
  </si>
  <si>
    <t>qPCR analysis program (source, version)</t>
  </si>
  <si>
    <t>Method of C. determination</t>
  </si>
  <si>
    <t>Outlier identification and disposition</t>
  </si>
  <si>
    <t>Results for NTCs</t>
  </si>
  <si>
    <t>Justification of number and choice of reference genes</t>
  </si>
  <si>
    <t>Description of normalization method</t>
  </si>
  <si>
    <t>Number and concordance of biological replicates</t>
  </si>
  <si>
    <t>Number and stage (reverse transcription or qPCR) of technical replicates</t>
  </si>
  <si>
    <t>Repeatability (intraassay variation)</t>
  </si>
  <si>
    <t>Reproducibility (interassay variation, CV)</t>
  </si>
  <si>
    <t>Power analysis</t>
  </si>
  <si>
    <t>Statistical methods for results significance</t>
  </si>
  <si>
    <t>Software (source, version)</t>
  </si>
  <si>
    <t>Cq or raw submission with RDML</t>
  </si>
  <si>
    <t>well</t>
  </si>
  <si>
    <t>well_row</t>
  </si>
  <si>
    <t>well_col</t>
  </si>
  <si>
    <t>sample_id</t>
  </si>
  <si>
    <t>prep_type</t>
  </si>
  <si>
    <t>target_id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</si>
  <si>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</si>
  <si>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</si>
  <si>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</si>
  <si>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</si>
  <si>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</si>
  <si>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</si>
  <si>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</si>
  <si>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</si>
  <si>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</si>
  <si>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</si>
  <si>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</si>
  <si>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</si>
  <si>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</si>
  <si>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</si>
  <si>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</si>
  <si>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</si>
  <si>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</si>
  <si>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</si>
  <si>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</si>
  <si>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</si>
  <si>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</si>
  <si>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</si>
  <si>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</si>
  <si>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</si>
  <si>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</si>
  <si>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</si>
  <si>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</si>
  <si>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</si>
  <si>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</si>
  <si>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</si>
  <si>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</si>
  <si>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</si>
  <si>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</si>
  <si>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</si>
  <si>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</si>
  <si>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</si>
  <si>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</si>
  <si>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</si>
  <si>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</si>
  <si>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</si>
  <si>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</si>
  <si>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</si>
  <si>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</si>
  <si>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</si>
  <si>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</si>
  <si>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</si>
  <si>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</si>
  <si>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</si>
  <si>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</si>
  <si>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</si>
  <si>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</si>
  <si>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</si>
  <si>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</si>
  <si>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</si>
  <si>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</si>
  <si>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</si>
  <si>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</si>
  <si>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</si>
  <si>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</si>
  <si>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</si>
  <si>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</si>
  <si>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</si>
  <si>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</si>
  <si>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</si>
  <si>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</si>
  <si>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</si>
  <si>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</si>
  <si>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</si>
  <si>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</si>
  <si>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</si>
  <si>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</si>
  <si>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</si>
  <si>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</si>
  <si>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</si>
  <si>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</si>
  <si>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</si>
  <si>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</si>
  <si>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</si>
  <si>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</si>
  <si>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</si>
  <si>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</si>
  <si>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</si>
  <si>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</si>
  <si>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</si>
  <si>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</si>
  <si>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</si>
  <si>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</si>
  <si>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</si>
  <si>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</si>
  <si>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</si>
  <si>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</si>
  <si>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</si>
  <si>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</si>
  <si>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</si>
  <si>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</si>
  <si>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</si>
  <si>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</si>
  <si>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</si>
  <si>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</si>
  <si>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</si>
  <si>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</si>
  <si>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</si>
  <si>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</si>
  <si>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</si>
  <si>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</si>
  <si>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</si>
  <si>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</si>
  <si>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</si>
  <si>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</si>
  <si>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</si>
  <si>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</si>
  <si>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</si>
  <si>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</si>
  <si>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</si>
  <si>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</si>
  <si>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</si>
  <si>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</si>
  <si>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</si>
  <si>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</si>
  <si>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</si>
  <si>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</si>
  <si>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</si>
  <si>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</si>
  <si>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</si>
  <si>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</si>
  <si>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</si>
  <si>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</si>
  <si>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</si>
  <si>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</si>
  <si>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</si>
  <si>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</si>
  <si>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</si>
  <si>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</si>
  <si>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</si>
  <si>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</si>
  <si>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</si>
  <si>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</si>
  <si>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</si>
  <si>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</si>
  <si>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</si>
  <si>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</si>
  <si>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</si>
  <si>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</si>
  <si>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</si>
  <si>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</si>
  <si>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</si>
  <si>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</si>
  <si>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</si>
  <si>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</si>
  <si>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</si>
  <si>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</si>
  <si>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</si>
  <si>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</si>
  <si>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</si>
  <si>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</si>
  <si>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</si>
  <si>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</si>
  <si>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</si>
  <si>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</si>
  <si>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</si>
  <si>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</si>
  <si>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</si>
  <si>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</si>
  <si>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</si>
  <si>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</si>
  <si>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</si>
  <si>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</si>
  <si>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</si>
  <si>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</si>
  <si>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</si>
  <si>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</si>
  <si>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</si>
  <si>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</si>
  <si>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</si>
  <si>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</si>
  <si>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</si>
  <si>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</si>
  <si>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</si>
  <si>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</si>
  <si>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</si>
  <si>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</si>
  <si>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</si>
  <si>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</si>
  <si>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</si>
  <si>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</si>
  <si>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</si>
  <si>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</si>
  <si>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</si>
  <si>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</si>
  <si>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</si>
  <si>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</si>
  <si>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</si>
  <si>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</si>
  <si>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</si>
  <si>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</si>
  <si>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</si>
  <si>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</si>
  <si>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</si>
  <si>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</si>
  <si>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</si>
  <si>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</si>
  <si>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</si>
  <si>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</si>
  <si>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</si>
  <si>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</si>
  <si>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</si>
  <si>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</si>
  <si>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</si>
  <si>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</si>
  <si>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</si>
  <si>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</si>
  <si>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</si>
  <si>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</si>
  <si>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</si>
  <si>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</si>
  <si>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</si>
  <si>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</si>
  <si>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</si>
  <si>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</si>
  <si>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</si>
  <si>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</si>
  <si>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</si>
  <si>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</si>
  <si>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</si>
  <si>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</si>
  <si>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</si>
  <si>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</si>
  <si>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</si>
  <si>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</si>
  <si>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</si>
  <si>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</si>
  <si>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</si>
  <si>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</si>
  <si>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</si>
  <si>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</si>
  <si>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</si>
  <si>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</si>
  <si>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</si>
  <si>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</si>
  <si>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</si>
  <si>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</si>
  <si>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</si>
  <si>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</si>
  <si>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</si>
  <si>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</si>
  <si>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</si>
  <si>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</si>
  <si>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</si>
  <si>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</si>
  <si>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</si>
  <si>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</si>
  <si>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</si>
  <si>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</si>
  <si>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</si>
  <si>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</si>
  <si>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</si>
  <si>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</si>
  <si>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</si>
  <si>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</si>
  <si>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</si>
  <si>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</si>
  <si>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</si>
  <si>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</si>
  <si>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</si>
  <si>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</si>
  <si>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</si>
  <si>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</si>
  <si>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</si>
  <si>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</si>
  <si>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</si>
  <si>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</si>
  <si>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</si>
  <si>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</si>
  <si>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</si>
  <si>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</si>
  <si>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</si>
  <si>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</si>
  <si>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</si>
  <si>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</si>
  <si>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</si>
  <si>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</si>
  <si>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</si>
  <si>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</si>
  <si>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</si>
  <si>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</si>
  <si>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</si>
  <si>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</si>
  <si>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</si>
  <si>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</si>
  <si>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</si>
  <si>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</si>
  <si>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</si>
  <si>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</si>
  <si>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</si>
  <si>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</si>
  <si>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</si>
  <si>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</si>
  <si>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</si>
  <si>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</si>
  <si>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</si>
  <si>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</si>
  <si>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</si>
  <si>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</si>
  <si>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</si>
  <si>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</si>
  <si>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</si>
  <si>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</si>
  <si>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</si>
  <si>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</si>
  <si>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</si>
  <si>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</si>
  <si>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</si>
  <si>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</si>
  <si>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</si>
  <si>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</si>
  <si>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</si>
  <si>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</si>
  <si>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</si>
  <si>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</si>
  <si>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</si>
  <si>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</si>
  <si>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</si>
  <si>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</si>
  <si>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</si>
  <si>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</si>
  <si>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</si>
  <si>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</si>
  <si>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</si>
  <si>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</si>
  <si>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</si>
  <si>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</si>
  <si>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</si>
  <si>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</si>
  <si>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</si>
  <si>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</si>
  <si>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</si>
  <si>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</si>
  <si>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</si>
  <si>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</si>
  <si>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</si>
  <si>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</si>
  <si>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</si>
  <si>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</si>
  <si>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</si>
  <si>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</si>
  <si>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</si>
  <si>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</si>
  <si>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</si>
  <si>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</si>
  <si>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</si>
  <si>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</si>
  <si>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</si>
  <si>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</si>
  <si>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</si>
  <si>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</si>
  <si>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</si>
  <si>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</si>
  <si>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</si>
  <si>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</si>
  <si>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</si>
  <si>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</si>
  <si>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</si>
  <si>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</si>
  <si>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</si>
  <si>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</si>
  <si>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</si>
  <si>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</si>
  <si>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</si>
  <si>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</si>
  <si>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</si>
  <si>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</si>
  <si>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</si>
  <si>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</si>
  <si>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</si>
  <si>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</si>
  <si>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</si>
  <si>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</si>
  <si>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</si>
  <si>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</si>
  <si>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</si>
  <si>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</si>
  <si>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</si>
  <si>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</si>
  <si>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</si>
  <si>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Scr</t>
  </si>
  <si>
    <t>sgC-1</t>
  </si>
  <si>
    <t>sgC-2</t>
  </si>
  <si>
    <t>sgC-3</t>
  </si>
  <si>
    <t>sgpI-1</t>
  </si>
  <si>
    <t>sgpI-2</t>
  </si>
  <si>
    <t>sgpI-3</t>
  </si>
  <si>
    <t>PASTE all Cp</t>
  </si>
  <si>
    <t>Sample 8</t>
  </si>
  <si>
    <t>Sample 9</t>
  </si>
  <si>
    <t>Sample 10</t>
  </si>
  <si>
    <t>Sample 11</t>
  </si>
  <si>
    <t>Sample 12</t>
  </si>
  <si>
    <t>Sample 13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</si>
  <si>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</si>
  <si>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</si>
  <si>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</si>
  <si>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</si>
  <si>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</si>
  <si>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</si>
  <si>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</si>
  <si>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</si>
  <si>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</si>
  <si>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</si>
  <si>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</si>
  <si>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</si>
  <si>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</si>
  <si>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</si>
  <si>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</si>
  <si>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</si>
  <si>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</si>
  <si>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</si>
  <si>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</si>
  <si>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</si>
  <si>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</si>
  <si>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</si>
  <si>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</si>
  <si>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</si>
  <si>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</si>
  <si>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</si>
  <si>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</si>
  <si>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</si>
  <si>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</si>
  <si>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</si>
  <si>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Percent effeciency - want between 90-110%</t>
  </si>
  <si>
    <t>Standard Curves for each primer</t>
  </si>
  <si>
    <t>log 1/20</t>
  </si>
  <si>
    <t>log1/200</t>
  </si>
  <si>
    <t>log 1/2000</t>
  </si>
  <si>
    <t>SLOPE</t>
  </si>
  <si>
    <t>INT</t>
  </si>
  <si>
    <t>RSQ</t>
  </si>
  <si>
    <t>*set to 2 if didn’t do</t>
  </si>
  <si>
    <t>slope</t>
  </si>
  <si>
    <t>E%</t>
  </si>
  <si>
    <t>Paste Cp for samples</t>
  </si>
  <si>
    <t>Use efficiency to calculate values</t>
  </si>
  <si>
    <t>Calculate average of technical replicates (wells)</t>
  </si>
  <si>
    <t>Set a control sample to equal 1 and find relative expression of your genes.</t>
  </si>
  <si>
    <t>Actin Control</t>
  </si>
  <si>
    <t>t-3</t>
  </si>
  <si>
    <t>t-1.5</t>
  </si>
  <si>
    <t>t0</t>
  </si>
  <si>
    <t>t3</t>
  </si>
  <si>
    <t>t6</t>
  </si>
  <si>
    <t>t12</t>
  </si>
  <si>
    <t>t13.5</t>
  </si>
  <si>
    <t>t15</t>
  </si>
  <si>
    <t>t18</t>
  </si>
  <si>
    <t>t21</t>
  </si>
  <si>
    <t>t27</t>
  </si>
  <si>
    <t>norm to scram</t>
  </si>
  <si>
    <t>R-1</t>
  </si>
  <si>
    <t>R-2</t>
  </si>
  <si>
    <t>R-3</t>
  </si>
  <si>
    <t>R-4</t>
  </si>
  <si>
    <t>R-5</t>
  </si>
  <si>
    <t>1:200</t>
  </si>
  <si>
    <t>1:2000</t>
  </si>
  <si>
    <t>dH2O</t>
  </si>
  <si>
    <t>Log2 Transform</t>
  </si>
  <si>
    <t>y</t>
  </si>
  <si>
    <t>n</t>
  </si>
  <si>
    <t>lookup</t>
  </si>
  <si>
    <t>rownames</t>
  </si>
  <si>
    <t>colnames</t>
  </si>
  <si>
    <t>well_used</t>
  </si>
  <si>
    <t/>
  </si>
  <si>
    <t>Response1</t>
  </si>
  <si>
    <t>Response2</t>
  </si>
  <si>
    <t>order</t>
  </si>
  <si>
    <t>8. Load plate into qPCR machine, run program ("Std_45cycle_MG_SYBER")</t>
  </si>
  <si>
    <t>9. process data</t>
  </si>
  <si>
    <t>JSRi199_WDR79-qPCR_F</t>
  </si>
  <si>
    <t>CCTGACGGTTCCTGCATCTT</t>
  </si>
  <si>
    <t>JSRi200_WDR79-qPCR_R</t>
  </si>
  <si>
    <t>GGGCTGAGGACATCAGAGAA</t>
  </si>
  <si>
    <t>JSRi201_Coilin-qPCR_F</t>
  </si>
  <si>
    <t>GCCACAATCCAGAGACCCAG</t>
  </si>
  <si>
    <t>JSRi202_Coilin-qPCR_R</t>
  </si>
  <si>
    <t>TCCACTACCTCGGCTCCATT</t>
  </si>
  <si>
    <t>JSRi199</t>
  </si>
  <si>
    <t>JSRi200</t>
  </si>
  <si>
    <t>JSRi201</t>
  </si>
  <si>
    <t>JSRi202</t>
  </si>
  <si>
    <t>WDR79_JSRi199-200</t>
  </si>
  <si>
    <t>Coilin_JSRi201-202</t>
  </si>
  <si>
    <t>Actin_JSRi032-033</t>
  </si>
  <si>
    <t>GAPDH_JSRi034-035</t>
  </si>
  <si>
    <t>JSRp078</t>
  </si>
  <si>
    <t>JSRp079</t>
  </si>
  <si>
    <t>JSRp083</t>
  </si>
  <si>
    <t>JSRp085</t>
  </si>
  <si>
    <t>water</t>
  </si>
  <si>
    <t>primers</t>
  </si>
  <si>
    <t>5. Use automatic pipet to add 3ul of the cDNA dilution to the appropriate wells on the 348well plate</t>
  </si>
  <si>
    <t>samples</t>
  </si>
  <si>
    <t>Cq</t>
  </si>
  <si>
    <t>JSR033_200</t>
  </si>
  <si>
    <t>JSRp078_20</t>
  </si>
  <si>
    <t>JSRp079_20</t>
  </si>
  <si>
    <t>JSRp083_20</t>
  </si>
  <si>
    <t>JSRp085_20</t>
  </si>
  <si>
    <t>JSR033_2000</t>
  </si>
  <si>
    <t>Concentration</t>
  </si>
  <si>
    <t>Dilution</t>
  </si>
  <si>
    <t>Neg Log</t>
  </si>
  <si>
    <t>Coilin</t>
  </si>
  <si>
    <t>WDR79</t>
  </si>
  <si>
    <t>label</t>
  </si>
  <si>
    <t>GAPDH</t>
  </si>
  <si>
    <t>target</t>
  </si>
  <si>
    <t>gene</t>
  </si>
  <si>
    <t>Efficiency_perc</t>
  </si>
  <si>
    <t>house1</t>
  </si>
  <si>
    <t>house2</t>
  </si>
  <si>
    <t>class</t>
  </si>
  <si>
    <t>gene1</t>
  </si>
  <si>
    <t>gene2</t>
  </si>
  <si>
    <t>dilution</t>
  </si>
  <si>
    <t>treatment_name</t>
  </si>
  <si>
    <t>Scrambled</t>
  </si>
  <si>
    <t>kndn_WDR79-078</t>
  </si>
  <si>
    <t>kndn_WDR79-079</t>
  </si>
  <si>
    <t>kndn_Coilin-083</t>
  </si>
  <si>
    <t>kndn_Coilin-085</t>
  </si>
  <si>
    <t>efficiency</t>
  </si>
  <si>
    <t xml:space="preserve">qPCR - </t>
  </si>
  <si>
    <t>JSRi205_RNU1_F</t>
  </si>
  <si>
    <t>GATACCATGATCACGAAGGTGGTT</t>
  </si>
  <si>
    <t>JSRi206_RNU1_R</t>
  </si>
  <si>
    <t>CACAAATTATGCAGTCGAGTTTCC</t>
  </si>
  <si>
    <t>RNU1_JSRi-205-206</t>
  </si>
  <si>
    <t>JSRp033</t>
  </si>
  <si>
    <t>JSRp089</t>
  </si>
  <si>
    <t>PolyA</t>
  </si>
  <si>
    <t>RandHex</t>
  </si>
  <si>
    <t>na</t>
  </si>
  <si>
    <t>JSRp033_PolyA_20</t>
  </si>
  <si>
    <t>JSRp033_PolyA_200</t>
  </si>
  <si>
    <t>JSRp033_PolyA_2000</t>
  </si>
  <si>
    <t>JSRp078_PolyA_20</t>
  </si>
  <si>
    <t>JSRp079_PolyA_20</t>
  </si>
  <si>
    <t>JSRp083_PolyA_20</t>
  </si>
  <si>
    <t>JSRp085_PolyA_20</t>
  </si>
  <si>
    <t>JSRp089_PolyA_20</t>
  </si>
  <si>
    <t>JSRp033_RandHex_20</t>
  </si>
  <si>
    <t>JSRp033_RandHex_200</t>
  </si>
  <si>
    <t>JSRp033_RandHex_2000</t>
  </si>
  <si>
    <t>JSRp078_RandHex_20</t>
  </si>
  <si>
    <t>JSRp079_RandHex_20</t>
  </si>
  <si>
    <t>JSRp083_RandHex_20</t>
  </si>
  <si>
    <t>JSRp085_RandHex_20</t>
  </si>
  <si>
    <t>JSRp089_RandHex_20</t>
  </si>
  <si>
    <t>water_na_na</t>
  </si>
  <si>
    <t>DMSO-4day</t>
  </si>
  <si>
    <t>GSK591-4day</t>
  </si>
  <si>
    <t>MS023-4day</t>
  </si>
  <si>
    <t>GSK591-MS023-4day</t>
  </si>
  <si>
    <t>DMSO-4day_PolyA_20</t>
  </si>
  <si>
    <t>GSK591-4day_PolyA_20</t>
  </si>
  <si>
    <t>MS023-4day_PolyA_20</t>
  </si>
  <si>
    <t>GSK591-MS023-4day_PolyA_20</t>
  </si>
  <si>
    <t>DMSO-4day_RandHex_20</t>
  </si>
  <si>
    <t>GSK591-4day_RandHex_20</t>
  </si>
  <si>
    <t>MS023-4day_RandHex_20</t>
  </si>
  <si>
    <t>GSK591-MS023-4day_RandHex_20</t>
  </si>
  <si>
    <t>H1-5_JSRi222-223</t>
  </si>
  <si>
    <t>RNU1</t>
  </si>
  <si>
    <t>H1-5</t>
  </si>
  <si>
    <t>Well</t>
  </si>
  <si>
    <t>Well Position</t>
  </si>
  <si>
    <t>Omit</t>
  </si>
  <si>
    <t>Target</t>
  </si>
  <si>
    <t>Task</t>
  </si>
  <si>
    <t>Reporter</t>
  </si>
  <si>
    <t>Quencher</t>
  </si>
  <si>
    <t>Amp Status</t>
  </si>
  <si>
    <t>Amp Score</t>
  </si>
  <si>
    <t>Curve Quality</t>
  </si>
  <si>
    <t>Result Quality Issues</t>
  </si>
  <si>
    <t>Cq Confidence</t>
  </si>
  <si>
    <t>Cq Mean</t>
  </si>
  <si>
    <t>Cq SD</t>
  </si>
  <si>
    <t>Auto Threshold</t>
  </si>
  <si>
    <t>Threshold</t>
  </si>
  <si>
    <t>Auto Baseline</t>
  </si>
  <si>
    <t>Baseline Start</t>
  </si>
  <si>
    <t>Baseline End</t>
  </si>
  <si>
    <t>Tm1</t>
  </si>
  <si>
    <t>Tm2</t>
  </si>
  <si>
    <t>Tm3</t>
  </si>
  <si>
    <t>Tm4</t>
  </si>
  <si>
    <t>UNKNOWN</t>
  </si>
  <si>
    <t>SYBR</t>
  </si>
  <si>
    <t>None</t>
  </si>
  <si>
    <t>Amp</t>
  </si>
  <si>
    <t>No Amp</t>
  </si>
  <si>
    <t>Undetermined</t>
  </si>
  <si>
    <t>Inconclusive</t>
  </si>
  <si>
    <t>H1-5_JSRi222-223_PolyA</t>
  </si>
  <si>
    <t>H1-5_JSRi222-223_RandHex</t>
  </si>
  <si>
    <t>JSRp033_PolyA_20; WDR79_JSRi199-200</t>
  </si>
  <si>
    <t>JSRp078_PolyA_20; WDR79_JSRi199-200</t>
  </si>
  <si>
    <t>JSRp079_PolyA_20; WDR79_JSRi199-200</t>
  </si>
  <si>
    <t>JSRp083_PolyA_20; WDR79_JSRi199-200</t>
  </si>
  <si>
    <t>JSRp085_PolyA_20; WDR79_JSRi199-200</t>
  </si>
  <si>
    <t>DMSO-4day_PolyA_20; WDR79_JSRi199-200</t>
  </si>
  <si>
    <t>GSK591-4day_PolyA_20; WDR79_JSRi199-200</t>
  </si>
  <si>
    <t>MS023-4day_PolyA_20; WDR79_JSRi199-200</t>
  </si>
  <si>
    <t>GSK591-MS023-4day_PolyA_20; WDR79_JSRi199-200</t>
  </si>
  <si>
    <t>water_na_na; WDR79_JSRi199-200</t>
  </si>
  <si>
    <t>JSRp033_PolyA_20; Coilin_JSRi201-202</t>
  </si>
  <si>
    <t>JSRp078_PolyA_20; Coilin_JSRi201-202</t>
  </si>
  <si>
    <t>JSRp079_PolyA_20; Coilin_JSRi201-202</t>
  </si>
  <si>
    <t>JSRp083_PolyA_20; Coilin_JSRi201-202</t>
  </si>
  <si>
    <t>JSRp085_PolyA_20; Coilin_JSRi201-202</t>
  </si>
  <si>
    <t>DMSO-4day_PolyA_20; Coilin_JSRi201-202</t>
  </si>
  <si>
    <t>GSK591-4day_PolyA_20; Coilin_JSRi201-202</t>
  </si>
  <si>
    <t>MS023-4day_PolyA_20; Coilin_JSRi201-202</t>
  </si>
  <si>
    <t>GSK591-MS023-4day_PolyA_20; Coilin_JSRi201-202</t>
  </si>
  <si>
    <t>water_na_na; Coilin_JSRi201-202</t>
  </si>
  <si>
    <t>JSRp033_PolyA_20; Actin_JSRi032-033</t>
  </si>
  <si>
    <t>JSRp078_PolyA_20; Actin_JSRi032-033</t>
  </si>
  <si>
    <t>JSRp079_PolyA_20; Actin_JSRi032-033</t>
  </si>
  <si>
    <t>JSRp083_PolyA_20; Actin_JSRi032-033</t>
  </si>
  <si>
    <t>JSRp085_PolyA_20; Actin_JSRi032-033</t>
  </si>
  <si>
    <t>DMSO-4day_PolyA_20; Actin_JSRi032-033</t>
  </si>
  <si>
    <t>GSK591-4day_PolyA_20; Actin_JSRi032-033</t>
  </si>
  <si>
    <t>MS023-4day_PolyA_20; Actin_JSRi032-033</t>
  </si>
  <si>
    <t>GSK591-MS023-4day_PolyA_20; Actin_JSRi032-033</t>
  </si>
  <si>
    <t>water_na_na; Actin_JSRi032-033</t>
  </si>
  <si>
    <t>JSRp033_PolyA_2000; H1-5_JSRi222-223</t>
  </si>
  <si>
    <t>JSRp033_PolyA_200; H1-5_JSRi222-223</t>
  </si>
  <si>
    <t>JSRp033_PolyA_20; H1-5_JSRi222-223</t>
  </si>
  <si>
    <t>JSRp033_RandHex_2000; H1-5_JSRi222-223</t>
  </si>
  <si>
    <t>JSRp033_RandHex_200; H1-5_JSRi222-223</t>
  </si>
  <si>
    <t>JSRp033_RandHex_20; H1-5_JSRi222-223</t>
  </si>
  <si>
    <t>water_na_na; H1-5_JSRi222-223</t>
  </si>
  <si>
    <t>gene_house1</t>
  </si>
  <si>
    <t>gene_house2</t>
  </si>
  <si>
    <t>sample_control1</t>
  </si>
  <si>
    <t>sample_control2</t>
  </si>
  <si>
    <t>RNU1_JSRi205-206</t>
  </si>
  <si>
    <t>RNU1_JSRi205-206_PolyA</t>
  </si>
  <si>
    <t>RNU1_JSRi205-206_RandHex</t>
  </si>
  <si>
    <t>sample</t>
  </si>
  <si>
    <t>sample_target</t>
  </si>
  <si>
    <t>Efficiency_target</t>
  </si>
  <si>
    <t>JSRp033_PolyA_2000; RNU1_JSRi205-206</t>
  </si>
  <si>
    <t>JSRp033_PolyA_200; RNU1_JSRi205-206</t>
  </si>
  <si>
    <t>JSRp033_PolyA_20; RNU1_JSRi205-206</t>
  </si>
  <si>
    <t>JSRp033_RandHex_2000; RNU1_JSRi205-206</t>
  </si>
  <si>
    <t>JSRp033_RandHex_200; RNU1_JSRi205-206</t>
  </si>
  <si>
    <t>JSRp033_RandHex_20; RNU1_JSRi205-206</t>
  </si>
  <si>
    <t>water_na_na; RNU1_JSRi205-206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</si>
</sst>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Arial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A6A6A6"/>
      <name val="Calibri"/>
      <family val="2"/>
      <scheme val="minor"/>
    </font>
    <font>
      <b/>
      <sz val="11"/>
      <color rgb="FFA6A6A6"/>
      <name val="Calibri"/>
      <family val="2"/>
      <scheme val="minor"/>
    </font>
    <font>
      <sz val="11"/>
      <color rgb="FFBFBFBF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ACB9CA"/>
        <bgColor rgb="FF000000"/>
      </patternFill>
    </fill>
    <fill>
      <patternFill patternType="solid">
        <fgColor rgb="FFFFFFFF"/>
        <bgColor rgb="FFD9D9D9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BFBFBF"/>
        <bgColor rgb="FF33CCCC"/>
      </patternFill>
    </fill>
    <fill>
      <patternFill patternType="solid">
        <fgColor rgb="FFFFFFFF"/>
        <bgColor rgb="FF33CCCC"/>
      </patternFill>
    </fill>
    <fill>
      <patternFill patternType="solid">
        <fgColor rgb="FFFFFF00"/>
        <bgColor rgb="FF000000"/>
      </patternFill>
    </fill>
    <fill>
      <patternFill patternType="solid">
        <fgColor theme="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top" wrapText="1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3" borderId="9" xfId="0" applyFill="1" applyBorder="1"/>
    <xf numFmtId="0" fontId="0" fillId="2" borderId="2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5" xfId="0" applyFill="1" applyBorder="1"/>
    <xf numFmtId="0" fontId="0" fillId="2" borderId="6" xfId="0" applyFill="1" applyBorder="1"/>
    <xf numFmtId="0" fontId="0" fillId="3" borderId="7" xfId="0" applyFill="1" applyBorder="1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1" xfId="0" applyFill="1" applyBorder="1"/>
    <xf numFmtId="0" fontId="1" fillId="0" borderId="1" xfId="0" applyFont="1" applyBorder="1" applyAlignment="1">
      <alignment horizontal="center" vertical="center"/>
    </xf>
    <xf numFmtId="0" fontId="0" fillId="4" borderId="8" xfId="0" applyFill="1" applyBorder="1"/>
    <xf numFmtId="0" fontId="0" fillId="4" borderId="9" xfId="0" applyFill="1" applyBorder="1"/>
    <xf numFmtId="0" fontId="1" fillId="0" borderId="10" xfId="0" applyFont="1" applyBorder="1" applyAlignment="1">
      <alignment horizontal="center" vertical="center"/>
    </xf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0" borderId="16" xfId="0" applyBorder="1"/>
    <xf numFmtId="0" fontId="0" fillId="5" borderId="0" xfId="0" applyFill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18" xfId="0" applyFont="1" applyBorder="1"/>
    <xf numFmtId="0" fontId="4" fillId="0" borderId="1" xfId="0" applyFont="1" applyBorder="1"/>
    <xf numFmtId="49" fontId="5" fillId="0" borderId="1" xfId="0" applyNumberFormat="1" applyFont="1" applyBorder="1" applyAlignment="1">
      <alignment horizontal="center"/>
    </xf>
    <xf numFmtId="49" fontId="5" fillId="0" borderId="17" xfId="0" applyNumberFormat="1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7" fillId="8" borderId="0" xfId="0" applyFont="1" applyFill="1"/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9" fillId="9" borderId="21" xfId="0" applyFont="1" applyFill="1" applyBorder="1"/>
    <xf numFmtId="20" fontId="9" fillId="10" borderId="21" xfId="0" applyNumberFormat="1" applyFont="1" applyFill="1" applyBorder="1"/>
    <xf numFmtId="49" fontId="9" fillId="10" borderId="21" xfId="0" applyNumberFormat="1" applyFont="1" applyFill="1" applyBorder="1" applyAlignment="1">
      <alignment horizontal="center"/>
    </xf>
    <xf numFmtId="49" fontId="5" fillId="0" borderId="0" xfId="0" applyNumberFormat="1" applyFont="1" applyAlignment="1">
      <alignment horizontal="center"/>
    </xf>
    <xf numFmtId="0" fontId="6" fillId="11" borderId="1" xfId="0" applyFont="1" applyFill="1" applyBorder="1" applyAlignment="1">
      <alignment horizontal="right"/>
    </xf>
    <xf numFmtId="0" fontId="4" fillId="11" borderId="1" xfId="0" applyFont="1" applyFill="1" applyBorder="1"/>
    <xf numFmtId="0" fontId="4" fillId="11" borderId="17" xfId="0" applyFont="1" applyFill="1" applyBorder="1"/>
    <xf numFmtId="0" fontId="4" fillId="12" borderId="17" xfId="0" applyFont="1" applyFill="1" applyBorder="1"/>
    <xf numFmtId="0" fontId="6" fillId="0" borderId="9" xfId="0" applyFont="1" applyBorder="1" applyAlignment="1">
      <alignment horizontal="right"/>
    </xf>
    <xf numFmtId="0" fontId="4" fillId="0" borderId="17" xfId="0" applyFont="1" applyBorder="1"/>
    <xf numFmtId="0" fontId="4" fillId="13" borderId="17" xfId="0" applyFont="1" applyFill="1" applyBorder="1"/>
    <xf numFmtId="0" fontId="4" fillId="13" borderId="18" xfId="0" applyFont="1" applyFill="1" applyBorder="1"/>
    <xf numFmtId="0" fontId="6" fillId="11" borderId="9" xfId="0" applyFont="1" applyFill="1" applyBorder="1" applyAlignment="1">
      <alignment horizontal="right"/>
    </xf>
    <xf numFmtId="0" fontId="4" fillId="11" borderId="18" xfId="0" applyFont="1" applyFill="1" applyBorder="1"/>
    <xf numFmtId="0" fontId="4" fillId="12" borderId="18" xfId="0" applyFont="1" applyFill="1" applyBorder="1"/>
    <xf numFmtId="0" fontId="8" fillId="0" borderId="18" xfId="0" applyFont="1" applyBorder="1" applyAlignment="1">
      <alignment horizontal="center" vertical="center"/>
    </xf>
    <xf numFmtId="0" fontId="8" fillId="11" borderId="18" xfId="0" applyFont="1" applyFill="1" applyBorder="1" applyAlignment="1">
      <alignment horizontal="center" vertical="center"/>
    </xf>
    <xf numFmtId="0" fontId="2" fillId="11" borderId="18" xfId="0" applyFont="1" applyFill="1" applyBorder="1" applyAlignment="1">
      <alignment textRotation="90"/>
    </xf>
    <xf numFmtId="0" fontId="7" fillId="0" borderId="0" xfId="0" applyFont="1"/>
    <xf numFmtId="0" fontId="2" fillId="0" borderId="18" xfId="0" applyFont="1" applyBorder="1" applyAlignment="1">
      <alignment horizontal="center" textRotation="90"/>
    </xf>
    <xf numFmtId="0" fontId="8" fillId="0" borderId="18" xfId="0" applyFont="1" applyBorder="1" applyAlignment="1">
      <alignment horizontal="center"/>
    </xf>
    <xf numFmtId="0" fontId="10" fillId="0" borderId="0" xfId="0" applyFont="1"/>
    <xf numFmtId="0" fontId="7" fillId="8" borderId="22" xfId="0" applyFont="1" applyFill="1" applyBorder="1"/>
    <xf numFmtId="0" fontId="7" fillId="8" borderId="23" xfId="0" applyFont="1" applyFill="1" applyBorder="1"/>
    <xf numFmtId="0" fontId="4" fillId="8" borderId="23" xfId="0" applyFont="1" applyFill="1" applyBorder="1"/>
    <xf numFmtId="0" fontId="4" fillId="0" borderId="23" xfId="0" applyFont="1" applyBorder="1"/>
    <xf numFmtId="0" fontId="4" fillId="0" borderId="24" xfId="0" applyFont="1" applyBorder="1"/>
    <xf numFmtId="0" fontId="4" fillId="0" borderId="25" xfId="0" applyFont="1" applyBorder="1"/>
    <xf numFmtId="0" fontId="4" fillId="0" borderId="26" xfId="0" applyFont="1" applyBorder="1"/>
    <xf numFmtId="0" fontId="11" fillId="0" borderId="0" xfId="0" applyFont="1"/>
    <xf numFmtId="0" fontId="4" fillId="8" borderId="0" xfId="0" applyFont="1" applyFill="1"/>
    <xf numFmtId="0" fontId="9" fillId="9" borderId="1" xfId="0" applyFont="1" applyFill="1" applyBorder="1"/>
    <xf numFmtId="0" fontId="9" fillId="9" borderId="17" xfId="0" applyFont="1" applyFill="1" applyBorder="1"/>
    <xf numFmtId="49" fontId="9" fillId="10" borderId="0" xfId="0" applyNumberFormat="1" applyFont="1" applyFill="1" applyAlignment="1">
      <alignment horizontal="center"/>
    </xf>
    <xf numFmtId="0" fontId="12" fillId="0" borderId="0" xfId="0" applyFont="1"/>
    <xf numFmtId="0" fontId="7" fillId="0" borderId="0" xfId="0" applyFont="1" applyAlignment="1">
      <alignment horizontal="left"/>
    </xf>
    <xf numFmtId="2" fontId="4" fillId="0" borderId="0" xfId="0" applyNumberFormat="1" applyFont="1"/>
    <xf numFmtId="49" fontId="6" fillId="0" borderId="17" xfId="0" applyNumberFormat="1" applyFont="1" applyBorder="1" applyAlignment="1">
      <alignment horizontal="center"/>
    </xf>
    <xf numFmtId="0" fontId="13" fillId="0" borderId="0" xfId="0" applyFont="1"/>
    <xf numFmtId="2" fontId="13" fillId="0" borderId="0" xfId="0" applyNumberFormat="1" applyFont="1"/>
    <xf numFmtId="2" fontId="4" fillId="0" borderId="9" xfId="0" applyNumberFormat="1" applyFont="1" applyBorder="1"/>
    <xf numFmtId="2" fontId="4" fillId="0" borderId="18" xfId="0" applyNumberFormat="1" applyFont="1" applyBorder="1"/>
    <xf numFmtId="2" fontId="11" fillId="0" borderId="0" xfId="0" applyNumberFormat="1" applyFont="1"/>
    <xf numFmtId="0" fontId="4" fillId="14" borderId="0" xfId="0" applyFont="1" applyFill="1"/>
    <xf numFmtId="2" fontId="4" fillId="14" borderId="9" xfId="0" applyNumberFormat="1" applyFont="1" applyFill="1" applyBorder="1"/>
    <xf numFmtId="2" fontId="4" fillId="14" borderId="18" xfId="0" applyNumberFormat="1" applyFont="1" applyFill="1" applyBorder="1"/>
    <xf numFmtId="164" fontId="4" fillId="0" borderId="18" xfId="0" applyNumberFormat="1" applyFont="1" applyBorder="1"/>
    <xf numFmtId="2" fontId="11" fillId="0" borderId="9" xfId="0" applyNumberFormat="1" applyFont="1" applyBorder="1"/>
    <xf numFmtId="2" fontId="11" fillId="0" borderId="18" xfId="0" applyNumberFormat="1" applyFont="1" applyBorder="1"/>
    <xf numFmtId="164" fontId="4" fillId="0" borderId="0" xfId="0" applyNumberFormat="1" applyFont="1"/>
    <xf numFmtId="0" fontId="0" fillId="5" borderId="0" xfId="0" applyFill="1"/>
    <xf numFmtId="0" fontId="0" fillId="4" borderId="0" xfId="0" applyFill="1"/>
    <xf numFmtId="0" fontId="3" fillId="7" borderId="1" xfId="0" applyFont="1" applyFill="1" applyBorder="1" applyAlignment="1">
      <alignment horizontal="center" vertical="center"/>
    </xf>
    <xf numFmtId="0" fontId="15" fillId="0" borderId="0" xfId="0" applyFont="1"/>
    <xf numFmtId="0" fontId="14" fillId="0" borderId="0" xfId="1"/>
    <xf numFmtId="0" fontId="16" fillId="0" borderId="1" xfId="0" applyFont="1" applyBorder="1"/>
    <xf numFmtId="0" fontId="0" fillId="15" borderId="0" xfId="0" applyFill="1"/>
    <xf numFmtId="0" fontId="0" fillId="0" borderId="1" xfId="0" applyBorder="1" applyAlignment="1">
      <alignment horizontal="left" vertical="top" wrapText="1"/>
    </xf>
    <xf numFmtId="0" fontId="3" fillId="6" borderId="19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WDR79_JSRi199-200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PrimerEfficiency!$F$1</c:f>
              <c:strCache>
                <c:ptCount val="1"/>
                <c:pt idx="0">
                  <c:v>Cq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6230294923652709E-2"/>
                  <c:y val="5.890583378374058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PrimerEfficiency!$E$2:$E$4</c:f>
              <c:numCache>
                <c:formatCode>General</c:formatCode>
                <c:ptCount val="3"/>
                <c:pt idx="0">
                  <c:v>-3.3010299956639813</c:v>
                </c:pt>
                <c:pt idx="1">
                  <c:v>-2.3010299956639813</c:v>
                </c:pt>
                <c:pt idx="2">
                  <c:v>-1.3010299956639813</c:v>
                </c:pt>
              </c:numCache>
            </c:numRef>
          </c:xVal>
          <c:yVal>
            <c:numRef>
              <c:f>PrimerEfficiency!$F$2:$F$4</c:f>
              <c:numCache>
                <c:formatCode>General</c:formatCode>
                <c:ptCount val="3"/>
                <c:pt idx="0">
                  <c:v>29.005684139614999</c:v>
                </c:pt>
                <c:pt idx="1">
                  <c:v>25.5920759854172</c:v>
                </c:pt>
                <c:pt idx="2">
                  <c:v>21.790282420808801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EB-5C45-9AC4-999141C6E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1851616"/>
        <c:axId val="881342720"/>
      </c:scatterChart>
      <c:valAx>
        <c:axId val="88185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342720"/>
        <c:crosses val="autoZero"/>
        <c:crossBetween val="midCat"/>
      </c:valAx>
      <c:valAx>
        <c:axId val="88134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851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Coilin_JSRi201-202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PrimerEfficiency!$F$1</c:f>
              <c:strCache>
                <c:ptCount val="1"/>
                <c:pt idx="0">
                  <c:v>Cq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4903702175606181E-2"/>
                  <c:y val="6.19459212048535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PrimerEfficiency!$E$5:$E$7</c:f>
              <c:numCache>
                <c:formatCode>General</c:formatCode>
                <c:ptCount val="3"/>
                <c:pt idx="0">
                  <c:v>-3.3010299956639813</c:v>
                </c:pt>
                <c:pt idx="1">
                  <c:v>-2.3010299956639813</c:v>
                </c:pt>
                <c:pt idx="2">
                  <c:v>-1.3010299956639813</c:v>
                </c:pt>
              </c:numCache>
            </c:numRef>
          </c:xVal>
          <c:yVal>
            <c:numRef>
              <c:f>PrimerEfficiency!$F$5:$F$7</c:f>
              <c:numCache>
                <c:formatCode>General</c:formatCode>
                <c:ptCount val="3"/>
                <c:pt idx="0">
                  <c:v>29.7787641212464</c:v>
                </c:pt>
                <c:pt idx="1">
                  <c:v>26.020041863006501</c:v>
                </c:pt>
                <c:pt idx="2">
                  <c:v>22.007518154528199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02-554D-A6D0-20C3F161C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1851616"/>
        <c:axId val="881342720"/>
      </c:scatterChart>
      <c:valAx>
        <c:axId val="88185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342720"/>
        <c:crosses val="autoZero"/>
        <c:crossBetween val="midCat"/>
      </c:valAx>
      <c:valAx>
        <c:axId val="88134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851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36286</xdr:colOff>
      <xdr:row>27</xdr:row>
      <xdr:rowOff>52187</xdr:rowOff>
    </xdr:from>
    <xdr:to>
      <xdr:col>5</xdr:col>
      <xdr:colOff>338630</xdr:colOff>
      <xdr:row>40</xdr:row>
      <xdr:rowOff>147917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9DC106A-6521-4740-2B7C-B8D48D8E62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526145</xdr:colOff>
      <xdr:row>27</xdr:row>
      <xdr:rowOff>100852</xdr:rowOff>
    </xdr:from>
    <xdr:to>
      <xdr:col>10</xdr:col>
      <xdr:colOff>303371</xdr:colOff>
      <xdr:row>41</xdr:row>
      <xdr:rowOff>2881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4E23B02-6D33-3241-A360-A5664E619D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thermofisher.com/us/en/home/brands/thermo-scientific/molecular-biology/molecular-biology-learning-center/molecular-biology-resource-library/thermo-scientific-web-tools/qpcr-efficiency-calculator.html" TargetMode="External"/><Relationship Id="rId1" Type="http://schemas.openxmlformats.org/officeDocument/2006/relationships/hyperlink" Target="https://www.thermofisher.com/us/en/home/brands/thermo-scientific/molecular-biology/molecular-biology-learning-center/molecular-biology-resource-library/thermo-scientific-web-tools/qpcr-efficiency-calcula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79AE2-6671-3A46-88C6-9587BD81205A}">
  <dimension ref="A1:AC71"/>
  <sheetViews>
    <sheetView tabSelected="1" workbookViewId="0">
      <selection activeCell="A2" sqref="A2"/>
    </sheetView>
  </sheetViews>
  <sheetFormatPr baseColWidth="10" defaultRowHeight="16" x14ac:dyDescent="0.2"/>
  <cols>
    <col min="1" max="1" width="27.83203125" customWidth="1"/>
    <col min="2" max="2" width="11.5" customWidth="1"/>
    <col min="4" max="20" width="19.83203125" customWidth="1"/>
    <col min="26" max="26" width="13" customWidth="1"/>
  </cols>
  <sheetData>
    <row r="1" spans="1:29" x14ac:dyDescent="0.2">
      <c r="A1" s="3">
        <v>45349</v>
      </c>
      <c r="B1" s="3"/>
    </row>
    <row r="2" spans="1:29" x14ac:dyDescent="0.2">
      <c r="D2" t="s">
        <v>715</v>
      </c>
    </row>
    <row r="3" spans="1:29" x14ac:dyDescent="0.2"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  <c r="M3" s="5">
        <v>10</v>
      </c>
      <c r="N3" s="5">
        <v>11</v>
      </c>
      <c r="O3" s="5">
        <v>12</v>
      </c>
      <c r="P3" s="5">
        <v>13</v>
      </c>
      <c r="Q3" s="5">
        <v>14</v>
      </c>
      <c r="R3" s="5">
        <v>15</v>
      </c>
      <c r="S3" s="5">
        <v>16</v>
      </c>
      <c r="T3" s="5">
        <v>17</v>
      </c>
      <c r="U3" s="5">
        <v>18</v>
      </c>
      <c r="V3" s="5">
        <v>19</v>
      </c>
      <c r="W3" s="5">
        <v>20</v>
      </c>
      <c r="X3" s="5">
        <v>21</v>
      </c>
      <c r="Y3" s="5">
        <v>22</v>
      </c>
      <c r="Z3" s="5">
        <v>23</v>
      </c>
      <c r="AA3" s="5">
        <v>24</v>
      </c>
    </row>
    <row r="4" spans="1:29" s="2" customFormat="1" x14ac:dyDescent="0.2">
      <c r="D4" t="s">
        <v>728</v>
      </c>
      <c r="E4" t="s">
        <v>727</v>
      </c>
      <c r="F4" t="s">
        <v>726</v>
      </c>
      <c r="G4" t="s">
        <v>729</v>
      </c>
      <c r="H4" t="s">
        <v>730</v>
      </c>
      <c r="I4" t="s">
        <v>731</v>
      </c>
      <c r="J4" t="s">
        <v>732</v>
      </c>
      <c r="K4" s="100" t="s">
        <v>747</v>
      </c>
      <c r="L4" s="100" t="s">
        <v>748</v>
      </c>
      <c r="M4" s="100" t="s">
        <v>749</v>
      </c>
      <c r="N4" s="100" t="s">
        <v>750</v>
      </c>
      <c r="O4" t="s">
        <v>736</v>
      </c>
      <c r="P4" t="s">
        <v>735</v>
      </c>
      <c r="Q4" t="s">
        <v>734</v>
      </c>
      <c r="R4" t="s">
        <v>742</v>
      </c>
      <c r="S4"/>
      <c r="T4"/>
      <c r="AB4" s="7">
        <f>24-(COUNTIF(D4:AA4,""))+1</f>
        <v>16</v>
      </c>
      <c r="AC4" t="s">
        <v>50</v>
      </c>
    </row>
    <row r="5" spans="1:29" x14ac:dyDescent="0.2">
      <c r="B5" t="s">
        <v>684</v>
      </c>
      <c r="D5" s="5">
        <v>1</v>
      </c>
      <c r="E5" s="5">
        <v>2</v>
      </c>
      <c r="F5" s="5">
        <v>3</v>
      </c>
      <c r="G5" s="5">
        <v>4</v>
      </c>
      <c r="H5" s="5">
        <v>5</v>
      </c>
      <c r="I5" s="5">
        <v>6</v>
      </c>
      <c r="J5" s="5">
        <v>7</v>
      </c>
      <c r="K5" s="5">
        <v>8</v>
      </c>
      <c r="L5" s="5">
        <v>9</v>
      </c>
      <c r="M5" s="5">
        <v>10</v>
      </c>
      <c r="N5" s="5">
        <v>11</v>
      </c>
      <c r="O5" s="5">
        <v>12</v>
      </c>
      <c r="P5" s="5">
        <v>13</v>
      </c>
      <c r="Q5" s="5">
        <v>14</v>
      </c>
      <c r="R5" s="5">
        <v>15</v>
      </c>
      <c r="S5" s="5">
        <v>16</v>
      </c>
      <c r="T5" s="5">
        <v>17</v>
      </c>
      <c r="U5" s="5">
        <v>18</v>
      </c>
      <c r="V5" s="5">
        <v>19</v>
      </c>
      <c r="W5" s="5">
        <v>20</v>
      </c>
      <c r="X5" s="5">
        <v>21</v>
      </c>
      <c r="Y5" s="5">
        <v>22</v>
      </c>
      <c r="Z5" s="5">
        <v>23</v>
      </c>
      <c r="AA5" s="5">
        <v>24</v>
      </c>
    </row>
    <row r="6" spans="1:29" x14ac:dyDescent="0.2">
      <c r="A6" s="35" t="s">
        <v>673</v>
      </c>
      <c r="B6" s="33">
        <f>COUNTIF(D6:AA6,"y")</f>
        <v>10</v>
      </c>
      <c r="C6" s="4" t="s">
        <v>2</v>
      </c>
      <c r="D6" s="1" t="s">
        <v>650</v>
      </c>
      <c r="E6" s="1" t="s">
        <v>650</v>
      </c>
      <c r="F6" s="1" t="s">
        <v>649</v>
      </c>
      <c r="G6" s="1" t="s">
        <v>649</v>
      </c>
      <c r="H6" s="1" t="s">
        <v>649</v>
      </c>
      <c r="I6" s="1" t="s">
        <v>649</v>
      </c>
      <c r="J6" s="1" t="s">
        <v>649</v>
      </c>
      <c r="K6" s="1" t="s">
        <v>649</v>
      </c>
      <c r="L6" s="1" t="s">
        <v>649</v>
      </c>
      <c r="M6" s="1" t="s">
        <v>649</v>
      </c>
      <c r="N6" s="1" t="s">
        <v>649</v>
      </c>
      <c r="O6" s="1" t="s">
        <v>650</v>
      </c>
      <c r="P6" s="1" t="s">
        <v>650</v>
      </c>
      <c r="Q6" s="1" t="s">
        <v>650</v>
      </c>
      <c r="R6" s="1" t="s">
        <v>649</v>
      </c>
      <c r="S6" s="1" t="s">
        <v>650</v>
      </c>
      <c r="T6" s="1" t="s">
        <v>650</v>
      </c>
      <c r="U6" s="1" t="s">
        <v>650</v>
      </c>
      <c r="V6" s="1" t="s">
        <v>650</v>
      </c>
      <c r="W6" s="1" t="s">
        <v>650</v>
      </c>
      <c r="X6" s="1" t="s">
        <v>650</v>
      </c>
      <c r="Y6" s="1" t="s">
        <v>650</v>
      </c>
      <c r="Z6" s="1" t="s">
        <v>650</v>
      </c>
      <c r="AA6" s="1" t="s">
        <v>650</v>
      </c>
    </row>
    <row r="7" spans="1:29" x14ac:dyDescent="0.2">
      <c r="A7" s="35"/>
      <c r="B7" s="33">
        <f t="shared" ref="B7:B21" si="0">COUNTIF(D7:AA7,"y")</f>
        <v>0</v>
      </c>
      <c r="C7" s="4" t="s">
        <v>4</v>
      </c>
      <c r="D7" s="1" t="s">
        <v>650</v>
      </c>
      <c r="E7" s="1" t="s">
        <v>650</v>
      </c>
      <c r="F7" s="1" t="s">
        <v>650</v>
      </c>
      <c r="G7" s="1" t="s">
        <v>650</v>
      </c>
      <c r="H7" s="1" t="s">
        <v>650</v>
      </c>
      <c r="I7" s="1" t="s">
        <v>650</v>
      </c>
      <c r="J7" s="1" t="s">
        <v>650</v>
      </c>
      <c r="K7" s="1" t="s">
        <v>650</v>
      </c>
      <c r="L7" s="1" t="s">
        <v>650</v>
      </c>
      <c r="M7" s="1" t="s">
        <v>650</v>
      </c>
      <c r="N7" s="1" t="s">
        <v>650</v>
      </c>
      <c r="O7" s="1" t="s">
        <v>650</v>
      </c>
      <c r="P7" s="1" t="s">
        <v>650</v>
      </c>
      <c r="Q7" s="1" t="s">
        <v>650</v>
      </c>
      <c r="R7" s="1" t="s">
        <v>650</v>
      </c>
      <c r="S7" s="1" t="s">
        <v>650</v>
      </c>
      <c r="T7" s="1" t="s">
        <v>650</v>
      </c>
      <c r="U7" s="1" t="s">
        <v>650</v>
      </c>
      <c r="V7" s="1" t="s">
        <v>650</v>
      </c>
      <c r="W7" s="1" t="s">
        <v>650</v>
      </c>
      <c r="X7" s="1" t="s">
        <v>650</v>
      </c>
      <c r="Y7" s="1" t="s">
        <v>650</v>
      </c>
      <c r="Z7" s="1" t="s">
        <v>650</v>
      </c>
      <c r="AA7" s="1" t="s">
        <v>650</v>
      </c>
    </row>
    <row r="8" spans="1:29" x14ac:dyDescent="0.2">
      <c r="A8" s="35" t="s">
        <v>674</v>
      </c>
      <c r="B8" s="33">
        <f t="shared" si="0"/>
        <v>10</v>
      </c>
      <c r="C8" s="4" t="s">
        <v>6</v>
      </c>
      <c r="D8" s="1" t="s">
        <v>650</v>
      </c>
      <c r="E8" s="1" t="s">
        <v>650</v>
      </c>
      <c r="F8" s="1" t="s">
        <v>649</v>
      </c>
      <c r="G8" s="1" t="s">
        <v>649</v>
      </c>
      <c r="H8" s="1" t="s">
        <v>649</v>
      </c>
      <c r="I8" s="1" t="s">
        <v>649</v>
      </c>
      <c r="J8" s="1" t="s">
        <v>649</v>
      </c>
      <c r="K8" s="1" t="s">
        <v>649</v>
      </c>
      <c r="L8" s="1" t="s">
        <v>649</v>
      </c>
      <c r="M8" s="1" t="s">
        <v>649</v>
      </c>
      <c r="N8" s="1" t="s">
        <v>649</v>
      </c>
      <c r="O8" s="1" t="s">
        <v>650</v>
      </c>
      <c r="P8" s="1" t="s">
        <v>650</v>
      </c>
      <c r="Q8" s="1" t="s">
        <v>650</v>
      </c>
      <c r="R8" s="1" t="s">
        <v>649</v>
      </c>
      <c r="S8" s="1" t="s">
        <v>650</v>
      </c>
      <c r="T8" s="1" t="s">
        <v>650</v>
      </c>
      <c r="U8" s="1" t="s">
        <v>650</v>
      </c>
      <c r="V8" s="1" t="s">
        <v>650</v>
      </c>
      <c r="W8" s="1" t="s">
        <v>650</v>
      </c>
      <c r="X8" s="1" t="s">
        <v>650</v>
      </c>
      <c r="Y8" s="1" t="s">
        <v>650</v>
      </c>
      <c r="Z8" s="1" t="s">
        <v>650</v>
      </c>
      <c r="AA8" s="1" t="s">
        <v>650</v>
      </c>
    </row>
    <row r="9" spans="1:29" x14ac:dyDescent="0.2">
      <c r="A9" s="35"/>
      <c r="B9" s="33">
        <f t="shared" si="0"/>
        <v>0</v>
      </c>
      <c r="C9" s="4" t="s">
        <v>8</v>
      </c>
      <c r="D9" s="1" t="s">
        <v>650</v>
      </c>
      <c r="E9" s="1" t="s">
        <v>650</v>
      </c>
      <c r="F9" s="1" t="s">
        <v>650</v>
      </c>
      <c r="G9" s="1" t="s">
        <v>650</v>
      </c>
      <c r="H9" s="1" t="s">
        <v>650</v>
      </c>
      <c r="I9" s="1" t="s">
        <v>650</v>
      </c>
      <c r="J9" s="1" t="s">
        <v>650</v>
      </c>
      <c r="K9" s="1" t="s">
        <v>650</v>
      </c>
      <c r="L9" s="1" t="s">
        <v>650</v>
      </c>
      <c r="M9" s="1" t="s">
        <v>650</v>
      </c>
      <c r="N9" s="1" t="s">
        <v>650</v>
      </c>
      <c r="O9" s="1" t="s">
        <v>650</v>
      </c>
      <c r="P9" s="1" t="s">
        <v>650</v>
      </c>
      <c r="Q9" s="1" t="s">
        <v>650</v>
      </c>
      <c r="R9" s="1" t="s">
        <v>650</v>
      </c>
      <c r="S9" s="1" t="s">
        <v>650</v>
      </c>
      <c r="T9" s="1" t="s">
        <v>650</v>
      </c>
      <c r="U9" s="1" t="s">
        <v>650</v>
      </c>
      <c r="V9" s="1" t="s">
        <v>650</v>
      </c>
      <c r="W9" s="1" t="s">
        <v>650</v>
      </c>
      <c r="X9" s="1" t="s">
        <v>650</v>
      </c>
      <c r="Y9" s="1" t="s">
        <v>650</v>
      </c>
      <c r="Z9" s="1" t="s">
        <v>650</v>
      </c>
      <c r="AA9" s="1" t="s">
        <v>650</v>
      </c>
    </row>
    <row r="10" spans="1:29" x14ac:dyDescent="0.2">
      <c r="A10" s="35" t="s">
        <v>720</v>
      </c>
      <c r="B10" s="33">
        <f t="shared" si="0"/>
        <v>7</v>
      </c>
      <c r="C10" s="4" t="s">
        <v>10</v>
      </c>
      <c r="D10" s="1" t="s">
        <v>649</v>
      </c>
      <c r="E10" s="1" t="s">
        <v>649</v>
      </c>
      <c r="F10" s="1" t="s">
        <v>649</v>
      </c>
      <c r="G10" s="1" t="s">
        <v>650</v>
      </c>
      <c r="H10" s="1" t="s">
        <v>650</v>
      </c>
      <c r="I10" s="1" t="s">
        <v>650</v>
      </c>
      <c r="J10" s="1" t="s">
        <v>650</v>
      </c>
      <c r="K10" s="1" t="s">
        <v>650</v>
      </c>
      <c r="L10" s="1" t="s">
        <v>650</v>
      </c>
      <c r="M10" s="1" t="s">
        <v>650</v>
      </c>
      <c r="N10" s="1" t="s">
        <v>650</v>
      </c>
      <c r="O10" s="1" t="s">
        <v>649</v>
      </c>
      <c r="P10" s="1" t="s">
        <v>649</v>
      </c>
      <c r="Q10" s="1" t="s">
        <v>649</v>
      </c>
      <c r="R10" s="1" t="s">
        <v>649</v>
      </c>
      <c r="S10" s="1" t="s">
        <v>650</v>
      </c>
      <c r="T10" s="1" t="s">
        <v>650</v>
      </c>
      <c r="U10" s="1" t="s">
        <v>650</v>
      </c>
      <c r="V10" s="1" t="s">
        <v>650</v>
      </c>
      <c r="W10" s="1" t="s">
        <v>650</v>
      </c>
      <c r="X10" s="1" t="s">
        <v>650</v>
      </c>
      <c r="Y10" s="1" t="s">
        <v>650</v>
      </c>
      <c r="Z10" s="1" t="s">
        <v>650</v>
      </c>
      <c r="AA10" s="1" t="s">
        <v>650</v>
      </c>
    </row>
    <row r="11" spans="1:29" x14ac:dyDescent="0.2">
      <c r="A11" s="35"/>
      <c r="B11" s="33">
        <f t="shared" si="0"/>
        <v>0</v>
      </c>
      <c r="C11" s="4" t="s">
        <v>12</v>
      </c>
      <c r="D11" s="1" t="s">
        <v>650</v>
      </c>
      <c r="E11" s="1" t="s">
        <v>650</v>
      </c>
      <c r="F11" s="1" t="s">
        <v>650</v>
      </c>
      <c r="G11" s="1" t="s">
        <v>650</v>
      </c>
      <c r="H11" s="1" t="s">
        <v>650</v>
      </c>
      <c r="I11" s="1" t="s">
        <v>650</v>
      </c>
      <c r="J11" s="1" t="s">
        <v>650</v>
      </c>
      <c r="K11" s="1" t="s">
        <v>650</v>
      </c>
      <c r="L11" s="1" t="s">
        <v>650</v>
      </c>
      <c r="M11" s="1" t="s">
        <v>650</v>
      </c>
      <c r="N11" s="1" t="s">
        <v>650</v>
      </c>
      <c r="O11" s="1" t="s">
        <v>650</v>
      </c>
      <c r="P11" s="1" t="s">
        <v>650</v>
      </c>
      <c r="Q11" s="1" t="s">
        <v>650</v>
      </c>
      <c r="R11" s="1" t="s">
        <v>650</v>
      </c>
      <c r="S11" s="1" t="s">
        <v>650</v>
      </c>
      <c r="T11" s="1" t="s">
        <v>650</v>
      </c>
      <c r="U11" s="1" t="s">
        <v>650</v>
      </c>
      <c r="V11" s="1" t="s">
        <v>650</v>
      </c>
      <c r="W11" s="1" t="s">
        <v>650</v>
      </c>
      <c r="X11" s="1" t="s">
        <v>650</v>
      </c>
      <c r="Y11" s="1" t="s">
        <v>650</v>
      </c>
      <c r="Z11" s="1" t="s">
        <v>650</v>
      </c>
      <c r="AA11" s="1" t="s">
        <v>650</v>
      </c>
    </row>
    <row r="12" spans="1:29" x14ac:dyDescent="0.2">
      <c r="A12" s="35" t="s">
        <v>675</v>
      </c>
      <c r="B12" s="33">
        <f t="shared" si="0"/>
        <v>11</v>
      </c>
      <c r="C12" s="4" t="s">
        <v>14</v>
      </c>
      <c r="D12" s="1" t="s">
        <v>650</v>
      </c>
      <c r="E12" s="1" t="s">
        <v>650</v>
      </c>
      <c r="F12" s="1" t="s">
        <v>649</v>
      </c>
      <c r="G12" s="1" t="s">
        <v>649</v>
      </c>
      <c r="H12" s="1" t="s">
        <v>649</v>
      </c>
      <c r="I12" s="1" t="s">
        <v>649</v>
      </c>
      <c r="J12" s="1" t="s">
        <v>649</v>
      </c>
      <c r="K12" s="1" t="s">
        <v>649</v>
      </c>
      <c r="L12" s="1" t="s">
        <v>649</v>
      </c>
      <c r="M12" s="1" t="s">
        <v>649</v>
      </c>
      <c r="N12" s="1" t="s">
        <v>649</v>
      </c>
      <c r="O12" s="1" t="s">
        <v>650</v>
      </c>
      <c r="P12" s="1" t="s">
        <v>650</v>
      </c>
      <c r="Q12" s="1" t="s">
        <v>649</v>
      </c>
      <c r="R12" s="1" t="s">
        <v>649</v>
      </c>
      <c r="S12" s="1" t="s">
        <v>650</v>
      </c>
      <c r="T12" s="1" t="s">
        <v>650</v>
      </c>
      <c r="U12" s="1" t="s">
        <v>650</v>
      </c>
      <c r="V12" s="1" t="s">
        <v>650</v>
      </c>
      <c r="W12" s="1" t="s">
        <v>650</v>
      </c>
      <c r="X12" s="1" t="s">
        <v>650</v>
      </c>
      <c r="Y12" s="1" t="s">
        <v>650</v>
      </c>
      <c r="Z12" s="1" t="s">
        <v>650</v>
      </c>
      <c r="AA12" s="1" t="s">
        <v>650</v>
      </c>
    </row>
    <row r="13" spans="1:29" x14ac:dyDescent="0.2">
      <c r="A13" s="35"/>
      <c r="B13" s="33">
        <f t="shared" si="0"/>
        <v>0</v>
      </c>
      <c r="C13" s="4" t="s">
        <v>16</v>
      </c>
      <c r="D13" s="1" t="s">
        <v>650</v>
      </c>
      <c r="E13" s="1" t="s">
        <v>650</v>
      </c>
      <c r="F13" s="1" t="s">
        <v>650</v>
      </c>
      <c r="G13" s="1" t="s">
        <v>650</v>
      </c>
      <c r="H13" s="1" t="s">
        <v>650</v>
      </c>
      <c r="I13" s="1" t="s">
        <v>650</v>
      </c>
      <c r="J13" s="1" t="s">
        <v>650</v>
      </c>
      <c r="K13" s="1" t="s">
        <v>650</v>
      </c>
      <c r="L13" s="1" t="s">
        <v>650</v>
      </c>
      <c r="M13" s="1" t="s">
        <v>650</v>
      </c>
      <c r="N13" s="1" t="s">
        <v>650</v>
      </c>
      <c r="O13" s="1" t="s">
        <v>650</v>
      </c>
      <c r="P13" s="1" t="s">
        <v>650</v>
      </c>
      <c r="Q13" s="1" t="s">
        <v>650</v>
      </c>
      <c r="R13" s="1" t="s">
        <v>650</v>
      </c>
      <c r="S13" s="1" t="s">
        <v>650</v>
      </c>
      <c r="T13" s="1" t="s">
        <v>650</v>
      </c>
      <c r="U13" s="1" t="s">
        <v>650</v>
      </c>
      <c r="V13" s="1" t="s">
        <v>650</v>
      </c>
      <c r="W13" s="1" t="s">
        <v>650</v>
      </c>
      <c r="X13" s="1" t="s">
        <v>650</v>
      </c>
      <c r="Y13" s="1" t="s">
        <v>650</v>
      </c>
      <c r="Z13" s="1" t="s">
        <v>650</v>
      </c>
      <c r="AA13" s="1" t="s">
        <v>650</v>
      </c>
    </row>
    <row r="14" spans="1:29" x14ac:dyDescent="0.2">
      <c r="A14" s="35" t="s">
        <v>755</v>
      </c>
      <c r="B14" s="33">
        <f t="shared" si="0"/>
        <v>7</v>
      </c>
      <c r="C14" s="4" t="s">
        <v>18</v>
      </c>
      <c r="D14" s="1" t="s">
        <v>649</v>
      </c>
      <c r="E14" s="1" t="s">
        <v>649</v>
      </c>
      <c r="F14" s="1" t="s">
        <v>649</v>
      </c>
      <c r="G14" s="1" t="s">
        <v>650</v>
      </c>
      <c r="H14" s="1" t="s">
        <v>650</v>
      </c>
      <c r="I14" s="1" t="s">
        <v>650</v>
      </c>
      <c r="J14" s="1" t="s">
        <v>650</v>
      </c>
      <c r="K14" s="1" t="s">
        <v>650</v>
      </c>
      <c r="L14" s="1" t="s">
        <v>650</v>
      </c>
      <c r="M14" s="1" t="s">
        <v>650</v>
      </c>
      <c r="N14" s="1" t="s">
        <v>650</v>
      </c>
      <c r="O14" s="1" t="s">
        <v>649</v>
      </c>
      <c r="P14" s="1" t="s">
        <v>649</v>
      </c>
      <c r="Q14" s="1" t="s">
        <v>649</v>
      </c>
      <c r="R14" s="1" t="s">
        <v>649</v>
      </c>
      <c r="S14" s="1" t="s">
        <v>650</v>
      </c>
      <c r="T14" s="1" t="s">
        <v>650</v>
      </c>
      <c r="U14" s="1" t="s">
        <v>650</v>
      </c>
      <c r="V14" s="1" t="s">
        <v>650</v>
      </c>
      <c r="W14" s="1" t="s">
        <v>650</v>
      </c>
      <c r="X14" s="1" t="s">
        <v>650</v>
      </c>
      <c r="Y14" s="1" t="s">
        <v>650</v>
      </c>
      <c r="Z14" s="1" t="s">
        <v>650</v>
      </c>
      <c r="AA14" s="1" t="s">
        <v>650</v>
      </c>
    </row>
    <row r="15" spans="1:29" x14ac:dyDescent="0.2">
      <c r="A15" s="35"/>
      <c r="B15" s="33">
        <f t="shared" si="0"/>
        <v>0</v>
      </c>
      <c r="C15" s="4" t="s">
        <v>20</v>
      </c>
      <c r="D15" s="1" t="s">
        <v>650</v>
      </c>
      <c r="E15" s="1" t="s">
        <v>650</v>
      </c>
      <c r="F15" s="1" t="s">
        <v>650</v>
      </c>
      <c r="G15" s="1" t="s">
        <v>650</v>
      </c>
      <c r="H15" s="1" t="s">
        <v>650</v>
      </c>
      <c r="I15" s="1" t="s">
        <v>650</v>
      </c>
      <c r="J15" s="1" t="s">
        <v>650</v>
      </c>
      <c r="K15" s="1" t="s">
        <v>650</v>
      </c>
      <c r="L15" s="1" t="s">
        <v>650</v>
      </c>
      <c r="M15" s="1" t="s">
        <v>650</v>
      </c>
      <c r="N15" s="1" t="s">
        <v>650</v>
      </c>
      <c r="O15" s="1" t="s">
        <v>650</v>
      </c>
      <c r="P15" s="1" t="s">
        <v>650</v>
      </c>
      <c r="Q15" s="1" t="s">
        <v>650</v>
      </c>
      <c r="R15" s="1" t="s">
        <v>650</v>
      </c>
      <c r="S15" s="1" t="s">
        <v>650</v>
      </c>
      <c r="T15" s="1" t="s">
        <v>650</v>
      </c>
      <c r="U15" s="1" t="s">
        <v>650</v>
      </c>
      <c r="V15" s="1" t="s">
        <v>650</v>
      </c>
      <c r="W15" s="1" t="s">
        <v>650</v>
      </c>
      <c r="X15" s="1" t="s">
        <v>650</v>
      </c>
      <c r="Y15" s="1" t="s">
        <v>650</v>
      </c>
      <c r="Z15" s="1" t="s">
        <v>650</v>
      </c>
      <c r="AA15" s="1" t="s">
        <v>650</v>
      </c>
    </row>
    <row r="16" spans="1:29" x14ac:dyDescent="0.2">
      <c r="A16" s="101"/>
      <c r="B16" s="33">
        <f t="shared" si="0"/>
        <v>0</v>
      </c>
      <c r="C16" s="4" t="s">
        <v>21</v>
      </c>
      <c r="D16" s="1" t="s">
        <v>650</v>
      </c>
      <c r="E16" s="1" t="s">
        <v>650</v>
      </c>
      <c r="F16" s="1" t="s">
        <v>650</v>
      </c>
      <c r="G16" s="1" t="s">
        <v>650</v>
      </c>
      <c r="H16" s="1" t="s">
        <v>650</v>
      </c>
      <c r="I16" s="1" t="s">
        <v>650</v>
      </c>
      <c r="J16" s="1" t="s">
        <v>650</v>
      </c>
      <c r="K16" s="1" t="s">
        <v>650</v>
      </c>
      <c r="L16" s="1" t="s">
        <v>650</v>
      </c>
      <c r="M16" s="1" t="s">
        <v>650</v>
      </c>
      <c r="N16" s="1" t="s">
        <v>650</v>
      </c>
      <c r="O16" s="1" t="s">
        <v>650</v>
      </c>
      <c r="P16" s="1" t="s">
        <v>650</v>
      </c>
      <c r="Q16" s="1" t="s">
        <v>650</v>
      </c>
      <c r="R16" s="1" t="s">
        <v>650</v>
      </c>
      <c r="S16" s="1" t="s">
        <v>650</v>
      </c>
      <c r="T16" s="1" t="s">
        <v>650</v>
      </c>
      <c r="U16" s="1" t="s">
        <v>650</v>
      </c>
      <c r="V16" s="1" t="s">
        <v>650</v>
      </c>
      <c r="W16" s="1" t="s">
        <v>650</v>
      </c>
      <c r="X16" s="1" t="s">
        <v>650</v>
      </c>
      <c r="Y16" s="1" t="s">
        <v>650</v>
      </c>
      <c r="Z16" s="1" t="s">
        <v>650</v>
      </c>
      <c r="AA16" s="1" t="s">
        <v>650</v>
      </c>
    </row>
    <row r="17" spans="1:27" x14ac:dyDescent="0.2">
      <c r="A17" s="8"/>
      <c r="B17" s="33">
        <f t="shared" si="0"/>
        <v>0</v>
      </c>
      <c r="C17" s="4" t="s">
        <v>23</v>
      </c>
      <c r="D17" s="1" t="s">
        <v>650</v>
      </c>
      <c r="E17" s="1" t="s">
        <v>650</v>
      </c>
      <c r="F17" s="1" t="s">
        <v>650</v>
      </c>
      <c r="G17" s="1" t="s">
        <v>650</v>
      </c>
      <c r="H17" s="1" t="s">
        <v>650</v>
      </c>
      <c r="I17" s="1" t="s">
        <v>650</v>
      </c>
      <c r="J17" s="1" t="s">
        <v>650</v>
      </c>
      <c r="K17" s="1" t="s">
        <v>650</v>
      </c>
      <c r="L17" s="1" t="s">
        <v>650</v>
      </c>
      <c r="M17" s="1" t="s">
        <v>650</v>
      </c>
      <c r="N17" s="1" t="s">
        <v>650</v>
      </c>
      <c r="O17" s="1" t="s">
        <v>650</v>
      </c>
      <c r="P17" s="1" t="s">
        <v>650</v>
      </c>
      <c r="Q17" s="1" t="s">
        <v>650</v>
      </c>
      <c r="R17" s="1" t="s">
        <v>650</v>
      </c>
      <c r="S17" s="1" t="s">
        <v>650</v>
      </c>
      <c r="T17" s="1" t="s">
        <v>650</v>
      </c>
      <c r="U17" s="1" t="s">
        <v>650</v>
      </c>
      <c r="V17" s="1" t="s">
        <v>650</v>
      </c>
      <c r="W17" s="1" t="s">
        <v>650</v>
      </c>
      <c r="X17" s="1" t="s">
        <v>650</v>
      </c>
      <c r="Y17" s="1" t="s">
        <v>650</v>
      </c>
      <c r="Z17" s="1" t="s">
        <v>650</v>
      </c>
      <c r="AA17" s="1" t="s">
        <v>650</v>
      </c>
    </row>
    <row r="18" spans="1:27" x14ac:dyDescent="0.2">
      <c r="A18" s="8"/>
      <c r="B18" s="33">
        <f t="shared" si="0"/>
        <v>0</v>
      </c>
      <c r="C18" s="4" t="s">
        <v>25</v>
      </c>
      <c r="D18" s="1" t="s">
        <v>650</v>
      </c>
      <c r="E18" s="1" t="s">
        <v>650</v>
      </c>
      <c r="F18" s="1" t="s">
        <v>650</v>
      </c>
      <c r="G18" s="1" t="s">
        <v>650</v>
      </c>
      <c r="H18" s="1" t="s">
        <v>650</v>
      </c>
      <c r="I18" s="1" t="s">
        <v>650</v>
      </c>
      <c r="J18" s="1" t="s">
        <v>650</v>
      </c>
      <c r="K18" s="1" t="s">
        <v>650</v>
      </c>
      <c r="L18" s="1" t="s">
        <v>650</v>
      </c>
      <c r="M18" s="1" t="s">
        <v>650</v>
      </c>
      <c r="N18" s="1" t="s">
        <v>650</v>
      </c>
      <c r="O18" s="1" t="s">
        <v>650</v>
      </c>
      <c r="P18" s="1" t="s">
        <v>650</v>
      </c>
      <c r="Q18" s="1" t="s">
        <v>650</v>
      </c>
      <c r="R18" s="1" t="s">
        <v>650</v>
      </c>
      <c r="S18" s="1" t="s">
        <v>650</v>
      </c>
      <c r="T18" s="1" t="s">
        <v>650</v>
      </c>
      <c r="U18" s="1" t="s">
        <v>650</v>
      </c>
      <c r="V18" s="1" t="s">
        <v>650</v>
      </c>
      <c r="W18" s="1" t="s">
        <v>650</v>
      </c>
      <c r="X18" s="1" t="s">
        <v>650</v>
      </c>
      <c r="Y18" s="1" t="s">
        <v>650</v>
      </c>
      <c r="Z18" s="1" t="s">
        <v>650</v>
      </c>
      <c r="AA18" s="1" t="s">
        <v>650</v>
      </c>
    </row>
    <row r="19" spans="1:27" x14ac:dyDescent="0.2">
      <c r="A19" s="101"/>
      <c r="B19" s="33">
        <f t="shared" si="0"/>
        <v>0</v>
      </c>
      <c r="C19" s="4" t="s">
        <v>26</v>
      </c>
      <c r="D19" s="1" t="s">
        <v>650</v>
      </c>
      <c r="E19" s="1" t="s">
        <v>650</v>
      </c>
      <c r="F19" s="1" t="s">
        <v>650</v>
      </c>
      <c r="G19" s="1" t="s">
        <v>650</v>
      </c>
      <c r="H19" s="1" t="s">
        <v>650</v>
      </c>
      <c r="I19" s="1" t="s">
        <v>650</v>
      </c>
      <c r="J19" s="1" t="s">
        <v>650</v>
      </c>
      <c r="K19" s="1" t="s">
        <v>650</v>
      </c>
      <c r="L19" s="1" t="s">
        <v>650</v>
      </c>
      <c r="M19" s="1" t="s">
        <v>650</v>
      </c>
      <c r="N19" s="1" t="s">
        <v>650</v>
      </c>
      <c r="O19" s="1" t="s">
        <v>650</v>
      </c>
      <c r="P19" s="1" t="s">
        <v>650</v>
      </c>
      <c r="Q19" s="1" t="s">
        <v>650</v>
      </c>
      <c r="R19" s="1" t="s">
        <v>650</v>
      </c>
      <c r="S19" s="1" t="s">
        <v>650</v>
      </c>
      <c r="T19" s="1" t="s">
        <v>650</v>
      </c>
      <c r="U19" s="1" t="s">
        <v>650</v>
      </c>
      <c r="V19" s="1" t="s">
        <v>650</v>
      </c>
      <c r="W19" s="1" t="s">
        <v>650</v>
      </c>
      <c r="X19" s="1" t="s">
        <v>650</v>
      </c>
      <c r="Y19" s="1" t="s">
        <v>650</v>
      </c>
      <c r="Z19" s="1" t="s">
        <v>650</v>
      </c>
      <c r="AA19" s="1" t="s">
        <v>650</v>
      </c>
    </row>
    <row r="20" spans="1:27" x14ac:dyDescent="0.2">
      <c r="A20" s="8"/>
      <c r="B20" s="33">
        <f t="shared" si="0"/>
        <v>0</v>
      </c>
      <c r="C20" s="4" t="s">
        <v>28</v>
      </c>
      <c r="D20" s="1" t="s">
        <v>650</v>
      </c>
      <c r="E20" s="1" t="s">
        <v>650</v>
      </c>
      <c r="F20" s="1" t="s">
        <v>650</v>
      </c>
      <c r="G20" s="1" t="s">
        <v>650</v>
      </c>
      <c r="H20" s="1" t="s">
        <v>650</v>
      </c>
      <c r="I20" s="1" t="s">
        <v>650</v>
      </c>
      <c r="J20" s="1" t="s">
        <v>650</v>
      </c>
      <c r="K20" s="1" t="s">
        <v>650</v>
      </c>
      <c r="L20" s="1" t="s">
        <v>650</v>
      </c>
      <c r="M20" s="1" t="s">
        <v>650</v>
      </c>
      <c r="N20" s="1" t="s">
        <v>650</v>
      </c>
      <c r="O20" s="1" t="s">
        <v>650</v>
      </c>
      <c r="P20" s="1" t="s">
        <v>650</v>
      </c>
      <c r="Q20" s="1" t="s">
        <v>650</v>
      </c>
      <c r="R20" s="1" t="s">
        <v>650</v>
      </c>
      <c r="S20" s="1" t="s">
        <v>650</v>
      </c>
      <c r="T20" s="1" t="s">
        <v>650</v>
      </c>
      <c r="U20" s="1" t="s">
        <v>650</v>
      </c>
      <c r="V20" s="1" t="s">
        <v>650</v>
      </c>
      <c r="W20" s="1" t="s">
        <v>650</v>
      </c>
      <c r="X20" s="1" t="s">
        <v>650</v>
      </c>
      <c r="Y20" s="1" t="s">
        <v>650</v>
      </c>
      <c r="Z20" s="1" t="s">
        <v>650</v>
      </c>
      <c r="AA20" s="1" t="s">
        <v>650</v>
      </c>
    </row>
    <row r="21" spans="1:27" x14ac:dyDescent="0.2">
      <c r="A21" s="8"/>
      <c r="B21" s="33">
        <f t="shared" si="0"/>
        <v>0</v>
      </c>
      <c r="C21" s="4" t="s">
        <v>30</v>
      </c>
      <c r="D21" s="1" t="s">
        <v>650</v>
      </c>
      <c r="E21" s="1" t="s">
        <v>650</v>
      </c>
      <c r="F21" s="1" t="s">
        <v>650</v>
      </c>
      <c r="G21" s="1" t="s">
        <v>650</v>
      </c>
      <c r="H21" s="1" t="s">
        <v>650</v>
      </c>
      <c r="I21" s="1" t="s">
        <v>650</v>
      </c>
      <c r="J21" s="1" t="s">
        <v>650</v>
      </c>
      <c r="K21" s="1" t="s">
        <v>650</v>
      </c>
      <c r="L21" s="1" t="s">
        <v>650</v>
      </c>
      <c r="M21" s="1" t="s">
        <v>650</v>
      </c>
      <c r="N21" s="1" t="s">
        <v>650</v>
      </c>
      <c r="O21" s="1" t="s">
        <v>650</v>
      </c>
      <c r="P21" s="1" t="s">
        <v>650</v>
      </c>
      <c r="Q21" s="1" t="s">
        <v>650</v>
      </c>
      <c r="R21" s="1" t="s">
        <v>650</v>
      </c>
      <c r="S21" s="1" t="s">
        <v>650</v>
      </c>
      <c r="T21" s="1" t="s">
        <v>650</v>
      </c>
      <c r="U21" s="1" t="s">
        <v>650</v>
      </c>
      <c r="V21" s="1" t="s">
        <v>650</v>
      </c>
      <c r="W21" s="1" t="s">
        <v>650</v>
      </c>
      <c r="X21" s="1" t="s">
        <v>650</v>
      </c>
      <c r="Y21" s="1" t="s">
        <v>650</v>
      </c>
      <c r="Z21" s="1" t="s">
        <v>650</v>
      </c>
      <c r="AA21" s="1" t="s">
        <v>650</v>
      </c>
    </row>
    <row r="22" spans="1:27" x14ac:dyDescent="0.2">
      <c r="A22" s="9">
        <f>(16-COUNTIF(A6:A21,""))</f>
        <v>5</v>
      </c>
      <c r="B22" s="7">
        <f>SUM(B6:B21)</f>
        <v>45</v>
      </c>
      <c r="D22">
        <f>COUNTIF(D6:D21,"y")</f>
        <v>2</v>
      </c>
      <c r="E22">
        <f t="shared" ref="E22:AA22" si="1">COUNTIF(E6:E21,"y")</f>
        <v>2</v>
      </c>
      <c r="F22">
        <f t="shared" si="1"/>
        <v>5</v>
      </c>
      <c r="G22">
        <f t="shared" si="1"/>
        <v>3</v>
      </c>
      <c r="H22">
        <f t="shared" si="1"/>
        <v>3</v>
      </c>
      <c r="I22">
        <f t="shared" si="1"/>
        <v>3</v>
      </c>
      <c r="J22">
        <f t="shared" si="1"/>
        <v>3</v>
      </c>
      <c r="K22">
        <f t="shared" si="1"/>
        <v>3</v>
      </c>
      <c r="L22">
        <f t="shared" si="1"/>
        <v>3</v>
      </c>
      <c r="M22">
        <f t="shared" si="1"/>
        <v>3</v>
      </c>
      <c r="N22">
        <f t="shared" si="1"/>
        <v>3</v>
      </c>
      <c r="O22">
        <f t="shared" si="1"/>
        <v>2</v>
      </c>
      <c r="P22">
        <f t="shared" si="1"/>
        <v>2</v>
      </c>
      <c r="Q22">
        <f t="shared" si="1"/>
        <v>3</v>
      </c>
      <c r="R22">
        <f t="shared" si="1"/>
        <v>5</v>
      </c>
      <c r="S22">
        <f t="shared" si="1"/>
        <v>0</v>
      </c>
      <c r="T22">
        <f t="shared" si="1"/>
        <v>0</v>
      </c>
      <c r="U22">
        <f t="shared" si="1"/>
        <v>0</v>
      </c>
      <c r="V22">
        <f t="shared" si="1"/>
        <v>0</v>
      </c>
      <c r="W22">
        <f t="shared" si="1"/>
        <v>0</v>
      </c>
      <c r="X22">
        <f t="shared" si="1"/>
        <v>0</v>
      </c>
      <c r="Y22">
        <f t="shared" si="1"/>
        <v>0</v>
      </c>
      <c r="Z22">
        <f t="shared" si="1"/>
        <v>0</v>
      </c>
      <c r="AA22">
        <f t="shared" si="1"/>
        <v>0</v>
      </c>
    </row>
    <row r="23" spans="1:27" x14ac:dyDescent="0.2">
      <c r="A23" t="s">
        <v>49</v>
      </c>
    </row>
    <row r="25" spans="1:27" x14ac:dyDescent="0.2">
      <c r="D25" t="s">
        <v>49</v>
      </c>
    </row>
    <row r="26" spans="1:27" x14ac:dyDescent="0.2">
      <c r="M26" s="103" t="s">
        <v>55</v>
      </c>
      <c r="S26" t="s">
        <v>58</v>
      </c>
    </row>
    <row r="27" spans="1:27" x14ac:dyDescent="0.2">
      <c r="C27" t="s">
        <v>682</v>
      </c>
      <c r="D27" t="s">
        <v>684</v>
      </c>
      <c r="F27" t="s">
        <v>682</v>
      </c>
      <c r="G27" t="s">
        <v>684</v>
      </c>
      <c r="I27" t="s">
        <v>682</v>
      </c>
      <c r="J27" t="s">
        <v>684</v>
      </c>
      <c r="M27" s="103"/>
      <c r="N27" s="5" t="s">
        <v>52</v>
      </c>
      <c r="O27" s="31" t="s">
        <v>53</v>
      </c>
      <c r="P27" t="s">
        <v>67</v>
      </c>
      <c r="Q27" t="s">
        <v>65</v>
      </c>
      <c r="S27" s="6">
        <v>25</v>
      </c>
      <c r="T27" s="17" t="s">
        <v>54</v>
      </c>
    </row>
    <row r="28" spans="1:27" ht="17" thickBot="1" x14ac:dyDescent="0.25">
      <c r="A28" s="17" t="s">
        <v>31</v>
      </c>
      <c r="B28" s="17"/>
      <c r="C28">
        <v>2</v>
      </c>
      <c r="D28">
        <v>11</v>
      </c>
      <c r="F28">
        <v>1</v>
      </c>
      <c r="G28">
        <v>12</v>
      </c>
      <c r="I28">
        <v>1</v>
      </c>
      <c r="J28">
        <v>7</v>
      </c>
      <c r="M28" s="19">
        <v>0.3</v>
      </c>
      <c r="N28" s="20">
        <f>$M28*$S27</f>
        <v>7.5</v>
      </c>
      <c r="O28" s="26">
        <f>$M28*$S28</f>
        <v>2.25</v>
      </c>
      <c r="P28" s="20">
        <f>(M28*1000)-N28-O28</f>
        <v>290.25</v>
      </c>
      <c r="Q28">
        <f>SUM(N28:P28)</f>
        <v>300</v>
      </c>
      <c r="S28" s="6">
        <v>7.5</v>
      </c>
      <c r="T28" s="17" t="s">
        <v>59</v>
      </c>
    </row>
    <row r="29" spans="1:27" x14ac:dyDescent="0.2">
      <c r="A29" t="s">
        <v>32</v>
      </c>
      <c r="C29" s="11">
        <v>7.5</v>
      </c>
      <c r="D29" s="12">
        <f>C29*D$28</f>
        <v>82.5</v>
      </c>
      <c r="F29" s="11">
        <v>7.5</v>
      </c>
      <c r="G29" s="12">
        <f>F29*G$28</f>
        <v>90</v>
      </c>
      <c r="I29" s="11">
        <v>7.5</v>
      </c>
      <c r="J29" s="12">
        <f>I29*J$28</f>
        <v>52.5</v>
      </c>
      <c r="M29" s="19">
        <v>0.5</v>
      </c>
      <c r="N29" s="20">
        <f>$M29*$S27</f>
        <v>12.5</v>
      </c>
      <c r="O29" s="26">
        <f>$M29*$S28</f>
        <v>3.75</v>
      </c>
      <c r="P29" s="20">
        <f t="shared" ref="P29:P35" si="2">(M29*1000)-N29-O29</f>
        <v>483.75</v>
      </c>
      <c r="Q29">
        <f t="shared" ref="Q29:Q35" si="3">SUM(N29:P29)</f>
        <v>500</v>
      </c>
    </row>
    <row r="30" spans="1:27" x14ac:dyDescent="0.2">
      <c r="A30" t="s">
        <v>34</v>
      </c>
      <c r="C30" s="13">
        <v>0.75</v>
      </c>
      <c r="D30" s="14">
        <f>C30*D$28</f>
        <v>8.25</v>
      </c>
      <c r="F30" s="13">
        <v>0.75</v>
      </c>
      <c r="G30" s="14">
        <f>F30*G$28</f>
        <v>9</v>
      </c>
      <c r="I30" s="13">
        <v>0.75</v>
      </c>
      <c r="J30" s="14">
        <f>I30*J$28</f>
        <v>5.25</v>
      </c>
      <c r="M30" s="19">
        <v>0.75</v>
      </c>
      <c r="N30" s="20">
        <f>$M30*$S27</f>
        <v>18.75</v>
      </c>
      <c r="O30" s="26">
        <f>$M30*$S28</f>
        <v>5.625</v>
      </c>
      <c r="P30" s="20">
        <f t="shared" si="2"/>
        <v>725.625</v>
      </c>
      <c r="Q30">
        <f t="shared" si="3"/>
        <v>750</v>
      </c>
    </row>
    <row r="31" spans="1:27" ht="17" thickBot="1" x14ac:dyDescent="0.25">
      <c r="A31" t="s">
        <v>35</v>
      </c>
      <c r="C31" s="15">
        <v>3.75</v>
      </c>
      <c r="D31" s="16">
        <f>C31*D$28</f>
        <v>41.25</v>
      </c>
      <c r="F31" s="15">
        <v>3.75</v>
      </c>
      <c r="G31" s="16">
        <f>F31*G$28</f>
        <v>45</v>
      </c>
      <c r="I31" s="15">
        <v>3.75</v>
      </c>
      <c r="J31" s="16">
        <f>I31*J$28</f>
        <v>26.25</v>
      </c>
      <c r="M31" s="19">
        <v>1</v>
      </c>
      <c r="N31" s="22">
        <f>$M31*$S27</f>
        <v>25</v>
      </c>
      <c r="O31" s="27">
        <f>$M31*$S28</f>
        <v>7.5</v>
      </c>
      <c r="P31" s="22">
        <f t="shared" si="2"/>
        <v>967.5</v>
      </c>
      <c r="Q31">
        <f t="shared" si="3"/>
        <v>1000</v>
      </c>
    </row>
    <row r="32" spans="1:27" ht="17" thickBot="1" x14ac:dyDescent="0.25">
      <c r="A32" t="s">
        <v>36</v>
      </c>
      <c r="C32" s="10">
        <f>SUM(C29:C31)</f>
        <v>12</v>
      </c>
      <c r="D32" s="10">
        <f>C32*D$28</f>
        <v>132</v>
      </c>
      <c r="E32" t="s">
        <v>60</v>
      </c>
      <c r="F32" s="10">
        <f>SUM(F29:F31)</f>
        <v>12</v>
      </c>
      <c r="G32" s="10">
        <f>F32*G$28</f>
        <v>144</v>
      </c>
      <c r="H32" t="s">
        <v>60</v>
      </c>
      <c r="I32" s="10">
        <f>SUM(I29:I31)</f>
        <v>12</v>
      </c>
      <c r="J32" s="10">
        <f>I32*J$28</f>
        <v>84</v>
      </c>
      <c r="K32" t="s">
        <v>60</v>
      </c>
      <c r="M32" s="24">
        <v>1.25</v>
      </c>
      <c r="N32" s="25">
        <f>$M32*$S27</f>
        <v>31.25</v>
      </c>
      <c r="O32" s="28">
        <f>$M32*$S28</f>
        <v>9.375</v>
      </c>
      <c r="P32" s="25">
        <f t="shared" si="2"/>
        <v>1209.375</v>
      </c>
      <c r="Q32" s="30">
        <f t="shared" si="3"/>
        <v>1250</v>
      </c>
    </row>
    <row r="33" spans="1:18" x14ac:dyDescent="0.2">
      <c r="M33" s="19">
        <v>1.5</v>
      </c>
      <c r="N33" s="23">
        <f>$M33*$S27</f>
        <v>37.5</v>
      </c>
      <c r="O33" s="29">
        <f>$M33*$S28</f>
        <v>11.25</v>
      </c>
      <c r="P33" s="23">
        <f t="shared" si="2"/>
        <v>1451.25</v>
      </c>
      <c r="Q33">
        <f t="shared" si="3"/>
        <v>1500</v>
      </c>
    </row>
    <row r="34" spans="1:18" x14ac:dyDescent="0.2">
      <c r="C34">
        <f>B22*C29</f>
        <v>337.5</v>
      </c>
      <c r="D34" s="9">
        <f>(C28*D32)+(F28*G32)+(I28*J32)</f>
        <v>492</v>
      </c>
      <c r="E34" t="s">
        <v>33</v>
      </c>
      <c r="M34" s="19">
        <v>2</v>
      </c>
      <c r="N34" s="20">
        <f>$M34*$S27</f>
        <v>50</v>
      </c>
      <c r="O34" s="26">
        <f>$M34*$S28</f>
        <v>15</v>
      </c>
      <c r="P34" s="20">
        <f t="shared" si="2"/>
        <v>1935</v>
      </c>
      <c r="Q34">
        <f t="shared" si="3"/>
        <v>2000</v>
      </c>
    </row>
    <row r="35" spans="1:18" x14ac:dyDescent="0.2">
      <c r="M35" s="19">
        <v>3</v>
      </c>
      <c r="N35" s="20">
        <f>$M35*$S27</f>
        <v>75</v>
      </c>
      <c r="O35" s="26">
        <f>$M35*$S28</f>
        <v>22.5</v>
      </c>
      <c r="P35" s="20">
        <f t="shared" si="2"/>
        <v>2902.5</v>
      </c>
      <c r="Q35">
        <f t="shared" si="3"/>
        <v>3000</v>
      </c>
    </row>
    <row r="36" spans="1:18" x14ac:dyDescent="0.2">
      <c r="M36" s="18" t="s">
        <v>51</v>
      </c>
    </row>
    <row r="38" spans="1:18" x14ac:dyDescent="0.2">
      <c r="A38" t="s">
        <v>61</v>
      </c>
      <c r="D38" s="18"/>
    </row>
    <row r="39" spans="1:18" x14ac:dyDescent="0.2">
      <c r="C39" s="1">
        <f>C$42/20</f>
        <v>5</v>
      </c>
      <c r="D39" s="21" t="s">
        <v>62</v>
      </c>
      <c r="E39">
        <f>(100*C39)/C42</f>
        <v>5</v>
      </c>
      <c r="F39" t="s">
        <v>66</v>
      </c>
    </row>
    <row r="40" spans="1:18" x14ac:dyDescent="0.2">
      <c r="C40" s="1">
        <f>C$42/20</f>
        <v>5</v>
      </c>
      <c r="D40" s="21" t="s">
        <v>63</v>
      </c>
    </row>
    <row r="41" spans="1:18" x14ac:dyDescent="0.2">
      <c r="C41" s="1">
        <f>C42-(C39+C40)</f>
        <v>90</v>
      </c>
      <c r="D41" s="21" t="s">
        <v>0</v>
      </c>
    </row>
    <row r="42" spans="1:18" x14ac:dyDescent="0.2">
      <c r="C42" s="1">
        <v>100</v>
      </c>
      <c r="D42" s="21" t="s">
        <v>64</v>
      </c>
      <c r="E42" t="s">
        <v>65</v>
      </c>
    </row>
    <row r="43" spans="1:18" x14ac:dyDescent="0.2">
      <c r="D43" s="18"/>
    </row>
    <row r="45" spans="1:18" x14ac:dyDescent="0.2">
      <c r="A45" t="s">
        <v>37</v>
      </c>
      <c r="F45" t="s">
        <v>38</v>
      </c>
    </row>
    <row r="46" spans="1:18" x14ac:dyDescent="0.2">
      <c r="C46" t="s">
        <v>39</v>
      </c>
    </row>
    <row r="47" spans="1:18" x14ac:dyDescent="0.2">
      <c r="A47" t="s">
        <v>40</v>
      </c>
      <c r="N47" t="s">
        <v>721</v>
      </c>
      <c r="O47" t="s">
        <v>723</v>
      </c>
      <c r="P47">
        <v>20</v>
      </c>
      <c r="Q47" t="str">
        <f>CONCATENATE(N47,"_",O47,"_",P47)</f>
        <v>JSRp033_PolyA_20</v>
      </c>
      <c r="R47" t="s">
        <v>726</v>
      </c>
    </row>
    <row r="48" spans="1:18" x14ac:dyDescent="0.2">
      <c r="D48" t="s">
        <v>41</v>
      </c>
      <c r="E48" t="s">
        <v>42</v>
      </c>
      <c r="N48" t="s">
        <v>721</v>
      </c>
      <c r="O48" t="s">
        <v>723</v>
      </c>
      <c r="P48">
        <v>200</v>
      </c>
      <c r="Q48" t="str">
        <f t="shared" ref="Q48:Q54" si="4">CONCATENATE(N48,"_",O48,"_",P48)</f>
        <v>JSRp033_PolyA_200</v>
      </c>
      <c r="R48" t="s">
        <v>727</v>
      </c>
    </row>
    <row r="49" spans="1:18" x14ac:dyDescent="0.2">
      <c r="C49" t="s">
        <v>43</v>
      </c>
      <c r="D49">
        <v>15</v>
      </c>
      <c r="E49">
        <v>2.6666666666666665</v>
      </c>
      <c r="F49" t="s">
        <v>44</v>
      </c>
      <c r="N49" t="s">
        <v>721</v>
      </c>
      <c r="O49" t="s">
        <v>723</v>
      </c>
      <c r="P49">
        <v>2000</v>
      </c>
      <c r="Q49" t="str">
        <f t="shared" si="4"/>
        <v>JSRp033_PolyA_2000</v>
      </c>
      <c r="R49" t="s">
        <v>728</v>
      </c>
    </row>
    <row r="50" spans="1:18" x14ac:dyDescent="0.2">
      <c r="C50" t="s">
        <v>45</v>
      </c>
      <c r="N50" t="s">
        <v>677</v>
      </c>
      <c r="O50" t="s">
        <v>723</v>
      </c>
      <c r="P50">
        <v>20</v>
      </c>
      <c r="Q50" t="str">
        <f t="shared" si="4"/>
        <v>JSRp078_PolyA_20</v>
      </c>
      <c r="R50" t="s">
        <v>729</v>
      </c>
    </row>
    <row r="51" spans="1:18" x14ac:dyDescent="0.2">
      <c r="C51" t="s">
        <v>46</v>
      </c>
      <c r="N51" t="s">
        <v>678</v>
      </c>
      <c r="O51" t="s">
        <v>723</v>
      </c>
      <c r="P51">
        <v>20</v>
      </c>
      <c r="Q51" t="str">
        <f t="shared" si="4"/>
        <v>JSRp079_PolyA_20</v>
      </c>
      <c r="R51" t="s">
        <v>730</v>
      </c>
    </row>
    <row r="52" spans="1:18" x14ac:dyDescent="0.2">
      <c r="A52" t="s">
        <v>683</v>
      </c>
      <c r="N52" t="s">
        <v>679</v>
      </c>
      <c r="O52" t="s">
        <v>723</v>
      </c>
      <c r="P52">
        <v>20</v>
      </c>
      <c r="Q52" t="str">
        <f t="shared" si="4"/>
        <v>JSRp083_PolyA_20</v>
      </c>
      <c r="R52" t="s">
        <v>731</v>
      </c>
    </row>
    <row r="53" spans="1:18" x14ac:dyDescent="0.2">
      <c r="A53" t="s">
        <v>47</v>
      </c>
      <c r="N53" t="s">
        <v>680</v>
      </c>
      <c r="O53" t="s">
        <v>723</v>
      </c>
      <c r="P53">
        <v>20</v>
      </c>
      <c r="Q53" t="str">
        <f t="shared" si="4"/>
        <v>JSRp085_PolyA_20</v>
      </c>
      <c r="R53" t="s">
        <v>732</v>
      </c>
    </row>
    <row r="54" spans="1:18" x14ac:dyDescent="0.2">
      <c r="A54" t="s">
        <v>68</v>
      </c>
      <c r="N54" t="s">
        <v>722</v>
      </c>
      <c r="O54" t="s">
        <v>723</v>
      </c>
      <c r="P54">
        <v>20</v>
      </c>
      <c r="Q54" t="str">
        <f t="shared" si="4"/>
        <v>JSRp089_PolyA_20</v>
      </c>
      <c r="R54" t="s">
        <v>733</v>
      </c>
    </row>
    <row r="55" spans="1:18" x14ac:dyDescent="0.2">
      <c r="A55" t="s">
        <v>56</v>
      </c>
      <c r="N55" t="s">
        <v>743</v>
      </c>
      <c r="O55" t="s">
        <v>723</v>
      </c>
      <c r="P55">
        <v>20</v>
      </c>
      <c r="Q55" t="str">
        <f>CONCATENATE(N55,"_",O55,"_",P55)</f>
        <v>DMSO-4day_PolyA_20</v>
      </c>
      <c r="R55" t="s">
        <v>747</v>
      </c>
    </row>
    <row r="56" spans="1:18" x14ac:dyDescent="0.2">
      <c r="A56" t="s">
        <v>57</v>
      </c>
      <c r="N56" t="s">
        <v>744</v>
      </c>
      <c r="O56" t="s">
        <v>723</v>
      </c>
      <c r="P56">
        <v>20</v>
      </c>
      <c r="Q56" t="str">
        <f t="shared" ref="Q56:Q58" si="5">CONCATENATE(N56,"_",O56,"_",P56)</f>
        <v>GSK591-4day_PolyA_20</v>
      </c>
      <c r="R56" t="s">
        <v>748</v>
      </c>
    </row>
    <row r="57" spans="1:18" x14ac:dyDescent="0.2">
      <c r="A57" t="s">
        <v>48</v>
      </c>
      <c r="N57" t="s">
        <v>745</v>
      </c>
      <c r="O57" t="s">
        <v>723</v>
      </c>
      <c r="P57">
        <v>20</v>
      </c>
      <c r="Q57" t="str">
        <f t="shared" si="5"/>
        <v>MS023-4day_PolyA_20</v>
      </c>
      <c r="R57" t="s">
        <v>749</v>
      </c>
    </row>
    <row r="58" spans="1:18" x14ac:dyDescent="0.2">
      <c r="A58" t="s">
        <v>659</v>
      </c>
      <c r="N58" t="s">
        <v>746</v>
      </c>
      <c r="O58" t="s">
        <v>723</v>
      </c>
      <c r="P58">
        <v>20</v>
      </c>
      <c r="Q58" t="str">
        <f t="shared" si="5"/>
        <v>GSK591-MS023-4day_PolyA_20</v>
      </c>
      <c r="R58" t="s">
        <v>750</v>
      </c>
    </row>
    <row r="59" spans="1:18" x14ac:dyDescent="0.2">
      <c r="A59" t="s">
        <v>660</v>
      </c>
      <c r="N59" t="s">
        <v>721</v>
      </c>
      <c r="O59" t="s">
        <v>724</v>
      </c>
      <c r="P59">
        <v>20</v>
      </c>
      <c r="Q59" t="str">
        <f t="shared" ref="Q59:Q67" si="6">CONCATENATE(N59,"_",O59,"_",P59)</f>
        <v>JSRp033_RandHex_20</v>
      </c>
      <c r="R59" t="s">
        <v>734</v>
      </c>
    </row>
    <row r="60" spans="1:18" x14ac:dyDescent="0.2">
      <c r="N60" t="s">
        <v>721</v>
      </c>
      <c r="O60" t="s">
        <v>724</v>
      </c>
      <c r="P60">
        <v>200</v>
      </c>
      <c r="Q60" t="str">
        <f t="shared" si="6"/>
        <v>JSRp033_RandHex_200</v>
      </c>
      <c r="R60" t="s">
        <v>735</v>
      </c>
    </row>
    <row r="61" spans="1:18" x14ac:dyDescent="0.2">
      <c r="N61" t="s">
        <v>721</v>
      </c>
      <c r="O61" t="s">
        <v>724</v>
      </c>
      <c r="P61">
        <v>2000</v>
      </c>
      <c r="Q61" t="str">
        <f t="shared" si="6"/>
        <v>JSRp033_RandHex_2000</v>
      </c>
      <c r="R61" t="s">
        <v>736</v>
      </c>
    </row>
    <row r="62" spans="1:18" x14ac:dyDescent="0.2">
      <c r="N62" t="s">
        <v>677</v>
      </c>
      <c r="O62" t="s">
        <v>724</v>
      </c>
      <c r="P62">
        <v>20</v>
      </c>
      <c r="Q62" t="str">
        <f t="shared" si="6"/>
        <v>JSRp078_RandHex_20</v>
      </c>
      <c r="R62" t="s">
        <v>737</v>
      </c>
    </row>
    <row r="63" spans="1:18" x14ac:dyDescent="0.2">
      <c r="N63" t="s">
        <v>678</v>
      </c>
      <c r="O63" t="s">
        <v>724</v>
      </c>
      <c r="P63">
        <v>20</v>
      </c>
      <c r="Q63" t="str">
        <f t="shared" si="6"/>
        <v>JSRp079_RandHex_20</v>
      </c>
      <c r="R63" t="s">
        <v>738</v>
      </c>
    </row>
    <row r="64" spans="1:18" x14ac:dyDescent="0.2">
      <c r="N64" t="s">
        <v>679</v>
      </c>
      <c r="O64" t="s">
        <v>724</v>
      </c>
      <c r="P64">
        <v>20</v>
      </c>
      <c r="Q64" t="str">
        <f t="shared" si="6"/>
        <v>JSRp083_RandHex_20</v>
      </c>
      <c r="R64" t="s">
        <v>739</v>
      </c>
    </row>
    <row r="65" spans="14:18" x14ac:dyDescent="0.2">
      <c r="N65" t="s">
        <v>680</v>
      </c>
      <c r="O65" t="s">
        <v>724</v>
      </c>
      <c r="P65">
        <v>20</v>
      </c>
      <c r="Q65" t="str">
        <f t="shared" si="6"/>
        <v>JSRp085_RandHex_20</v>
      </c>
      <c r="R65" t="s">
        <v>740</v>
      </c>
    </row>
    <row r="66" spans="14:18" x14ac:dyDescent="0.2">
      <c r="N66" t="s">
        <v>722</v>
      </c>
      <c r="O66" t="s">
        <v>724</v>
      </c>
      <c r="P66">
        <v>20</v>
      </c>
      <c r="Q66" t="str">
        <f t="shared" si="6"/>
        <v>JSRp089_RandHex_20</v>
      </c>
      <c r="R66" t="s">
        <v>741</v>
      </c>
    </row>
    <row r="67" spans="14:18" x14ac:dyDescent="0.2">
      <c r="N67" t="s">
        <v>743</v>
      </c>
      <c r="O67" t="s">
        <v>724</v>
      </c>
      <c r="P67">
        <v>20</v>
      </c>
      <c r="Q67" t="str">
        <f t="shared" si="6"/>
        <v>DMSO-4day_RandHex_20</v>
      </c>
      <c r="R67" t="s">
        <v>751</v>
      </c>
    </row>
    <row r="68" spans="14:18" x14ac:dyDescent="0.2">
      <c r="N68" t="s">
        <v>744</v>
      </c>
      <c r="O68" t="s">
        <v>724</v>
      </c>
      <c r="P68">
        <v>20</v>
      </c>
      <c r="Q68" t="str">
        <f t="shared" ref="Q68:Q71" si="7">CONCATENATE(N68,"_",O68,"_",P68)</f>
        <v>GSK591-4day_RandHex_20</v>
      </c>
      <c r="R68" t="s">
        <v>752</v>
      </c>
    </row>
    <row r="69" spans="14:18" x14ac:dyDescent="0.2">
      <c r="N69" t="s">
        <v>745</v>
      </c>
      <c r="O69" t="s">
        <v>724</v>
      </c>
      <c r="P69">
        <v>20</v>
      </c>
      <c r="Q69" t="str">
        <f t="shared" si="7"/>
        <v>MS023-4day_RandHex_20</v>
      </c>
      <c r="R69" t="s">
        <v>753</v>
      </c>
    </row>
    <row r="70" spans="14:18" x14ac:dyDescent="0.2">
      <c r="N70" t="s">
        <v>746</v>
      </c>
      <c r="O70" t="s">
        <v>724</v>
      </c>
      <c r="P70">
        <v>20</v>
      </c>
      <c r="Q70" t="str">
        <f t="shared" si="7"/>
        <v>GSK591-MS023-4day_RandHex_20</v>
      </c>
      <c r="R70" t="s">
        <v>754</v>
      </c>
    </row>
    <row r="71" spans="14:18" x14ac:dyDescent="0.2">
      <c r="N71" t="s">
        <v>681</v>
      </c>
      <c r="O71" t="s">
        <v>725</v>
      </c>
      <c r="P71" t="s">
        <v>725</v>
      </c>
      <c r="Q71" t="str">
        <f t="shared" si="7"/>
        <v>water_na_na</v>
      </c>
      <c r="R71" t="s">
        <v>742</v>
      </c>
    </row>
  </sheetData>
  <sortState xmlns:xlrd2="http://schemas.microsoft.com/office/spreadsheetml/2017/richdata2" ref="AF31:AG41">
    <sortCondition ref="AF31:AF41"/>
  </sortState>
  <mergeCells count="1">
    <mergeCell ref="M26:M27"/>
  </mergeCells>
  <conditionalFormatting sqref="D6:AA21">
    <cfRule type="containsText" dxfId="4" priority="2" operator="containsText" text="y">
      <formula>NOT(ISERROR(SEARCH("y",D6)))</formula>
    </cfRule>
    <cfRule type="containsText" dxfId="3" priority="3" operator="containsText" text="n">
      <formula>NOT(ISERROR(SEARCH("n",D6)))</formula>
    </cfRule>
  </conditionalFormatting>
  <conditionalFormatting sqref="D22:AA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2B1E-19BC-AA40-B077-478FB6852E31}">
  <dimension ref="A1:P29"/>
  <sheetViews>
    <sheetView workbookViewId="0">
      <selection activeCell="A8" sqref="A8"/>
    </sheetView>
  </sheetViews>
  <sheetFormatPr baseColWidth="10" defaultRowHeight="16" x14ac:dyDescent="0.2"/>
  <cols>
    <col min="1" max="1" width="27.1640625" bestFit="1" customWidth="1"/>
    <col min="2" max="2" width="15.5" bestFit="1" customWidth="1"/>
    <col min="4" max="4" width="29" bestFit="1" customWidth="1"/>
    <col min="5" max="5" width="26.6640625" bestFit="1" customWidth="1"/>
  </cols>
  <sheetData>
    <row r="1" spans="1:16" x14ac:dyDescent="0.2">
      <c r="A1" s="32" t="s">
        <v>74</v>
      </c>
      <c r="B1" s="32" t="s">
        <v>69</v>
      </c>
      <c r="C1" s="32" t="s">
        <v>70</v>
      </c>
      <c r="D1" s="32" t="s">
        <v>71</v>
      </c>
      <c r="E1" s="32" t="s">
        <v>72</v>
      </c>
      <c r="F1" s="102" t="s">
        <v>714</v>
      </c>
      <c r="G1" s="33"/>
    </row>
    <row r="2" spans="1:16" x14ac:dyDescent="0.2">
      <c r="A2" s="35" t="s">
        <v>673</v>
      </c>
      <c r="B2" s="1" t="s">
        <v>669</v>
      </c>
      <c r="C2" s="1"/>
      <c r="D2" s="1" t="s">
        <v>661</v>
      </c>
      <c r="E2" s="1" t="s">
        <v>662</v>
      </c>
      <c r="G2" s="33"/>
      <c r="J2" s="33"/>
    </row>
    <row r="3" spans="1:16" x14ac:dyDescent="0.2">
      <c r="A3" s="35" t="s">
        <v>673</v>
      </c>
      <c r="B3" s="1" t="s">
        <v>670</v>
      </c>
      <c r="C3" s="1"/>
      <c r="D3" s="1" t="s">
        <v>663</v>
      </c>
      <c r="E3" s="1" t="s">
        <v>664</v>
      </c>
      <c r="G3" s="33"/>
      <c r="J3" s="33"/>
    </row>
    <row r="4" spans="1:16" x14ac:dyDescent="0.2">
      <c r="A4" s="35" t="s">
        <v>674</v>
      </c>
      <c r="B4" s="1" t="s">
        <v>671</v>
      </c>
      <c r="C4" s="1"/>
      <c r="D4" s="1" t="s">
        <v>665</v>
      </c>
      <c r="E4" s="1" t="s">
        <v>666</v>
      </c>
      <c r="G4" s="33"/>
      <c r="J4" s="33"/>
    </row>
    <row r="5" spans="1:16" x14ac:dyDescent="0.2">
      <c r="A5" s="35" t="s">
        <v>674</v>
      </c>
      <c r="B5" s="1" t="s">
        <v>672</v>
      </c>
      <c r="C5" s="1"/>
      <c r="D5" s="1" t="s">
        <v>667</v>
      </c>
      <c r="E5" s="1" t="s">
        <v>668</v>
      </c>
      <c r="G5" s="33"/>
      <c r="J5" s="33"/>
    </row>
    <row r="6" spans="1:16" x14ac:dyDescent="0.2">
      <c r="A6" s="35" t="s">
        <v>675</v>
      </c>
      <c r="B6" s="1" t="s">
        <v>75</v>
      </c>
      <c r="C6" s="1"/>
      <c r="D6" s="1" t="s">
        <v>76</v>
      </c>
      <c r="E6" s="1" t="s">
        <v>79</v>
      </c>
      <c r="G6" s="33"/>
      <c r="J6" s="33"/>
    </row>
    <row r="7" spans="1:16" x14ac:dyDescent="0.2">
      <c r="A7" s="35" t="s">
        <v>675</v>
      </c>
      <c r="B7" s="1" t="s">
        <v>77</v>
      </c>
      <c r="C7" s="1"/>
      <c r="D7" s="1" t="s">
        <v>78</v>
      </c>
      <c r="E7" s="1" t="s">
        <v>80</v>
      </c>
      <c r="G7" s="33"/>
      <c r="J7" s="33"/>
    </row>
    <row r="8" spans="1:16" x14ac:dyDescent="0.2">
      <c r="A8" s="35" t="s">
        <v>831</v>
      </c>
      <c r="B8" t="s">
        <v>716</v>
      </c>
      <c r="C8" s="1"/>
      <c r="D8" t="s">
        <v>716</v>
      </c>
      <c r="E8" t="s">
        <v>717</v>
      </c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</row>
    <row r="9" spans="1:16" x14ac:dyDescent="0.2">
      <c r="A9" s="35" t="s">
        <v>831</v>
      </c>
      <c r="B9" t="s">
        <v>718</v>
      </c>
      <c r="C9" s="1"/>
      <c r="D9" t="s">
        <v>718</v>
      </c>
      <c r="E9" t="s">
        <v>719</v>
      </c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</row>
    <row r="10" spans="1:16" x14ac:dyDescent="0.2">
      <c r="A10" s="35"/>
      <c r="B10" s="1"/>
      <c r="C10" s="1"/>
      <c r="D10" s="1"/>
      <c r="E10" s="1"/>
    </row>
    <row r="11" spans="1:16" x14ac:dyDescent="0.2">
      <c r="A11" s="35"/>
      <c r="B11" s="1"/>
      <c r="C11" s="1"/>
      <c r="D11" s="1"/>
      <c r="E11" s="1"/>
    </row>
    <row r="12" spans="1:16" x14ac:dyDescent="0.2">
      <c r="A12" s="35"/>
      <c r="B12" s="1"/>
      <c r="C12" s="1"/>
      <c r="D12" s="1"/>
      <c r="E12" s="1"/>
    </row>
    <row r="13" spans="1:16" x14ac:dyDescent="0.2">
      <c r="A13" s="35"/>
      <c r="B13" s="1"/>
      <c r="C13" s="1"/>
      <c r="D13" s="1"/>
      <c r="E13" s="1"/>
    </row>
    <row r="14" spans="1:16" x14ac:dyDescent="0.2">
      <c r="A14" s="35"/>
      <c r="B14" s="1"/>
      <c r="C14" s="1"/>
      <c r="D14" s="1"/>
      <c r="E14" s="1"/>
    </row>
    <row r="15" spans="1:16" x14ac:dyDescent="0.2">
      <c r="A15" s="35"/>
      <c r="B15" s="1"/>
      <c r="C15" s="1"/>
      <c r="D15" s="1"/>
      <c r="E15" s="1"/>
    </row>
    <row r="16" spans="1:16" x14ac:dyDescent="0.2">
      <c r="A16" s="35"/>
      <c r="B16" s="1"/>
      <c r="C16" s="1"/>
      <c r="D16" s="1"/>
      <c r="E16" s="1"/>
    </row>
    <row r="17" spans="1:10" x14ac:dyDescent="0.2">
      <c r="A17" s="35"/>
      <c r="B17" s="1"/>
      <c r="C17" s="1"/>
      <c r="D17" s="1"/>
      <c r="E17" s="1"/>
    </row>
    <row r="18" spans="1:10" x14ac:dyDescent="0.2">
      <c r="A18" s="35"/>
      <c r="B18" s="35"/>
      <c r="C18" s="35"/>
      <c r="D18" s="35"/>
      <c r="E18" s="35"/>
      <c r="G18" s="33"/>
      <c r="J18" s="33"/>
    </row>
    <row r="19" spans="1:10" x14ac:dyDescent="0.2">
      <c r="A19" s="35"/>
      <c r="B19" s="35"/>
      <c r="C19" s="35"/>
      <c r="D19" s="35"/>
      <c r="E19" s="35"/>
      <c r="G19" s="33"/>
      <c r="J19" s="33"/>
    </row>
    <row r="20" spans="1:10" x14ac:dyDescent="0.2">
      <c r="A20" s="35"/>
      <c r="B20" s="35"/>
      <c r="C20" s="35"/>
      <c r="D20" s="35"/>
      <c r="E20" s="35"/>
      <c r="G20" s="33"/>
      <c r="J20" s="33"/>
    </row>
    <row r="21" spans="1:10" x14ac:dyDescent="0.2">
      <c r="A21" s="35"/>
      <c r="B21" s="35"/>
      <c r="C21" s="35"/>
      <c r="D21" s="35"/>
      <c r="E21" s="35"/>
      <c r="G21" s="33"/>
      <c r="J21" s="33"/>
    </row>
    <row r="22" spans="1:10" x14ac:dyDescent="0.2">
      <c r="A22" s="35"/>
      <c r="B22" s="1"/>
      <c r="C22" s="1"/>
      <c r="D22" s="1"/>
      <c r="E22" s="1"/>
    </row>
    <row r="23" spans="1:10" x14ac:dyDescent="0.2">
      <c r="A23" s="35"/>
      <c r="B23" s="1"/>
      <c r="C23" s="1"/>
      <c r="D23" s="1"/>
      <c r="E23" s="1"/>
    </row>
    <row r="24" spans="1:10" x14ac:dyDescent="0.2">
      <c r="A24" s="35"/>
      <c r="B24" s="1"/>
      <c r="C24" s="1"/>
      <c r="D24" s="1"/>
      <c r="E24" s="1"/>
    </row>
    <row r="25" spans="1:10" x14ac:dyDescent="0.2">
      <c r="A25" s="35"/>
      <c r="B25" s="1"/>
      <c r="C25" s="1"/>
      <c r="D25" s="1"/>
      <c r="E25" s="1"/>
    </row>
    <row r="26" spans="1:10" x14ac:dyDescent="0.2">
      <c r="A26" s="35"/>
      <c r="B26" s="1"/>
      <c r="C26" s="1"/>
      <c r="D26" s="1"/>
      <c r="E26" s="1"/>
    </row>
    <row r="27" spans="1:10" x14ac:dyDescent="0.2">
      <c r="A27" s="35"/>
      <c r="B27" s="1"/>
      <c r="C27" s="1"/>
      <c r="D27" s="1"/>
      <c r="E27" s="1"/>
    </row>
    <row r="28" spans="1:10" x14ac:dyDescent="0.2">
      <c r="A28" s="35"/>
      <c r="B28" s="1"/>
      <c r="C28" s="1"/>
      <c r="D28" s="1"/>
      <c r="E28" s="1"/>
    </row>
    <row r="29" spans="1:10" x14ac:dyDescent="0.2">
      <c r="A29" s="35"/>
      <c r="B29" s="1"/>
      <c r="C29" s="1"/>
      <c r="D29" s="1"/>
      <c r="E29" s="1"/>
    </row>
  </sheetData>
  <sortState xmlns:xlrd2="http://schemas.microsoft.com/office/spreadsheetml/2017/richdata2" ref="I2:J21">
    <sortCondition ref="I2:I21"/>
  </sortState>
  <conditionalFormatting sqref="J8:M9">
    <cfRule type="containsBlanks" dxfId="2" priority="1">
      <formula>LEN(TRIM(J8))=0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4A43-A20C-394F-B4EF-C55461B14611}">
  <sheetPr filterMode="1"/>
  <dimension ref="A1:G87"/>
  <sheetViews>
    <sheetView workbookViewId="0">
      <pane ySplit="2" topLeftCell="A32" activePane="bottomLeft" state="frozen"/>
      <selection pane="bottomLeft" activeCell="C52" sqref="C52"/>
    </sheetView>
  </sheetViews>
  <sheetFormatPr baseColWidth="10" defaultRowHeight="16" x14ac:dyDescent="0.2"/>
  <cols>
    <col min="1" max="1" width="10.5" bestFit="1" customWidth="1"/>
    <col min="2" max="2" width="19.6640625" bestFit="1" customWidth="1"/>
    <col min="3" max="3" width="56.1640625" bestFit="1" customWidth="1"/>
    <col min="4" max="4" width="19.1640625" bestFit="1" customWidth="1"/>
  </cols>
  <sheetData>
    <row r="1" spans="1:7" x14ac:dyDescent="0.2">
      <c r="D1" s="33" t="s">
        <v>81</v>
      </c>
    </row>
    <row r="2" spans="1:7" hidden="1" x14ac:dyDescent="0.2">
      <c r="A2" s="96" t="s">
        <v>658</v>
      </c>
      <c r="B2" s="96" t="s">
        <v>82</v>
      </c>
      <c r="C2" s="96" t="s">
        <v>83</v>
      </c>
      <c r="D2" s="96" t="s">
        <v>84</v>
      </c>
      <c r="E2" s="96" t="s">
        <v>656</v>
      </c>
      <c r="F2" s="96" t="s">
        <v>657</v>
      </c>
      <c r="G2" s="33"/>
    </row>
    <row r="3" spans="1:7" hidden="1" x14ac:dyDescent="0.2">
      <c r="A3" s="35">
        <v>3</v>
      </c>
      <c r="B3" s="35" t="s">
        <v>85</v>
      </c>
      <c r="C3" s="35" t="s">
        <v>88</v>
      </c>
      <c r="D3" s="35" t="s">
        <v>8</v>
      </c>
      <c r="E3" s="1"/>
      <c r="F3" s="1"/>
    </row>
    <row r="4" spans="1:7" hidden="1" x14ac:dyDescent="0.2">
      <c r="A4" s="35">
        <v>4</v>
      </c>
      <c r="B4" s="35" t="s">
        <v>85</v>
      </c>
      <c r="C4" s="35" t="s">
        <v>89</v>
      </c>
      <c r="D4" s="35" t="s">
        <v>8</v>
      </c>
      <c r="E4" s="1"/>
      <c r="F4" s="1"/>
    </row>
    <row r="5" spans="1:7" hidden="1" x14ac:dyDescent="0.2">
      <c r="A5" s="35">
        <v>6</v>
      </c>
      <c r="B5" s="35" t="s">
        <v>90</v>
      </c>
      <c r="C5" s="35" t="s">
        <v>92</v>
      </c>
      <c r="D5" s="35" t="s">
        <v>8</v>
      </c>
      <c r="E5" s="1"/>
      <c r="F5" s="1"/>
    </row>
    <row r="6" spans="1:7" hidden="1" x14ac:dyDescent="0.2">
      <c r="A6" s="35">
        <v>14</v>
      </c>
      <c r="B6" s="35" t="s">
        <v>98</v>
      </c>
      <c r="C6" s="35" t="s">
        <v>101</v>
      </c>
      <c r="D6" s="35" t="s">
        <v>8</v>
      </c>
      <c r="E6" s="1"/>
      <c r="F6" s="1"/>
    </row>
    <row r="7" spans="1:7" hidden="1" x14ac:dyDescent="0.2">
      <c r="A7" s="35">
        <v>19</v>
      </c>
      <c r="B7" s="35" t="s">
        <v>98</v>
      </c>
      <c r="C7" s="35" t="s">
        <v>106</v>
      </c>
      <c r="D7" s="35" t="s">
        <v>8</v>
      </c>
      <c r="E7" s="1"/>
      <c r="F7" s="1"/>
    </row>
    <row r="8" spans="1:7" hidden="1" x14ac:dyDescent="0.2">
      <c r="A8" s="35">
        <v>20</v>
      </c>
      <c r="B8" s="35" t="s">
        <v>98</v>
      </c>
      <c r="C8" s="35" t="s">
        <v>107</v>
      </c>
      <c r="D8" s="35" t="s">
        <v>8</v>
      </c>
      <c r="E8" s="1"/>
      <c r="F8" s="1"/>
    </row>
    <row r="9" spans="1:7" hidden="1" x14ac:dyDescent="0.2">
      <c r="A9" s="35">
        <v>23</v>
      </c>
      <c r="B9" s="35" t="s">
        <v>98</v>
      </c>
      <c r="C9" s="35" t="s">
        <v>110</v>
      </c>
      <c r="D9" s="35" t="s">
        <v>8</v>
      </c>
      <c r="E9" s="1"/>
      <c r="F9" s="1"/>
    </row>
    <row r="10" spans="1:7" hidden="1" x14ac:dyDescent="0.2">
      <c r="A10" s="35">
        <v>30</v>
      </c>
      <c r="B10" s="35" t="s">
        <v>112</v>
      </c>
      <c r="C10" s="35" t="s">
        <v>118</v>
      </c>
      <c r="D10" s="35" t="s">
        <v>8</v>
      </c>
      <c r="E10" s="1"/>
      <c r="F10" s="1"/>
    </row>
    <row r="11" spans="1:7" hidden="1" x14ac:dyDescent="0.2">
      <c r="A11" s="35">
        <v>31</v>
      </c>
      <c r="B11" s="35" t="s">
        <v>112</v>
      </c>
      <c r="C11" s="35" t="s">
        <v>119</v>
      </c>
      <c r="D11" s="35" t="s">
        <v>8</v>
      </c>
      <c r="E11" s="1"/>
      <c r="F11" s="1"/>
    </row>
    <row r="12" spans="1:7" hidden="1" x14ac:dyDescent="0.2">
      <c r="A12" s="35">
        <v>32</v>
      </c>
      <c r="B12" s="35" t="s">
        <v>112</v>
      </c>
      <c r="C12" s="35" t="s">
        <v>120</v>
      </c>
      <c r="D12" s="35" t="s">
        <v>8</v>
      </c>
      <c r="E12" s="1"/>
      <c r="F12" s="1"/>
    </row>
    <row r="13" spans="1:7" hidden="1" x14ac:dyDescent="0.2">
      <c r="A13" s="35">
        <v>35</v>
      </c>
      <c r="B13" s="35" t="s">
        <v>121</v>
      </c>
      <c r="C13" s="35" t="s">
        <v>124</v>
      </c>
      <c r="D13" s="35" t="s">
        <v>8</v>
      </c>
      <c r="E13" s="1"/>
      <c r="F13" s="1"/>
    </row>
    <row r="14" spans="1:7" hidden="1" x14ac:dyDescent="0.2">
      <c r="A14" s="35">
        <v>38</v>
      </c>
      <c r="B14" s="35" t="s">
        <v>121</v>
      </c>
      <c r="C14" s="35" t="s">
        <v>127</v>
      </c>
      <c r="D14" s="35" t="s">
        <v>8</v>
      </c>
      <c r="E14" s="1"/>
      <c r="F14" s="1"/>
    </row>
    <row r="15" spans="1:7" hidden="1" x14ac:dyDescent="0.2">
      <c r="A15" s="35">
        <v>39</v>
      </c>
      <c r="B15" s="35" t="s">
        <v>121</v>
      </c>
      <c r="C15" s="35" t="s">
        <v>128</v>
      </c>
      <c r="D15" s="35" t="s">
        <v>8</v>
      </c>
      <c r="E15" s="1"/>
      <c r="F15" s="1"/>
    </row>
    <row r="16" spans="1:7" hidden="1" x14ac:dyDescent="0.2">
      <c r="A16" s="35">
        <v>40</v>
      </c>
      <c r="B16" s="35" t="s">
        <v>121</v>
      </c>
      <c r="C16" s="35" t="s">
        <v>129</v>
      </c>
      <c r="D16" s="35" t="s">
        <v>8</v>
      </c>
      <c r="E16" s="1"/>
      <c r="F16" s="1"/>
    </row>
    <row r="17" spans="1:6" hidden="1" x14ac:dyDescent="0.2">
      <c r="A17" s="35">
        <v>44</v>
      </c>
      <c r="B17" s="35" t="s">
        <v>132</v>
      </c>
      <c r="C17" s="35" t="s">
        <v>134</v>
      </c>
      <c r="D17" s="35" t="s">
        <v>8</v>
      </c>
      <c r="E17" s="1"/>
      <c r="F17" s="1"/>
    </row>
    <row r="18" spans="1:6" hidden="1" x14ac:dyDescent="0.2">
      <c r="A18" s="35">
        <v>45</v>
      </c>
      <c r="B18" s="35" t="s">
        <v>132</v>
      </c>
      <c r="C18" s="35" t="s">
        <v>135</v>
      </c>
      <c r="D18" s="35" t="s">
        <v>8</v>
      </c>
      <c r="E18" s="1"/>
      <c r="F18" s="1"/>
    </row>
    <row r="19" spans="1:6" hidden="1" x14ac:dyDescent="0.2">
      <c r="A19" s="35">
        <v>47</v>
      </c>
      <c r="B19" s="35" t="s">
        <v>132</v>
      </c>
      <c r="C19" s="35" t="s">
        <v>137</v>
      </c>
      <c r="D19" s="35" t="s">
        <v>8</v>
      </c>
      <c r="E19" s="1"/>
      <c r="F19" s="1"/>
    </row>
    <row r="20" spans="1:6" hidden="1" x14ac:dyDescent="0.2">
      <c r="A20" s="35">
        <v>48</v>
      </c>
      <c r="B20" s="35" t="s">
        <v>132</v>
      </c>
      <c r="C20" s="35" t="s">
        <v>138</v>
      </c>
      <c r="D20" s="35" t="s">
        <v>8</v>
      </c>
      <c r="E20" s="1"/>
      <c r="F20" s="1"/>
    </row>
    <row r="21" spans="1:6" hidden="1" x14ac:dyDescent="0.2">
      <c r="A21" s="35">
        <v>54</v>
      </c>
      <c r="B21" s="35" t="s">
        <v>139</v>
      </c>
      <c r="C21" s="35" t="s">
        <v>144</v>
      </c>
      <c r="D21" s="35" t="s">
        <v>8</v>
      </c>
      <c r="E21" s="1"/>
      <c r="F21" s="1"/>
    </row>
    <row r="22" spans="1:6" hidden="1" x14ac:dyDescent="0.2">
      <c r="A22" s="35">
        <v>56</v>
      </c>
      <c r="B22" s="35" t="s">
        <v>139</v>
      </c>
      <c r="C22" s="35" t="s">
        <v>146</v>
      </c>
      <c r="D22" s="35" t="s">
        <v>8</v>
      </c>
      <c r="E22" s="1"/>
      <c r="F22" s="1"/>
    </row>
    <row r="23" spans="1:6" hidden="1" x14ac:dyDescent="0.2">
      <c r="A23" s="35">
        <v>58</v>
      </c>
      <c r="B23" s="35" t="s">
        <v>139</v>
      </c>
      <c r="C23" s="35" t="s">
        <v>148</v>
      </c>
      <c r="D23" s="35" t="s">
        <v>8</v>
      </c>
      <c r="E23" s="1"/>
      <c r="F23" s="1"/>
    </row>
    <row r="24" spans="1:6" hidden="1" x14ac:dyDescent="0.2">
      <c r="A24" s="35">
        <v>60</v>
      </c>
      <c r="B24" s="35" t="s">
        <v>150</v>
      </c>
      <c r="C24" s="35" t="s">
        <v>151</v>
      </c>
      <c r="D24" s="35" t="s">
        <v>8</v>
      </c>
      <c r="E24" s="1"/>
      <c r="F24" s="1"/>
    </row>
    <row r="25" spans="1:6" hidden="1" x14ac:dyDescent="0.2">
      <c r="A25" s="35">
        <v>65</v>
      </c>
      <c r="B25" s="35" t="s">
        <v>150</v>
      </c>
      <c r="C25" s="35" t="s">
        <v>156</v>
      </c>
      <c r="D25" s="35" t="s">
        <v>8</v>
      </c>
      <c r="E25" s="1"/>
      <c r="F25" s="1"/>
    </row>
    <row r="26" spans="1:6" hidden="1" x14ac:dyDescent="0.2">
      <c r="A26" s="35">
        <v>69</v>
      </c>
      <c r="B26" s="35" t="s">
        <v>150</v>
      </c>
      <c r="C26" s="35" t="s">
        <v>160</v>
      </c>
      <c r="D26" s="35" t="s">
        <v>8</v>
      </c>
      <c r="E26" s="1"/>
      <c r="F26" s="1"/>
    </row>
    <row r="27" spans="1:6" hidden="1" x14ac:dyDescent="0.2">
      <c r="A27" s="35">
        <v>78</v>
      </c>
      <c r="B27" s="35" t="s">
        <v>163</v>
      </c>
      <c r="C27" s="35" t="s">
        <v>170</v>
      </c>
      <c r="D27" s="35" t="s">
        <v>8</v>
      </c>
      <c r="E27" s="1"/>
      <c r="F27" s="1"/>
    </row>
    <row r="28" spans="1:6" hidden="1" x14ac:dyDescent="0.2">
      <c r="A28" s="35">
        <v>81</v>
      </c>
      <c r="B28" s="35" t="s">
        <v>163</v>
      </c>
      <c r="C28" s="35" t="s">
        <v>173</v>
      </c>
      <c r="D28" s="35" t="s">
        <v>8</v>
      </c>
      <c r="E28" s="1"/>
      <c r="F28" s="1"/>
    </row>
    <row r="29" spans="1:6" hidden="1" x14ac:dyDescent="0.2">
      <c r="A29" s="35">
        <v>82</v>
      </c>
      <c r="B29" s="35" t="s">
        <v>163</v>
      </c>
      <c r="C29" s="35" t="s">
        <v>174</v>
      </c>
      <c r="D29" s="35" t="s">
        <v>8</v>
      </c>
      <c r="E29" s="1"/>
      <c r="F29" s="1"/>
    </row>
    <row r="30" spans="1:6" hidden="1" x14ac:dyDescent="0.2">
      <c r="A30" s="35">
        <v>85</v>
      </c>
      <c r="B30" s="35" t="s">
        <v>163</v>
      </c>
      <c r="C30" s="35" t="s">
        <v>177</v>
      </c>
      <c r="D30" s="35" t="s">
        <v>8</v>
      </c>
      <c r="E30" s="1"/>
      <c r="F30" s="1"/>
    </row>
    <row r="31" spans="1:6" hidden="1" x14ac:dyDescent="0.2">
      <c r="A31" s="35">
        <v>1</v>
      </c>
      <c r="B31" s="35" t="s">
        <v>85</v>
      </c>
      <c r="C31" s="35" t="s">
        <v>86</v>
      </c>
      <c r="D31" s="35" t="s">
        <v>10</v>
      </c>
      <c r="E31" s="1"/>
      <c r="F31" s="1"/>
    </row>
    <row r="32" spans="1:6" x14ac:dyDescent="0.2">
      <c r="A32" s="35">
        <v>2</v>
      </c>
      <c r="B32" s="35" t="s">
        <v>85</v>
      </c>
      <c r="C32" s="35" t="s">
        <v>87</v>
      </c>
      <c r="D32" s="35" t="s">
        <v>10</v>
      </c>
      <c r="E32" s="1"/>
      <c r="F32" s="1"/>
    </row>
    <row r="33" spans="1:6" x14ac:dyDescent="0.2">
      <c r="A33" s="35">
        <v>5</v>
      </c>
      <c r="B33" s="35" t="s">
        <v>90</v>
      </c>
      <c r="C33" s="35" t="s">
        <v>91</v>
      </c>
      <c r="D33" s="35" t="s">
        <v>10</v>
      </c>
      <c r="E33" s="1"/>
      <c r="F33" s="1"/>
    </row>
    <row r="34" spans="1:6" x14ac:dyDescent="0.2">
      <c r="A34" s="35">
        <v>7</v>
      </c>
      <c r="B34" s="35" t="s">
        <v>90</v>
      </c>
      <c r="C34" s="35" t="s">
        <v>93</v>
      </c>
      <c r="D34" s="35" t="s">
        <v>10</v>
      </c>
      <c r="E34" s="1"/>
      <c r="F34" s="1"/>
    </row>
    <row r="35" spans="1:6" x14ac:dyDescent="0.2">
      <c r="A35" s="35">
        <v>8</v>
      </c>
      <c r="B35" s="35" t="s">
        <v>90</v>
      </c>
      <c r="C35" s="35" t="s">
        <v>94</v>
      </c>
      <c r="D35" s="35" t="s">
        <v>10</v>
      </c>
      <c r="E35" s="1"/>
      <c r="F35" s="1"/>
    </row>
    <row r="36" spans="1:6" x14ac:dyDescent="0.2">
      <c r="A36" s="35">
        <v>9</v>
      </c>
      <c r="B36" s="35" t="s">
        <v>90</v>
      </c>
      <c r="C36" s="35" t="s">
        <v>95</v>
      </c>
      <c r="D36" s="35" t="s">
        <v>10</v>
      </c>
      <c r="E36" s="1"/>
      <c r="F36" s="1"/>
    </row>
    <row r="37" spans="1:6" x14ac:dyDescent="0.2">
      <c r="A37" s="35">
        <v>10</v>
      </c>
      <c r="B37" s="35" t="s">
        <v>90</v>
      </c>
      <c r="C37" s="35" t="s">
        <v>96</v>
      </c>
      <c r="D37" s="35" t="s">
        <v>10</v>
      </c>
      <c r="E37" s="1"/>
      <c r="F37" s="1"/>
    </row>
    <row r="38" spans="1:6" x14ac:dyDescent="0.2">
      <c r="A38" s="35">
        <v>11</v>
      </c>
      <c r="B38" s="35" t="s">
        <v>90</v>
      </c>
      <c r="C38" s="35" t="s">
        <v>97</v>
      </c>
      <c r="D38" s="35" t="s">
        <v>10</v>
      </c>
      <c r="E38" s="1"/>
      <c r="F38" s="1"/>
    </row>
    <row r="39" spans="1:6" x14ac:dyDescent="0.2">
      <c r="A39" s="35">
        <v>12</v>
      </c>
      <c r="B39" s="35" t="s">
        <v>98</v>
      </c>
      <c r="C39" s="35" t="s">
        <v>99</v>
      </c>
      <c r="D39" s="35" t="s">
        <v>10</v>
      </c>
      <c r="E39" s="1"/>
      <c r="F39" s="1"/>
    </row>
    <row r="40" spans="1:6" x14ac:dyDescent="0.2">
      <c r="A40" s="35">
        <v>13</v>
      </c>
      <c r="B40" s="35" t="s">
        <v>98</v>
      </c>
      <c r="C40" s="35" t="s">
        <v>100</v>
      </c>
      <c r="D40" s="35" t="s">
        <v>10</v>
      </c>
      <c r="E40" s="1"/>
      <c r="F40" s="1"/>
    </row>
    <row r="41" spans="1:6" x14ac:dyDescent="0.2">
      <c r="A41" s="35">
        <v>15</v>
      </c>
      <c r="B41" s="35" t="s">
        <v>98</v>
      </c>
      <c r="C41" s="35" t="s">
        <v>102</v>
      </c>
      <c r="D41" s="35" t="s">
        <v>10</v>
      </c>
      <c r="E41" s="1"/>
      <c r="F41" s="1"/>
    </row>
    <row r="42" spans="1:6" x14ac:dyDescent="0.2">
      <c r="A42" s="35">
        <v>16</v>
      </c>
      <c r="B42" s="35" t="s">
        <v>98</v>
      </c>
      <c r="C42" s="35" t="s">
        <v>103</v>
      </c>
      <c r="D42" s="35" t="s">
        <v>10</v>
      </c>
      <c r="E42" s="1"/>
      <c r="F42" s="1"/>
    </row>
    <row r="43" spans="1:6" x14ac:dyDescent="0.2">
      <c r="A43" s="35">
        <v>17</v>
      </c>
      <c r="B43" s="35" t="s">
        <v>98</v>
      </c>
      <c r="C43" s="35" t="s">
        <v>104</v>
      </c>
      <c r="D43" s="35" t="s">
        <v>10</v>
      </c>
      <c r="E43" s="1"/>
      <c r="F43" s="1"/>
    </row>
    <row r="44" spans="1:6" x14ac:dyDescent="0.2">
      <c r="A44" s="35">
        <v>18</v>
      </c>
      <c r="B44" s="35" t="s">
        <v>98</v>
      </c>
      <c r="C44" s="35" t="s">
        <v>105</v>
      </c>
      <c r="D44" s="35" t="s">
        <v>10</v>
      </c>
      <c r="E44" s="1"/>
      <c r="F44" s="1"/>
    </row>
    <row r="45" spans="1:6" x14ac:dyDescent="0.2">
      <c r="A45" s="35">
        <v>21</v>
      </c>
      <c r="B45" s="35" t="s">
        <v>98</v>
      </c>
      <c r="C45" s="35" t="s">
        <v>108</v>
      </c>
      <c r="D45" s="35" t="s">
        <v>10</v>
      </c>
      <c r="E45" s="1"/>
      <c r="F45" s="1"/>
    </row>
    <row r="46" spans="1:6" x14ac:dyDescent="0.2">
      <c r="A46" s="35">
        <v>22</v>
      </c>
      <c r="B46" s="35" t="s">
        <v>98</v>
      </c>
      <c r="C46" s="35" t="s">
        <v>109</v>
      </c>
      <c r="D46" s="35" t="s">
        <v>10</v>
      </c>
      <c r="E46" s="1"/>
      <c r="F46" s="1"/>
    </row>
    <row r="47" spans="1:6" x14ac:dyDescent="0.2">
      <c r="A47" s="35">
        <v>24</v>
      </c>
      <c r="B47" s="35" t="s">
        <v>98</v>
      </c>
      <c r="C47" s="35" t="s">
        <v>111</v>
      </c>
      <c r="D47" s="35" t="s">
        <v>10</v>
      </c>
      <c r="E47" s="1"/>
      <c r="F47" s="1"/>
    </row>
    <row r="48" spans="1:6" x14ac:dyDescent="0.2">
      <c r="A48" s="35">
        <v>25</v>
      </c>
      <c r="B48" s="35" t="s">
        <v>112</v>
      </c>
      <c r="C48" s="35" t="s">
        <v>113</v>
      </c>
      <c r="D48" s="35" t="s">
        <v>10</v>
      </c>
      <c r="E48" s="1"/>
      <c r="F48" s="1"/>
    </row>
    <row r="49" spans="1:6" x14ac:dyDescent="0.2">
      <c r="A49" s="35">
        <v>26</v>
      </c>
      <c r="B49" s="35" t="s">
        <v>112</v>
      </c>
      <c r="C49" s="35" t="s">
        <v>114</v>
      </c>
      <c r="D49" s="35" t="s">
        <v>10</v>
      </c>
      <c r="E49" s="1"/>
      <c r="F49" s="1"/>
    </row>
    <row r="50" spans="1:6" x14ac:dyDescent="0.2">
      <c r="A50" s="35">
        <v>27</v>
      </c>
      <c r="B50" s="35" t="s">
        <v>112</v>
      </c>
      <c r="C50" s="35" t="s">
        <v>115</v>
      </c>
      <c r="D50" s="35" t="s">
        <v>10</v>
      </c>
      <c r="E50" s="1"/>
      <c r="F50" s="1"/>
    </row>
    <row r="51" spans="1:6" x14ac:dyDescent="0.2">
      <c r="A51" s="35">
        <v>28</v>
      </c>
      <c r="B51" s="35" t="s">
        <v>112</v>
      </c>
      <c r="C51" s="35" t="s">
        <v>116</v>
      </c>
      <c r="D51" s="35" t="s">
        <v>10</v>
      </c>
      <c r="E51" s="1"/>
      <c r="F51" s="1"/>
    </row>
    <row r="52" spans="1:6" x14ac:dyDescent="0.2">
      <c r="A52" s="35">
        <v>29</v>
      </c>
      <c r="B52" s="35" t="s">
        <v>112</v>
      </c>
      <c r="C52" s="35" t="s">
        <v>117</v>
      </c>
      <c r="D52" s="35" t="s">
        <v>10</v>
      </c>
      <c r="E52" s="1"/>
      <c r="F52" s="1"/>
    </row>
    <row r="53" spans="1:6" x14ac:dyDescent="0.2">
      <c r="A53" s="35">
        <v>33</v>
      </c>
      <c r="B53" s="35" t="s">
        <v>121</v>
      </c>
      <c r="C53" s="35" t="s">
        <v>122</v>
      </c>
      <c r="D53" s="35" t="s">
        <v>10</v>
      </c>
      <c r="E53" s="1"/>
      <c r="F53" s="1"/>
    </row>
    <row r="54" spans="1:6" x14ac:dyDescent="0.2">
      <c r="A54" s="35">
        <v>34</v>
      </c>
      <c r="B54" s="35" t="s">
        <v>121</v>
      </c>
      <c r="C54" s="35" t="s">
        <v>123</v>
      </c>
      <c r="D54" s="35" t="s">
        <v>10</v>
      </c>
      <c r="E54" s="1"/>
      <c r="F54" s="1"/>
    </row>
    <row r="55" spans="1:6" x14ac:dyDescent="0.2">
      <c r="A55" s="35">
        <v>36</v>
      </c>
      <c r="B55" s="35" t="s">
        <v>121</v>
      </c>
      <c r="C55" s="35" t="s">
        <v>125</v>
      </c>
      <c r="D55" s="35" t="s">
        <v>10</v>
      </c>
      <c r="E55" s="1"/>
      <c r="F55" s="1"/>
    </row>
    <row r="56" spans="1:6" x14ac:dyDescent="0.2">
      <c r="A56" s="35">
        <v>37</v>
      </c>
      <c r="B56" s="35" t="s">
        <v>121</v>
      </c>
      <c r="C56" s="35" t="s">
        <v>126</v>
      </c>
      <c r="D56" s="35" t="s">
        <v>10</v>
      </c>
      <c r="E56" s="1"/>
      <c r="F56" s="1"/>
    </row>
    <row r="57" spans="1:6" x14ac:dyDescent="0.2">
      <c r="A57" s="35">
        <v>41</v>
      </c>
      <c r="B57" s="35" t="s">
        <v>121</v>
      </c>
      <c r="C57" s="35" t="s">
        <v>130</v>
      </c>
      <c r="D57" s="35" t="s">
        <v>10</v>
      </c>
      <c r="E57" s="1"/>
      <c r="F57" s="1"/>
    </row>
    <row r="58" spans="1:6" x14ac:dyDescent="0.2">
      <c r="A58" s="35">
        <v>42</v>
      </c>
      <c r="B58" s="35" t="s">
        <v>121</v>
      </c>
      <c r="C58" s="35" t="s">
        <v>131</v>
      </c>
      <c r="D58" s="35" t="s">
        <v>10</v>
      </c>
      <c r="E58" s="1"/>
      <c r="F58" s="1"/>
    </row>
    <row r="59" spans="1:6" x14ac:dyDescent="0.2">
      <c r="A59" s="35">
        <v>43</v>
      </c>
      <c r="B59" s="35" t="s">
        <v>132</v>
      </c>
      <c r="C59" s="35" t="s">
        <v>133</v>
      </c>
      <c r="D59" s="35" t="s">
        <v>10</v>
      </c>
      <c r="E59" s="1"/>
      <c r="F59" s="1"/>
    </row>
    <row r="60" spans="1:6" x14ac:dyDescent="0.2">
      <c r="A60" s="35">
        <v>46</v>
      </c>
      <c r="B60" s="35" t="s">
        <v>132</v>
      </c>
      <c r="C60" s="35" t="s">
        <v>136</v>
      </c>
      <c r="D60" s="35" t="s">
        <v>10</v>
      </c>
      <c r="E60" s="1"/>
      <c r="F60" s="1"/>
    </row>
    <row r="61" spans="1:6" x14ac:dyDescent="0.2">
      <c r="A61" s="35">
        <v>49</v>
      </c>
      <c r="B61" s="35" t="s">
        <v>139</v>
      </c>
      <c r="C61" s="35" t="s">
        <v>113</v>
      </c>
      <c r="D61" s="35" t="s">
        <v>10</v>
      </c>
      <c r="E61" s="1"/>
      <c r="F61" s="1"/>
    </row>
    <row r="62" spans="1:6" x14ac:dyDescent="0.2">
      <c r="A62" s="35">
        <v>50</v>
      </c>
      <c r="B62" s="35" t="s">
        <v>139</v>
      </c>
      <c r="C62" s="35" t="s">
        <v>140</v>
      </c>
      <c r="D62" s="35" t="s">
        <v>10</v>
      </c>
      <c r="E62" s="1"/>
      <c r="F62" s="1"/>
    </row>
    <row r="63" spans="1:6" x14ac:dyDescent="0.2">
      <c r="A63" s="35">
        <v>51</v>
      </c>
      <c r="B63" s="35" t="s">
        <v>139</v>
      </c>
      <c r="C63" s="35" t="s">
        <v>141</v>
      </c>
      <c r="D63" s="35" t="s">
        <v>10</v>
      </c>
      <c r="E63" s="1"/>
      <c r="F63" s="1"/>
    </row>
    <row r="64" spans="1:6" x14ac:dyDescent="0.2">
      <c r="A64" s="35">
        <v>52</v>
      </c>
      <c r="B64" s="35" t="s">
        <v>139</v>
      </c>
      <c r="C64" s="35" t="s">
        <v>142</v>
      </c>
      <c r="D64" s="35" t="s">
        <v>10</v>
      </c>
      <c r="E64" s="1"/>
      <c r="F64" s="1"/>
    </row>
    <row r="65" spans="1:6" x14ac:dyDescent="0.2">
      <c r="A65" s="35">
        <v>53</v>
      </c>
      <c r="B65" s="35" t="s">
        <v>139</v>
      </c>
      <c r="C65" s="35" t="s">
        <v>143</v>
      </c>
      <c r="D65" s="35" t="s">
        <v>10</v>
      </c>
      <c r="E65" s="1"/>
      <c r="F65" s="1"/>
    </row>
    <row r="66" spans="1:6" x14ac:dyDescent="0.2">
      <c r="A66" s="35">
        <v>55</v>
      </c>
      <c r="B66" s="35" t="s">
        <v>139</v>
      </c>
      <c r="C66" s="35" t="s">
        <v>145</v>
      </c>
      <c r="D66" s="35" t="s">
        <v>10</v>
      </c>
      <c r="E66" s="1"/>
      <c r="F66" s="1"/>
    </row>
    <row r="67" spans="1:6" x14ac:dyDescent="0.2">
      <c r="A67" s="35">
        <v>57</v>
      </c>
      <c r="B67" s="35" t="s">
        <v>139</v>
      </c>
      <c r="C67" s="35" t="s">
        <v>147</v>
      </c>
      <c r="D67" s="35" t="s">
        <v>10</v>
      </c>
      <c r="E67" s="1"/>
      <c r="F67" s="1"/>
    </row>
    <row r="68" spans="1:6" x14ac:dyDescent="0.2">
      <c r="A68" s="35">
        <v>59</v>
      </c>
      <c r="B68" s="35" t="s">
        <v>139</v>
      </c>
      <c r="C68" s="35" t="s">
        <v>149</v>
      </c>
      <c r="D68" s="35" t="s">
        <v>10</v>
      </c>
      <c r="E68" s="1"/>
      <c r="F68" s="1"/>
    </row>
    <row r="69" spans="1:6" x14ac:dyDescent="0.2">
      <c r="A69" s="35">
        <v>61</v>
      </c>
      <c r="B69" s="35" t="s">
        <v>150</v>
      </c>
      <c r="C69" s="35" t="s">
        <v>152</v>
      </c>
      <c r="D69" s="35" t="s">
        <v>10</v>
      </c>
      <c r="E69" s="1"/>
      <c r="F69" s="1"/>
    </row>
    <row r="70" spans="1:6" x14ac:dyDescent="0.2">
      <c r="A70" s="35">
        <v>62</v>
      </c>
      <c r="B70" s="35" t="s">
        <v>150</v>
      </c>
      <c r="C70" s="35" t="s">
        <v>153</v>
      </c>
      <c r="D70" s="35" t="s">
        <v>10</v>
      </c>
      <c r="E70" s="1"/>
      <c r="F70" s="1"/>
    </row>
    <row r="71" spans="1:6" x14ac:dyDescent="0.2">
      <c r="A71" s="35">
        <v>63</v>
      </c>
      <c r="B71" s="35" t="s">
        <v>150</v>
      </c>
      <c r="C71" s="35" t="s">
        <v>154</v>
      </c>
      <c r="D71" s="35" t="s">
        <v>10</v>
      </c>
      <c r="E71" s="1"/>
      <c r="F71" s="1"/>
    </row>
    <row r="72" spans="1:6" x14ac:dyDescent="0.2">
      <c r="A72" s="35">
        <v>64</v>
      </c>
      <c r="B72" s="35" t="s">
        <v>150</v>
      </c>
      <c r="C72" s="35" t="s">
        <v>155</v>
      </c>
      <c r="D72" s="35" t="s">
        <v>10</v>
      </c>
      <c r="E72" s="1"/>
      <c r="F72" s="1"/>
    </row>
    <row r="73" spans="1:6" x14ac:dyDescent="0.2">
      <c r="A73" s="35">
        <v>66</v>
      </c>
      <c r="B73" s="35" t="s">
        <v>150</v>
      </c>
      <c r="C73" s="35" t="s">
        <v>157</v>
      </c>
      <c r="D73" s="35" t="s">
        <v>10</v>
      </c>
      <c r="E73" s="1"/>
      <c r="F73" s="1"/>
    </row>
    <row r="74" spans="1:6" x14ac:dyDescent="0.2">
      <c r="A74" s="35">
        <v>67</v>
      </c>
      <c r="B74" s="35" t="s">
        <v>150</v>
      </c>
      <c r="C74" s="35" t="s">
        <v>158</v>
      </c>
      <c r="D74" s="35" t="s">
        <v>10</v>
      </c>
      <c r="E74" s="1"/>
      <c r="F74" s="1"/>
    </row>
    <row r="75" spans="1:6" x14ac:dyDescent="0.2">
      <c r="A75" s="35">
        <v>68</v>
      </c>
      <c r="B75" s="35" t="s">
        <v>150</v>
      </c>
      <c r="C75" s="35" t="s">
        <v>159</v>
      </c>
      <c r="D75" s="35" t="s">
        <v>10</v>
      </c>
      <c r="E75" s="1"/>
      <c r="F75" s="1"/>
    </row>
    <row r="76" spans="1:6" x14ac:dyDescent="0.2">
      <c r="A76" s="35">
        <v>70</v>
      </c>
      <c r="B76" s="35" t="s">
        <v>150</v>
      </c>
      <c r="C76" s="35" t="s">
        <v>161</v>
      </c>
      <c r="D76" s="35" t="s">
        <v>10</v>
      </c>
      <c r="E76" s="1"/>
      <c r="F76" s="1"/>
    </row>
    <row r="77" spans="1:6" x14ac:dyDescent="0.2">
      <c r="A77" s="35">
        <v>71</v>
      </c>
      <c r="B77" s="35" t="s">
        <v>150</v>
      </c>
      <c r="C77" s="35" t="s">
        <v>162</v>
      </c>
      <c r="D77" s="35" t="s">
        <v>10</v>
      </c>
      <c r="E77" s="1"/>
      <c r="F77" s="1"/>
    </row>
    <row r="78" spans="1:6" x14ac:dyDescent="0.2">
      <c r="A78" s="35">
        <v>72</v>
      </c>
      <c r="B78" s="35" t="s">
        <v>163</v>
      </c>
      <c r="C78" s="35" t="s">
        <v>164</v>
      </c>
      <c r="D78" s="35" t="s">
        <v>10</v>
      </c>
      <c r="E78" s="1"/>
      <c r="F78" s="1"/>
    </row>
    <row r="79" spans="1:6" x14ac:dyDescent="0.2">
      <c r="A79" s="35">
        <v>73</v>
      </c>
      <c r="B79" s="35" t="s">
        <v>163</v>
      </c>
      <c r="C79" s="35" t="s">
        <v>165</v>
      </c>
      <c r="D79" s="35" t="s">
        <v>10</v>
      </c>
      <c r="E79" s="1"/>
      <c r="F79" s="1"/>
    </row>
    <row r="80" spans="1:6" x14ac:dyDescent="0.2">
      <c r="A80" s="35">
        <v>74</v>
      </c>
      <c r="B80" s="35" t="s">
        <v>163</v>
      </c>
      <c r="C80" s="35" t="s">
        <v>166</v>
      </c>
      <c r="D80" s="35" t="s">
        <v>10</v>
      </c>
      <c r="E80" s="1"/>
      <c r="F80" s="1"/>
    </row>
    <row r="81" spans="1:6" x14ac:dyDescent="0.2">
      <c r="A81" s="35">
        <v>75</v>
      </c>
      <c r="B81" s="35" t="s">
        <v>163</v>
      </c>
      <c r="C81" s="35" t="s">
        <v>167</v>
      </c>
      <c r="D81" s="35" t="s">
        <v>10</v>
      </c>
      <c r="E81" s="1"/>
      <c r="F81" s="1"/>
    </row>
    <row r="82" spans="1:6" x14ac:dyDescent="0.2">
      <c r="A82" s="35">
        <v>76</v>
      </c>
      <c r="B82" s="35" t="s">
        <v>163</v>
      </c>
      <c r="C82" s="35" t="s">
        <v>168</v>
      </c>
      <c r="D82" s="35" t="s">
        <v>10</v>
      </c>
      <c r="E82" s="1"/>
      <c r="F82" s="1"/>
    </row>
    <row r="83" spans="1:6" x14ac:dyDescent="0.2">
      <c r="A83" s="35">
        <v>77</v>
      </c>
      <c r="B83" s="35" t="s">
        <v>163</v>
      </c>
      <c r="C83" s="35" t="s">
        <v>169</v>
      </c>
      <c r="D83" s="35" t="s">
        <v>10</v>
      </c>
      <c r="E83" s="1"/>
      <c r="F83" s="1"/>
    </row>
    <row r="84" spans="1:6" x14ac:dyDescent="0.2">
      <c r="A84" s="35">
        <v>79</v>
      </c>
      <c r="B84" s="35" t="s">
        <v>163</v>
      </c>
      <c r="C84" s="35" t="s">
        <v>171</v>
      </c>
      <c r="D84" s="35" t="s">
        <v>10</v>
      </c>
      <c r="E84" s="1"/>
      <c r="F84" s="1"/>
    </row>
    <row r="85" spans="1:6" x14ac:dyDescent="0.2">
      <c r="A85" s="35">
        <v>80</v>
      </c>
      <c r="B85" s="35" t="s">
        <v>163</v>
      </c>
      <c r="C85" s="35" t="s">
        <v>172</v>
      </c>
      <c r="D85" s="35" t="s">
        <v>10</v>
      </c>
      <c r="E85" s="1"/>
      <c r="F85" s="1"/>
    </row>
    <row r="86" spans="1:6" x14ac:dyDescent="0.2">
      <c r="A86" s="35">
        <v>83</v>
      </c>
      <c r="B86" s="35" t="s">
        <v>163</v>
      </c>
      <c r="C86" s="35" t="s">
        <v>175</v>
      </c>
      <c r="D86" s="35" t="s">
        <v>10</v>
      </c>
      <c r="E86" s="1"/>
      <c r="F86" s="1"/>
    </row>
    <row r="87" spans="1:6" x14ac:dyDescent="0.2">
      <c r="A87" s="35">
        <v>84</v>
      </c>
      <c r="B87" s="35" t="s">
        <v>163</v>
      </c>
      <c r="C87" s="35" t="s">
        <v>176</v>
      </c>
      <c r="D87" s="35" t="s">
        <v>10</v>
      </c>
      <c r="E87" s="1"/>
      <c r="F87" s="1"/>
    </row>
  </sheetData>
  <autoFilter ref="A2:F87" xr:uid="{F25B4A43-A20C-394F-B4EF-C55461B14611}">
    <filterColumn colId="3">
      <filters>
        <filter val="E"/>
      </filters>
    </filterColumn>
    <sortState xmlns:xlrd2="http://schemas.microsoft.com/office/spreadsheetml/2017/richdata2" ref="A3:F87">
      <sortCondition ref="D2:D8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0C3DA-200B-5048-A638-CB268093AFCB}">
  <dimension ref="A1:G385"/>
  <sheetViews>
    <sheetView workbookViewId="0">
      <selection activeCell="C2" sqref="C2"/>
    </sheetView>
  </sheetViews>
  <sheetFormatPr baseColWidth="10" defaultRowHeight="16" x14ac:dyDescent="0.2"/>
  <cols>
    <col min="1" max="1" width="29.6640625" bestFit="1" customWidth="1"/>
    <col min="2" max="2" width="19.6640625" bestFit="1" customWidth="1"/>
  </cols>
  <sheetData>
    <row r="1" spans="1:6" x14ac:dyDescent="0.2">
      <c r="A1" t="s">
        <v>652</v>
      </c>
      <c r="B1" t="s">
        <v>653</v>
      </c>
      <c r="C1" t="s">
        <v>654</v>
      </c>
      <c r="D1" t="s">
        <v>178</v>
      </c>
      <c r="F1" s="5"/>
    </row>
    <row r="2" spans="1:6" x14ac:dyDescent="0.2">
      <c r="A2" s="95" t="str">
        <f>IF(ISBLANK(Protocol!A6),"",Protocol!A6)</f>
        <v>WDR79_JSRi199-200</v>
      </c>
      <c r="B2" s="95" t="str">
        <f>IF(ISBLANK(Protocol!D4),"",Protocol!D4)</f>
        <v>JSRp033_PolyA_2000</v>
      </c>
      <c r="C2" t="str" cm="1">
        <f t="array" ref="C2:C17">Protocol!D6:D21</f>
        <v>n</v>
      </c>
      <c r="D2" t="s">
        <v>184</v>
      </c>
      <c r="F2" s="5"/>
    </row>
    <row r="3" spans="1:6" x14ac:dyDescent="0.2">
      <c r="A3" s="95" t="str">
        <f>IF(ISBLANK(Protocol!A7),"",Protocol!A7)</f>
        <v/>
      </c>
      <c r="B3" s="95" t="str">
        <f>IF(ISBLANK(Protocol!E4),"",Protocol!E4)</f>
        <v>JSRp033_PolyA_200</v>
      </c>
      <c r="C3" t="str">
        <v>n</v>
      </c>
      <c r="D3" t="s">
        <v>208</v>
      </c>
      <c r="F3" s="5"/>
    </row>
    <row r="4" spans="1:6" x14ac:dyDescent="0.2">
      <c r="A4" s="95" t="str">
        <f>IF(ISBLANK(Protocol!A8),"",Protocol!A8)</f>
        <v>Coilin_JSRi201-202</v>
      </c>
      <c r="B4" s="95" t="str">
        <f>IF(ISBLANK(Protocol!F4),"",Protocol!F4)</f>
        <v>JSRp033_PolyA_20</v>
      </c>
      <c r="C4" t="str">
        <v>n</v>
      </c>
      <c r="D4" t="s">
        <v>232</v>
      </c>
      <c r="F4" s="5"/>
    </row>
    <row r="5" spans="1:6" x14ac:dyDescent="0.2">
      <c r="A5" s="95" t="str">
        <f>IF(ISBLANK(Protocol!A9),"",Protocol!A9)</f>
        <v/>
      </c>
      <c r="B5" s="95" t="str">
        <f>IF(ISBLANK(Protocol!G4),"",Protocol!G4)</f>
        <v>JSRp078_PolyA_20</v>
      </c>
      <c r="C5" t="str">
        <v>n</v>
      </c>
      <c r="D5" t="s">
        <v>256</v>
      </c>
      <c r="F5" s="5"/>
    </row>
    <row r="6" spans="1:6" x14ac:dyDescent="0.2">
      <c r="A6" s="95" t="str">
        <f>IF(ISBLANK(Protocol!A10),"",Protocol!A10)</f>
        <v>RNU1_JSRi-205-206</v>
      </c>
      <c r="B6" s="95" t="str">
        <f>IF(ISBLANK(Protocol!H4),"",Protocol!H4)</f>
        <v>JSRp079_PolyA_20</v>
      </c>
      <c r="C6" t="str">
        <v>y</v>
      </c>
      <c r="D6" t="s">
        <v>280</v>
      </c>
      <c r="F6" s="5"/>
    </row>
    <row r="7" spans="1:6" x14ac:dyDescent="0.2">
      <c r="A7" s="95" t="str">
        <f>IF(ISBLANK(Protocol!A11),"",Protocol!A11)</f>
        <v/>
      </c>
      <c r="B7" s="95" t="str">
        <f>IF(ISBLANK(Protocol!I4),"",Protocol!I4)</f>
        <v>JSRp083_PolyA_20</v>
      </c>
      <c r="C7" t="str">
        <v>n</v>
      </c>
      <c r="D7" t="s">
        <v>304</v>
      </c>
      <c r="F7" s="5"/>
    </row>
    <row r="8" spans="1:6" x14ac:dyDescent="0.2">
      <c r="A8" s="95" t="str">
        <f>IF(ISBLANK(Protocol!A12),"",Protocol!A12)</f>
        <v>Actin_JSRi032-033</v>
      </c>
      <c r="B8" s="95" t="str">
        <f>IF(ISBLANK(Protocol!J4),"",Protocol!J4)</f>
        <v>JSRp085_PolyA_20</v>
      </c>
      <c r="C8" t="str">
        <v>n</v>
      </c>
      <c r="D8" t="s">
        <v>328</v>
      </c>
      <c r="F8" s="5"/>
    </row>
    <row r="9" spans="1:6" x14ac:dyDescent="0.2">
      <c r="A9" s="95" t="str">
        <f>IF(ISBLANK(Protocol!A13),"",Protocol!A13)</f>
        <v/>
      </c>
      <c r="B9" s="95" t="str">
        <f>IF(ISBLANK(Protocol!K4),"",Protocol!K4)</f>
        <v>DMSO-4day_PolyA_20</v>
      </c>
      <c r="C9" t="str">
        <v>n</v>
      </c>
      <c r="D9" t="s">
        <v>352</v>
      </c>
      <c r="F9" s="5"/>
    </row>
    <row r="10" spans="1:6" x14ac:dyDescent="0.2">
      <c r="A10" s="95" t="str">
        <f>IF(ISBLANK(Protocol!A14),"",Protocol!A14)</f>
        <v>H1-5_JSRi222-223</v>
      </c>
      <c r="B10" s="95" t="str">
        <f>IF(ISBLANK(Protocol!L4),"",Protocol!L4)</f>
        <v>GSK591-4day_PolyA_20</v>
      </c>
      <c r="C10" t="str">
        <v>y</v>
      </c>
      <c r="D10" t="s">
        <v>376</v>
      </c>
      <c r="F10" s="5"/>
    </row>
    <row r="11" spans="1:6" x14ac:dyDescent="0.2">
      <c r="A11" s="95" t="str">
        <f>IF(ISBLANK(Protocol!A15),"",Protocol!A15)</f>
        <v/>
      </c>
      <c r="B11" s="95" t="str">
        <f>IF(ISBLANK(Protocol!M4),"",Protocol!M4)</f>
        <v>MS023-4day_PolyA_20</v>
      </c>
      <c r="C11" t="str">
        <v>n</v>
      </c>
      <c r="D11" t="s">
        <v>400</v>
      </c>
      <c r="F11" s="5"/>
    </row>
    <row r="12" spans="1:6" x14ac:dyDescent="0.2">
      <c r="A12" s="95" t="str">
        <f>IF(ISBLANK(Protocol!A16),"",Protocol!A16)</f>
        <v/>
      </c>
      <c r="B12" s="95" t="str">
        <f>IF(ISBLANK(Protocol!N4),"",Protocol!N4)</f>
        <v>GSK591-MS023-4day_PolyA_20</v>
      </c>
      <c r="C12" t="str">
        <v>n</v>
      </c>
      <c r="D12" t="s">
        <v>424</v>
      </c>
      <c r="F12" s="5"/>
    </row>
    <row r="13" spans="1:6" x14ac:dyDescent="0.2">
      <c r="A13" s="95" t="str">
        <f>IF(ISBLANK(Protocol!A17),"",Protocol!A17)</f>
        <v/>
      </c>
      <c r="B13" s="95" t="str">
        <f>IF(ISBLANK(Protocol!O4),"",Protocol!O4)</f>
        <v>JSRp033_RandHex_2000</v>
      </c>
      <c r="C13" t="str">
        <v>n</v>
      </c>
      <c r="D13" t="s">
        <v>448</v>
      </c>
      <c r="F13" s="5"/>
    </row>
    <row r="14" spans="1:6" x14ac:dyDescent="0.2">
      <c r="A14" s="95" t="str">
        <f>IF(ISBLANK(Protocol!A18),"",Protocol!A18)</f>
        <v/>
      </c>
      <c r="B14" s="95" t="str">
        <f>IF(ISBLANK(Protocol!P4),"",Protocol!P4)</f>
        <v>JSRp033_RandHex_200</v>
      </c>
      <c r="C14" t="str">
        <v>n</v>
      </c>
      <c r="D14" t="s">
        <v>472</v>
      </c>
      <c r="F14" s="5"/>
    </row>
    <row r="15" spans="1:6" x14ac:dyDescent="0.2">
      <c r="A15" s="95" t="str">
        <f>IF(ISBLANK(Protocol!A19),"",Protocol!A19)</f>
        <v/>
      </c>
      <c r="B15" s="95" t="str">
        <f>IF(ISBLANK(Protocol!Q4),"",Protocol!Q4)</f>
        <v>JSRp033_RandHex_20</v>
      </c>
      <c r="C15" t="str">
        <v>n</v>
      </c>
      <c r="D15" t="s">
        <v>496</v>
      </c>
      <c r="F15" s="5"/>
    </row>
    <row r="16" spans="1:6" x14ac:dyDescent="0.2">
      <c r="A16" s="95" t="str">
        <f>IF(ISBLANK(Protocol!A20),"",Protocol!A20)</f>
        <v/>
      </c>
      <c r="B16" s="95" t="str">
        <f>IF(ISBLANK(Protocol!R4),"",Protocol!R4)</f>
        <v>water_na_na</v>
      </c>
      <c r="C16" t="str">
        <v>n</v>
      </c>
      <c r="D16" t="s">
        <v>520</v>
      </c>
      <c r="F16" s="5"/>
    </row>
    <row r="17" spans="1:6" x14ac:dyDescent="0.2">
      <c r="A17" s="95" t="str">
        <f>IF(ISBLANK(Protocol!A21),"",Protocol!A21)</f>
        <v/>
      </c>
      <c r="B17" s="95" t="str">
        <f>IF(ISBLANK(Protocol!S4),"",Protocol!S4)</f>
        <v/>
      </c>
      <c r="C17" t="str">
        <v>n</v>
      </c>
      <c r="D17" t="s">
        <v>544</v>
      </c>
      <c r="F17" s="5"/>
    </row>
    <row r="18" spans="1:6" x14ac:dyDescent="0.2">
      <c r="B18" s="95" t="str">
        <f>IF(ISBLANK(Protocol!T4),"",Protocol!T4)</f>
        <v/>
      </c>
      <c r="C18" t="str" cm="1">
        <f t="array" ref="C18:C33">Protocol!E6:E21</f>
        <v>n</v>
      </c>
      <c r="D18" t="s">
        <v>185</v>
      </c>
      <c r="F18" s="5"/>
    </row>
    <row r="19" spans="1:6" x14ac:dyDescent="0.2">
      <c r="B19" s="95" t="str">
        <f>IF(ISBLANK(Protocol!U4),"",Protocol!U4)</f>
        <v/>
      </c>
      <c r="C19" t="str">
        <v>n</v>
      </c>
      <c r="D19" t="s">
        <v>209</v>
      </c>
      <c r="F19" s="5"/>
    </row>
    <row r="20" spans="1:6" x14ac:dyDescent="0.2">
      <c r="B20" s="95" t="str">
        <f>IF(ISBLANK(Protocol!V4),"",Protocol!V4)</f>
        <v/>
      </c>
      <c r="C20" t="str">
        <v>n</v>
      </c>
      <c r="D20" t="s">
        <v>233</v>
      </c>
      <c r="F20" s="5"/>
    </row>
    <row r="21" spans="1:6" x14ac:dyDescent="0.2">
      <c r="B21" s="95" t="str">
        <f>IF(ISBLANK(Protocol!W4),"",Protocol!W4)</f>
        <v/>
      </c>
      <c r="C21" t="str">
        <v>n</v>
      </c>
      <c r="D21" t="s">
        <v>257</v>
      </c>
      <c r="F21" s="5"/>
    </row>
    <row r="22" spans="1:6" x14ac:dyDescent="0.2">
      <c r="B22" s="95" t="str">
        <f>IF(ISBLANK(Protocol!X4),"",Protocol!X4)</f>
        <v/>
      </c>
      <c r="C22" t="str">
        <v>y</v>
      </c>
      <c r="D22" t="s">
        <v>281</v>
      </c>
      <c r="F22" s="5"/>
    </row>
    <row r="23" spans="1:6" x14ac:dyDescent="0.2">
      <c r="B23" s="95" t="str">
        <f>IF(ISBLANK(Protocol!Y4),"",Protocol!Y4)</f>
        <v/>
      </c>
      <c r="C23" t="str">
        <v>n</v>
      </c>
      <c r="D23" t="s">
        <v>305</v>
      </c>
      <c r="F23" s="5"/>
    </row>
    <row r="24" spans="1:6" x14ac:dyDescent="0.2">
      <c r="B24" s="95" t="str">
        <f>IF(ISBLANK(Protocol!Z4),"",Protocol!Z4)</f>
        <v/>
      </c>
      <c r="C24" t="str">
        <v>n</v>
      </c>
      <c r="D24" t="s">
        <v>329</v>
      </c>
      <c r="F24" s="5"/>
    </row>
    <row r="25" spans="1:6" x14ac:dyDescent="0.2">
      <c r="B25" s="95" t="str">
        <f>IF(ISBLANK(Protocol!AA4),"",Protocol!AA4)</f>
        <v/>
      </c>
      <c r="C25" t="str">
        <v>n</v>
      </c>
      <c r="D25" t="s">
        <v>353</v>
      </c>
      <c r="F25" s="5"/>
    </row>
    <row r="26" spans="1:6" x14ac:dyDescent="0.2">
      <c r="C26" t="str">
        <v>y</v>
      </c>
      <c r="D26" t="s">
        <v>377</v>
      </c>
      <c r="F26" s="5"/>
    </row>
    <row r="27" spans="1:6" x14ac:dyDescent="0.2">
      <c r="C27" t="str">
        <v>n</v>
      </c>
      <c r="D27" t="s">
        <v>401</v>
      </c>
      <c r="F27" s="5"/>
    </row>
    <row r="28" spans="1:6" x14ac:dyDescent="0.2">
      <c r="C28" t="str">
        <v>n</v>
      </c>
      <c r="D28" t="s">
        <v>425</v>
      </c>
      <c r="F28" s="5"/>
    </row>
    <row r="29" spans="1:6" x14ac:dyDescent="0.2">
      <c r="C29" t="str">
        <v>n</v>
      </c>
      <c r="D29" t="s">
        <v>449</v>
      </c>
      <c r="F29" s="5"/>
    </row>
    <row r="30" spans="1:6" x14ac:dyDescent="0.2">
      <c r="C30" t="str">
        <v>n</v>
      </c>
      <c r="D30" t="s">
        <v>473</v>
      </c>
      <c r="F30" s="5"/>
    </row>
    <row r="31" spans="1:6" x14ac:dyDescent="0.2">
      <c r="C31" t="str">
        <v>n</v>
      </c>
      <c r="D31" t="s">
        <v>497</v>
      </c>
      <c r="F31" s="5"/>
    </row>
    <row r="32" spans="1:6" x14ac:dyDescent="0.2">
      <c r="C32" t="str">
        <v>n</v>
      </c>
      <c r="D32" t="s">
        <v>521</v>
      </c>
      <c r="F32" s="5"/>
    </row>
    <row r="33" spans="3:6" x14ac:dyDescent="0.2">
      <c r="C33" t="str">
        <v>n</v>
      </c>
      <c r="D33" t="s">
        <v>545</v>
      </c>
      <c r="F33" s="5"/>
    </row>
    <row r="34" spans="3:6" x14ac:dyDescent="0.2">
      <c r="C34" t="str" cm="1">
        <f t="array" ref="C34:C49">Protocol!F6:F21</f>
        <v>y</v>
      </c>
      <c r="D34" t="s">
        <v>186</v>
      </c>
      <c r="F34" s="5"/>
    </row>
    <row r="35" spans="3:6" x14ac:dyDescent="0.2">
      <c r="C35" t="str">
        <v>n</v>
      </c>
      <c r="D35" t="s">
        <v>210</v>
      </c>
      <c r="F35" s="5"/>
    </row>
    <row r="36" spans="3:6" x14ac:dyDescent="0.2">
      <c r="C36" t="str">
        <v>y</v>
      </c>
      <c r="D36" t="s">
        <v>234</v>
      </c>
      <c r="F36" s="5"/>
    </row>
    <row r="37" spans="3:6" x14ac:dyDescent="0.2">
      <c r="C37" t="str">
        <v>n</v>
      </c>
      <c r="D37" t="s">
        <v>258</v>
      </c>
      <c r="F37" s="5"/>
    </row>
    <row r="38" spans="3:6" x14ac:dyDescent="0.2">
      <c r="C38" t="str">
        <v>y</v>
      </c>
      <c r="D38" t="s">
        <v>282</v>
      </c>
      <c r="F38" s="5"/>
    </row>
    <row r="39" spans="3:6" x14ac:dyDescent="0.2">
      <c r="C39" t="str">
        <v>n</v>
      </c>
      <c r="D39" t="s">
        <v>306</v>
      </c>
      <c r="F39" s="5"/>
    </row>
    <row r="40" spans="3:6" x14ac:dyDescent="0.2">
      <c r="C40" t="str">
        <v>y</v>
      </c>
      <c r="D40" t="s">
        <v>330</v>
      </c>
      <c r="F40" s="5"/>
    </row>
    <row r="41" spans="3:6" x14ac:dyDescent="0.2">
      <c r="C41" t="str">
        <v>n</v>
      </c>
      <c r="D41" t="s">
        <v>354</v>
      </c>
      <c r="F41" s="5"/>
    </row>
    <row r="42" spans="3:6" x14ac:dyDescent="0.2">
      <c r="C42" t="str">
        <v>y</v>
      </c>
      <c r="D42" t="s">
        <v>378</v>
      </c>
      <c r="F42" s="5"/>
    </row>
    <row r="43" spans="3:6" x14ac:dyDescent="0.2">
      <c r="C43" t="str">
        <v>n</v>
      </c>
      <c r="D43" t="s">
        <v>402</v>
      </c>
      <c r="F43" s="5"/>
    </row>
    <row r="44" spans="3:6" x14ac:dyDescent="0.2">
      <c r="C44" t="str">
        <v>n</v>
      </c>
      <c r="D44" t="s">
        <v>426</v>
      </c>
      <c r="F44" s="5"/>
    </row>
    <row r="45" spans="3:6" x14ac:dyDescent="0.2">
      <c r="C45" t="str">
        <v>n</v>
      </c>
      <c r="D45" t="s">
        <v>450</v>
      </c>
      <c r="F45" s="5"/>
    </row>
    <row r="46" spans="3:6" x14ac:dyDescent="0.2">
      <c r="C46" t="str">
        <v>n</v>
      </c>
      <c r="D46" t="s">
        <v>474</v>
      </c>
      <c r="F46" s="5"/>
    </row>
    <row r="47" spans="3:6" x14ac:dyDescent="0.2">
      <c r="C47" t="str">
        <v>n</v>
      </c>
      <c r="D47" t="s">
        <v>498</v>
      </c>
      <c r="F47" s="5"/>
    </row>
    <row r="48" spans="3:6" x14ac:dyDescent="0.2">
      <c r="C48" t="str">
        <v>n</v>
      </c>
      <c r="D48" t="s">
        <v>522</v>
      </c>
      <c r="F48" s="5"/>
    </row>
    <row r="49" spans="3:6" x14ac:dyDescent="0.2">
      <c r="C49" t="str">
        <v>n</v>
      </c>
      <c r="D49" t="s">
        <v>546</v>
      </c>
      <c r="F49" s="5"/>
    </row>
    <row r="50" spans="3:6" x14ac:dyDescent="0.2">
      <c r="C50" t="str" cm="1">
        <f t="array" ref="C50:C65">Protocol!G6:G21</f>
        <v>y</v>
      </c>
      <c r="D50" t="s">
        <v>187</v>
      </c>
      <c r="F50" s="5"/>
    </row>
    <row r="51" spans="3:6" x14ac:dyDescent="0.2">
      <c r="C51" t="str">
        <v>n</v>
      </c>
      <c r="D51" t="s">
        <v>211</v>
      </c>
      <c r="F51" s="5"/>
    </row>
    <row r="52" spans="3:6" x14ac:dyDescent="0.2">
      <c r="C52" t="str">
        <v>y</v>
      </c>
      <c r="D52" t="s">
        <v>235</v>
      </c>
      <c r="F52" s="5"/>
    </row>
    <row r="53" spans="3:6" x14ac:dyDescent="0.2">
      <c r="C53" t="str">
        <v>n</v>
      </c>
      <c r="D53" t="s">
        <v>259</v>
      </c>
      <c r="F53" s="5"/>
    </row>
    <row r="54" spans="3:6" x14ac:dyDescent="0.2">
      <c r="C54" t="str">
        <v>n</v>
      </c>
      <c r="D54" t="s">
        <v>283</v>
      </c>
      <c r="F54" s="5"/>
    </row>
    <row r="55" spans="3:6" x14ac:dyDescent="0.2">
      <c r="C55" t="str">
        <v>n</v>
      </c>
      <c r="D55" t="s">
        <v>307</v>
      </c>
      <c r="F55" s="5"/>
    </row>
    <row r="56" spans="3:6" x14ac:dyDescent="0.2">
      <c r="C56" t="str">
        <v>y</v>
      </c>
      <c r="D56" t="s">
        <v>331</v>
      </c>
      <c r="F56" s="5"/>
    </row>
    <row r="57" spans="3:6" x14ac:dyDescent="0.2">
      <c r="C57" t="str">
        <v>n</v>
      </c>
      <c r="D57" t="s">
        <v>355</v>
      </c>
      <c r="F57" s="5"/>
    </row>
    <row r="58" spans="3:6" x14ac:dyDescent="0.2">
      <c r="C58" t="str">
        <v>n</v>
      </c>
      <c r="D58" t="s">
        <v>379</v>
      </c>
      <c r="F58" s="5"/>
    </row>
    <row r="59" spans="3:6" x14ac:dyDescent="0.2">
      <c r="C59" t="str">
        <v>n</v>
      </c>
      <c r="D59" t="s">
        <v>403</v>
      </c>
      <c r="F59" s="5"/>
    </row>
    <row r="60" spans="3:6" x14ac:dyDescent="0.2">
      <c r="C60" t="str">
        <v>n</v>
      </c>
      <c r="D60" t="s">
        <v>427</v>
      </c>
      <c r="F60" s="5"/>
    </row>
    <row r="61" spans="3:6" x14ac:dyDescent="0.2">
      <c r="C61" t="str">
        <v>n</v>
      </c>
      <c r="D61" t="s">
        <v>451</v>
      </c>
      <c r="F61" s="5"/>
    </row>
    <row r="62" spans="3:6" x14ac:dyDescent="0.2">
      <c r="C62" t="str">
        <v>n</v>
      </c>
      <c r="D62" t="s">
        <v>475</v>
      </c>
      <c r="F62" s="5"/>
    </row>
    <row r="63" spans="3:6" x14ac:dyDescent="0.2">
      <c r="C63" t="str">
        <v>n</v>
      </c>
      <c r="D63" t="s">
        <v>499</v>
      </c>
      <c r="F63" s="5"/>
    </row>
    <row r="64" spans="3:6" x14ac:dyDescent="0.2">
      <c r="C64" t="str">
        <v>n</v>
      </c>
      <c r="D64" t="s">
        <v>523</v>
      </c>
      <c r="F64" s="5"/>
    </row>
    <row r="65" spans="3:6" x14ac:dyDescent="0.2">
      <c r="C65" t="str">
        <v>n</v>
      </c>
      <c r="D65" t="s">
        <v>547</v>
      </c>
      <c r="F65" s="5"/>
    </row>
    <row r="66" spans="3:6" x14ac:dyDescent="0.2">
      <c r="C66" t="str" cm="1">
        <f t="array" ref="C66:C81">Protocol!H6:H21</f>
        <v>y</v>
      </c>
      <c r="D66" t="s">
        <v>188</v>
      </c>
      <c r="F66" s="5"/>
    </row>
    <row r="67" spans="3:6" x14ac:dyDescent="0.2">
      <c r="C67" t="str">
        <v>n</v>
      </c>
      <c r="D67" t="s">
        <v>212</v>
      </c>
      <c r="F67" s="5"/>
    </row>
    <row r="68" spans="3:6" x14ac:dyDescent="0.2">
      <c r="C68" t="str">
        <v>y</v>
      </c>
      <c r="D68" t="s">
        <v>236</v>
      </c>
      <c r="F68" s="5"/>
    </row>
    <row r="69" spans="3:6" x14ac:dyDescent="0.2">
      <c r="C69" t="str">
        <v>n</v>
      </c>
      <c r="D69" t="s">
        <v>260</v>
      </c>
      <c r="F69" s="5"/>
    </row>
    <row r="70" spans="3:6" x14ac:dyDescent="0.2">
      <c r="C70" t="str">
        <v>n</v>
      </c>
      <c r="D70" t="s">
        <v>284</v>
      </c>
      <c r="F70" s="5"/>
    </row>
    <row r="71" spans="3:6" x14ac:dyDescent="0.2">
      <c r="C71" t="str">
        <v>n</v>
      </c>
      <c r="D71" t="s">
        <v>308</v>
      </c>
      <c r="F71" s="5"/>
    </row>
    <row r="72" spans="3:6" x14ac:dyDescent="0.2">
      <c r="C72" t="str">
        <v>y</v>
      </c>
      <c r="D72" t="s">
        <v>332</v>
      </c>
      <c r="F72" s="5"/>
    </row>
    <row r="73" spans="3:6" x14ac:dyDescent="0.2">
      <c r="C73" t="str">
        <v>n</v>
      </c>
      <c r="D73" t="s">
        <v>356</v>
      </c>
      <c r="F73" s="5"/>
    </row>
    <row r="74" spans="3:6" x14ac:dyDescent="0.2">
      <c r="C74" t="str">
        <v>n</v>
      </c>
      <c r="D74" t="s">
        <v>380</v>
      </c>
      <c r="F74" s="5"/>
    </row>
    <row r="75" spans="3:6" x14ac:dyDescent="0.2">
      <c r="C75" t="str">
        <v>n</v>
      </c>
      <c r="D75" t="s">
        <v>404</v>
      </c>
      <c r="F75" s="5"/>
    </row>
    <row r="76" spans="3:6" x14ac:dyDescent="0.2">
      <c r="C76" t="str">
        <v>n</v>
      </c>
      <c r="D76" t="s">
        <v>428</v>
      </c>
      <c r="F76" s="5"/>
    </row>
    <row r="77" spans="3:6" x14ac:dyDescent="0.2">
      <c r="C77" t="str">
        <v>n</v>
      </c>
      <c r="D77" t="s">
        <v>452</v>
      </c>
      <c r="F77" s="5"/>
    </row>
    <row r="78" spans="3:6" x14ac:dyDescent="0.2">
      <c r="C78" t="str">
        <v>n</v>
      </c>
      <c r="D78" t="s">
        <v>476</v>
      </c>
      <c r="F78" s="5"/>
    </row>
    <row r="79" spans="3:6" x14ac:dyDescent="0.2">
      <c r="C79" t="str">
        <v>n</v>
      </c>
      <c r="D79" t="s">
        <v>500</v>
      </c>
      <c r="F79" s="5"/>
    </row>
    <row r="80" spans="3:6" x14ac:dyDescent="0.2">
      <c r="C80" t="str">
        <v>n</v>
      </c>
      <c r="D80" t="s">
        <v>524</v>
      </c>
      <c r="F80" s="5"/>
    </row>
    <row r="81" spans="3:6" x14ac:dyDescent="0.2">
      <c r="C81" t="str">
        <v>n</v>
      </c>
      <c r="D81" t="s">
        <v>548</v>
      </c>
      <c r="F81" s="5"/>
    </row>
    <row r="82" spans="3:6" x14ac:dyDescent="0.2">
      <c r="C82" t="str" cm="1">
        <f t="array" ref="C82:C97">Protocol!I6:I21</f>
        <v>y</v>
      </c>
      <c r="D82" t="s">
        <v>189</v>
      </c>
      <c r="F82" s="5"/>
    </row>
    <row r="83" spans="3:6" x14ac:dyDescent="0.2">
      <c r="C83" t="str">
        <v>n</v>
      </c>
      <c r="D83" t="s">
        <v>213</v>
      </c>
      <c r="F83" s="5"/>
    </row>
    <row r="84" spans="3:6" x14ac:dyDescent="0.2">
      <c r="C84" t="str">
        <v>y</v>
      </c>
      <c r="D84" t="s">
        <v>237</v>
      </c>
      <c r="F84" s="5"/>
    </row>
    <row r="85" spans="3:6" x14ac:dyDescent="0.2">
      <c r="C85" t="str">
        <v>n</v>
      </c>
      <c r="D85" t="s">
        <v>261</v>
      </c>
      <c r="F85" s="5"/>
    </row>
    <row r="86" spans="3:6" x14ac:dyDescent="0.2">
      <c r="C86" t="str">
        <v>n</v>
      </c>
      <c r="D86" t="s">
        <v>285</v>
      </c>
      <c r="F86" s="5"/>
    </row>
    <row r="87" spans="3:6" x14ac:dyDescent="0.2">
      <c r="C87" t="str">
        <v>n</v>
      </c>
      <c r="D87" t="s">
        <v>309</v>
      </c>
      <c r="F87" s="5"/>
    </row>
    <row r="88" spans="3:6" x14ac:dyDescent="0.2">
      <c r="C88" t="str">
        <v>y</v>
      </c>
      <c r="D88" t="s">
        <v>333</v>
      </c>
      <c r="F88" s="5"/>
    </row>
    <row r="89" spans="3:6" x14ac:dyDescent="0.2">
      <c r="C89" t="str">
        <v>n</v>
      </c>
      <c r="D89" t="s">
        <v>357</v>
      </c>
      <c r="F89" s="5"/>
    </row>
    <row r="90" spans="3:6" x14ac:dyDescent="0.2">
      <c r="C90" t="str">
        <v>n</v>
      </c>
      <c r="D90" t="s">
        <v>381</v>
      </c>
      <c r="F90" s="5"/>
    </row>
    <row r="91" spans="3:6" x14ac:dyDescent="0.2">
      <c r="C91" t="str">
        <v>n</v>
      </c>
      <c r="D91" t="s">
        <v>405</v>
      </c>
      <c r="F91" s="5"/>
    </row>
    <row r="92" spans="3:6" x14ac:dyDescent="0.2">
      <c r="C92" t="str">
        <v>n</v>
      </c>
      <c r="D92" t="s">
        <v>429</v>
      </c>
      <c r="F92" s="5"/>
    </row>
    <row r="93" spans="3:6" x14ac:dyDescent="0.2">
      <c r="C93" t="str">
        <v>n</v>
      </c>
      <c r="D93" t="s">
        <v>453</v>
      </c>
      <c r="F93" s="5"/>
    </row>
    <row r="94" spans="3:6" x14ac:dyDescent="0.2">
      <c r="C94" t="str">
        <v>n</v>
      </c>
      <c r="D94" t="s">
        <v>477</v>
      </c>
      <c r="F94" s="5"/>
    </row>
    <row r="95" spans="3:6" x14ac:dyDescent="0.2">
      <c r="C95" t="str">
        <v>n</v>
      </c>
      <c r="D95" t="s">
        <v>501</v>
      </c>
      <c r="F95" s="5"/>
    </row>
    <row r="96" spans="3:6" x14ac:dyDescent="0.2">
      <c r="C96" t="str">
        <v>n</v>
      </c>
      <c r="D96" t="s">
        <v>525</v>
      </c>
      <c r="F96" s="5"/>
    </row>
    <row r="97" spans="3:6" x14ac:dyDescent="0.2">
      <c r="C97" t="str">
        <v>n</v>
      </c>
      <c r="D97" t="s">
        <v>549</v>
      </c>
      <c r="F97" s="5"/>
    </row>
    <row r="98" spans="3:6" x14ac:dyDescent="0.2">
      <c r="C98" t="str" cm="1">
        <f t="array" ref="C98:C113">Protocol!J6:J21</f>
        <v>y</v>
      </c>
      <c r="D98" t="s">
        <v>190</v>
      </c>
      <c r="F98" s="5"/>
    </row>
    <row r="99" spans="3:6" x14ac:dyDescent="0.2">
      <c r="C99" t="str">
        <v>n</v>
      </c>
      <c r="D99" t="s">
        <v>214</v>
      </c>
      <c r="F99" s="5"/>
    </row>
    <row r="100" spans="3:6" x14ac:dyDescent="0.2">
      <c r="C100" t="str">
        <v>y</v>
      </c>
      <c r="D100" t="s">
        <v>238</v>
      </c>
      <c r="F100" s="5"/>
    </row>
    <row r="101" spans="3:6" x14ac:dyDescent="0.2">
      <c r="C101" t="str">
        <v>n</v>
      </c>
      <c r="D101" t="s">
        <v>262</v>
      </c>
      <c r="F101" s="5"/>
    </row>
    <row r="102" spans="3:6" x14ac:dyDescent="0.2">
      <c r="C102" t="str">
        <v>n</v>
      </c>
      <c r="D102" t="s">
        <v>286</v>
      </c>
      <c r="F102" s="5"/>
    </row>
    <row r="103" spans="3:6" x14ac:dyDescent="0.2">
      <c r="C103" t="str">
        <v>n</v>
      </c>
      <c r="D103" t="s">
        <v>310</v>
      </c>
      <c r="F103" s="5"/>
    </row>
    <row r="104" spans="3:6" x14ac:dyDescent="0.2">
      <c r="C104" t="str">
        <v>y</v>
      </c>
      <c r="D104" t="s">
        <v>334</v>
      </c>
      <c r="F104" s="5"/>
    </row>
    <row r="105" spans="3:6" x14ac:dyDescent="0.2">
      <c r="C105" t="str">
        <v>n</v>
      </c>
      <c r="D105" t="s">
        <v>358</v>
      </c>
      <c r="F105" s="5"/>
    </row>
    <row r="106" spans="3:6" x14ac:dyDescent="0.2">
      <c r="C106" t="str">
        <v>n</v>
      </c>
      <c r="D106" t="s">
        <v>382</v>
      </c>
      <c r="F106" s="5"/>
    </row>
    <row r="107" spans="3:6" x14ac:dyDescent="0.2">
      <c r="C107" t="str">
        <v>n</v>
      </c>
      <c r="D107" t="s">
        <v>406</v>
      </c>
      <c r="F107" s="5"/>
    </row>
    <row r="108" spans="3:6" x14ac:dyDescent="0.2">
      <c r="C108" t="str">
        <v>n</v>
      </c>
      <c r="D108" t="s">
        <v>430</v>
      </c>
      <c r="F108" s="5"/>
    </row>
    <row r="109" spans="3:6" x14ac:dyDescent="0.2">
      <c r="C109" t="str">
        <v>n</v>
      </c>
      <c r="D109" t="s">
        <v>454</v>
      </c>
      <c r="F109" s="5"/>
    </row>
    <row r="110" spans="3:6" x14ac:dyDescent="0.2">
      <c r="C110" t="str">
        <v>n</v>
      </c>
      <c r="D110" t="s">
        <v>478</v>
      </c>
      <c r="F110" s="5"/>
    </row>
    <row r="111" spans="3:6" x14ac:dyDescent="0.2">
      <c r="C111" t="str">
        <v>n</v>
      </c>
      <c r="D111" t="s">
        <v>502</v>
      </c>
      <c r="F111" s="5"/>
    </row>
    <row r="112" spans="3:6" x14ac:dyDescent="0.2">
      <c r="C112" t="str">
        <v>n</v>
      </c>
      <c r="D112" t="s">
        <v>526</v>
      </c>
      <c r="F112" s="5"/>
    </row>
    <row r="113" spans="3:6" x14ac:dyDescent="0.2">
      <c r="C113" t="str">
        <v>n</v>
      </c>
      <c r="D113" t="s">
        <v>550</v>
      </c>
      <c r="F113" s="5"/>
    </row>
    <row r="114" spans="3:6" x14ac:dyDescent="0.2">
      <c r="C114" t="str" cm="1">
        <f t="array" ref="C114:C129">Protocol!K6:K21</f>
        <v>y</v>
      </c>
      <c r="D114" t="s">
        <v>191</v>
      </c>
      <c r="F114" s="5"/>
    </row>
    <row r="115" spans="3:6" x14ac:dyDescent="0.2">
      <c r="C115" t="str">
        <v>n</v>
      </c>
      <c r="D115" t="s">
        <v>215</v>
      </c>
      <c r="F115" s="5"/>
    </row>
    <row r="116" spans="3:6" x14ac:dyDescent="0.2">
      <c r="C116" t="str">
        <v>y</v>
      </c>
      <c r="D116" t="s">
        <v>239</v>
      </c>
      <c r="F116" s="5"/>
    </row>
    <row r="117" spans="3:6" x14ac:dyDescent="0.2">
      <c r="C117" t="str">
        <v>n</v>
      </c>
      <c r="D117" t="s">
        <v>263</v>
      </c>
      <c r="F117" s="5"/>
    </row>
    <row r="118" spans="3:6" x14ac:dyDescent="0.2">
      <c r="C118" t="str">
        <v>n</v>
      </c>
      <c r="D118" t="s">
        <v>287</v>
      </c>
      <c r="F118" s="5"/>
    </row>
    <row r="119" spans="3:6" x14ac:dyDescent="0.2">
      <c r="C119" t="str">
        <v>n</v>
      </c>
      <c r="D119" t="s">
        <v>311</v>
      </c>
      <c r="F119" s="5"/>
    </row>
    <row r="120" spans="3:6" x14ac:dyDescent="0.2">
      <c r="C120" t="str">
        <v>y</v>
      </c>
      <c r="D120" t="s">
        <v>335</v>
      </c>
      <c r="F120" s="5"/>
    </row>
    <row r="121" spans="3:6" x14ac:dyDescent="0.2">
      <c r="C121" t="str">
        <v>n</v>
      </c>
      <c r="D121" t="s">
        <v>359</v>
      </c>
      <c r="F121" s="5"/>
    </row>
    <row r="122" spans="3:6" x14ac:dyDescent="0.2">
      <c r="C122" t="str">
        <v>n</v>
      </c>
      <c r="D122" t="s">
        <v>383</v>
      </c>
      <c r="F122" s="5"/>
    </row>
    <row r="123" spans="3:6" x14ac:dyDescent="0.2">
      <c r="C123" t="str">
        <v>n</v>
      </c>
      <c r="D123" t="s">
        <v>407</v>
      </c>
      <c r="F123" s="5"/>
    </row>
    <row r="124" spans="3:6" x14ac:dyDescent="0.2">
      <c r="C124" t="str">
        <v>n</v>
      </c>
      <c r="D124" t="s">
        <v>431</v>
      </c>
      <c r="F124" s="5"/>
    </row>
    <row r="125" spans="3:6" x14ac:dyDescent="0.2">
      <c r="C125" t="str">
        <v>n</v>
      </c>
      <c r="D125" t="s">
        <v>455</v>
      </c>
      <c r="F125" s="5"/>
    </row>
    <row r="126" spans="3:6" x14ac:dyDescent="0.2">
      <c r="C126" t="str">
        <v>n</v>
      </c>
      <c r="D126" t="s">
        <v>479</v>
      </c>
      <c r="F126" s="5"/>
    </row>
    <row r="127" spans="3:6" x14ac:dyDescent="0.2">
      <c r="C127" t="str">
        <v>n</v>
      </c>
      <c r="D127" t="s">
        <v>503</v>
      </c>
      <c r="F127" s="5"/>
    </row>
    <row r="128" spans="3:6" x14ac:dyDescent="0.2">
      <c r="C128" t="str">
        <v>n</v>
      </c>
      <c r="D128" t="s">
        <v>527</v>
      </c>
      <c r="F128" s="5"/>
    </row>
    <row r="129" spans="3:6" x14ac:dyDescent="0.2">
      <c r="C129" t="str">
        <v>n</v>
      </c>
      <c r="D129" t="s">
        <v>551</v>
      </c>
      <c r="F129" s="5"/>
    </row>
    <row r="130" spans="3:6" x14ac:dyDescent="0.2">
      <c r="C130" t="str" cm="1">
        <f t="array" ref="C130:C145">Protocol!L6:L21</f>
        <v>y</v>
      </c>
      <c r="D130" t="s">
        <v>192</v>
      </c>
      <c r="F130" s="5"/>
    </row>
    <row r="131" spans="3:6" x14ac:dyDescent="0.2">
      <c r="C131" t="str">
        <v>n</v>
      </c>
      <c r="D131" t="s">
        <v>216</v>
      </c>
      <c r="F131" s="5"/>
    </row>
    <row r="132" spans="3:6" x14ac:dyDescent="0.2">
      <c r="C132" t="str">
        <v>y</v>
      </c>
      <c r="D132" t="s">
        <v>240</v>
      </c>
      <c r="F132" s="5"/>
    </row>
    <row r="133" spans="3:6" x14ac:dyDescent="0.2">
      <c r="C133" t="str">
        <v>n</v>
      </c>
      <c r="D133" t="s">
        <v>264</v>
      </c>
      <c r="F133" s="5"/>
    </row>
    <row r="134" spans="3:6" x14ac:dyDescent="0.2">
      <c r="C134" t="str">
        <v>n</v>
      </c>
      <c r="D134" t="s">
        <v>288</v>
      </c>
      <c r="F134" s="5"/>
    </row>
    <row r="135" spans="3:6" x14ac:dyDescent="0.2">
      <c r="C135" t="str">
        <v>n</v>
      </c>
      <c r="D135" t="s">
        <v>312</v>
      </c>
      <c r="F135" s="5"/>
    </row>
    <row r="136" spans="3:6" x14ac:dyDescent="0.2">
      <c r="C136" t="str">
        <v>y</v>
      </c>
      <c r="D136" t="s">
        <v>336</v>
      </c>
      <c r="F136" s="5"/>
    </row>
    <row r="137" spans="3:6" x14ac:dyDescent="0.2">
      <c r="C137" t="str">
        <v>n</v>
      </c>
      <c r="D137" t="s">
        <v>360</v>
      </c>
      <c r="F137" s="5"/>
    </row>
    <row r="138" spans="3:6" x14ac:dyDescent="0.2">
      <c r="C138" t="str">
        <v>n</v>
      </c>
      <c r="D138" t="s">
        <v>384</v>
      </c>
      <c r="F138" s="5"/>
    </row>
    <row r="139" spans="3:6" x14ac:dyDescent="0.2">
      <c r="C139" t="str">
        <v>n</v>
      </c>
      <c r="D139" t="s">
        <v>408</v>
      </c>
      <c r="F139" s="5"/>
    </row>
    <row r="140" spans="3:6" x14ac:dyDescent="0.2">
      <c r="C140" t="str">
        <v>n</v>
      </c>
      <c r="D140" t="s">
        <v>432</v>
      </c>
      <c r="F140" s="5"/>
    </row>
    <row r="141" spans="3:6" x14ac:dyDescent="0.2">
      <c r="C141" t="str">
        <v>n</v>
      </c>
      <c r="D141" t="s">
        <v>456</v>
      </c>
      <c r="F141" s="5"/>
    </row>
    <row r="142" spans="3:6" x14ac:dyDescent="0.2">
      <c r="C142" t="str">
        <v>n</v>
      </c>
      <c r="D142" t="s">
        <v>480</v>
      </c>
      <c r="F142" s="5"/>
    </row>
    <row r="143" spans="3:6" x14ac:dyDescent="0.2">
      <c r="C143" t="str">
        <v>n</v>
      </c>
      <c r="D143" t="s">
        <v>504</v>
      </c>
      <c r="F143" s="5"/>
    </row>
    <row r="144" spans="3:6" x14ac:dyDescent="0.2">
      <c r="C144" t="str">
        <v>n</v>
      </c>
      <c r="D144" t="s">
        <v>528</v>
      </c>
      <c r="F144" s="5"/>
    </row>
    <row r="145" spans="3:6" x14ac:dyDescent="0.2">
      <c r="C145" t="str">
        <v>n</v>
      </c>
      <c r="D145" t="s">
        <v>552</v>
      </c>
      <c r="F145" s="5"/>
    </row>
    <row r="146" spans="3:6" x14ac:dyDescent="0.2">
      <c r="C146" t="str" cm="1">
        <f t="array" ref="C146:C161">Protocol!M6:M21</f>
        <v>y</v>
      </c>
      <c r="D146" t="s">
        <v>193</v>
      </c>
      <c r="F146" s="5"/>
    </row>
    <row r="147" spans="3:6" x14ac:dyDescent="0.2">
      <c r="C147" t="str">
        <v>n</v>
      </c>
      <c r="D147" t="s">
        <v>217</v>
      </c>
      <c r="F147" s="5"/>
    </row>
    <row r="148" spans="3:6" x14ac:dyDescent="0.2">
      <c r="C148" t="str">
        <v>y</v>
      </c>
      <c r="D148" t="s">
        <v>241</v>
      </c>
      <c r="F148" s="5"/>
    </row>
    <row r="149" spans="3:6" x14ac:dyDescent="0.2">
      <c r="C149" t="str">
        <v>n</v>
      </c>
      <c r="D149" t="s">
        <v>265</v>
      </c>
      <c r="F149" s="5"/>
    </row>
    <row r="150" spans="3:6" x14ac:dyDescent="0.2">
      <c r="C150" t="str">
        <v>n</v>
      </c>
      <c r="D150" t="s">
        <v>289</v>
      </c>
      <c r="F150" s="5"/>
    </row>
    <row r="151" spans="3:6" x14ac:dyDescent="0.2">
      <c r="C151" t="str">
        <v>n</v>
      </c>
      <c r="D151" t="s">
        <v>313</v>
      </c>
      <c r="F151" s="5"/>
    </row>
    <row r="152" spans="3:6" x14ac:dyDescent="0.2">
      <c r="C152" t="str">
        <v>y</v>
      </c>
      <c r="D152" t="s">
        <v>337</v>
      </c>
      <c r="F152" s="5"/>
    </row>
    <row r="153" spans="3:6" x14ac:dyDescent="0.2">
      <c r="C153" t="str">
        <v>n</v>
      </c>
      <c r="D153" t="s">
        <v>361</v>
      </c>
      <c r="F153" s="5"/>
    </row>
    <row r="154" spans="3:6" x14ac:dyDescent="0.2">
      <c r="C154" t="str">
        <v>n</v>
      </c>
      <c r="D154" t="s">
        <v>385</v>
      </c>
      <c r="F154" s="5"/>
    </row>
    <row r="155" spans="3:6" x14ac:dyDescent="0.2">
      <c r="C155" t="str">
        <v>n</v>
      </c>
      <c r="D155" t="s">
        <v>409</v>
      </c>
      <c r="F155" s="5"/>
    </row>
    <row r="156" spans="3:6" x14ac:dyDescent="0.2">
      <c r="C156" t="str">
        <v>n</v>
      </c>
      <c r="D156" t="s">
        <v>433</v>
      </c>
      <c r="F156" s="5"/>
    </row>
    <row r="157" spans="3:6" x14ac:dyDescent="0.2">
      <c r="C157" t="str">
        <v>n</v>
      </c>
      <c r="D157" t="s">
        <v>457</v>
      </c>
      <c r="F157" s="5"/>
    </row>
    <row r="158" spans="3:6" x14ac:dyDescent="0.2">
      <c r="C158" t="str">
        <v>n</v>
      </c>
      <c r="D158" t="s">
        <v>481</v>
      </c>
      <c r="F158" s="5"/>
    </row>
    <row r="159" spans="3:6" x14ac:dyDescent="0.2">
      <c r="C159" t="str">
        <v>n</v>
      </c>
      <c r="D159" t="s">
        <v>505</v>
      </c>
      <c r="F159" s="5"/>
    </row>
    <row r="160" spans="3:6" x14ac:dyDescent="0.2">
      <c r="C160" t="str">
        <v>n</v>
      </c>
      <c r="D160" t="s">
        <v>529</v>
      </c>
      <c r="F160" s="5"/>
    </row>
    <row r="161" spans="3:6" x14ac:dyDescent="0.2">
      <c r="C161" t="str">
        <v>n</v>
      </c>
      <c r="D161" t="s">
        <v>553</v>
      </c>
      <c r="F161" s="5"/>
    </row>
    <row r="162" spans="3:6" x14ac:dyDescent="0.2">
      <c r="C162" t="str" cm="1">
        <f t="array" ref="C162:C177">Protocol!N6:N21</f>
        <v>y</v>
      </c>
      <c r="D162" t="s">
        <v>194</v>
      </c>
      <c r="F162" s="5"/>
    </row>
    <row r="163" spans="3:6" x14ac:dyDescent="0.2">
      <c r="C163" t="str">
        <v>n</v>
      </c>
      <c r="D163" t="s">
        <v>218</v>
      </c>
      <c r="F163" s="5"/>
    </row>
    <row r="164" spans="3:6" x14ac:dyDescent="0.2">
      <c r="C164" t="str">
        <v>y</v>
      </c>
      <c r="D164" t="s">
        <v>242</v>
      </c>
      <c r="F164" s="5"/>
    </row>
    <row r="165" spans="3:6" x14ac:dyDescent="0.2">
      <c r="C165" t="str">
        <v>n</v>
      </c>
      <c r="D165" t="s">
        <v>266</v>
      </c>
      <c r="F165" s="5"/>
    </row>
    <row r="166" spans="3:6" x14ac:dyDescent="0.2">
      <c r="C166" t="str">
        <v>n</v>
      </c>
      <c r="D166" t="s">
        <v>290</v>
      </c>
      <c r="F166" s="5"/>
    </row>
    <row r="167" spans="3:6" x14ac:dyDescent="0.2">
      <c r="C167" t="str">
        <v>n</v>
      </c>
      <c r="D167" t="s">
        <v>314</v>
      </c>
      <c r="F167" s="5"/>
    </row>
    <row r="168" spans="3:6" x14ac:dyDescent="0.2">
      <c r="C168" t="str">
        <v>y</v>
      </c>
      <c r="D168" t="s">
        <v>338</v>
      </c>
      <c r="F168" s="5"/>
    </row>
    <row r="169" spans="3:6" x14ac:dyDescent="0.2">
      <c r="C169" t="str">
        <v>n</v>
      </c>
      <c r="D169" t="s">
        <v>362</v>
      </c>
      <c r="F169" s="5"/>
    </row>
    <row r="170" spans="3:6" x14ac:dyDescent="0.2">
      <c r="C170" t="str">
        <v>n</v>
      </c>
      <c r="D170" t="s">
        <v>386</v>
      </c>
      <c r="F170" s="5"/>
    </row>
    <row r="171" spans="3:6" x14ac:dyDescent="0.2">
      <c r="C171" t="str">
        <v>n</v>
      </c>
      <c r="D171" t="s">
        <v>410</v>
      </c>
      <c r="F171" s="5"/>
    </row>
    <row r="172" spans="3:6" x14ac:dyDescent="0.2">
      <c r="C172" t="str">
        <v>n</v>
      </c>
      <c r="D172" t="s">
        <v>434</v>
      </c>
      <c r="F172" s="5"/>
    </row>
    <row r="173" spans="3:6" x14ac:dyDescent="0.2">
      <c r="C173" t="str">
        <v>n</v>
      </c>
      <c r="D173" t="s">
        <v>458</v>
      </c>
      <c r="F173" s="5"/>
    </row>
    <row r="174" spans="3:6" x14ac:dyDescent="0.2">
      <c r="C174" t="str">
        <v>n</v>
      </c>
      <c r="D174" t="s">
        <v>482</v>
      </c>
      <c r="F174" s="5"/>
    </row>
    <row r="175" spans="3:6" x14ac:dyDescent="0.2">
      <c r="C175" t="str">
        <v>n</v>
      </c>
      <c r="D175" t="s">
        <v>506</v>
      </c>
      <c r="F175" s="5"/>
    </row>
    <row r="176" spans="3:6" x14ac:dyDescent="0.2">
      <c r="C176" t="str">
        <v>n</v>
      </c>
      <c r="D176" t="s">
        <v>530</v>
      </c>
      <c r="F176" s="5"/>
    </row>
    <row r="177" spans="3:6" x14ac:dyDescent="0.2">
      <c r="C177" t="str">
        <v>n</v>
      </c>
      <c r="D177" t="s">
        <v>554</v>
      </c>
      <c r="F177" s="5"/>
    </row>
    <row r="178" spans="3:6" x14ac:dyDescent="0.2">
      <c r="C178" t="str" cm="1">
        <f t="array" ref="C178:C193">Protocol!O6:O21</f>
        <v>n</v>
      </c>
      <c r="D178" t="s">
        <v>195</v>
      </c>
      <c r="F178" s="5"/>
    </row>
    <row r="179" spans="3:6" x14ac:dyDescent="0.2">
      <c r="C179" t="str">
        <v>n</v>
      </c>
      <c r="D179" t="s">
        <v>219</v>
      </c>
      <c r="F179" s="5"/>
    </row>
    <row r="180" spans="3:6" x14ac:dyDescent="0.2">
      <c r="C180" t="str">
        <v>n</v>
      </c>
      <c r="D180" t="s">
        <v>243</v>
      </c>
      <c r="F180" s="5"/>
    </row>
    <row r="181" spans="3:6" x14ac:dyDescent="0.2">
      <c r="C181" t="str">
        <v>n</v>
      </c>
      <c r="D181" t="s">
        <v>267</v>
      </c>
      <c r="F181" s="5"/>
    </row>
    <row r="182" spans="3:6" x14ac:dyDescent="0.2">
      <c r="C182" t="str">
        <v>y</v>
      </c>
      <c r="D182" t="s">
        <v>291</v>
      </c>
      <c r="F182" s="5"/>
    </row>
    <row r="183" spans="3:6" x14ac:dyDescent="0.2">
      <c r="C183" t="str">
        <v>n</v>
      </c>
      <c r="D183" t="s">
        <v>315</v>
      </c>
      <c r="F183" s="5"/>
    </row>
    <row r="184" spans="3:6" x14ac:dyDescent="0.2">
      <c r="C184" t="str">
        <v>n</v>
      </c>
      <c r="D184" t="s">
        <v>339</v>
      </c>
      <c r="F184" s="5"/>
    </row>
    <row r="185" spans="3:6" x14ac:dyDescent="0.2">
      <c r="C185" t="str">
        <v>n</v>
      </c>
      <c r="D185" t="s">
        <v>363</v>
      </c>
      <c r="F185" s="5"/>
    </row>
    <row r="186" spans="3:6" x14ac:dyDescent="0.2">
      <c r="C186" t="str">
        <v>y</v>
      </c>
      <c r="D186" t="s">
        <v>387</v>
      </c>
      <c r="F186" s="5"/>
    </row>
    <row r="187" spans="3:6" x14ac:dyDescent="0.2">
      <c r="C187" t="str">
        <v>n</v>
      </c>
      <c r="D187" t="s">
        <v>411</v>
      </c>
      <c r="F187" s="5"/>
    </row>
    <row r="188" spans="3:6" x14ac:dyDescent="0.2">
      <c r="C188" t="str">
        <v>n</v>
      </c>
      <c r="D188" t="s">
        <v>435</v>
      </c>
      <c r="F188" s="5"/>
    </row>
    <row r="189" spans="3:6" x14ac:dyDescent="0.2">
      <c r="C189" t="str">
        <v>n</v>
      </c>
      <c r="D189" t="s">
        <v>459</v>
      </c>
      <c r="F189" s="5"/>
    </row>
    <row r="190" spans="3:6" x14ac:dyDescent="0.2">
      <c r="C190" t="str">
        <v>n</v>
      </c>
      <c r="D190" t="s">
        <v>483</v>
      </c>
      <c r="F190" s="5"/>
    </row>
    <row r="191" spans="3:6" x14ac:dyDescent="0.2">
      <c r="C191" t="str">
        <v>n</v>
      </c>
      <c r="D191" t="s">
        <v>507</v>
      </c>
      <c r="F191" s="5"/>
    </row>
    <row r="192" spans="3:6" x14ac:dyDescent="0.2">
      <c r="C192" t="str">
        <v>n</v>
      </c>
      <c r="D192" t="s">
        <v>531</v>
      </c>
      <c r="F192" s="5"/>
    </row>
    <row r="193" spans="3:6" x14ac:dyDescent="0.2">
      <c r="C193" t="str">
        <v>n</v>
      </c>
      <c r="D193" t="s">
        <v>555</v>
      </c>
      <c r="F193" s="5"/>
    </row>
    <row r="194" spans="3:6" x14ac:dyDescent="0.2">
      <c r="C194" t="str" cm="1">
        <f t="array" ref="C194:C209">Protocol!P6:P21</f>
        <v>n</v>
      </c>
      <c r="D194" t="s">
        <v>196</v>
      </c>
      <c r="F194" s="5"/>
    </row>
    <row r="195" spans="3:6" x14ac:dyDescent="0.2">
      <c r="C195" t="str">
        <v>n</v>
      </c>
      <c r="D195" t="s">
        <v>220</v>
      </c>
      <c r="F195" s="5"/>
    </row>
    <row r="196" spans="3:6" x14ac:dyDescent="0.2">
      <c r="C196" t="str">
        <v>n</v>
      </c>
      <c r="D196" t="s">
        <v>244</v>
      </c>
      <c r="F196" s="5"/>
    </row>
    <row r="197" spans="3:6" x14ac:dyDescent="0.2">
      <c r="C197" t="str">
        <v>n</v>
      </c>
      <c r="D197" t="s">
        <v>268</v>
      </c>
      <c r="F197" s="5"/>
    </row>
    <row r="198" spans="3:6" x14ac:dyDescent="0.2">
      <c r="C198" t="str">
        <v>y</v>
      </c>
      <c r="D198" t="s">
        <v>292</v>
      </c>
      <c r="F198" s="5"/>
    </row>
    <row r="199" spans="3:6" x14ac:dyDescent="0.2">
      <c r="C199" t="str">
        <v>n</v>
      </c>
      <c r="D199" t="s">
        <v>316</v>
      </c>
      <c r="F199" s="5"/>
    </row>
    <row r="200" spans="3:6" x14ac:dyDescent="0.2">
      <c r="C200" t="str">
        <v>n</v>
      </c>
      <c r="D200" t="s">
        <v>340</v>
      </c>
      <c r="F200" s="5"/>
    </row>
    <row r="201" spans="3:6" x14ac:dyDescent="0.2">
      <c r="C201" t="str">
        <v>n</v>
      </c>
      <c r="D201" t="s">
        <v>364</v>
      </c>
      <c r="F201" s="5"/>
    </row>
    <row r="202" spans="3:6" x14ac:dyDescent="0.2">
      <c r="C202" t="str">
        <v>y</v>
      </c>
      <c r="D202" t="s">
        <v>388</v>
      </c>
      <c r="F202" s="5"/>
    </row>
    <row r="203" spans="3:6" x14ac:dyDescent="0.2">
      <c r="C203" t="str">
        <v>n</v>
      </c>
      <c r="D203" t="s">
        <v>412</v>
      </c>
      <c r="F203" s="5"/>
    </row>
    <row r="204" spans="3:6" x14ac:dyDescent="0.2">
      <c r="C204" t="str">
        <v>n</v>
      </c>
      <c r="D204" t="s">
        <v>436</v>
      </c>
      <c r="F204" s="5"/>
    </row>
    <row r="205" spans="3:6" x14ac:dyDescent="0.2">
      <c r="C205" t="str">
        <v>n</v>
      </c>
      <c r="D205" t="s">
        <v>460</v>
      </c>
      <c r="F205" s="5"/>
    </row>
    <row r="206" spans="3:6" x14ac:dyDescent="0.2">
      <c r="C206" t="str">
        <v>n</v>
      </c>
      <c r="D206" t="s">
        <v>484</v>
      </c>
      <c r="F206" s="5"/>
    </row>
    <row r="207" spans="3:6" x14ac:dyDescent="0.2">
      <c r="C207" t="str">
        <v>n</v>
      </c>
      <c r="D207" t="s">
        <v>508</v>
      </c>
      <c r="F207" s="5"/>
    </row>
    <row r="208" spans="3:6" x14ac:dyDescent="0.2">
      <c r="C208" t="str">
        <v>n</v>
      </c>
      <c r="D208" t="s">
        <v>532</v>
      </c>
      <c r="F208" s="5"/>
    </row>
    <row r="209" spans="3:6" x14ac:dyDescent="0.2">
      <c r="C209" t="str">
        <v>n</v>
      </c>
      <c r="D209" t="s">
        <v>556</v>
      </c>
      <c r="F209" s="5"/>
    </row>
    <row r="210" spans="3:6" x14ac:dyDescent="0.2">
      <c r="C210" t="str" cm="1">
        <f t="array" ref="C210:C225">Protocol!Q6:Q21</f>
        <v>n</v>
      </c>
      <c r="D210" t="s">
        <v>197</v>
      </c>
      <c r="F210" s="5"/>
    </row>
    <row r="211" spans="3:6" x14ac:dyDescent="0.2">
      <c r="C211" t="str">
        <v>n</v>
      </c>
      <c r="D211" t="s">
        <v>221</v>
      </c>
      <c r="F211" s="5"/>
    </row>
    <row r="212" spans="3:6" x14ac:dyDescent="0.2">
      <c r="C212" t="str">
        <v>n</v>
      </c>
      <c r="D212" t="s">
        <v>245</v>
      </c>
      <c r="F212" s="5"/>
    </row>
    <row r="213" spans="3:6" x14ac:dyDescent="0.2">
      <c r="C213" t="str">
        <v>n</v>
      </c>
      <c r="D213" t="s">
        <v>269</v>
      </c>
      <c r="F213" s="5"/>
    </row>
    <row r="214" spans="3:6" x14ac:dyDescent="0.2">
      <c r="C214" t="str">
        <v>y</v>
      </c>
      <c r="D214" t="s">
        <v>293</v>
      </c>
      <c r="F214" s="5"/>
    </row>
    <row r="215" spans="3:6" x14ac:dyDescent="0.2">
      <c r="C215" t="str">
        <v>n</v>
      </c>
      <c r="D215" t="s">
        <v>317</v>
      </c>
      <c r="F215" s="5"/>
    </row>
    <row r="216" spans="3:6" x14ac:dyDescent="0.2">
      <c r="C216" t="str">
        <v>y</v>
      </c>
      <c r="D216" t="s">
        <v>341</v>
      </c>
      <c r="F216" s="5"/>
    </row>
    <row r="217" spans="3:6" x14ac:dyDescent="0.2">
      <c r="C217" t="str">
        <v>n</v>
      </c>
      <c r="D217" t="s">
        <v>365</v>
      </c>
      <c r="F217" s="5"/>
    </row>
    <row r="218" spans="3:6" x14ac:dyDescent="0.2">
      <c r="C218" t="str">
        <v>y</v>
      </c>
      <c r="D218" t="s">
        <v>389</v>
      </c>
      <c r="F218" s="5"/>
    </row>
    <row r="219" spans="3:6" x14ac:dyDescent="0.2">
      <c r="C219" t="str">
        <v>n</v>
      </c>
      <c r="D219" t="s">
        <v>413</v>
      </c>
      <c r="F219" s="5"/>
    </row>
    <row r="220" spans="3:6" x14ac:dyDescent="0.2">
      <c r="C220" t="str">
        <v>n</v>
      </c>
      <c r="D220" t="s">
        <v>437</v>
      </c>
      <c r="F220" s="5"/>
    </row>
    <row r="221" spans="3:6" x14ac:dyDescent="0.2">
      <c r="C221" t="str">
        <v>n</v>
      </c>
      <c r="D221" t="s">
        <v>461</v>
      </c>
      <c r="F221" s="5"/>
    </row>
    <row r="222" spans="3:6" x14ac:dyDescent="0.2">
      <c r="C222" t="str">
        <v>n</v>
      </c>
      <c r="D222" t="s">
        <v>485</v>
      </c>
      <c r="F222" s="5"/>
    </row>
    <row r="223" spans="3:6" x14ac:dyDescent="0.2">
      <c r="C223" t="str">
        <v>n</v>
      </c>
      <c r="D223" t="s">
        <v>509</v>
      </c>
      <c r="F223" s="5"/>
    </row>
    <row r="224" spans="3:6" x14ac:dyDescent="0.2">
      <c r="C224" t="str">
        <v>n</v>
      </c>
      <c r="D224" t="s">
        <v>533</v>
      </c>
      <c r="F224" s="5"/>
    </row>
    <row r="225" spans="3:6" x14ac:dyDescent="0.2">
      <c r="C225" t="str">
        <v>n</v>
      </c>
      <c r="D225" t="s">
        <v>557</v>
      </c>
      <c r="F225" s="5"/>
    </row>
    <row r="226" spans="3:6" x14ac:dyDescent="0.2">
      <c r="C226" t="str" cm="1">
        <f t="array" ref="C226:C241">Protocol!R6:R21</f>
        <v>y</v>
      </c>
      <c r="D226" t="s">
        <v>198</v>
      </c>
      <c r="F226" s="5"/>
    </row>
    <row r="227" spans="3:6" x14ac:dyDescent="0.2">
      <c r="C227" t="str">
        <v>n</v>
      </c>
      <c r="D227" t="s">
        <v>222</v>
      </c>
      <c r="F227" s="5"/>
    </row>
    <row r="228" spans="3:6" x14ac:dyDescent="0.2">
      <c r="C228" t="str">
        <v>y</v>
      </c>
      <c r="D228" t="s">
        <v>246</v>
      </c>
      <c r="F228" s="5"/>
    </row>
    <row r="229" spans="3:6" x14ac:dyDescent="0.2">
      <c r="C229" t="str">
        <v>n</v>
      </c>
      <c r="D229" t="s">
        <v>270</v>
      </c>
      <c r="F229" s="5"/>
    </row>
    <row r="230" spans="3:6" x14ac:dyDescent="0.2">
      <c r="C230" t="str">
        <v>y</v>
      </c>
      <c r="D230" t="s">
        <v>294</v>
      </c>
      <c r="F230" s="5"/>
    </row>
    <row r="231" spans="3:6" x14ac:dyDescent="0.2">
      <c r="C231" t="str">
        <v>n</v>
      </c>
      <c r="D231" t="s">
        <v>318</v>
      </c>
      <c r="F231" s="5"/>
    </row>
    <row r="232" spans="3:6" x14ac:dyDescent="0.2">
      <c r="C232" t="str">
        <v>y</v>
      </c>
      <c r="D232" t="s">
        <v>342</v>
      </c>
      <c r="F232" s="5"/>
    </row>
    <row r="233" spans="3:6" x14ac:dyDescent="0.2">
      <c r="C233" t="str">
        <v>n</v>
      </c>
      <c r="D233" t="s">
        <v>366</v>
      </c>
      <c r="F233" s="5"/>
    </row>
    <row r="234" spans="3:6" x14ac:dyDescent="0.2">
      <c r="C234" t="str">
        <v>y</v>
      </c>
      <c r="D234" t="s">
        <v>390</v>
      </c>
      <c r="F234" s="5"/>
    </row>
    <row r="235" spans="3:6" x14ac:dyDescent="0.2">
      <c r="C235" t="str">
        <v>n</v>
      </c>
      <c r="D235" t="s">
        <v>414</v>
      </c>
      <c r="F235" s="5"/>
    </row>
    <row r="236" spans="3:6" x14ac:dyDescent="0.2">
      <c r="C236" t="str">
        <v>n</v>
      </c>
      <c r="D236" t="s">
        <v>438</v>
      </c>
      <c r="F236" s="5"/>
    </row>
    <row r="237" spans="3:6" x14ac:dyDescent="0.2">
      <c r="C237" t="str">
        <v>n</v>
      </c>
      <c r="D237" t="s">
        <v>462</v>
      </c>
      <c r="F237" s="5"/>
    </row>
    <row r="238" spans="3:6" x14ac:dyDescent="0.2">
      <c r="C238" t="str">
        <v>n</v>
      </c>
      <c r="D238" t="s">
        <v>486</v>
      </c>
      <c r="F238" s="5"/>
    </row>
    <row r="239" spans="3:6" x14ac:dyDescent="0.2">
      <c r="C239" t="str">
        <v>n</v>
      </c>
      <c r="D239" t="s">
        <v>510</v>
      </c>
      <c r="F239" s="5"/>
    </row>
    <row r="240" spans="3:6" x14ac:dyDescent="0.2">
      <c r="C240" t="str">
        <v>n</v>
      </c>
      <c r="D240" t="s">
        <v>534</v>
      </c>
      <c r="F240" s="5"/>
    </row>
    <row r="241" spans="3:6" x14ac:dyDescent="0.2">
      <c r="C241" t="str">
        <v>n</v>
      </c>
      <c r="D241" t="s">
        <v>558</v>
      </c>
      <c r="F241" s="5"/>
    </row>
    <row r="242" spans="3:6" x14ac:dyDescent="0.2">
      <c r="C242" t="str" cm="1">
        <f t="array" ref="C242:C257">Protocol!S6:S21</f>
        <v>n</v>
      </c>
      <c r="D242" t="s">
        <v>199</v>
      </c>
      <c r="F242" s="5"/>
    </row>
    <row r="243" spans="3:6" x14ac:dyDescent="0.2">
      <c r="C243" t="str">
        <v>n</v>
      </c>
      <c r="D243" t="s">
        <v>223</v>
      </c>
      <c r="F243" s="5"/>
    </row>
    <row r="244" spans="3:6" x14ac:dyDescent="0.2">
      <c r="C244" t="str">
        <v>n</v>
      </c>
      <c r="D244" t="s">
        <v>247</v>
      </c>
      <c r="F244" s="5"/>
    </row>
    <row r="245" spans="3:6" x14ac:dyDescent="0.2">
      <c r="C245" t="str">
        <v>n</v>
      </c>
      <c r="D245" t="s">
        <v>271</v>
      </c>
      <c r="F245" s="5"/>
    </row>
    <row r="246" spans="3:6" x14ac:dyDescent="0.2">
      <c r="C246" t="str">
        <v>n</v>
      </c>
      <c r="D246" t="s">
        <v>295</v>
      </c>
      <c r="F246" s="5"/>
    </row>
    <row r="247" spans="3:6" x14ac:dyDescent="0.2">
      <c r="C247" t="str">
        <v>n</v>
      </c>
      <c r="D247" t="s">
        <v>319</v>
      </c>
      <c r="F247" s="5"/>
    </row>
    <row r="248" spans="3:6" x14ac:dyDescent="0.2">
      <c r="C248" t="str">
        <v>n</v>
      </c>
      <c r="D248" t="s">
        <v>343</v>
      </c>
      <c r="F248" s="5"/>
    </row>
    <row r="249" spans="3:6" x14ac:dyDescent="0.2">
      <c r="C249" t="str">
        <v>n</v>
      </c>
      <c r="D249" t="s">
        <v>367</v>
      </c>
      <c r="F249" s="5"/>
    </row>
    <row r="250" spans="3:6" x14ac:dyDescent="0.2">
      <c r="C250" t="str">
        <v>n</v>
      </c>
      <c r="D250" t="s">
        <v>391</v>
      </c>
      <c r="F250" s="5"/>
    </row>
    <row r="251" spans="3:6" x14ac:dyDescent="0.2">
      <c r="C251" t="str">
        <v>n</v>
      </c>
      <c r="D251" t="s">
        <v>415</v>
      </c>
      <c r="F251" s="5"/>
    </row>
    <row r="252" spans="3:6" x14ac:dyDescent="0.2">
      <c r="C252" t="str">
        <v>n</v>
      </c>
      <c r="D252" t="s">
        <v>439</v>
      </c>
      <c r="F252" s="5"/>
    </row>
    <row r="253" spans="3:6" x14ac:dyDescent="0.2">
      <c r="C253" t="str">
        <v>n</v>
      </c>
      <c r="D253" t="s">
        <v>463</v>
      </c>
      <c r="F253" s="5"/>
    </row>
    <row r="254" spans="3:6" x14ac:dyDescent="0.2">
      <c r="C254" t="str">
        <v>n</v>
      </c>
      <c r="D254" t="s">
        <v>487</v>
      </c>
      <c r="F254" s="5"/>
    </row>
    <row r="255" spans="3:6" x14ac:dyDescent="0.2">
      <c r="C255" t="str">
        <v>n</v>
      </c>
      <c r="D255" t="s">
        <v>511</v>
      </c>
      <c r="F255" s="5"/>
    </row>
    <row r="256" spans="3:6" x14ac:dyDescent="0.2">
      <c r="C256" t="str">
        <v>n</v>
      </c>
      <c r="D256" t="s">
        <v>535</v>
      </c>
      <c r="F256" s="5"/>
    </row>
    <row r="257" spans="3:6" x14ac:dyDescent="0.2">
      <c r="C257" t="str">
        <v>n</v>
      </c>
      <c r="D257" t="s">
        <v>559</v>
      </c>
      <c r="F257" s="5"/>
    </row>
    <row r="258" spans="3:6" x14ac:dyDescent="0.2">
      <c r="C258" t="str" cm="1">
        <f t="array" ref="C258:C273">Protocol!T6:T21</f>
        <v>n</v>
      </c>
      <c r="D258" t="s">
        <v>200</v>
      </c>
      <c r="F258" s="5"/>
    </row>
    <row r="259" spans="3:6" x14ac:dyDescent="0.2">
      <c r="C259" t="str">
        <v>n</v>
      </c>
      <c r="D259" t="s">
        <v>224</v>
      </c>
      <c r="F259" s="5"/>
    </row>
    <row r="260" spans="3:6" x14ac:dyDescent="0.2">
      <c r="C260" t="str">
        <v>n</v>
      </c>
      <c r="D260" t="s">
        <v>248</v>
      </c>
      <c r="F260" s="5"/>
    </row>
    <row r="261" spans="3:6" x14ac:dyDescent="0.2">
      <c r="C261" t="str">
        <v>n</v>
      </c>
      <c r="D261" t="s">
        <v>272</v>
      </c>
      <c r="F261" s="5"/>
    </row>
    <row r="262" spans="3:6" x14ac:dyDescent="0.2">
      <c r="C262" t="str">
        <v>n</v>
      </c>
      <c r="D262" t="s">
        <v>296</v>
      </c>
      <c r="F262" s="5"/>
    </row>
    <row r="263" spans="3:6" x14ac:dyDescent="0.2">
      <c r="C263" t="str">
        <v>n</v>
      </c>
      <c r="D263" t="s">
        <v>320</v>
      </c>
      <c r="F263" s="5"/>
    </row>
    <row r="264" spans="3:6" x14ac:dyDescent="0.2">
      <c r="C264" t="str">
        <v>n</v>
      </c>
      <c r="D264" t="s">
        <v>344</v>
      </c>
      <c r="F264" s="5"/>
    </row>
    <row r="265" spans="3:6" x14ac:dyDescent="0.2">
      <c r="C265" t="str">
        <v>n</v>
      </c>
      <c r="D265" t="s">
        <v>368</v>
      </c>
      <c r="F265" s="5"/>
    </row>
    <row r="266" spans="3:6" x14ac:dyDescent="0.2">
      <c r="C266" t="str">
        <v>n</v>
      </c>
      <c r="D266" t="s">
        <v>392</v>
      </c>
      <c r="F266" s="5"/>
    </row>
    <row r="267" spans="3:6" x14ac:dyDescent="0.2">
      <c r="C267" t="str">
        <v>n</v>
      </c>
      <c r="D267" t="s">
        <v>416</v>
      </c>
      <c r="F267" s="5"/>
    </row>
    <row r="268" spans="3:6" x14ac:dyDescent="0.2">
      <c r="C268" t="str">
        <v>n</v>
      </c>
      <c r="D268" t="s">
        <v>440</v>
      </c>
      <c r="F268" s="5"/>
    </row>
    <row r="269" spans="3:6" x14ac:dyDescent="0.2">
      <c r="C269" t="str">
        <v>n</v>
      </c>
      <c r="D269" t="s">
        <v>464</v>
      </c>
      <c r="F269" s="5"/>
    </row>
    <row r="270" spans="3:6" x14ac:dyDescent="0.2">
      <c r="C270" t="str">
        <v>n</v>
      </c>
      <c r="D270" t="s">
        <v>488</v>
      </c>
      <c r="F270" s="5"/>
    </row>
    <row r="271" spans="3:6" x14ac:dyDescent="0.2">
      <c r="C271" t="str">
        <v>n</v>
      </c>
      <c r="D271" t="s">
        <v>512</v>
      </c>
      <c r="F271" s="5"/>
    </row>
    <row r="272" spans="3:6" x14ac:dyDescent="0.2">
      <c r="C272" t="str">
        <v>n</v>
      </c>
      <c r="D272" t="s">
        <v>536</v>
      </c>
      <c r="F272" s="5"/>
    </row>
    <row r="273" spans="3:6" x14ac:dyDescent="0.2">
      <c r="C273" t="str">
        <v>n</v>
      </c>
      <c r="D273" t="s">
        <v>560</v>
      </c>
      <c r="F273" s="5"/>
    </row>
    <row r="274" spans="3:6" x14ac:dyDescent="0.2">
      <c r="C274" t="str" cm="1">
        <f t="array" ref="C274:C289">Protocol!U6:U21</f>
        <v>n</v>
      </c>
      <c r="D274" t="s">
        <v>201</v>
      </c>
      <c r="F274" s="5"/>
    </row>
    <row r="275" spans="3:6" x14ac:dyDescent="0.2">
      <c r="C275" t="str">
        <v>n</v>
      </c>
      <c r="D275" t="s">
        <v>225</v>
      </c>
      <c r="F275" s="5"/>
    </row>
    <row r="276" spans="3:6" x14ac:dyDescent="0.2">
      <c r="C276" t="str">
        <v>n</v>
      </c>
      <c r="D276" t="s">
        <v>249</v>
      </c>
      <c r="F276" s="5"/>
    </row>
    <row r="277" spans="3:6" x14ac:dyDescent="0.2">
      <c r="C277" t="str">
        <v>n</v>
      </c>
      <c r="D277" t="s">
        <v>273</v>
      </c>
      <c r="F277" s="5"/>
    </row>
    <row r="278" spans="3:6" x14ac:dyDescent="0.2">
      <c r="C278" t="str">
        <v>n</v>
      </c>
      <c r="D278" t="s">
        <v>297</v>
      </c>
      <c r="F278" s="5"/>
    </row>
    <row r="279" spans="3:6" x14ac:dyDescent="0.2">
      <c r="C279" t="str">
        <v>n</v>
      </c>
      <c r="D279" t="s">
        <v>321</v>
      </c>
      <c r="F279" s="5"/>
    </row>
    <row r="280" spans="3:6" x14ac:dyDescent="0.2">
      <c r="C280" t="str">
        <v>n</v>
      </c>
      <c r="D280" t="s">
        <v>345</v>
      </c>
      <c r="F280" s="5"/>
    </row>
    <row r="281" spans="3:6" x14ac:dyDescent="0.2">
      <c r="C281" t="str">
        <v>n</v>
      </c>
      <c r="D281" t="s">
        <v>369</v>
      </c>
      <c r="F281" s="5"/>
    </row>
    <row r="282" spans="3:6" x14ac:dyDescent="0.2">
      <c r="C282" t="str">
        <v>n</v>
      </c>
      <c r="D282" t="s">
        <v>393</v>
      </c>
      <c r="F282" s="5"/>
    </row>
    <row r="283" spans="3:6" x14ac:dyDescent="0.2">
      <c r="C283" t="str">
        <v>n</v>
      </c>
      <c r="D283" t="s">
        <v>417</v>
      </c>
      <c r="F283" s="5"/>
    </row>
    <row r="284" spans="3:6" x14ac:dyDescent="0.2">
      <c r="C284" t="str">
        <v>n</v>
      </c>
      <c r="D284" t="s">
        <v>441</v>
      </c>
      <c r="F284" s="5"/>
    </row>
    <row r="285" spans="3:6" x14ac:dyDescent="0.2">
      <c r="C285" t="str">
        <v>n</v>
      </c>
      <c r="D285" t="s">
        <v>465</v>
      </c>
      <c r="F285" s="5"/>
    </row>
    <row r="286" spans="3:6" x14ac:dyDescent="0.2">
      <c r="C286" t="str">
        <v>n</v>
      </c>
      <c r="D286" t="s">
        <v>489</v>
      </c>
      <c r="F286" s="5"/>
    </row>
    <row r="287" spans="3:6" x14ac:dyDescent="0.2">
      <c r="C287" t="str">
        <v>n</v>
      </c>
      <c r="D287" t="s">
        <v>513</v>
      </c>
      <c r="F287" s="5"/>
    </row>
    <row r="288" spans="3:6" x14ac:dyDescent="0.2">
      <c r="C288" t="str">
        <v>n</v>
      </c>
      <c r="D288" t="s">
        <v>537</v>
      </c>
      <c r="F288" s="5"/>
    </row>
    <row r="289" spans="3:6" x14ac:dyDescent="0.2">
      <c r="C289" t="str">
        <v>n</v>
      </c>
      <c r="D289" t="s">
        <v>561</v>
      </c>
      <c r="F289" s="5"/>
    </row>
    <row r="290" spans="3:6" x14ac:dyDescent="0.2">
      <c r="C290" t="str" cm="1">
        <f t="array" ref="C290:C305">Protocol!V6:V21</f>
        <v>n</v>
      </c>
      <c r="D290" t="s">
        <v>202</v>
      </c>
      <c r="F290" s="5"/>
    </row>
    <row r="291" spans="3:6" x14ac:dyDescent="0.2">
      <c r="C291" t="str">
        <v>n</v>
      </c>
      <c r="D291" t="s">
        <v>226</v>
      </c>
      <c r="F291" s="5"/>
    </row>
    <row r="292" spans="3:6" x14ac:dyDescent="0.2">
      <c r="C292" t="str">
        <v>n</v>
      </c>
      <c r="D292" t="s">
        <v>250</v>
      </c>
      <c r="F292" s="5"/>
    </row>
    <row r="293" spans="3:6" x14ac:dyDescent="0.2">
      <c r="C293" t="str">
        <v>n</v>
      </c>
      <c r="D293" t="s">
        <v>274</v>
      </c>
      <c r="F293" s="5"/>
    </row>
    <row r="294" spans="3:6" x14ac:dyDescent="0.2">
      <c r="C294" t="str">
        <v>n</v>
      </c>
      <c r="D294" t="s">
        <v>298</v>
      </c>
      <c r="F294" s="5"/>
    </row>
    <row r="295" spans="3:6" x14ac:dyDescent="0.2">
      <c r="C295" t="str">
        <v>n</v>
      </c>
      <c r="D295" t="s">
        <v>322</v>
      </c>
      <c r="F295" s="5"/>
    </row>
    <row r="296" spans="3:6" x14ac:dyDescent="0.2">
      <c r="C296" t="str">
        <v>n</v>
      </c>
      <c r="D296" t="s">
        <v>346</v>
      </c>
      <c r="F296" s="5"/>
    </row>
    <row r="297" spans="3:6" x14ac:dyDescent="0.2">
      <c r="C297" t="str">
        <v>n</v>
      </c>
      <c r="D297" t="s">
        <v>370</v>
      </c>
      <c r="F297" s="5"/>
    </row>
    <row r="298" spans="3:6" x14ac:dyDescent="0.2">
      <c r="C298" t="str">
        <v>n</v>
      </c>
      <c r="D298" t="s">
        <v>394</v>
      </c>
      <c r="F298" s="5"/>
    </row>
    <row r="299" spans="3:6" x14ac:dyDescent="0.2">
      <c r="C299" t="str">
        <v>n</v>
      </c>
      <c r="D299" t="s">
        <v>418</v>
      </c>
      <c r="F299" s="5"/>
    </row>
    <row r="300" spans="3:6" x14ac:dyDescent="0.2">
      <c r="C300" t="str">
        <v>n</v>
      </c>
      <c r="D300" t="s">
        <v>442</v>
      </c>
      <c r="F300" s="5"/>
    </row>
    <row r="301" spans="3:6" x14ac:dyDescent="0.2">
      <c r="C301" t="str">
        <v>n</v>
      </c>
      <c r="D301" t="s">
        <v>466</v>
      </c>
      <c r="F301" s="5"/>
    </row>
    <row r="302" spans="3:6" x14ac:dyDescent="0.2">
      <c r="C302" t="str">
        <v>n</v>
      </c>
      <c r="D302" t="s">
        <v>490</v>
      </c>
      <c r="F302" s="5"/>
    </row>
    <row r="303" spans="3:6" x14ac:dyDescent="0.2">
      <c r="C303" t="str">
        <v>n</v>
      </c>
      <c r="D303" t="s">
        <v>514</v>
      </c>
      <c r="F303" s="5"/>
    </row>
    <row r="304" spans="3:6" x14ac:dyDescent="0.2">
      <c r="C304" t="str">
        <v>n</v>
      </c>
      <c r="D304" t="s">
        <v>538</v>
      </c>
      <c r="F304" s="5"/>
    </row>
    <row r="305" spans="3:6" x14ac:dyDescent="0.2">
      <c r="C305" t="str">
        <v>n</v>
      </c>
      <c r="D305" t="s">
        <v>562</v>
      </c>
      <c r="F305" s="5"/>
    </row>
    <row r="306" spans="3:6" x14ac:dyDescent="0.2">
      <c r="C306" t="str" cm="1">
        <f t="array" ref="C306:C321">Protocol!W6:W21</f>
        <v>n</v>
      </c>
      <c r="D306" t="s">
        <v>203</v>
      </c>
      <c r="F306" s="5"/>
    </row>
    <row r="307" spans="3:6" x14ac:dyDescent="0.2">
      <c r="C307" t="str">
        <v>n</v>
      </c>
      <c r="D307" t="s">
        <v>227</v>
      </c>
      <c r="F307" s="5"/>
    </row>
    <row r="308" spans="3:6" x14ac:dyDescent="0.2">
      <c r="C308" t="str">
        <v>n</v>
      </c>
      <c r="D308" t="s">
        <v>251</v>
      </c>
      <c r="F308" s="5"/>
    </row>
    <row r="309" spans="3:6" x14ac:dyDescent="0.2">
      <c r="C309" t="str">
        <v>n</v>
      </c>
      <c r="D309" t="s">
        <v>275</v>
      </c>
      <c r="F309" s="5"/>
    </row>
    <row r="310" spans="3:6" x14ac:dyDescent="0.2">
      <c r="C310" t="str">
        <v>n</v>
      </c>
      <c r="D310" t="s">
        <v>299</v>
      </c>
      <c r="F310" s="5"/>
    </row>
    <row r="311" spans="3:6" x14ac:dyDescent="0.2">
      <c r="C311" t="str">
        <v>n</v>
      </c>
      <c r="D311" t="s">
        <v>323</v>
      </c>
      <c r="F311" s="5"/>
    </row>
    <row r="312" spans="3:6" x14ac:dyDescent="0.2">
      <c r="C312" t="str">
        <v>n</v>
      </c>
      <c r="D312" t="s">
        <v>347</v>
      </c>
      <c r="F312" s="5"/>
    </row>
    <row r="313" spans="3:6" x14ac:dyDescent="0.2">
      <c r="C313" t="str">
        <v>n</v>
      </c>
      <c r="D313" t="s">
        <v>371</v>
      </c>
      <c r="F313" s="5"/>
    </row>
    <row r="314" spans="3:6" x14ac:dyDescent="0.2">
      <c r="C314" t="str">
        <v>n</v>
      </c>
      <c r="D314" t="s">
        <v>395</v>
      </c>
      <c r="F314" s="5"/>
    </row>
    <row r="315" spans="3:6" x14ac:dyDescent="0.2">
      <c r="C315" t="str">
        <v>n</v>
      </c>
      <c r="D315" t="s">
        <v>419</v>
      </c>
      <c r="F315" s="5"/>
    </row>
    <row r="316" spans="3:6" x14ac:dyDescent="0.2">
      <c r="C316" t="str">
        <v>n</v>
      </c>
      <c r="D316" t="s">
        <v>443</v>
      </c>
      <c r="F316" s="5"/>
    </row>
    <row r="317" spans="3:6" x14ac:dyDescent="0.2">
      <c r="C317" t="str">
        <v>n</v>
      </c>
      <c r="D317" t="s">
        <v>467</v>
      </c>
      <c r="F317" s="5"/>
    </row>
    <row r="318" spans="3:6" x14ac:dyDescent="0.2">
      <c r="C318" t="str">
        <v>n</v>
      </c>
      <c r="D318" t="s">
        <v>491</v>
      </c>
      <c r="F318" s="5"/>
    </row>
    <row r="319" spans="3:6" x14ac:dyDescent="0.2">
      <c r="C319" t="str">
        <v>n</v>
      </c>
      <c r="D319" t="s">
        <v>515</v>
      </c>
      <c r="F319" s="5"/>
    </row>
    <row r="320" spans="3:6" x14ac:dyDescent="0.2">
      <c r="C320" t="str">
        <v>n</v>
      </c>
      <c r="D320" t="s">
        <v>539</v>
      </c>
      <c r="F320" s="5"/>
    </row>
    <row r="321" spans="3:6" x14ac:dyDescent="0.2">
      <c r="C321" t="str">
        <v>n</v>
      </c>
      <c r="D321" t="s">
        <v>563</v>
      </c>
      <c r="F321" s="5"/>
    </row>
    <row r="322" spans="3:6" x14ac:dyDescent="0.2">
      <c r="C322" t="str" cm="1">
        <f t="array" ref="C322:C337">Protocol!X6:X21</f>
        <v>n</v>
      </c>
      <c r="D322" t="s">
        <v>204</v>
      </c>
      <c r="F322" s="5"/>
    </row>
    <row r="323" spans="3:6" x14ac:dyDescent="0.2">
      <c r="C323" t="str">
        <v>n</v>
      </c>
      <c r="D323" t="s">
        <v>228</v>
      </c>
      <c r="F323" s="5"/>
    </row>
    <row r="324" spans="3:6" x14ac:dyDescent="0.2">
      <c r="C324" t="str">
        <v>n</v>
      </c>
      <c r="D324" t="s">
        <v>252</v>
      </c>
      <c r="F324" s="5"/>
    </row>
    <row r="325" spans="3:6" x14ac:dyDescent="0.2">
      <c r="C325" t="str">
        <v>n</v>
      </c>
      <c r="D325" t="s">
        <v>276</v>
      </c>
      <c r="F325" s="5"/>
    </row>
    <row r="326" spans="3:6" x14ac:dyDescent="0.2">
      <c r="C326" t="str">
        <v>n</v>
      </c>
      <c r="D326" t="s">
        <v>300</v>
      </c>
      <c r="F326" s="5"/>
    </row>
    <row r="327" spans="3:6" x14ac:dyDescent="0.2">
      <c r="C327" t="str">
        <v>n</v>
      </c>
      <c r="D327" t="s">
        <v>324</v>
      </c>
      <c r="F327" s="5"/>
    </row>
    <row r="328" spans="3:6" x14ac:dyDescent="0.2">
      <c r="C328" t="str">
        <v>n</v>
      </c>
      <c r="D328" t="s">
        <v>348</v>
      </c>
      <c r="F328" s="5"/>
    </row>
    <row r="329" spans="3:6" x14ac:dyDescent="0.2">
      <c r="C329" t="str">
        <v>n</v>
      </c>
      <c r="D329" t="s">
        <v>372</v>
      </c>
      <c r="F329" s="5"/>
    </row>
    <row r="330" spans="3:6" x14ac:dyDescent="0.2">
      <c r="C330" t="str">
        <v>n</v>
      </c>
      <c r="D330" t="s">
        <v>396</v>
      </c>
      <c r="F330" s="5"/>
    </row>
    <row r="331" spans="3:6" x14ac:dyDescent="0.2">
      <c r="C331" t="str">
        <v>n</v>
      </c>
      <c r="D331" t="s">
        <v>420</v>
      </c>
      <c r="F331" s="5"/>
    </row>
    <row r="332" spans="3:6" x14ac:dyDescent="0.2">
      <c r="C332" t="str">
        <v>n</v>
      </c>
      <c r="D332" t="s">
        <v>444</v>
      </c>
      <c r="F332" s="5"/>
    </row>
    <row r="333" spans="3:6" x14ac:dyDescent="0.2">
      <c r="C333" t="str">
        <v>n</v>
      </c>
      <c r="D333" t="s">
        <v>468</v>
      </c>
      <c r="F333" s="5"/>
    </row>
    <row r="334" spans="3:6" x14ac:dyDescent="0.2">
      <c r="C334" t="str">
        <v>n</v>
      </c>
      <c r="D334" t="s">
        <v>492</v>
      </c>
      <c r="F334" s="5"/>
    </row>
    <row r="335" spans="3:6" x14ac:dyDescent="0.2">
      <c r="C335" t="str">
        <v>n</v>
      </c>
      <c r="D335" t="s">
        <v>516</v>
      </c>
      <c r="F335" s="5"/>
    </row>
    <row r="336" spans="3:6" x14ac:dyDescent="0.2">
      <c r="C336" t="str">
        <v>n</v>
      </c>
      <c r="D336" t="s">
        <v>540</v>
      </c>
      <c r="F336" s="5"/>
    </row>
    <row r="337" spans="3:6" x14ac:dyDescent="0.2">
      <c r="C337" t="str">
        <v>n</v>
      </c>
      <c r="D337" t="s">
        <v>564</v>
      </c>
      <c r="F337" s="5"/>
    </row>
    <row r="338" spans="3:6" x14ac:dyDescent="0.2">
      <c r="C338" t="str" cm="1">
        <f t="array" ref="C338:C353">Protocol!Y6:Y21</f>
        <v>n</v>
      </c>
      <c r="D338" t="s">
        <v>205</v>
      </c>
      <c r="F338" s="5"/>
    </row>
    <row r="339" spans="3:6" x14ac:dyDescent="0.2">
      <c r="C339" t="str">
        <v>n</v>
      </c>
      <c r="D339" t="s">
        <v>229</v>
      </c>
      <c r="F339" s="5"/>
    </row>
    <row r="340" spans="3:6" x14ac:dyDescent="0.2">
      <c r="C340" t="str">
        <v>n</v>
      </c>
      <c r="D340" t="s">
        <v>253</v>
      </c>
      <c r="F340" s="5"/>
    </row>
    <row r="341" spans="3:6" x14ac:dyDescent="0.2">
      <c r="C341" t="str">
        <v>n</v>
      </c>
      <c r="D341" t="s">
        <v>277</v>
      </c>
      <c r="F341" s="5"/>
    </row>
    <row r="342" spans="3:6" x14ac:dyDescent="0.2">
      <c r="C342" t="str">
        <v>n</v>
      </c>
      <c r="D342" t="s">
        <v>301</v>
      </c>
      <c r="F342" s="5"/>
    </row>
    <row r="343" spans="3:6" x14ac:dyDescent="0.2">
      <c r="C343" t="str">
        <v>n</v>
      </c>
      <c r="D343" t="s">
        <v>325</v>
      </c>
      <c r="F343" s="5"/>
    </row>
    <row r="344" spans="3:6" x14ac:dyDescent="0.2">
      <c r="C344" t="str">
        <v>n</v>
      </c>
      <c r="D344" t="s">
        <v>349</v>
      </c>
      <c r="F344" s="5"/>
    </row>
    <row r="345" spans="3:6" x14ac:dyDescent="0.2">
      <c r="C345" t="str">
        <v>n</v>
      </c>
      <c r="D345" t="s">
        <v>373</v>
      </c>
      <c r="F345" s="5"/>
    </row>
    <row r="346" spans="3:6" x14ac:dyDescent="0.2">
      <c r="C346" t="str">
        <v>n</v>
      </c>
      <c r="D346" t="s">
        <v>397</v>
      </c>
      <c r="F346" s="5"/>
    </row>
    <row r="347" spans="3:6" x14ac:dyDescent="0.2">
      <c r="C347" t="str">
        <v>n</v>
      </c>
      <c r="D347" t="s">
        <v>421</v>
      </c>
      <c r="F347" s="5"/>
    </row>
    <row r="348" spans="3:6" x14ac:dyDescent="0.2">
      <c r="C348" t="str">
        <v>n</v>
      </c>
      <c r="D348" t="s">
        <v>445</v>
      </c>
      <c r="F348" s="5"/>
    </row>
    <row r="349" spans="3:6" x14ac:dyDescent="0.2">
      <c r="C349" t="str">
        <v>n</v>
      </c>
      <c r="D349" t="s">
        <v>469</v>
      </c>
      <c r="F349" s="5"/>
    </row>
    <row r="350" spans="3:6" x14ac:dyDescent="0.2">
      <c r="C350" t="str">
        <v>n</v>
      </c>
      <c r="D350" t="s">
        <v>493</v>
      </c>
      <c r="F350" s="5"/>
    </row>
    <row r="351" spans="3:6" x14ac:dyDescent="0.2">
      <c r="C351" t="str">
        <v>n</v>
      </c>
      <c r="D351" t="s">
        <v>517</v>
      </c>
      <c r="F351" s="5"/>
    </row>
    <row r="352" spans="3:6" x14ac:dyDescent="0.2">
      <c r="C352" t="str">
        <v>n</v>
      </c>
      <c r="D352" t="s">
        <v>541</v>
      </c>
      <c r="F352" s="5"/>
    </row>
    <row r="353" spans="3:6" x14ac:dyDescent="0.2">
      <c r="C353" t="str">
        <v>n</v>
      </c>
      <c r="D353" t="s">
        <v>565</v>
      </c>
      <c r="F353" s="5"/>
    </row>
    <row r="354" spans="3:6" x14ac:dyDescent="0.2">
      <c r="C354" t="str" cm="1">
        <f t="array" ref="C354:C369">Protocol!Z6:Z21</f>
        <v>n</v>
      </c>
      <c r="D354" t="s">
        <v>206</v>
      </c>
      <c r="F354" s="5"/>
    </row>
    <row r="355" spans="3:6" x14ac:dyDescent="0.2">
      <c r="C355" t="str">
        <v>n</v>
      </c>
      <c r="D355" t="s">
        <v>230</v>
      </c>
      <c r="F355" s="5"/>
    </row>
    <row r="356" spans="3:6" x14ac:dyDescent="0.2">
      <c r="C356" t="str">
        <v>n</v>
      </c>
      <c r="D356" t="s">
        <v>254</v>
      </c>
      <c r="F356" s="5"/>
    </row>
    <row r="357" spans="3:6" x14ac:dyDescent="0.2">
      <c r="C357" t="str">
        <v>n</v>
      </c>
      <c r="D357" t="s">
        <v>278</v>
      </c>
      <c r="F357" s="5"/>
    </row>
    <row r="358" spans="3:6" x14ac:dyDescent="0.2">
      <c r="C358" t="str">
        <v>n</v>
      </c>
      <c r="D358" t="s">
        <v>302</v>
      </c>
      <c r="F358" s="5"/>
    </row>
    <row r="359" spans="3:6" x14ac:dyDescent="0.2">
      <c r="C359" t="str">
        <v>n</v>
      </c>
      <c r="D359" t="s">
        <v>326</v>
      </c>
      <c r="F359" s="5"/>
    </row>
    <row r="360" spans="3:6" x14ac:dyDescent="0.2">
      <c r="C360" t="str">
        <v>n</v>
      </c>
      <c r="D360" t="s">
        <v>350</v>
      </c>
      <c r="F360" s="5"/>
    </row>
    <row r="361" spans="3:6" x14ac:dyDescent="0.2">
      <c r="C361" t="str">
        <v>n</v>
      </c>
      <c r="D361" t="s">
        <v>374</v>
      </c>
      <c r="F361" s="5"/>
    </row>
    <row r="362" spans="3:6" x14ac:dyDescent="0.2">
      <c r="C362" t="str">
        <v>n</v>
      </c>
      <c r="D362" t="s">
        <v>398</v>
      </c>
      <c r="F362" s="5"/>
    </row>
    <row r="363" spans="3:6" x14ac:dyDescent="0.2">
      <c r="C363" t="str">
        <v>n</v>
      </c>
      <c r="D363" t="s">
        <v>422</v>
      </c>
      <c r="F363" s="5"/>
    </row>
    <row r="364" spans="3:6" x14ac:dyDescent="0.2">
      <c r="C364" t="str">
        <v>n</v>
      </c>
      <c r="D364" t="s">
        <v>446</v>
      </c>
      <c r="F364" s="5"/>
    </row>
    <row r="365" spans="3:6" x14ac:dyDescent="0.2">
      <c r="C365" t="str">
        <v>n</v>
      </c>
      <c r="D365" t="s">
        <v>470</v>
      </c>
      <c r="F365" s="5"/>
    </row>
    <row r="366" spans="3:6" x14ac:dyDescent="0.2">
      <c r="C366" t="str">
        <v>n</v>
      </c>
      <c r="D366" t="s">
        <v>494</v>
      </c>
      <c r="F366" s="5"/>
    </row>
    <row r="367" spans="3:6" x14ac:dyDescent="0.2">
      <c r="C367" t="str">
        <v>n</v>
      </c>
      <c r="D367" t="s">
        <v>518</v>
      </c>
      <c r="F367" s="5"/>
    </row>
    <row r="368" spans="3:6" x14ac:dyDescent="0.2">
      <c r="C368" t="str">
        <v>n</v>
      </c>
      <c r="D368" t="s">
        <v>542</v>
      </c>
      <c r="F368" s="5"/>
    </row>
    <row r="369" spans="3:6" x14ac:dyDescent="0.2">
      <c r="C369" t="str">
        <v>n</v>
      </c>
      <c r="D369" t="s">
        <v>566</v>
      </c>
      <c r="F369" s="5"/>
    </row>
    <row r="370" spans="3:6" x14ac:dyDescent="0.2">
      <c r="C370" t="str" cm="1">
        <f t="array" ref="C370:C385">Protocol!AA6:AA21</f>
        <v>n</v>
      </c>
      <c r="D370" t="s">
        <v>207</v>
      </c>
      <c r="F370" s="5"/>
    </row>
    <row r="371" spans="3:6" x14ac:dyDescent="0.2">
      <c r="C371" t="str">
        <v>n</v>
      </c>
      <c r="D371" t="s">
        <v>231</v>
      </c>
      <c r="F371" s="5"/>
    </row>
    <row r="372" spans="3:6" x14ac:dyDescent="0.2">
      <c r="C372" t="str">
        <v>n</v>
      </c>
      <c r="D372" t="s">
        <v>255</v>
      </c>
      <c r="F372" s="5"/>
    </row>
    <row r="373" spans="3:6" x14ac:dyDescent="0.2">
      <c r="C373" t="str">
        <v>n</v>
      </c>
      <c r="D373" t="s">
        <v>279</v>
      </c>
      <c r="F373" s="5"/>
    </row>
    <row r="374" spans="3:6" x14ac:dyDescent="0.2">
      <c r="C374" t="str">
        <v>n</v>
      </c>
      <c r="D374" t="s">
        <v>303</v>
      </c>
      <c r="F374" s="5"/>
    </row>
    <row r="375" spans="3:6" x14ac:dyDescent="0.2">
      <c r="C375" t="str">
        <v>n</v>
      </c>
      <c r="D375" t="s">
        <v>327</v>
      </c>
      <c r="F375" s="5"/>
    </row>
    <row r="376" spans="3:6" x14ac:dyDescent="0.2">
      <c r="C376" t="str">
        <v>n</v>
      </c>
      <c r="D376" t="s">
        <v>351</v>
      </c>
      <c r="F376" s="5"/>
    </row>
    <row r="377" spans="3:6" x14ac:dyDescent="0.2">
      <c r="C377" t="str">
        <v>n</v>
      </c>
      <c r="D377" t="s">
        <v>375</v>
      </c>
      <c r="F377" s="5"/>
    </row>
    <row r="378" spans="3:6" x14ac:dyDescent="0.2">
      <c r="C378" t="str">
        <v>n</v>
      </c>
      <c r="D378" t="s">
        <v>399</v>
      </c>
      <c r="F378" s="5"/>
    </row>
    <row r="379" spans="3:6" x14ac:dyDescent="0.2">
      <c r="C379" t="str">
        <v>n</v>
      </c>
      <c r="D379" t="s">
        <v>423</v>
      </c>
      <c r="F379" s="5"/>
    </row>
    <row r="380" spans="3:6" x14ac:dyDescent="0.2">
      <c r="C380" t="str">
        <v>n</v>
      </c>
      <c r="D380" t="s">
        <v>447</v>
      </c>
      <c r="F380" s="5"/>
    </row>
    <row r="381" spans="3:6" x14ac:dyDescent="0.2">
      <c r="C381" t="str">
        <v>n</v>
      </c>
      <c r="D381" t="s">
        <v>471</v>
      </c>
      <c r="F381" s="5"/>
    </row>
    <row r="382" spans="3:6" x14ac:dyDescent="0.2">
      <c r="C382" t="str">
        <v>n</v>
      </c>
      <c r="D382" t="s">
        <v>495</v>
      </c>
      <c r="F382" s="5"/>
    </row>
    <row r="383" spans="3:6" x14ac:dyDescent="0.2">
      <c r="C383" t="str">
        <v>n</v>
      </c>
      <c r="D383" t="s">
        <v>519</v>
      </c>
      <c r="F383" s="5"/>
    </row>
    <row r="384" spans="3:6" x14ac:dyDescent="0.2">
      <c r="C384" t="str">
        <v>n</v>
      </c>
      <c r="D384" t="s">
        <v>543</v>
      </c>
      <c r="F384" s="5"/>
    </row>
    <row r="385" spans="3:7" x14ac:dyDescent="0.2">
      <c r="C385" t="str">
        <v>n</v>
      </c>
      <c r="D385" t="s">
        <v>567</v>
      </c>
      <c r="G385" t="s">
        <v>655</v>
      </c>
    </row>
  </sheetData>
  <sortState xmlns:xlrd2="http://schemas.microsoft.com/office/spreadsheetml/2017/richdata2" ref="F1:G384">
    <sortCondition ref="F1:F384"/>
  </sortState>
  <conditionalFormatting sqref="D1 C1:C1048576">
    <cfRule type="containsText" dxfId="1" priority="1" operator="containsText" text="y">
      <formula>NOT(ISERROR(SEARCH("y",C1)))</formula>
    </cfRule>
    <cfRule type="containsText" dxfId="0" priority="2" operator="containsText" text="n">
      <formula>NOT(ISERROR(SEARCH("n",C1)))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97D0-C856-0046-95CE-5582E7F16565}">
  <dimension ref="A1:Y45"/>
  <sheetViews>
    <sheetView workbookViewId="0">
      <selection activeCell="B38" sqref="B38"/>
    </sheetView>
  </sheetViews>
  <sheetFormatPr baseColWidth="10" defaultRowHeight="16" x14ac:dyDescent="0.2"/>
  <cols>
    <col min="4" max="4" width="23" customWidth="1"/>
    <col min="5" max="5" width="23.6640625" bestFit="1" customWidth="1"/>
    <col min="13" max="13" width="31.5" customWidth="1"/>
  </cols>
  <sheetData>
    <row r="1" spans="1:25" x14ac:dyDescent="0.2">
      <c r="A1" t="s">
        <v>758</v>
      </c>
      <c r="B1" t="s">
        <v>759</v>
      </c>
      <c r="C1" t="s">
        <v>760</v>
      </c>
      <c r="D1" t="s">
        <v>90</v>
      </c>
      <c r="E1" t="s">
        <v>761</v>
      </c>
      <c r="F1" t="s">
        <v>762</v>
      </c>
      <c r="G1" t="s">
        <v>763</v>
      </c>
      <c r="H1" t="s">
        <v>764</v>
      </c>
      <c r="I1" t="s">
        <v>765</v>
      </c>
      <c r="J1" t="s">
        <v>766</v>
      </c>
      <c r="K1" t="s">
        <v>767</v>
      </c>
      <c r="L1" t="s">
        <v>768</v>
      </c>
      <c r="M1" t="s">
        <v>685</v>
      </c>
      <c r="N1" t="s">
        <v>769</v>
      </c>
      <c r="O1" t="s">
        <v>770</v>
      </c>
      <c r="P1" t="s">
        <v>771</v>
      </c>
      <c r="Q1" t="s">
        <v>772</v>
      </c>
      <c r="R1" t="s">
        <v>773</v>
      </c>
      <c r="S1" t="s">
        <v>774</v>
      </c>
      <c r="T1" t="s">
        <v>775</v>
      </c>
      <c r="U1" t="s">
        <v>776</v>
      </c>
      <c r="V1" t="s">
        <v>777</v>
      </c>
      <c r="W1" t="s">
        <v>778</v>
      </c>
      <c r="X1" t="s">
        <v>779</v>
      </c>
      <c r="Y1" t="s">
        <v>780</v>
      </c>
    </row>
    <row r="2" spans="1:25" x14ac:dyDescent="0.2">
      <c r="A2">
        <v>3</v>
      </c>
      <c r="B2" t="s">
        <v>186</v>
      </c>
      <c r="C2" t="b">
        <v>0</v>
      </c>
      <c r="D2" t="s">
        <v>726</v>
      </c>
      <c r="E2" t="s">
        <v>673</v>
      </c>
      <c r="F2" t="s">
        <v>781</v>
      </c>
      <c r="G2" t="s">
        <v>782</v>
      </c>
      <c r="H2" t="s">
        <v>783</v>
      </c>
      <c r="I2" t="s">
        <v>784</v>
      </c>
      <c r="J2">
        <v>2.7905603352191601</v>
      </c>
      <c r="M2">
        <v>22.124035699874099</v>
      </c>
      <c r="N2">
        <v>0.98089700749280395</v>
      </c>
      <c r="O2">
        <v>22.124035699874099</v>
      </c>
      <c r="Q2" t="b">
        <v>1</v>
      </c>
      <c r="R2">
        <v>77428.482032838001</v>
      </c>
      <c r="S2" t="b">
        <v>1</v>
      </c>
      <c r="T2">
        <v>3</v>
      </c>
      <c r="U2">
        <v>13</v>
      </c>
      <c r="V2">
        <v>83.069641113281193</v>
      </c>
    </row>
    <row r="3" spans="1:25" x14ac:dyDescent="0.2">
      <c r="A3">
        <v>4</v>
      </c>
      <c r="B3" t="s">
        <v>187</v>
      </c>
      <c r="C3" t="b">
        <v>0</v>
      </c>
      <c r="D3" t="s">
        <v>729</v>
      </c>
      <c r="E3" t="s">
        <v>673</v>
      </c>
      <c r="F3" t="s">
        <v>781</v>
      </c>
      <c r="G3" t="s">
        <v>782</v>
      </c>
      <c r="H3" t="s">
        <v>783</v>
      </c>
      <c r="I3" t="s">
        <v>784</v>
      </c>
      <c r="J3">
        <v>2.7854762440450198</v>
      </c>
      <c r="M3">
        <v>26.618875628949102</v>
      </c>
      <c r="N3">
        <v>0.98097423626557601</v>
      </c>
      <c r="O3">
        <v>26.618875628949102</v>
      </c>
      <c r="Q3" t="b">
        <v>1</v>
      </c>
      <c r="R3">
        <v>77428.482032838001</v>
      </c>
      <c r="S3" t="b">
        <v>1</v>
      </c>
      <c r="T3">
        <v>3</v>
      </c>
      <c r="U3">
        <v>18</v>
      </c>
      <c r="V3">
        <v>83.069641113281193</v>
      </c>
    </row>
    <row r="4" spans="1:25" x14ac:dyDescent="0.2">
      <c r="A4">
        <v>5</v>
      </c>
      <c r="B4" t="s">
        <v>188</v>
      </c>
      <c r="C4" t="b">
        <v>0</v>
      </c>
      <c r="D4" t="s">
        <v>730</v>
      </c>
      <c r="E4" t="s">
        <v>673</v>
      </c>
      <c r="F4" t="s">
        <v>781</v>
      </c>
      <c r="G4" t="s">
        <v>782</v>
      </c>
      <c r="H4" t="s">
        <v>783</v>
      </c>
      <c r="I4" t="s">
        <v>784</v>
      </c>
      <c r="J4">
        <v>2.7885600442618799</v>
      </c>
      <c r="M4">
        <v>26.095075282692498</v>
      </c>
      <c r="N4">
        <v>0.97974793431776597</v>
      </c>
      <c r="O4">
        <v>26.095075282692498</v>
      </c>
      <c r="Q4" t="b">
        <v>1</v>
      </c>
      <c r="R4">
        <v>77428.482032838001</v>
      </c>
      <c r="S4" t="b">
        <v>1</v>
      </c>
      <c r="T4">
        <v>3</v>
      </c>
      <c r="U4">
        <v>18</v>
      </c>
      <c r="V4">
        <v>83.068519592285099</v>
      </c>
    </row>
    <row r="5" spans="1:25" x14ac:dyDescent="0.2">
      <c r="A5">
        <v>6</v>
      </c>
      <c r="B5" t="s">
        <v>189</v>
      </c>
      <c r="C5" t="b">
        <v>0</v>
      </c>
      <c r="D5" t="s">
        <v>731</v>
      </c>
      <c r="E5" t="s">
        <v>673</v>
      </c>
      <c r="F5" t="s">
        <v>781</v>
      </c>
      <c r="G5" t="s">
        <v>782</v>
      </c>
      <c r="H5" t="s">
        <v>783</v>
      </c>
      <c r="I5" t="s">
        <v>784</v>
      </c>
      <c r="J5">
        <v>2.7795646852829399</v>
      </c>
      <c r="M5">
        <v>22.716789049758301</v>
      </c>
      <c r="N5">
        <v>0.98811823769609997</v>
      </c>
      <c r="O5">
        <v>22.716789049758301</v>
      </c>
      <c r="Q5" t="b">
        <v>1</v>
      </c>
      <c r="R5">
        <v>77428.482032838001</v>
      </c>
      <c r="S5" t="b">
        <v>1</v>
      </c>
      <c r="T5">
        <v>3</v>
      </c>
      <c r="U5">
        <v>12</v>
      </c>
      <c r="V5">
        <v>83.068519592285099</v>
      </c>
    </row>
    <row r="6" spans="1:25" x14ac:dyDescent="0.2">
      <c r="A6">
        <v>7</v>
      </c>
      <c r="B6" t="s">
        <v>190</v>
      </c>
      <c r="C6" t="b">
        <v>0</v>
      </c>
      <c r="D6" t="s">
        <v>732</v>
      </c>
      <c r="E6" t="s">
        <v>673</v>
      </c>
      <c r="F6" t="s">
        <v>781</v>
      </c>
      <c r="G6" t="s">
        <v>782</v>
      </c>
      <c r="H6" t="s">
        <v>783</v>
      </c>
      <c r="I6" t="s">
        <v>784</v>
      </c>
      <c r="J6">
        <v>2.7910879771830599</v>
      </c>
      <c r="M6">
        <v>23.760799956879399</v>
      </c>
      <c r="N6">
        <v>0.983648740433123</v>
      </c>
      <c r="O6">
        <v>23.760799956879399</v>
      </c>
      <c r="Q6" t="b">
        <v>1</v>
      </c>
      <c r="R6">
        <v>77428.482032838001</v>
      </c>
      <c r="S6" t="b">
        <v>1</v>
      </c>
      <c r="T6">
        <v>3</v>
      </c>
      <c r="U6">
        <v>14</v>
      </c>
      <c r="V6">
        <v>83.068519592285099</v>
      </c>
    </row>
    <row r="7" spans="1:25" x14ac:dyDescent="0.2">
      <c r="A7">
        <v>8</v>
      </c>
      <c r="B7" t="s">
        <v>191</v>
      </c>
      <c r="C7" t="b">
        <v>0</v>
      </c>
      <c r="D7" t="s">
        <v>747</v>
      </c>
      <c r="E7" t="s">
        <v>673</v>
      </c>
      <c r="F7" t="s">
        <v>781</v>
      </c>
      <c r="G7" t="s">
        <v>782</v>
      </c>
      <c r="H7" t="s">
        <v>783</v>
      </c>
      <c r="I7" t="s">
        <v>784</v>
      </c>
      <c r="J7">
        <v>2.8153894564192501</v>
      </c>
      <c r="M7">
        <v>22.000899817817999</v>
      </c>
      <c r="N7">
        <v>0.984045958163836</v>
      </c>
      <c r="O7">
        <v>22.000899817817999</v>
      </c>
      <c r="Q7" t="b">
        <v>1</v>
      </c>
      <c r="R7">
        <v>77428.482032838001</v>
      </c>
      <c r="S7" t="b">
        <v>1</v>
      </c>
      <c r="T7">
        <v>3</v>
      </c>
      <c r="U7">
        <v>12</v>
      </c>
      <c r="V7">
        <v>83.160057067871094</v>
      </c>
    </row>
    <row r="8" spans="1:25" x14ac:dyDescent="0.2">
      <c r="A8">
        <v>9</v>
      </c>
      <c r="B8" t="s">
        <v>192</v>
      </c>
      <c r="C8" t="b">
        <v>0</v>
      </c>
      <c r="D8" t="s">
        <v>748</v>
      </c>
      <c r="E8" t="s">
        <v>673</v>
      </c>
      <c r="F8" t="s">
        <v>781</v>
      </c>
      <c r="G8" t="s">
        <v>782</v>
      </c>
      <c r="H8" t="s">
        <v>783</v>
      </c>
      <c r="I8" t="s">
        <v>784</v>
      </c>
      <c r="J8">
        <v>2.8141517578627999</v>
      </c>
      <c r="M8">
        <v>22.050888116072301</v>
      </c>
      <c r="N8">
        <v>0.98266912221831004</v>
      </c>
      <c r="O8">
        <v>22.050888116072301</v>
      </c>
      <c r="Q8" t="b">
        <v>1</v>
      </c>
      <c r="R8">
        <v>77428.482032838001</v>
      </c>
      <c r="S8" t="b">
        <v>1</v>
      </c>
      <c r="T8">
        <v>3</v>
      </c>
      <c r="U8">
        <v>14</v>
      </c>
      <c r="V8">
        <v>83.159065246582003</v>
      </c>
    </row>
    <row r="9" spans="1:25" x14ac:dyDescent="0.2">
      <c r="A9">
        <v>10</v>
      </c>
      <c r="B9" t="s">
        <v>193</v>
      </c>
      <c r="C9" t="b">
        <v>0</v>
      </c>
      <c r="D9" t="s">
        <v>749</v>
      </c>
      <c r="E9" t="s">
        <v>673</v>
      </c>
      <c r="F9" t="s">
        <v>781</v>
      </c>
      <c r="G9" t="s">
        <v>782</v>
      </c>
      <c r="H9" t="s">
        <v>783</v>
      </c>
      <c r="I9" t="s">
        <v>784</v>
      </c>
      <c r="J9">
        <v>2.7965857876557898</v>
      </c>
      <c r="M9">
        <v>22.075309997776799</v>
      </c>
      <c r="N9">
        <v>0.95980984081756304</v>
      </c>
      <c r="O9">
        <v>22.075309997776799</v>
      </c>
      <c r="Q9" t="b">
        <v>1</v>
      </c>
      <c r="R9">
        <v>77428.482032838001</v>
      </c>
      <c r="S9" t="b">
        <v>1</v>
      </c>
      <c r="T9">
        <v>3</v>
      </c>
      <c r="U9">
        <v>15</v>
      </c>
      <c r="V9">
        <v>83.067527770996094</v>
      </c>
    </row>
    <row r="10" spans="1:25" x14ac:dyDescent="0.2">
      <c r="A10">
        <v>11</v>
      </c>
      <c r="B10" t="s">
        <v>194</v>
      </c>
      <c r="C10" t="b">
        <v>0</v>
      </c>
      <c r="D10" t="s">
        <v>750</v>
      </c>
      <c r="E10" t="s">
        <v>673</v>
      </c>
      <c r="F10" t="s">
        <v>781</v>
      </c>
      <c r="G10" t="s">
        <v>782</v>
      </c>
      <c r="H10" t="s">
        <v>783</v>
      </c>
      <c r="I10" t="s">
        <v>784</v>
      </c>
      <c r="J10">
        <v>2.8003470550616298</v>
      </c>
      <c r="M10">
        <v>24.1185940086499</v>
      </c>
      <c r="N10">
        <v>0.97858759865590195</v>
      </c>
      <c r="O10">
        <v>24.1185940086499</v>
      </c>
      <c r="Q10" t="b">
        <v>1</v>
      </c>
      <c r="R10">
        <v>77428.482032838001</v>
      </c>
      <c r="S10" t="b">
        <v>1</v>
      </c>
      <c r="T10">
        <v>3</v>
      </c>
      <c r="U10">
        <v>15</v>
      </c>
      <c r="V10">
        <v>83.067527770996094</v>
      </c>
    </row>
    <row r="11" spans="1:25" x14ac:dyDescent="0.2">
      <c r="A11">
        <v>15</v>
      </c>
      <c r="B11" t="s">
        <v>198</v>
      </c>
      <c r="C11" t="b">
        <v>0</v>
      </c>
      <c r="D11" t="s">
        <v>742</v>
      </c>
      <c r="E11" t="s">
        <v>673</v>
      </c>
      <c r="F11" t="s">
        <v>781</v>
      </c>
      <c r="G11" t="s">
        <v>782</v>
      </c>
      <c r="H11" t="s">
        <v>783</v>
      </c>
      <c r="I11" t="s">
        <v>784</v>
      </c>
      <c r="J11">
        <v>2.7940457974480299</v>
      </c>
      <c r="M11">
        <v>31.613178692518701</v>
      </c>
      <c r="N11">
        <v>0.98638769453841102</v>
      </c>
      <c r="O11">
        <v>31.613178692518701</v>
      </c>
      <c r="Q11" t="b">
        <v>1</v>
      </c>
      <c r="R11">
        <v>77428.482032838001</v>
      </c>
      <c r="S11" t="b">
        <v>1</v>
      </c>
      <c r="T11">
        <v>3</v>
      </c>
      <c r="U11">
        <v>21</v>
      </c>
      <c r="V11">
        <v>83.161781311035099</v>
      </c>
    </row>
    <row r="12" spans="1:25" x14ac:dyDescent="0.2">
      <c r="A12">
        <v>51</v>
      </c>
      <c r="B12" t="s">
        <v>234</v>
      </c>
      <c r="C12" t="b">
        <v>0</v>
      </c>
      <c r="D12" t="s">
        <v>726</v>
      </c>
      <c r="E12" t="s">
        <v>674</v>
      </c>
      <c r="F12" t="s">
        <v>781</v>
      </c>
      <c r="G12" t="s">
        <v>782</v>
      </c>
      <c r="H12" t="s">
        <v>783</v>
      </c>
      <c r="I12" t="s">
        <v>784</v>
      </c>
      <c r="J12">
        <v>2.8093587497064201</v>
      </c>
      <c r="M12">
        <v>22.342676567346501</v>
      </c>
      <c r="N12">
        <v>0.98708220609129904</v>
      </c>
      <c r="O12">
        <v>22.342676567346501</v>
      </c>
      <c r="Q12" t="b">
        <v>1</v>
      </c>
      <c r="R12">
        <v>58962.949959689802</v>
      </c>
      <c r="S12" t="b">
        <v>1</v>
      </c>
      <c r="T12">
        <v>3</v>
      </c>
      <c r="U12">
        <v>14</v>
      </c>
      <c r="V12">
        <v>78.950134277343693</v>
      </c>
    </row>
    <row r="13" spans="1:25" x14ac:dyDescent="0.2">
      <c r="A13">
        <v>52</v>
      </c>
      <c r="B13" t="s">
        <v>235</v>
      </c>
      <c r="C13" t="b">
        <v>0</v>
      </c>
      <c r="D13" t="s">
        <v>729</v>
      </c>
      <c r="E13" t="s">
        <v>674</v>
      </c>
      <c r="F13" t="s">
        <v>781</v>
      </c>
      <c r="G13" t="s">
        <v>782</v>
      </c>
      <c r="H13" t="s">
        <v>783</v>
      </c>
      <c r="I13" t="s">
        <v>784</v>
      </c>
      <c r="J13">
        <v>2.7826277115331002</v>
      </c>
      <c r="M13">
        <v>22.622946545738699</v>
      </c>
      <c r="N13">
        <v>0.97848031744560704</v>
      </c>
      <c r="O13">
        <v>22.622946545738699</v>
      </c>
      <c r="Q13" t="b">
        <v>1</v>
      </c>
      <c r="R13">
        <v>58962.949959689802</v>
      </c>
      <c r="S13" t="b">
        <v>1</v>
      </c>
      <c r="T13">
        <v>3</v>
      </c>
      <c r="U13">
        <v>13</v>
      </c>
      <c r="V13">
        <v>78.950134277343693</v>
      </c>
    </row>
    <row r="14" spans="1:25" x14ac:dyDescent="0.2">
      <c r="A14">
        <v>53</v>
      </c>
      <c r="B14" t="s">
        <v>236</v>
      </c>
      <c r="C14" t="b">
        <v>0</v>
      </c>
      <c r="D14" t="s">
        <v>730</v>
      </c>
      <c r="E14" t="s">
        <v>674</v>
      </c>
      <c r="F14" t="s">
        <v>781</v>
      </c>
      <c r="G14" t="s">
        <v>782</v>
      </c>
      <c r="H14" t="s">
        <v>783</v>
      </c>
      <c r="I14" t="s">
        <v>784</v>
      </c>
      <c r="J14">
        <v>2.7181538429628098</v>
      </c>
      <c r="M14">
        <v>23.0780893817725</v>
      </c>
      <c r="N14">
        <v>0.97523835869583297</v>
      </c>
      <c r="O14">
        <v>23.0780893817725</v>
      </c>
      <c r="Q14" t="b">
        <v>1</v>
      </c>
      <c r="R14">
        <v>58962.949959689802</v>
      </c>
      <c r="S14" t="b">
        <v>1</v>
      </c>
      <c r="T14">
        <v>3</v>
      </c>
      <c r="U14">
        <v>14</v>
      </c>
      <c r="V14">
        <v>79.040756225585895</v>
      </c>
    </row>
    <row r="15" spans="1:25" x14ac:dyDescent="0.2">
      <c r="A15">
        <v>54</v>
      </c>
      <c r="B15" t="s">
        <v>237</v>
      </c>
      <c r="C15" t="b">
        <v>0</v>
      </c>
      <c r="D15" t="s">
        <v>731</v>
      </c>
      <c r="E15" t="s">
        <v>674</v>
      </c>
      <c r="F15" t="s">
        <v>781</v>
      </c>
      <c r="G15" t="s">
        <v>782</v>
      </c>
      <c r="H15" t="s">
        <v>783</v>
      </c>
      <c r="I15" t="s">
        <v>784</v>
      </c>
      <c r="J15">
        <v>2.7751696987187802</v>
      </c>
      <c r="M15">
        <v>29.1501774384271</v>
      </c>
      <c r="N15">
        <v>0.98618578319206995</v>
      </c>
      <c r="O15">
        <v>29.1501774384271</v>
      </c>
      <c r="Q15" t="b">
        <v>1</v>
      </c>
      <c r="R15">
        <v>58962.949959689802</v>
      </c>
      <c r="S15" t="b">
        <v>1</v>
      </c>
      <c r="T15">
        <v>3</v>
      </c>
      <c r="U15">
        <v>20</v>
      </c>
      <c r="V15">
        <v>79.040756225585895</v>
      </c>
    </row>
    <row r="16" spans="1:25" x14ac:dyDescent="0.2">
      <c r="A16">
        <v>55</v>
      </c>
      <c r="B16" t="s">
        <v>238</v>
      </c>
      <c r="C16" t="b">
        <v>0</v>
      </c>
      <c r="D16" t="s">
        <v>732</v>
      </c>
      <c r="E16" t="s">
        <v>674</v>
      </c>
      <c r="F16" t="s">
        <v>781</v>
      </c>
      <c r="G16" t="s">
        <v>782</v>
      </c>
      <c r="H16" t="s">
        <v>783</v>
      </c>
      <c r="I16" t="s">
        <v>784</v>
      </c>
      <c r="J16">
        <v>2.7914066045186798</v>
      </c>
      <c r="M16">
        <v>28.755246119110598</v>
      </c>
      <c r="N16">
        <v>0.977729443131374</v>
      </c>
      <c r="O16">
        <v>28.755246119110598</v>
      </c>
      <c r="Q16" t="b">
        <v>1</v>
      </c>
      <c r="R16">
        <v>58962.949959689802</v>
      </c>
      <c r="S16" t="b">
        <v>1</v>
      </c>
      <c r="T16">
        <v>3</v>
      </c>
      <c r="U16">
        <v>19</v>
      </c>
      <c r="V16">
        <v>79.040756225585895</v>
      </c>
    </row>
    <row r="17" spans="1:22" x14ac:dyDescent="0.2">
      <c r="A17">
        <v>56</v>
      </c>
      <c r="B17" t="s">
        <v>239</v>
      </c>
      <c r="C17" t="b">
        <v>0</v>
      </c>
      <c r="D17" t="s">
        <v>747</v>
      </c>
      <c r="E17" t="s">
        <v>674</v>
      </c>
      <c r="F17" t="s">
        <v>781</v>
      </c>
      <c r="G17" t="s">
        <v>782</v>
      </c>
      <c r="H17" t="s">
        <v>783</v>
      </c>
      <c r="I17" t="s">
        <v>784</v>
      </c>
      <c r="J17">
        <v>2.7729835810812098</v>
      </c>
      <c r="M17">
        <v>23.219008285601198</v>
      </c>
      <c r="N17">
        <v>0.976384105951977</v>
      </c>
      <c r="O17">
        <v>23.219008285601198</v>
      </c>
      <c r="Q17" t="b">
        <v>1</v>
      </c>
      <c r="R17">
        <v>58962.949959689802</v>
      </c>
      <c r="S17" t="b">
        <v>1</v>
      </c>
      <c r="T17">
        <v>3</v>
      </c>
      <c r="U17">
        <v>14</v>
      </c>
      <c r="V17">
        <v>79.040756225585895</v>
      </c>
    </row>
    <row r="18" spans="1:22" x14ac:dyDescent="0.2">
      <c r="A18">
        <v>57</v>
      </c>
      <c r="B18" t="s">
        <v>240</v>
      </c>
      <c r="C18" t="b">
        <v>0</v>
      </c>
      <c r="D18" t="s">
        <v>748</v>
      </c>
      <c r="E18" t="s">
        <v>674</v>
      </c>
      <c r="F18" t="s">
        <v>781</v>
      </c>
      <c r="G18" t="s">
        <v>782</v>
      </c>
      <c r="H18" t="s">
        <v>783</v>
      </c>
      <c r="I18" t="s">
        <v>784</v>
      </c>
      <c r="J18">
        <v>2.7921930366008398</v>
      </c>
      <c r="M18">
        <v>22.957687195959601</v>
      </c>
      <c r="N18">
        <v>0.97315433513129002</v>
      </c>
      <c r="O18">
        <v>22.957687195959601</v>
      </c>
      <c r="Q18" t="b">
        <v>1</v>
      </c>
      <c r="R18">
        <v>58962.949959689802</v>
      </c>
      <c r="S18" t="b">
        <v>1</v>
      </c>
      <c r="T18">
        <v>3</v>
      </c>
      <c r="U18">
        <v>13</v>
      </c>
      <c r="V18">
        <v>79.039932250976506</v>
      </c>
    </row>
    <row r="19" spans="1:22" x14ac:dyDescent="0.2">
      <c r="A19">
        <v>58</v>
      </c>
      <c r="B19" t="s">
        <v>241</v>
      </c>
      <c r="C19" t="b">
        <v>0</v>
      </c>
      <c r="D19" t="s">
        <v>749</v>
      </c>
      <c r="E19" t="s">
        <v>674</v>
      </c>
      <c r="F19" t="s">
        <v>781</v>
      </c>
      <c r="G19" t="s">
        <v>782</v>
      </c>
      <c r="H19" t="s">
        <v>783</v>
      </c>
      <c r="I19" t="s">
        <v>784</v>
      </c>
      <c r="J19">
        <v>2.79046857008389</v>
      </c>
      <c r="M19">
        <v>22.456607033748401</v>
      </c>
      <c r="N19">
        <v>0.97175819838391497</v>
      </c>
      <c r="O19">
        <v>22.456607033748401</v>
      </c>
      <c r="Q19" t="b">
        <v>1</v>
      </c>
      <c r="R19">
        <v>58962.949959689802</v>
      </c>
      <c r="S19" t="b">
        <v>1</v>
      </c>
      <c r="T19">
        <v>3</v>
      </c>
      <c r="U19">
        <v>15</v>
      </c>
      <c r="V19">
        <v>79.039932250976506</v>
      </c>
    </row>
    <row r="20" spans="1:22" x14ac:dyDescent="0.2">
      <c r="A20">
        <v>59</v>
      </c>
      <c r="B20" t="s">
        <v>242</v>
      </c>
      <c r="C20" t="b">
        <v>0</v>
      </c>
      <c r="D20" t="s">
        <v>750</v>
      </c>
      <c r="E20" t="s">
        <v>674</v>
      </c>
      <c r="F20" t="s">
        <v>781</v>
      </c>
      <c r="G20" t="s">
        <v>782</v>
      </c>
      <c r="H20" t="s">
        <v>783</v>
      </c>
      <c r="I20" t="s">
        <v>784</v>
      </c>
      <c r="J20">
        <v>2.7929879948971199</v>
      </c>
      <c r="M20">
        <v>24.145087431497799</v>
      </c>
      <c r="N20">
        <v>0.97900062383213904</v>
      </c>
      <c r="O20">
        <v>24.145087431497799</v>
      </c>
      <c r="Q20" t="b">
        <v>1</v>
      </c>
      <c r="R20">
        <v>58962.949959689802</v>
      </c>
      <c r="S20" t="b">
        <v>1</v>
      </c>
      <c r="T20">
        <v>3</v>
      </c>
      <c r="U20">
        <v>15</v>
      </c>
      <c r="V20">
        <v>79.039932250976506</v>
      </c>
    </row>
    <row r="21" spans="1:22" x14ac:dyDescent="0.2">
      <c r="A21">
        <v>63</v>
      </c>
      <c r="B21" t="s">
        <v>246</v>
      </c>
      <c r="C21" t="b">
        <v>0</v>
      </c>
      <c r="D21" t="s">
        <v>742</v>
      </c>
      <c r="E21" t="s">
        <v>674</v>
      </c>
      <c r="F21" t="s">
        <v>781</v>
      </c>
      <c r="G21" t="s">
        <v>782</v>
      </c>
      <c r="H21" t="s">
        <v>783</v>
      </c>
      <c r="I21" t="s">
        <v>784</v>
      </c>
      <c r="J21">
        <v>2.7459343802399601</v>
      </c>
      <c r="M21">
        <v>33.387275175525403</v>
      </c>
      <c r="N21">
        <v>0.98344230399527899</v>
      </c>
      <c r="O21">
        <v>33.387275175525403</v>
      </c>
      <c r="Q21" t="b">
        <v>1</v>
      </c>
      <c r="R21">
        <v>58962.949959689802</v>
      </c>
      <c r="S21" t="b">
        <v>1</v>
      </c>
      <c r="T21">
        <v>3</v>
      </c>
      <c r="U21">
        <v>22</v>
      </c>
      <c r="V21">
        <v>78.126701354980398</v>
      </c>
    </row>
    <row r="22" spans="1:22" x14ac:dyDescent="0.2">
      <c r="A22">
        <v>97</v>
      </c>
      <c r="B22" t="s">
        <v>280</v>
      </c>
      <c r="C22" t="b">
        <v>0</v>
      </c>
      <c r="D22" t="s">
        <v>728</v>
      </c>
      <c r="E22" s="35" t="s">
        <v>832</v>
      </c>
      <c r="F22" t="s">
        <v>781</v>
      </c>
      <c r="G22" t="s">
        <v>782</v>
      </c>
      <c r="H22" t="s">
        <v>783</v>
      </c>
      <c r="I22" t="s">
        <v>784</v>
      </c>
      <c r="J22">
        <v>2.8049602622365701</v>
      </c>
      <c r="M22">
        <v>25.313210475681501</v>
      </c>
      <c r="N22">
        <v>0.98787549936178298</v>
      </c>
      <c r="O22">
        <v>25.313210475681501</v>
      </c>
      <c r="Q22" t="b">
        <v>1</v>
      </c>
      <c r="R22">
        <v>66176.606379227305</v>
      </c>
      <c r="S22" t="b">
        <v>1</v>
      </c>
      <c r="T22">
        <v>3</v>
      </c>
      <c r="U22">
        <v>16</v>
      </c>
      <c r="V22">
        <v>83.527366638183594</v>
      </c>
    </row>
    <row r="23" spans="1:22" x14ac:dyDescent="0.2">
      <c r="A23">
        <v>98</v>
      </c>
      <c r="B23" t="s">
        <v>281</v>
      </c>
      <c r="C23" t="b">
        <v>0</v>
      </c>
      <c r="D23" t="s">
        <v>727</v>
      </c>
      <c r="E23" s="35" t="s">
        <v>832</v>
      </c>
      <c r="F23" t="s">
        <v>781</v>
      </c>
      <c r="G23" t="s">
        <v>782</v>
      </c>
      <c r="H23" t="s">
        <v>783</v>
      </c>
      <c r="I23" t="s">
        <v>784</v>
      </c>
      <c r="J23">
        <v>2.8006860030087699</v>
      </c>
      <c r="M23">
        <v>20.040066358808598</v>
      </c>
      <c r="N23">
        <v>0.98440676873599697</v>
      </c>
      <c r="O23">
        <v>20.040066358808598</v>
      </c>
      <c r="Q23" t="b">
        <v>1</v>
      </c>
      <c r="R23">
        <v>66176.606379227305</v>
      </c>
      <c r="S23" t="b">
        <v>1</v>
      </c>
      <c r="T23">
        <v>3</v>
      </c>
      <c r="U23">
        <v>10</v>
      </c>
      <c r="V23">
        <v>83.435821533203097</v>
      </c>
    </row>
    <row r="24" spans="1:22" x14ac:dyDescent="0.2">
      <c r="A24">
        <v>99</v>
      </c>
      <c r="B24" t="s">
        <v>282</v>
      </c>
      <c r="C24" t="b">
        <v>0</v>
      </c>
      <c r="D24" t="s">
        <v>726</v>
      </c>
      <c r="E24" s="35" t="s">
        <v>832</v>
      </c>
      <c r="F24" t="s">
        <v>781</v>
      </c>
      <c r="G24" t="s">
        <v>782</v>
      </c>
      <c r="H24" t="s">
        <v>783</v>
      </c>
      <c r="I24" t="s">
        <v>784</v>
      </c>
      <c r="J24">
        <v>2.7935259171106299</v>
      </c>
      <c r="M24">
        <v>16.079831085350499</v>
      </c>
      <c r="N24">
        <v>0.98725751309919096</v>
      </c>
      <c r="O24">
        <v>16.079831085350499</v>
      </c>
      <c r="Q24" t="b">
        <v>1</v>
      </c>
      <c r="R24">
        <v>66176.606379227305</v>
      </c>
      <c r="S24" t="b">
        <v>1</v>
      </c>
      <c r="T24">
        <v>3</v>
      </c>
      <c r="U24">
        <v>8</v>
      </c>
      <c r="V24">
        <v>83.435821533203097</v>
      </c>
    </row>
    <row r="25" spans="1:22" x14ac:dyDescent="0.2">
      <c r="A25">
        <v>108</v>
      </c>
      <c r="B25" t="s">
        <v>291</v>
      </c>
      <c r="C25" t="b">
        <v>0</v>
      </c>
      <c r="D25" t="s">
        <v>736</v>
      </c>
      <c r="E25" s="35" t="s">
        <v>833</v>
      </c>
      <c r="F25" t="s">
        <v>781</v>
      </c>
      <c r="G25" t="s">
        <v>782</v>
      </c>
      <c r="H25" t="s">
        <v>783</v>
      </c>
      <c r="I25" t="s">
        <v>784</v>
      </c>
      <c r="J25">
        <v>2.7820508199646401</v>
      </c>
      <c r="M25">
        <v>21.530374257041601</v>
      </c>
      <c r="N25">
        <v>0.98972181809787196</v>
      </c>
      <c r="O25">
        <v>21.530374257041601</v>
      </c>
      <c r="Q25" t="b">
        <v>1</v>
      </c>
      <c r="R25">
        <v>66176.606379227305</v>
      </c>
      <c r="S25" t="b">
        <v>1</v>
      </c>
      <c r="T25">
        <v>3</v>
      </c>
      <c r="U25">
        <v>13</v>
      </c>
      <c r="V25">
        <v>83.616744995117102</v>
      </c>
    </row>
    <row r="26" spans="1:22" x14ac:dyDescent="0.2">
      <c r="A26">
        <v>109</v>
      </c>
      <c r="B26" t="s">
        <v>292</v>
      </c>
      <c r="C26" t="b">
        <v>0</v>
      </c>
      <c r="D26" t="s">
        <v>735</v>
      </c>
      <c r="E26" s="35" t="s">
        <v>833</v>
      </c>
      <c r="F26" t="s">
        <v>781</v>
      </c>
      <c r="G26" t="s">
        <v>782</v>
      </c>
      <c r="H26" t="s">
        <v>783</v>
      </c>
      <c r="I26" t="s">
        <v>784</v>
      </c>
      <c r="J26">
        <v>2.7755465969809099</v>
      </c>
      <c r="M26">
        <v>18.177603722307499</v>
      </c>
      <c r="N26">
        <v>0.98573345664980705</v>
      </c>
      <c r="O26">
        <v>18.177603722307499</v>
      </c>
      <c r="Q26" t="b">
        <v>1</v>
      </c>
      <c r="R26">
        <v>66176.606379227305</v>
      </c>
      <c r="S26" t="b">
        <v>1</v>
      </c>
      <c r="T26">
        <v>3</v>
      </c>
      <c r="U26">
        <v>9</v>
      </c>
      <c r="V26">
        <v>83.619522094726506</v>
      </c>
    </row>
    <row r="27" spans="1:22" x14ac:dyDescent="0.2">
      <c r="A27">
        <v>110</v>
      </c>
      <c r="B27" t="s">
        <v>293</v>
      </c>
      <c r="C27" t="b">
        <v>0</v>
      </c>
      <c r="D27" t="s">
        <v>734</v>
      </c>
      <c r="E27" s="35" t="s">
        <v>833</v>
      </c>
      <c r="F27" t="s">
        <v>781</v>
      </c>
      <c r="G27" t="s">
        <v>782</v>
      </c>
      <c r="H27" t="s">
        <v>783</v>
      </c>
      <c r="I27" t="s">
        <v>784</v>
      </c>
      <c r="J27">
        <v>2.76817303818141</v>
      </c>
      <c r="M27">
        <v>15.1085869855805</v>
      </c>
      <c r="N27">
        <v>0.98678442201653105</v>
      </c>
      <c r="O27">
        <v>15.1085869855805</v>
      </c>
      <c r="Q27" t="b">
        <v>1</v>
      </c>
      <c r="R27">
        <v>66176.606379227305</v>
      </c>
      <c r="S27" t="b">
        <v>1</v>
      </c>
      <c r="T27">
        <v>3</v>
      </c>
      <c r="U27">
        <v>9</v>
      </c>
      <c r="V27">
        <v>83.619522094726506</v>
      </c>
    </row>
    <row r="28" spans="1:22" x14ac:dyDescent="0.2">
      <c r="A28">
        <v>111</v>
      </c>
      <c r="B28" t="s">
        <v>294</v>
      </c>
      <c r="C28" t="b">
        <v>0</v>
      </c>
      <c r="D28" t="s">
        <v>742</v>
      </c>
      <c r="E28" t="s">
        <v>831</v>
      </c>
      <c r="F28" t="s">
        <v>781</v>
      </c>
      <c r="G28" t="s">
        <v>782</v>
      </c>
      <c r="H28" t="s">
        <v>783</v>
      </c>
      <c r="I28" t="s">
        <v>784</v>
      </c>
      <c r="J28">
        <v>2.7711602458757798</v>
      </c>
      <c r="M28">
        <v>33.6313243677222</v>
      </c>
      <c r="N28">
        <v>0.98789634199448295</v>
      </c>
      <c r="O28">
        <v>33.6313243677222</v>
      </c>
      <c r="Q28" t="b">
        <v>1</v>
      </c>
      <c r="R28">
        <v>66176.606379227305</v>
      </c>
      <c r="S28" t="b">
        <v>1</v>
      </c>
      <c r="T28">
        <v>3</v>
      </c>
      <c r="U28">
        <v>24</v>
      </c>
      <c r="V28">
        <v>83.344879150390597</v>
      </c>
    </row>
    <row r="29" spans="1:22" x14ac:dyDescent="0.2">
      <c r="A29">
        <v>147</v>
      </c>
      <c r="B29" t="s">
        <v>330</v>
      </c>
      <c r="C29" t="b">
        <v>0</v>
      </c>
      <c r="D29" t="s">
        <v>726</v>
      </c>
      <c r="E29" t="s">
        <v>675</v>
      </c>
      <c r="F29" t="s">
        <v>781</v>
      </c>
      <c r="G29" t="s">
        <v>782</v>
      </c>
      <c r="H29" t="s">
        <v>783</v>
      </c>
      <c r="I29" t="s">
        <v>784</v>
      </c>
      <c r="J29">
        <v>2.7948712437698102</v>
      </c>
      <c r="M29">
        <v>15.228549684905399</v>
      </c>
      <c r="N29">
        <v>0.98417894688109098</v>
      </c>
      <c r="O29">
        <v>15.228549684905399</v>
      </c>
      <c r="Q29" t="b">
        <v>1</v>
      </c>
      <c r="R29">
        <v>62266.731859020001</v>
      </c>
      <c r="S29" t="b">
        <v>1</v>
      </c>
      <c r="T29">
        <v>3</v>
      </c>
      <c r="U29">
        <v>8</v>
      </c>
      <c r="V29">
        <v>86.273704528808594</v>
      </c>
    </row>
    <row r="30" spans="1:22" x14ac:dyDescent="0.2">
      <c r="A30">
        <v>148</v>
      </c>
      <c r="B30" t="s">
        <v>331</v>
      </c>
      <c r="C30" t="b">
        <v>0</v>
      </c>
      <c r="D30" t="s">
        <v>729</v>
      </c>
      <c r="E30" t="s">
        <v>675</v>
      </c>
      <c r="F30" t="s">
        <v>781</v>
      </c>
      <c r="G30" t="s">
        <v>782</v>
      </c>
      <c r="H30" t="s">
        <v>783</v>
      </c>
      <c r="I30" t="s">
        <v>784</v>
      </c>
      <c r="J30">
        <v>2.8000683074893402</v>
      </c>
      <c r="M30">
        <v>15.5522887047387</v>
      </c>
      <c r="N30">
        <v>0.98191197445142098</v>
      </c>
      <c r="O30">
        <v>15.5522887047387</v>
      </c>
      <c r="Q30" t="b">
        <v>1</v>
      </c>
      <c r="R30">
        <v>62266.731859020001</v>
      </c>
      <c r="S30" t="b">
        <v>1</v>
      </c>
      <c r="T30">
        <v>3</v>
      </c>
      <c r="U30">
        <v>9</v>
      </c>
      <c r="V30">
        <v>86.273704528808594</v>
      </c>
    </row>
    <row r="31" spans="1:22" x14ac:dyDescent="0.2">
      <c r="A31">
        <v>149</v>
      </c>
      <c r="B31" t="s">
        <v>332</v>
      </c>
      <c r="C31" t="b">
        <v>0</v>
      </c>
      <c r="D31" t="s">
        <v>730</v>
      </c>
      <c r="E31" t="s">
        <v>675</v>
      </c>
      <c r="F31" t="s">
        <v>781</v>
      </c>
      <c r="G31" t="s">
        <v>782</v>
      </c>
      <c r="H31" t="s">
        <v>783</v>
      </c>
      <c r="I31" t="s">
        <v>784</v>
      </c>
      <c r="J31">
        <v>2.80013235112864</v>
      </c>
      <c r="M31">
        <v>15.2433678442349</v>
      </c>
      <c r="N31">
        <v>0.98640383222082495</v>
      </c>
      <c r="O31">
        <v>15.2433678442349</v>
      </c>
      <c r="Q31" t="b">
        <v>1</v>
      </c>
      <c r="R31">
        <v>62266.731859020001</v>
      </c>
      <c r="S31" t="b">
        <v>1</v>
      </c>
      <c r="T31">
        <v>3</v>
      </c>
      <c r="U31">
        <v>7</v>
      </c>
      <c r="V31">
        <v>86.363967895507798</v>
      </c>
    </row>
    <row r="32" spans="1:22" x14ac:dyDescent="0.2">
      <c r="A32">
        <v>150</v>
      </c>
      <c r="B32" t="s">
        <v>333</v>
      </c>
      <c r="C32" t="b">
        <v>0</v>
      </c>
      <c r="D32" t="s">
        <v>731</v>
      </c>
      <c r="E32" t="s">
        <v>675</v>
      </c>
      <c r="F32" t="s">
        <v>781</v>
      </c>
      <c r="G32" t="s">
        <v>782</v>
      </c>
      <c r="H32" t="s">
        <v>783</v>
      </c>
      <c r="I32" t="s">
        <v>784</v>
      </c>
      <c r="J32">
        <v>2.7816139478221098</v>
      </c>
      <c r="M32">
        <v>15.844912577478199</v>
      </c>
      <c r="N32">
        <v>0.98984615066089199</v>
      </c>
      <c r="O32">
        <v>15.844912577478199</v>
      </c>
      <c r="Q32" t="b">
        <v>1</v>
      </c>
      <c r="R32">
        <v>62266.731859020001</v>
      </c>
      <c r="S32" t="b">
        <v>1</v>
      </c>
      <c r="T32">
        <v>3</v>
      </c>
      <c r="U32">
        <v>9</v>
      </c>
      <c r="V32">
        <v>86.363967895507798</v>
      </c>
    </row>
    <row r="33" spans="1:25" x14ac:dyDescent="0.2">
      <c r="A33">
        <v>151</v>
      </c>
      <c r="B33" t="s">
        <v>334</v>
      </c>
      <c r="C33" t="b">
        <v>0</v>
      </c>
      <c r="D33" t="s">
        <v>732</v>
      </c>
      <c r="E33" t="s">
        <v>675</v>
      </c>
      <c r="F33" t="s">
        <v>781</v>
      </c>
      <c r="G33" t="s">
        <v>782</v>
      </c>
      <c r="H33" t="s">
        <v>783</v>
      </c>
      <c r="I33" t="s">
        <v>784</v>
      </c>
      <c r="J33">
        <v>2.77583854652665</v>
      </c>
      <c r="M33">
        <v>16.477191864167899</v>
      </c>
      <c r="N33">
        <v>0.98428113735503597</v>
      </c>
      <c r="O33">
        <v>16.477191864167899</v>
      </c>
      <c r="Q33" t="b">
        <v>1</v>
      </c>
      <c r="R33">
        <v>62266.731859020001</v>
      </c>
      <c r="S33" t="b">
        <v>1</v>
      </c>
      <c r="T33">
        <v>3</v>
      </c>
      <c r="U33">
        <v>8</v>
      </c>
      <c r="V33">
        <v>86.363967895507798</v>
      </c>
    </row>
    <row r="34" spans="1:25" x14ac:dyDescent="0.2">
      <c r="A34">
        <v>152</v>
      </c>
      <c r="B34" t="s">
        <v>335</v>
      </c>
      <c r="C34" t="b">
        <v>0</v>
      </c>
      <c r="D34" t="s">
        <v>747</v>
      </c>
      <c r="E34" t="s">
        <v>675</v>
      </c>
      <c r="F34" t="s">
        <v>781</v>
      </c>
      <c r="G34" t="s">
        <v>782</v>
      </c>
      <c r="H34" t="s">
        <v>783</v>
      </c>
      <c r="I34" t="s">
        <v>784</v>
      </c>
      <c r="J34">
        <v>2.7646456331309199</v>
      </c>
      <c r="M34">
        <v>16.330081869004001</v>
      </c>
      <c r="N34">
        <v>0.98328980797405896</v>
      </c>
      <c r="O34">
        <v>16.330081869004001</v>
      </c>
      <c r="Q34" t="b">
        <v>1</v>
      </c>
      <c r="R34">
        <v>62266.731859020001</v>
      </c>
      <c r="S34" t="b">
        <v>1</v>
      </c>
      <c r="T34">
        <v>3</v>
      </c>
      <c r="U34">
        <v>9</v>
      </c>
      <c r="V34">
        <v>86.363967895507798</v>
      </c>
    </row>
    <row r="35" spans="1:25" x14ac:dyDescent="0.2">
      <c r="A35">
        <v>153</v>
      </c>
      <c r="B35" t="s">
        <v>336</v>
      </c>
      <c r="C35" t="b">
        <v>0</v>
      </c>
      <c r="D35" t="s">
        <v>748</v>
      </c>
      <c r="E35" t="s">
        <v>675</v>
      </c>
      <c r="F35" t="s">
        <v>781</v>
      </c>
      <c r="G35" t="s">
        <v>782</v>
      </c>
      <c r="H35" t="s">
        <v>783</v>
      </c>
      <c r="I35" t="s">
        <v>784</v>
      </c>
      <c r="J35">
        <v>2.7914498696163799</v>
      </c>
      <c r="M35">
        <v>16.459287386870599</v>
      </c>
      <c r="N35">
        <v>0.98507867637830104</v>
      </c>
      <c r="O35">
        <v>16.459287386870599</v>
      </c>
      <c r="Q35" t="b">
        <v>1</v>
      </c>
      <c r="R35">
        <v>62266.731859020001</v>
      </c>
      <c r="S35" t="b">
        <v>1</v>
      </c>
      <c r="T35">
        <v>3</v>
      </c>
      <c r="U35">
        <v>10</v>
      </c>
      <c r="V35">
        <v>86.362831115722599</v>
      </c>
    </row>
    <row r="36" spans="1:25" x14ac:dyDescent="0.2">
      <c r="A36">
        <v>154</v>
      </c>
      <c r="B36" t="s">
        <v>337</v>
      </c>
      <c r="C36" t="b">
        <v>0</v>
      </c>
      <c r="D36" t="s">
        <v>749</v>
      </c>
      <c r="E36" t="s">
        <v>675</v>
      </c>
      <c r="F36" t="s">
        <v>781</v>
      </c>
      <c r="G36" t="s">
        <v>782</v>
      </c>
      <c r="H36" t="s">
        <v>783</v>
      </c>
      <c r="I36" t="s">
        <v>784</v>
      </c>
      <c r="J36">
        <v>2.77115145665468</v>
      </c>
      <c r="M36">
        <v>16.1606404890405</v>
      </c>
      <c r="N36">
        <v>0.98624797226224803</v>
      </c>
      <c r="O36">
        <v>16.1606404890405</v>
      </c>
      <c r="Q36" t="b">
        <v>1</v>
      </c>
      <c r="R36">
        <v>62266.731859020001</v>
      </c>
      <c r="S36" t="b">
        <v>1</v>
      </c>
      <c r="T36">
        <v>3</v>
      </c>
      <c r="U36">
        <v>8</v>
      </c>
      <c r="V36">
        <v>86.362831115722599</v>
      </c>
    </row>
    <row r="37" spans="1:25" x14ac:dyDescent="0.2">
      <c r="A37">
        <v>155</v>
      </c>
      <c r="B37" t="s">
        <v>338</v>
      </c>
      <c r="C37" t="b">
        <v>0</v>
      </c>
      <c r="D37" t="s">
        <v>750</v>
      </c>
      <c r="E37" t="s">
        <v>675</v>
      </c>
      <c r="F37" t="s">
        <v>781</v>
      </c>
      <c r="G37" t="s">
        <v>782</v>
      </c>
      <c r="H37" t="s">
        <v>783</v>
      </c>
      <c r="I37" t="s">
        <v>784</v>
      </c>
      <c r="J37">
        <v>2.7755148599945501</v>
      </c>
      <c r="M37">
        <v>18.1213394647013</v>
      </c>
      <c r="N37">
        <v>0.97991979793626405</v>
      </c>
      <c r="O37">
        <v>18.1213394647013</v>
      </c>
      <c r="Q37" t="b">
        <v>1</v>
      </c>
      <c r="R37">
        <v>62266.731859020001</v>
      </c>
      <c r="S37" t="b">
        <v>1</v>
      </c>
      <c r="T37">
        <v>3</v>
      </c>
      <c r="U37">
        <v>11</v>
      </c>
      <c r="V37">
        <v>86.362831115722599</v>
      </c>
    </row>
    <row r="38" spans="1:25" x14ac:dyDescent="0.2">
      <c r="A38">
        <v>159</v>
      </c>
      <c r="B38" t="s">
        <v>342</v>
      </c>
      <c r="C38" t="b">
        <v>0</v>
      </c>
      <c r="D38" t="s">
        <v>742</v>
      </c>
      <c r="E38" t="s">
        <v>675</v>
      </c>
      <c r="F38" t="s">
        <v>781</v>
      </c>
      <c r="G38" t="s">
        <v>782</v>
      </c>
      <c r="H38" t="s">
        <v>783</v>
      </c>
      <c r="I38" t="s">
        <v>785</v>
      </c>
      <c r="J38">
        <v>0</v>
      </c>
      <c r="M38" t="s">
        <v>786</v>
      </c>
      <c r="N38">
        <v>0</v>
      </c>
      <c r="Q38" t="b">
        <v>1</v>
      </c>
      <c r="R38">
        <v>62266.731859020001</v>
      </c>
      <c r="S38" t="b">
        <v>1</v>
      </c>
      <c r="T38">
        <v>3</v>
      </c>
      <c r="U38">
        <v>39</v>
      </c>
      <c r="V38">
        <v>85.542007446289006</v>
      </c>
      <c r="W38">
        <v>88.929244995117102</v>
      </c>
      <c r="X38">
        <v>82.612503051757798</v>
      </c>
      <c r="Y38">
        <v>75.014099121093693</v>
      </c>
    </row>
    <row r="39" spans="1:25" x14ac:dyDescent="0.2">
      <c r="A39">
        <v>193</v>
      </c>
      <c r="B39" t="s">
        <v>376</v>
      </c>
      <c r="C39" t="b">
        <v>0</v>
      </c>
      <c r="D39" t="s">
        <v>728</v>
      </c>
      <c r="E39" s="35" t="s">
        <v>788</v>
      </c>
      <c r="F39" t="s">
        <v>781</v>
      </c>
      <c r="G39" t="s">
        <v>782</v>
      </c>
      <c r="H39" t="s">
        <v>783</v>
      </c>
      <c r="I39" t="s">
        <v>784</v>
      </c>
      <c r="J39">
        <v>2.8085198388038299</v>
      </c>
      <c r="M39">
        <v>33.8591622037655</v>
      </c>
      <c r="N39">
        <v>0.98899914205516604</v>
      </c>
      <c r="O39">
        <v>33.8591622037655</v>
      </c>
      <c r="Q39" t="b">
        <v>1</v>
      </c>
      <c r="R39">
        <v>72029.881931895303</v>
      </c>
      <c r="S39" t="b">
        <v>1</v>
      </c>
      <c r="T39">
        <v>3</v>
      </c>
      <c r="U39">
        <v>24</v>
      </c>
      <c r="V39">
        <v>89.477767944335895</v>
      </c>
    </row>
    <row r="40" spans="1:25" x14ac:dyDescent="0.2">
      <c r="A40">
        <v>194</v>
      </c>
      <c r="B40" t="s">
        <v>377</v>
      </c>
      <c r="C40" t="b">
        <v>0</v>
      </c>
      <c r="D40" t="s">
        <v>727</v>
      </c>
      <c r="E40" s="35" t="s">
        <v>788</v>
      </c>
      <c r="F40" t="s">
        <v>781</v>
      </c>
      <c r="G40" t="s">
        <v>782</v>
      </c>
      <c r="H40" t="s">
        <v>783</v>
      </c>
      <c r="I40" t="s">
        <v>784</v>
      </c>
      <c r="J40">
        <v>2.7932423832209201</v>
      </c>
      <c r="M40">
        <v>26.695982642519201</v>
      </c>
      <c r="N40">
        <v>0.99064081519104896</v>
      </c>
      <c r="O40">
        <v>26.695982642519201</v>
      </c>
      <c r="Q40" t="b">
        <v>1</v>
      </c>
      <c r="R40">
        <v>72029.881931895303</v>
      </c>
      <c r="S40" t="b">
        <v>1</v>
      </c>
      <c r="T40">
        <v>3</v>
      </c>
      <c r="U40">
        <v>18</v>
      </c>
      <c r="V40">
        <v>89.294677734375</v>
      </c>
    </row>
    <row r="41" spans="1:25" x14ac:dyDescent="0.2">
      <c r="A41">
        <v>195</v>
      </c>
      <c r="B41" t="s">
        <v>378</v>
      </c>
      <c r="C41" t="b">
        <v>0</v>
      </c>
      <c r="D41" t="s">
        <v>726</v>
      </c>
      <c r="E41" s="35" t="s">
        <v>788</v>
      </c>
      <c r="F41" t="s">
        <v>781</v>
      </c>
      <c r="G41" t="s">
        <v>782</v>
      </c>
      <c r="H41" t="s">
        <v>783</v>
      </c>
      <c r="I41" t="s">
        <v>784</v>
      </c>
      <c r="J41">
        <v>2.8125046406661101</v>
      </c>
      <c r="M41">
        <v>21.199179413686402</v>
      </c>
      <c r="N41">
        <v>0.968354497418356</v>
      </c>
      <c r="O41">
        <v>21.199179413686402</v>
      </c>
      <c r="Q41" t="b">
        <v>1</v>
      </c>
      <c r="R41">
        <v>72029.881931895303</v>
      </c>
      <c r="S41" t="b">
        <v>1</v>
      </c>
      <c r="T41">
        <v>3</v>
      </c>
      <c r="U41">
        <v>15</v>
      </c>
      <c r="V41">
        <v>89.294677734375</v>
      </c>
    </row>
    <row r="42" spans="1:25" x14ac:dyDescent="0.2">
      <c r="A42">
        <v>204</v>
      </c>
      <c r="B42" t="s">
        <v>387</v>
      </c>
      <c r="C42" t="b">
        <v>0</v>
      </c>
      <c r="D42" t="s">
        <v>736</v>
      </c>
      <c r="E42" s="35" t="s">
        <v>789</v>
      </c>
      <c r="F42" t="s">
        <v>781</v>
      </c>
      <c r="G42" t="s">
        <v>782</v>
      </c>
      <c r="H42" t="s">
        <v>783</v>
      </c>
      <c r="I42" t="s">
        <v>784</v>
      </c>
      <c r="J42">
        <v>2.79355339854289</v>
      </c>
      <c r="M42">
        <v>27.007777715829299</v>
      </c>
      <c r="N42">
        <v>0.98130079531205205</v>
      </c>
      <c r="O42">
        <v>27.007777715829299</v>
      </c>
      <c r="Q42" t="b">
        <v>1</v>
      </c>
      <c r="R42">
        <v>72029.881931895303</v>
      </c>
      <c r="S42" t="b">
        <v>1</v>
      </c>
      <c r="T42">
        <v>3</v>
      </c>
      <c r="U42">
        <v>17</v>
      </c>
      <c r="V42">
        <v>89.566604614257798</v>
      </c>
    </row>
    <row r="43" spans="1:25" x14ac:dyDescent="0.2">
      <c r="A43">
        <v>205</v>
      </c>
      <c r="B43" t="s">
        <v>388</v>
      </c>
      <c r="C43" t="b">
        <v>0</v>
      </c>
      <c r="D43" t="s">
        <v>735</v>
      </c>
      <c r="E43" s="35" t="s">
        <v>789</v>
      </c>
      <c r="F43" t="s">
        <v>781</v>
      </c>
      <c r="G43" t="s">
        <v>782</v>
      </c>
      <c r="H43" t="s">
        <v>783</v>
      </c>
      <c r="I43" t="s">
        <v>784</v>
      </c>
      <c r="J43">
        <v>2.7873758626586902</v>
      </c>
      <c r="M43">
        <v>23.330034877146101</v>
      </c>
      <c r="N43">
        <v>0.98610553670365197</v>
      </c>
      <c r="O43">
        <v>23.330034877146101</v>
      </c>
      <c r="Q43" t="b">
        <v>1</v>
      </c>
      <c r="R43">
        <v>72029.881931895303</v>
      </c>
      <c r="S43" t="b">
        <v>1</v>
      </c>
      <c r="T43">
        <v>3</v>
      </c>
      <c r="U43">
        <v>11</v>
      </c>
      <c r="V43">
        <v>89.570068359375</v>
      </c>
    </row>
    <row r="44" spans="1:25" x14ac:dyDescent="0.2">
      <c r="A44">
        <v>206</v>
      </c>
      <c r="B44" t="s">
        <v>389</v>
      </c>
      <c r="C44" t="b">
        <v>0</v>
      </c>
      <c r="D44" t="s">
        <v>734</v>
      </c>
      <c r="E44" s="35" t="s">
        <v>789</v>
      </c>
      <c r="F44" t="s">
        <v>781</v>
      </c>
      <c r="G44" t="s">
        <v>782</v>
      </c>
      <c r="H44" t="s">
        <v>783</v>
      </c>
      <c r="I44" t="s">
        <v>784</v>
      </c>
      <c r="J44">
        <v>2.7799670613764902</v>
      </c>
      <c r="M44">
        <v>20.183461760678</v>
      </c>
      <c r="N44">
        <v>0.97618597276408403</v>
      </c>
      <c r="O44">
        <v>20.183461760678</v>
      </c>
      <c r="Q44" t="b">
        <v>1</v>
      </c>
      <c r="R44">
        <v>72029.881931895303</v>
      </c>
      <c r="S44" t="b">
        <v>1</v>
      </c>
      <c r="T44">
        <v>3</v>
      </c>
      <c r="U44">
        <v>12</v>
      </c>
      <c r="V44">
        <v>89.570068359375</v>
      </c>
    </row>
    <row r="45" spans="1:25" x14ac:dyDescent="0.2">
      <c r="A45">
        <v>207</v>
      </c>
      <c r="B45" t="s">
        <v>390</v>
      </c>
      <c r="C45" t="b">
        <v>0</v>
      </c>
      <c r="D45" t="s">
        <v>742</v>
      </c>
      <c r="E45" t="s">
        <v>755</v>
      </c>
      <c r="F45" t="s">
        <v>781</v>
      </c>
      <c r="G45" t="s">
        <v>782</v>
      </c>
      <c r="H45" t="s">
        <v>783</v>
      </c>
      <c r="I45" t="s">
        <v>787</v>
      </c>
      <c r="J45">
        <v>2.5296839517591598</v>
      </c>
      <c r="M45">
        <v>38</v>
      </c>
      <c r="N45">
        <v>0.95745987057111503</v>
      </c>
      <c r="O45">
        <v>38</v>
      </c>
      <c r="Q45" t="b">
        <v>1</v>
      </c>
      <c r="R45">
        <v>72029.881931895303</v>
      </c>
      <c r="S45" t="b">
        <v>1</v>
      </c>
      <c r="T45">
        <v>3</v>
      </c>
      <c r="U45">
        <v>26</v>
      </c>
      <c r="V45">
        <v>77.119682312011705</v>
      </c>
    </row>
  </sheetData>
  <conditionalFormatting sqref="J1:J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:M4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248D-718E-8846-ABB1-714742BC83B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027E-73A0-3747-A5D8-92D56B1E8964}">
  <dimension ref="A1:G11"/>
  <sheetViews>
    <sheetView workbookViewId="0">
      <selection activeCell="I5" sqref="I5"/>
    </sheetView>
  </sheetViews>
  <sheetFormatPr baseColWidth="10" defaultRowHeight="16" x14ac:dyDescent="0.2"/>
  <cols>
    <col min="1" max="1" width="18.5" bestFit="1" customWidth="1"/>
    <col min="4" max="5" width="18.5" customWidth="1"/>
  </cols>
  <sheetData>
    <row r="1" spans="1:7" x14ac:dyDescent="0.2">
      <c r="A1" t="s">
        <v>699</v>
      </c>
      <c r="B1" t="s">
        <v>700</v>
      </c>
      <c r="C1" t="s">
        <v>704</v>
      </c>
      <c r="D1" t="s">
        <v>708</v>
      </c>
      <c r="E1" t="s">
        <v>708</v>
      </c>
      <c r="F1" s="97" t="s">
        <v>707</v>
      </c>
      <c r="G1" t="s">
        <v>714</v>
      </c>
    </row>
    <row r="2" spans="1:7" x14ac:dyDescent="0.2">
      <c r="A2" t="s">
        <v>676</v>
      </c>
      <c r="B2" t="s">
        <v>698</v>
      </c>
      <c r="C2" t="s">
        <v>703</v>
      </c>
      <c r="F2" s="97"/>
      <c r="G2">
        <f>VLOOKUP(A2,PrimerEfficiency!$A:$H,8,FALSE)</f>
        <v>2.0499999999999998</v>
      </c>
    </row>
    <row r="3" spans="1:7" x14ac:dyDescent="0.2">
      <c r="A3" t="s">
        <v>673</v>
      </c>
      <c r="B3" t="s">
        <v>696</v>
      </c>
      <c r="C3" t="s">
        <v>705</v>
      </c>
      <c r="G3">
        <f>VLOOKUP(A3,PrimerEfficiency!$A:$H,8,FALSE)</f>
        <v>1.89</v>
      </c>
    </row>
    <row r="4" spans="1:7" x14ac:dyDescent="0.2">
      <c r="A4" t="s">
        <v>674</v>
      </c>
      <c r="B4" t="s">
        <v>695</v>
      </c>
      <c r="C4" t="s">
        <v>706</v>
      </c>
      <c r="G4">
        <f>VLOOKUP(A4,PrimerEfficiency!$A:$H,8,FALSE)</f>
        <v>1.81</v>
      </c>
    </row>
    <row r="5" spans="1:7" x14ac:dyDescent="0.2">
      <c r="A5" t="s">
        <v>675</v>
      </c>
      <c r="B5" t="s">
        <v>73</v>
      </c>
      <c r="C5" t="s">
        <v>702</v>
      </c>
      <c r="G5">
        <f>VLOOKUP(A5,PrimerEfficiency!$A:$H,8,FALSE)</f>
        <v>2</v>
      </c>
    </row>
    <row r="6" spans="1:7" x14ac:dyDescent="0.2">
      <c r="D6" t="s">
        <v>691</v>
      </c>
      <c r="E6" t="s">
        <v>709</v>
      </c>
      <c r="F6">
        <v>2000</v>
      </c>
    </row>
    <row r="7" spans="1:7" x14ac:dyDescent="0.2">
      <c r="D7" t="s">
        <v>686</v>
      </c>
      <c r="E7" t="s">
        <v>709</v>
      </c>
      <c r="F7">
        <v>200</v>
      </c>
    </row>
    <row r="8" spans="1:7" x14ac:dyDescent="0.2">
      <c r="B8" t="s">
        <v>696</v>
      </c>
      <c r="C8" t="s">
        <v>705</v>
      </c>
      <c r="D8" t="s">
        <v>687</v>
      </c>
      <c r="E8" t="s">
        <v>710</v>
      </c>
      <c r="F8">
        <v>20</v>
      </c>
    </row>
    <row r="9" spans="1:7" x14ac:dyDescent="0.2">
      <c r="B9" t="s">
        <v>696</v>
      </c>
      <c r="C9" t="s">
        <v>705</v>
      </c>
      <c r="D9" t="s">
        <v>688</v>
      </c>
      <c r="E9" t="s">
        <v>711</v>
      </c>
      <c r="F9">
        <v>20</v>
      </c>
    </row>
    <row r="10" spans="1:7" x14ac:dyDescent="0.2">
      <c r="B10" t="s">
        <v>695</v>
      </c>
      <c r="C10" t="s">
        <v>706</v>
      </c>
      <c r="D10" t="s">
        <v>689</v>
      </c>
      <c r="E10" t="s">
        <v>712</v>
      </c>
      <c r="F10">
        <v>20</v>
      </c>
    </row>
    <row r="11" spans="1:7" x14ac:dyDescent="0.2">
      <c r="B11" t="s">
        <v>695</v>
      </c>
      <c r="C11" t="s">
        <v>706</v>
      </c>
      <c r="D11" t="s">
        <v>690</v>
      </c>
      <c r="E11" t="s">
        <v>713</v>
      </c>
      <c r="F1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6C3F-AD0B-0444-94CD-44F998D4D66F}">
  <dimension ref="A1:AD162"/>
  <sheetViews>
    <sheetView workbookViewId="0">
      <selection activeCell="N30" sqref="N30"/>
    </sheetView>
  </sheetViews>
  <sheetFormatPr baseColWidth="10" defaultRowHeight="16" x14ac:dyDescent="0.2"/>
  <cols>
    <col min="1" max="1" width="58.6640625" bestFit="1" customWidth="1"/>
    <col min="2" max="2" width="11.83203125" bestFit="1" customWidth="1"/>
  </cols>
  <sheetData>
    <row r="1" spans="1:30" ht="21" x14ac:dyDescent="0.25">
      <c r="A1" s="33"/>
      <c r="B1" s="36" t="s">
        <v>568</v>
      </c>
      <c r="C1" s="37" t="s">
        <v>569</v>
      </c>
      <c r="D1" s="37" t="s">
        <v>570</v>
      </c>
      <c r="E1" s="37" t="s">
        <v>571</v>
      </c>
      <c r="F1" s="37" t="s">
        <v>572</v>
      </c>
      <c r="G1" s="37" t="s">
        <v>573</v>
      </c>
      <c r="H1" s="37" t="s">
        <v>574</v>
      </c>
      <c r="I1" s="37" t="s">
        <v>35</v>
      </c>
      <c r="J1" s="37"/>
      <c r="K1" s="38"/>
      <c r="L1" s="33"/>
      <c r="M1" s="39"/>
      <c r="N1" s="37"/>
      <c r="O1" s="37"/>
      <c r="P1" s="38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</row>
    <row r="2" spans="1:30" ht="21" x14ac:dyDescent="0.25">
      <c r="A2" s="40" t="s">
        <v>575</v>
      </c>
      <c r="B2" s="41">
        <v>1</v>
      </c>
      <c r="C2" s="42">
        <v>2</v>
      </c>
      <c r="D2" s="42">
        <v>3</v>
      </c>
      <c r="E2" s="42">
        <v>4</v>
      </c>
      <c r="F2" s="42">
        <v>5</v>
      </c>
      <c r="G2" s="42">
        <v>6</v>
      </c>
      <c r="H2" s="42">
        <v>7</v>
      </c>
      <c r="I2" s="42">
        <v>8</v>
      </c>
      <c r="J2" s="42">
        <v>9</v>
      </c>
      <c r="K2" s="42">
        <v>10</v>
      </c>
      <c r="L2" s="43">
        <v>11</v>
      </c>
      <c r="M2" s="42">
        <v>12</v>
      </c>
      <c r="N2" s="42">
        <v>13</v>
      </c>
      <c r="O2" s="42">
        <v>14</v>
      </c>
      <c r="P2" s="42">
        <v>15</v>
      </c>
      <c r="Q2" s="44"/>
      <c r="R2" s="44"/>
      <c r="S2" s="44"/>
      <c r="T2" s="45"/>
      <c r="U2" s="46"/>
      <c r="V2" s="46"/>
      <c r="W2" s="46"/>
      <c r="X2" s="46"/>
      <c r="Y2" s="47"/>
      <c r="Z2" s="33"/>
      <c r="AA2" s="33"/>
      <c r="AB2" s="33"/>
      <c r="AC2" s="33"/>
      <c r="AD2" s="33"/>
    </row>
    <row r="3" spans="1:30" ht="21" x14ac:dyDescent="0.25">
      <c r="A3" s="48" t="s">
        <v>1</v>
      </c>
      <c r="B3" s="33">
        <v>23.61</v>
      </c>
      <c r="C3" s="33">
        <v>26.87</v>
      </c>
      <c r="D3" s="33">
        <v>30.21</v>
      </c>
      <c r="E3" s="33">
        <v>33.79</v>
      </c>
      <c r="F3" s="33">
        <v>31.07</v>
      </c>
      <c r="G3" s="33">
        <v>34.1</v>
      </c>
      <c r="H3" s="33">
        <v>35.07</v>
      </c>
      <c r="I3" s="33"/>
      <c r="J3" s="33">
        <v>40</v>
      </c>
      <c r="K3" s="49" t="s">
        <v>576</v>
      </c>
      <c r="L3" s="50" t="s">
        <v>577</v>
      </c>
      <c r="M3" s="50" t="s">
        <v>578</v>
      </c>
      <c r="N3" s="50" t="s">
        <v>579</v>
      </c>
      <c r="O3" s="50" t="s">
        <v>580</v>
      </c>
      <c r="P3" s="50" t="s">
        <v>581</v>
      </c>
      <c r="Q3" s="50"/>
      <c r="R3" s="50"/>
      <c r="S3" s="50"/>
      <c r="T3" s="51"/>
      <c r="U3" s="51"/>
      <c r="V3" s="51"/>
      <c r="W3" s="51"/>
      <c r="X3" s="50"/>
      <c r="Y3" s="50"/>
      <c r="Z3" s="50"/>
      <c r="AA3" s="33"/>
      <c r="AB3" s="33"/>
      <c r="AC3" s="33"/>
      <c r="AD3" s="33"/>
    </row>
    <row r="4" spans="1:30" ht="21" x14ac:dyDescent="0.25">
      <c r="A4" s="52" t="s">
        <v>3</v>
      </c>
      <c r="B4" s="53" t="s">
        <v>582</v>
      </c>
      <c r="C4" s="53" t="s">
        <v>583</v>
      </c>
      <c r="D4" s="53" t="s">
        <v>584</v>
      </c>
      <c r="E4" s="53" t="s">
        <v>585</v>
      </c>
      <c r="F4" s="53" t="s">
        <v>586</v>
      </c>
      <c r="G4" s="53" t="s">
        <v>587</v>
      </c>
      <c r="H4" s="53" t="s">
        <v>588</v>
      </c>
      <c r="I4" s="53" t="s">
        <v>589</v>
      </c>
      <c r="J4" s="54" t="s">
        <v>590</v>
      </c>
      <c r="K4" s="55" t="s">
        <v>591</v>
      </c>
      <c r="L4" s="34" t="s">
        <v>592</v>
      </c>
      <c r="M4" s="55" t="s">
        <v>593</v>
      </c>
      <c r="N4" s="55" t="s">
        <v>594</v>
      </c>
      <c r="O4" s="55" t="s">
        <v>595</v>
      </c>
      <c r="P4" s="55" t="s">
        <v>596</v>
      </c>
      <c r="Q4" s="55"/>
      <c r="R4" s="55"/>
      <c r="S4" s="55"/>
      <c r="T4" s="55"/>
      <c r="U4" s="55"/>
      <c r="V4" s="55"/>
      <c r="W4" s="55"/>
      <c r="X4" s="34"/>
      <c r="Y4" s="34"/>
      <c r="Z4" s="34"/>
      <c r="AA4" s="33"/>
      <c r="AB4" s="33"/>
      <c r="AC4" s="33"/>
      <c r="AD4" s="33"/>
    </row>
    <row r="5" spans="1:30" ht="21" x14ac:dyDescent="0.25">
      <c r="A5" s="56" t="s">
        <v>5</v>
      </c>
      <c r="B5" s="57" t="s">
        <v>597</v>
      </c>
      <c r="C5" s="57" t="s">
        <v>598</v>
      </c>
      <c r="D5" s="57" t="s">
        <v>599</v>
      </c>
      <c r="E5" s="57" t="s">
        <v>600</v>
      </c>
      <c r="F5" s="57" t="s">
        <v>601</v>
      </c>
      <c r="G5" s="57" t="s">
        <v>602</v>
      </c>
      <c r="H5" s="57" t="s">
        <v>603</v>
      </c>
      <c r="I5" s="57" t="s">
        <v>604</v>
      </c>
      <c r="J5" s="57" t="s">
        <v>605</v>
      </c>
      <c r="K5" s="57" t="s">
        <v>606</v>
      </c>
      <c r="L5" s="57" t="s">
        <v>607</v>
      </c>
      <c r="M5" s="58" t="s">
        <v>608</v>
      </c>
      <c r="N5" s="58" t="s">
        <v>609</v>
      </c>
      <c r="O5" s="58" t="s">
        <v>610</v>
      </c>
      <c r="P5" s="58" t="s">
        <v>611</v>
      </c>
      <c r="Q5" s="58"/>
      <c r="R5" s="58"/>
      <c r="S5" s="58"/>
      <c r="T5" s="58"/>
      <c r="U5" s="58"/>
      <c r="V5" s="58"/>
      <c r="W5" s="58"/>
      <c r="X5" s="57"/>
      <c r="Y5" s="57"/>
      <c r="Z5" s="57"/>
      <c r="AA5" s="33"/>
      <c r="AB5" s="33"/>
      <c r="AC5" s="33"/>
      <c r="AD5" s="33"/>
    </row>
    <row r="6" spans="1:30" ht="21" x14ac:dyDescent="0.25">
      <c r="A6" s="52" t="s">
        <v>7</v>
      </c>
      <c r="B6" s="59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34"/>
      <c r="Y6" s="34"/>
      <c r="Z6" s="34"/>
      <c r="AA6" s="33"/>
      <c r="AB6" s="33"/>
      <c r="AC6" s="33"/>
      <c r="AD6" s="33"/>
    </row>
    <row r="7" spans="1:30" ht="21" x14ac:dyDescent="0.25">
      <c r="A7" s="56" t="s">
        <v>9</v>
      </c>
      <c r="B7" s="57"/>
      <c r="C7" s="57"/>
      <c r="D7" s="57"/>
      <c r="E7" s="57"/>
      <c r="F7" s="57"/>
      <c r="G7" s="57"/>
      <c r="H7" s="57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7"/>
      <c r="X7" s="57"/>
      <c r="Y7" s="57"/>
      <c r="Z7" s="57"/>
      <c r="AA7" s="33"/>
      <c r="AB7" s="33"/>
      <c r="AC7" s="33"/>
      <c r="AD7" s="33"/>
    </row>
    <row r="8" spans="1:30" ht="21" x14ac:dyDescent="0.25">
      <c r="A8" s="52" t="s">
        <v>11</v>
      </c>
      <c r="B8" s="34"/>
      <c r="C8" s="34"/>
      <c r="D8" s="34"/>
      <c r="E8" s="34"/>
      <c r="F8" s="34"/>
      <c r="G8" s="34"/>
      <c r="H8" s="34"/>
      <c r="I8" s="34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34"/>
      <c r="X8" s="34"/>
      <c r="Y8" s="34"/>
      <c r="Z8" s="34"/>
      <c r="AA8" s="33"/>
      <c r="AB8" s="33"/>
      <c r="AC8" s="33"/>
      <c r="AD8" s="33"/>
    </row>
    <row r="9" spans="1:30" ht="21" x14ac:dyDescent="0.25">
      <c r="A9" s="56" t="s">
        <v>13</v>
      </c>
      <c r="B9" s="57"/>
      <c r="C9" s="57"/>
      <c r="D9" s="57"/>
      <c r="E9" s="57"/>
      <c r="F9" s="57"/>
      <c r="G9" s="57"/>
      <c r="H9" s="57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7"/>
      <c r="X9" s="57"/>
      <c r="Y9" s="57"/>
      <c r="Z9" s="57"/>
      <c r="AA9" s="33"/>
      <c r="AB9" s="33"/>
      <c r="AC9" s="33"/>
      <c r="AD9" s="33"/>
    </row>
    <row r="10" spans="1:30" ht="21" x14ac:dyDescent="0.25">
      <c r="A10" s="52" t="s">
        <v>15</v>
      </c>
      <c r="B10" s="34"/>
      <c r="C10" s="34"/>
      <c r="D10" s="34"/>
      <c r="E10" s="34"/>
      <c r="F10" s="34"/>
      <c r="G10" s="34"/>
      <c r="H10" s="34"/>
      <c r="I10" s="55"/>
      <c r="J10" s="55"/>
      <c r="K10" s="55"/>
      <c r="L10" s="55"/>
      <c r="M10" s="55"/>
      <c r="N10" s="55"/>
      <c r="O10" s="55"/>
      <c r="P10" s="34"/>
      <c r="Q10" s="34"/>
      <c r="R10" s="34"/>
      <c r="S10" s="34"/>
      <c r="T10" s="55"/>
      <c r="U10" s="55"/>
      <c r="V10" s="55"/>
      <c r="W10" s="34"/>
      <c r="X10" s="34"/>
      <c r="Y10" s="34"/>
      <c r="Z10" s="34"/>
      <c r="AA10" s="33"/>
      <c r="AB10" s="33"/>
      <c r="AC10" s="33"/>
      <c r="AD10" s="33"/>
    </row>
    <row r="11" spans="1:30" ht="21" x14ac:dyDescent="0.25">
      <c r="A11" s="56" t="s">
        <v>17</v>
      </c>
      <c r="B11" s="60"/>
      <c r="C11" s="61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7"/>
      <c r="Q11" s="57"/>
      <c r="R11" s="57"/>
      <c r="S11" s="57"/>
      <c r="T11" s="58"/>
      <c r="U11" s="58"/>
      <c r="V11" s="58"/>
      <c r="W11" s="57"/>
      <c r="X11" s="57"/>
      <c r="Y11" s="57"/>
      <c r="Z11" s="57"/>
      <c r="AA11" s="62"/>
      <c r="AB11" s="62"/>
      <c r="AC11" s="62"/>
      <c r="AD11" s="33"/>
    </row>
    <row r="12" spans="1:30" ht="21" x14ac:dyDescent="0.25">
      <c r="A12" s="52" t="s">
        <v>19</v>
      </c>
      <c r="B12" s="59"/>
      <c r="C12" s="55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55"/>
      <c r="U12" s="55"/>
      <c r="V12" s="55"/>
      <c r="W12" s="34"/>
      <c r="X12" s="34"/>
      <c r="Y12" s="34"/>
      <c r="Z12" s="34"/>
      <c r="AA12" s="62"/>
      <c r="AB12" s="62"/>
      <c r="AC12" s="62"/>
      <c r="AD12" s="33"/>
    </row>
    <row r="13" spans="1:30" ht="21" x14ac:dyDescent="0.25">
      <c r="A13" s="56">
        <v>0</v>
      </c>
      <c r="B13" s="60"/>
      <c r="C13" s="58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8"/>
      <c r="U13" s="58"/>
      <c r="V13" s="58"/>
      <c r="W13" s="57"/>
      <c r="X13" s="57"/>
      <c r="Y13" s="57"/>
      <c r="Z13" s="57"/>
      <c r="AA13" s="62"/>
      <c r="AB13" s="62"/>
      <c r="AC13" s="62"/>
      <c r="AD13" s="33"/>
    </row>
    <row r="14" spans="1:30" ht="21" x14ac:dyDescent="0.25">
      <c r="A14" s="52" t="s">
        <v>22</v>
      </c>
      <c r="B14" s="59"/>
      <c r="C14" s="63"/>
      <c r="D14" s="34"/>
      <c r="E14" s="34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34"/>
      <c r="X14" s="34"/>
      <c r="Y14" s="34"/>
      <c r="Z14" s="34"/>
      <c r="AA14" s="62"/>
      <c r="AB14" s="62"/>
      <c r="AC14" s="62"/>
      <c r="AD14" s="33"/>
    </row>
    <row r="15" spans="1:30" ht="21" x14ac:dyDescent="0.25">
      <c r="A15" s="56" t="s">
        <v>24</v>
      </c>
      <c r="B15" s="60"/>
      <c r="C15" s="58"/>
      <c r="D15" s="57"/>
      <c r="E15" s="57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7"/>
      <c r="X15" s="57"/>
      <c r="Y15" s="57"/>
      <c r="Z15" s="57"/>
      <c r="AA15" s="62"/>
      <c r="AB15" s="62"/>
      <c r="AC15" s="62"/>
      <c r="AD15" s="33"/>
    </row>
    <row r="16" spans="1:30" ht="21" x14ac:dyDescent="0.25">
      <c r="A16" s="52">
        <v>0</v>
      </c>
      <c r="B16" s="59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62"/>
      <c r="AB16" s="62"/>
      <c r="AC16" s="62"/>
      <c r="AD16" s="33"/>
    </row>
    <row r="17" spans="1:30" ht="21" x14ac:dyDescent="0.25">
      <c r="A17" s="56" t="s">
        <v>27</v>
      </c>
      <c r="B17" s="60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62"/>
      <c r="AB17" s="62"/>
      <c r="AC17" s="62"/>
      <c r="AD17" s="33"/>
    </row>
    <row r="18" spans="1:30" ht="21" x14ac:dyDescent="0.25">
      <c r="A18" s="52" t="s">
        <v>29</v>
      </c>
      <c r="B18" s="6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62"/>
      <c r="AB18" s="62"/>
      <c r="AC18" s="62"/>
      <c r="AD18" s="33"/>
    </row>
    <row r="19" spans="1:30" x14ac:dyDescent="0.2">
      <c r="A19" s="65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</row>
    <row r="20" spans="1:30" x14ac:dyDescent="0.2">
      <c r="A20" s="65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</row>
    <row r="21" spans="1:30" x14ac:dyDescent="0.2">
      <c r="A21" s="65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</row>
    <row r="22" spans="1:30" x14ac:dyDescent="0.2">
      <c r="A22" s="65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</row>
    <row r="23" spans="1:30" x14ac:dyDescent="0.2">
      <c r="A23" s="62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</row>
    <row r="24" spans="1:30" x14ac:dyDescent="0.2">
      <c r="A24" s="6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</row>
    <row r="25" spans="1:30" x14ac:dyDescent="0.2">
      <c r="A25" s="33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</row>
    <row r="26" spans="1:30" x14ac:dyDescent="0.2">
      <c r="A26" s="33"/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</row>
    <row r="27" spans="1:30" ht="17" thickBot="1" x14ac:dyDescent="0.25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33" t="s">
        <v>612</v>
      </c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</row>
    <row r="28" spans="1:30" x14ac:dyDescent="0.2">
      <c r="A28" s="66" t="s">
        <v>613</v>
      </c>
      <c r="B28" s="67"/>
      <c r="C28" s="68"/>
      <c r="D28" s="69"/>
      <c r="E28" s="69"/>
      <c r="F28" s="69"/>
      <c r="G28" s="69"/>
      <c r="H28" s="70"/>
      <c r="I28" s="33"/>
      <c r="J28" s="33"/>
      <c r="K28" s="33" t="s">
        <v>614</v>
      </c>
      <c r="L28" s="33" t="s">
        <v>615</v>
      </c>
      <c r="M28" s="33" t="s">
        <v>616</v>
      </c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</row>
    <row r="29" spans="1:30" x14ac:dyDescent="0.2">
      <c r="A29" s="71"/>
      <c r="B29" s="33">
        <v>3</v>
      </c>
      <c r="C29" s="33">
        <v>2</v>
      </c>
      <c r="D29" s="33">
        <v>1</v>
      </c>
      <c r="E29" s="33" t="s">
        <v>617</v>
      </c>
      <c r="F29" s="33" t="s">
        <v>618</v>
      </c>
      <c r="G29" s="33" t="s">
        <v>619</v>
      </c>
      <c r="H29" s="72" t="s">
        <v>10</v>
      </c>
      <c r="I29" s="33" t="s">
        <v>620</v>
      </c>
      <c r="J29" s="33"/>
      <c r="K29" s="33">
        <v>-3.3010299956639813</v>
      </c>
      <c r="L29" s="33">
        <v>-2.3010299956639813</v>
      </c>
      <c r="M29" s="33">
        <v>-1.3010299956639813</v>
      </c>
      <c r="N29" s="33" t="s">
        <v>621</v>
      </c>
      <c r="O29" s="33" t="s">
        <v>622</v>
      </c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</row>
    <row r="30" spans="1:30" x14ac:dyDescent="0.2">
      <c r="A30" s="33" t="s">
        <v>1</v>
      </c>
      <c r="B30" s="33">
        <v>35.07</v>
      </c>
      <c r="C30" s="33">
        <v>0</v>
      </c>
      <c r="D30" s="33">
        <v>40</v>
      </c>
      <c r="E30" s="33">
        <v>-5.1818200000000002E-3</v>
      </c>
      <c r="F30" s="33">
        <v>2.1296663969999998</v>
      </c>
      <c r="G30" s="33">
        <v>1.2773184999999999E-2</v>
      </c>
      <c r="H30" s="72">
        <v>2</v>
      </c>
      <c r="I30" s="33"/>
      <c r="J30" s="33" t="s">
        <v>2</v>
      </c>
      <c r="K30" s="33">
        <v>29.005684139614999</v>
      </c>
      <c r="L30" s="33">
        <v>25.5920759854172</v>
      </c>
      <c r="M30" s="33">
        <v>21.790282420808801</v>
      </c>
      <c r="N30" s="33"/>
      <c r="O30" s="33">
        <v>100.7113171</v>
      </c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</row>
    <row r="31" spans="1:30" x14ac:dyDescent="0.2">
      <c r="A31" s="33" t="s">
        <v>3</v>
      </c>
      <c r="B31" s="33" t="s">
        <v>588</v>
      </c>
      <c r="C31" s="33" t="s">
        <v>589</v>
      </c>
      <c r="D31" s="33" t="s">
        <v>590</v>
      </c>
      <c r="E31" s="33" t="e">
        <v>#DIV/0!</v>
      </c>
      <c r="F31" s="33" t="e">
        <v>#DIV/0!</v>
      </c>
      <c r="G31" s="33" t="e">
        <v>#DIV/0!</v>
      </c>
      <c r="H31" s="72">
        <v>2</v>
      </c>
      <c r="I31" s="33"/>
      <c r="J31" s="33" t="s">
        <v>4</v>
      </c>
      <c r="K31" s="33">
        <v>27.9</v>
      </c>
      <c r="L31" s="33">
        <v>30.77</v>
      </c>
      <c r="M31" s="33">
        <v>34.54</v>
      </c>
      <c r="N31" s="33">
        <v>-3.32</v>
      </c>
      <c r="O31" s="33">
        <v>100.08052549999999</v>
      </c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</row>
    <row r="32" spans="1:30" x14ac:dyDescent="0.2">
      <c r="A32" s="33" t="s">
        <v>5</v>
      </c>
      <c r="B32" s="33" t="s">
        <v>603</v>
      </c>
      <c r="C32" s="33" t="s">
        <v>604</v>
      </c>
      <c r="D32" s="33" t="s">
        <v>605</v>
      </c>
      <c r="E32" s="33" t="e">
        <v>#DIV/0!</v>
      </c>
      <c r="F32" s="33" t="e">
        <v>#DIV/0!</v>
      </c>
      <c r="G32" s="33" t="e">
        <v>#DIV/0!</v>
      </c>
      <c r="H32" s="72">
        <v>2</v>
      </c>
      <c r="I32" s="33"/>
      <c r="J32" s="33" t="s">
        <v>6</v>
      </c>
      <c r="K32" s="33">
        <v>16</v>
      </c>
      <c r="L32" s="33">
        <v>19.59</v>
      </c>
      <c r="M32" s="33">
        <v>22.11</v>
      </c>
      <c r="N32" s="33">
        <v>-3.0550000000000002</v>
      </c>
      <c r="O32" s="33">
        <v>112.4869399</v>
      </c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</row>
    <row r="33" spans="1:30" x14ac:dyDescent="0.2">
      <c r="A33" s="33" t="s">
        <v>7</v>
      </c>
      <c r="B33" s="33">
        <v>0</v>
      </c>
      <c r="C33" s="33">
        <v>0</v>
      </c>
      <c r="D33" s="33">
        <v>0</v>
      </c>
      <c r="E33" s="33" t="e">
        <v>#DIV/0!</v>
      </c>
      <c r="F33" s="33" t="e">
        <v>#DIV/0!</v>
      </c>
      <c r="G33" s="33" t="e">
        <v>#DIV/0!</v>
      </c>
      <c r="H33" s="72">
        <v>2</v>
      </c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</row>
    <row r="34" spans="1:30" x14ac:dyDescent="0.2">
      <c r="A34" s="73" t="s">
        <v>9</v>
      </c>
      <c r="B34" s="73">
        <v>0</v>
      </c>
      <c r="C34" s="73">
        <v>0</v>
      </c>
      <c r="D34" s="73">
        <v>0</v>
      </c>
      <c r="E34" s="73" t="e">
        <v>#DIV/0!</v>
      </c>
      <c r="F34" s="73" t="e">
        <v>#DIV/0!</v>
      </c>
      <c r="G34" s="73" t="e">
        <v>#DIV/0!</v>
      </c>
      <c r="H34" s="72">
        <v>2</v>
      </c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</row>
    <row r="35" spans="1:30" x14ac:dyDescent="0.2">
      <c r="A35" s="33" t="s">
        <v>11</v>
      </c>
      <c r="B35" s="33">
        <v>0</v>
      </c>
      <c r="C35" s="33">
        <v>0</v>
      </c>
      <c r="D35" s="33">
        <v>0</v>
      </c>
      <c r="E35" s="33" t="e">
        <v>#DIV/0!</v>
      </c>
      <c r="F35" s="33" t="e">
        <v>#DIV/0!</v>
      </c>
      <c r="G35" s="33" t="e">
        <v>#DIV/0!</v>
      </c>
      <c r="H35" s="72">
        <v>2</v>
      </c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</row>
    <row r="36" spans="1:30" x14ac:dyDescent="0.2">
      <c r="A36" s="33" t="s">
        <v>13</v>
      </c>
      <c r="B36" s="33">
        <v>0</v>
      </c>
      <c r="C36" s="33">
        <v>0</v>
      </c>
      <c r="D36" s="33">
        <v>0</v>
      </c>
      <c r="E36" s="33" t="e">
        <v>#DIV/0!</v>
      </c>
      <c r="F36" s="33" t="e">
        <v>#DIV/0!</v>
      </c>
      <c r="G36" s="33" t="e">
        <v>#DIV/0!</v>
      </c>
      <c r="H36" s="72">
        <v>2</v>
      </c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</row>
    <row r="37" spans="1:30" x14ac:dyDescent="0.2">
      <c r="A37" s="33" t="s">
        <v>15</v>
      </c>
      <c r="B37" s="33">
        <v>0</v>
      </c>
      <c r="C37" s="33">
        <v>0</v>
      </c>
      <c r="D37" s="33">
        <v>0</v>
      </c>
      <c r="E37" s="33" t="e">
        <v>#DIV/0!</v>
      </c>
      <c r="F37" s="33" t="e">
        <v>#DIV/0!</v>
      </c>
      <c r="G37" s="33" t="e">
        <v>#DIV/0!</v>
      </c>
      <c r="H37" s="72">
        <v>2</v>
      </c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</row>
    <row r="38" spans="1:30" x14ac:dyDescent="0.2">
      <c r="A38" s="33" t="s">
        <v>17</v>
      </c>
      <c r="B38" s="33">
        <v>0</v>
      </c>
      <c r="C38" s="33">
        <v>0</v>
      </c>
      <c r="D38" s="33">
        <v>0</v>
      </c>
      <c r="E38" s="33" t="e">
        <v>#DIV/0!</v>
      </c>
      <c r="F38" s="33" t="e">
        <v>#DIV/0!</v>
      </c>
      <c r="G38" s="33" t="e">
        <v>#DIV/0!</v>
      </c>
      <c r="H38" s="72">
        <v>2</v>
      </c>
      <c r="I38" s="33"/>
      <c r="J38" s="33"/>
      <c r="K38" s="72"/>
      <c r="L38" s="33"/>
      <c r="M38" s="33">
        <v>-3.3010299956639813</v>
      </c>
      <c r="N38" s="33">
        <v>29.005684139614999</v>
      </c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</row>
    <row r="39" spans="1:30" x14ac:dyDescent="0.2">
      <c r="A39" s="33" t="s">
        <v>19</v>
      </c>
      <c r="B39" s="33">
        <v>0</v>
      </c>
      <c r="C39" s="33">
        <v>0</v>
      </c>
      <c r="D39" s="33">
        <v>0</v>
      </c>
      <c r="E39" s="33" t="e">
        <v>#DIV/0!</v>
      </c>
      <c r="F39" s="33" t="e">
        <v>#DIV/0!</v>
      </c>
      <c r="G39" s="33" t="e">
        <v>#DIV/0!</v>
      </c>
      <c r="H39" s="72">
        <v>2</v>
      </c>
      <c r="I39" s="33"/>
      <c r="J39" s="33"/>
      <c r="K39" s="72"/>
      <c r="L39" s="33"/>
      <c r="M39" s="33">
        <v>-2.3010299956639813</v>
      </c>
      <c r="N39" s="33">
        <v>25.5920759854172</v>
      </c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</row>
    <row r="40" spans="1:30" x14ac:dyDescent="0.2">
      <c r="A40" s="33">
        <v>0</v>
      </c>
      <c r="B40" s="33">
        <v>0</v>
      </c>
      <c r="C40" s="33">
        <v>0</v>
      </c>
      <c r="D40" s="33">
        <v>0</v>
      </c>
      <c r="E40" s="33" t="e">
        <v>#DIV/0!</v>
      </c>
      <c r="F40" s="33" t="e">
        <v>#DIV/0!</v>
      </c>
      <c r="G40" s="33" t="e">
        <v>#DIV/0!</v>
      </c>
      <c r="H40" s="72" t="e">
        <v>#DIV/0!</v>
      </c>
      <c r="I40" s="33"/>
      <c r="J40" s="33"/>
      <c r="K40" s="33"/>
      <c r="L40" s="33"/>
      <c r="M40" s="33">
        <v>-1.3010299956639813</v>
      </c>
      <c r="N40" s="33">
        <v>21.790282420808801</v>
      </c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</row>
    <row r="41" spans="1:30" x14ac:dyDescent="0.2">
      <c r="A41" s="33" t="s">
        <v>22</v>
      </c>
      <c r="B41" s="33">
        <v>0</v>
      </c>
      <c r="C41" s="33">
        <v>0</v>
      </c>
      <c r="D41" s="33">
        <v>0</v>
      </c>
      <c r="E41" s="33" t="e">
        <v>#DIV/0!</v>
      </c>
      <c r="F41" s="33" t="e">
        <v>#DIV/0!</v>
      </c>
      <c r="G41" s="33" t="e">
        <v>#DIV/0!</v>
      </c>
      <c r="H41" s="72" t="e">
        <v>#DIV/0!</v>
      </c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</row>
    <row r="42" spans="1:30" x14ac:dyDescent="0.2">
      <c r="A42" s="33" t="s">
        <v>24</v>
      </c>
      <c r="B42" s="33">
        <v>0</v>
      </c>
      <c r="C42" s="33">
        <v>0</v>
      </c>
      <c r="D42" s="33">
        <v>0</v>
      </c>
      <c r="E42" s="33" t="e">
        <v>#DIV/0!</v>
      </c>
      <c r="F42" s="33" t="e">
        <v>#DIV/0!</v>
      </c>
      <c r="G42" s="33" t="e">
        <v>#DIV/0!</v>
      </c>
      <c r="H42" s="72" t="e">
        <v>#DIV/0!</v>
      </c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</row>
    <row r="43" spans="1:30" x14ac:dyDescent="0.2">
      <c r="A43" s="33">
        <v>0</v>
      </c>
      <c r="B43" s="33">
        <v>0</v>
      </c>
      <c r="C43" s="33">
        <v>0</v>
      </c>
      <c r="D43" s="33">
        <v>0</v>
      </c>
      <c r="E43" s="33" t="e">
        <v>#DIV/0!</v>
      </c>
      <c r="F43" s="33" t="e">
        <v>#DIV/0!</v>
      </c>
      <c r="G43" s="33" t="e">
        <v>#DIV/0!</v>
      </c>
      <c r="H43" s="72" t="e">
        <v>#DIV/0!</v>
      </c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</row>
    <row r="44" spans="1:30" x14ac:dyDescent="0.2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</row>
    <row r="45" spans="1:30" x14ac:dyDescent="0.2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</row>
    <row r="46" spans="1:30" x14ac:dyDescent="0.2">
      <c r="A46" s="40" t="s">
        <v>623</v>
      </c>
      <c r="B46" s="74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</row>
    <row r="47" spans="1:30" x14ac:dyDescent="0.2">
      <c r="A47" s="33"/>
      <c r="B47" s="75">
        <v>1</v>
      </c>
      <c r="C47" s="76">
        <v>2</v>
      </c>
      <c r="D47" s="76">
        <v>3</v>
      </c>
      <c r="E47" s="76">
        <v>4</v>
      </c>
      <c r="F47" s="76">
        <v>5</v>
      </c>
      <c r="G47" s="76">
        <v>6</v>
      </c>
      <c r="H47" s="76">
        <v>7</v>
      </c>
      <c r="I47" s="76">
        <v>8</v>
      </c>
      <c r="J47" s="76">
        <v>9</v>
      </c>
      <c r="K47" s="76">
        <v>10</v>
      </c>
      <c r="L47" s="76">
        <v>11</v>
      </c>
      <c r="M47" s="76">
        <v>12</v>
      </c>
      <c r="N47" s="76">
        <v>13</v>
      </c>
      <c r="O47" s="76">
        <v>14</v>
      </c>
      <c r="P47" s="76">
        <v>15</v>
      </c>
      <c r="Q47" s="76">
        <v>0</v>
      </c>
      <c r="R47" s="76">
        <v>0</v>
      </c>
      <c r="S47" s="76">
        <v>0</v>
      </c>
      <c r="T47" s="76">
        <v>0</v>
      </c>
      <c r="U47" s="77"/>
      <c r="V47" s="77"/>
      <c r="W47" s="77"/>
      <c r="X47" s="62"/>
      <c r="Y47" s="62"/>
      <c r="Z47" s="62"/>
      <c r="AA47" s="62"/>
      <c r="AB47" s="62"/>
      <c r="AC47" s="62"/>
      <c r="AD47" s="33"/>
    </row>
    <row r="48" spans="1:30" x14ac:dyDescent="0.2">
      <c r="A48" s="33" t="s">
        <v>1</v>
      </c>
      <c r="B48" s="33">
        <v>23.61</v>
      </c>
      <c r="C48" s="33">
        <v>26.87</v>
      </c>
      <c r="D48" s="33">
        <v>30.21</v>
      </c>
      <c r="E48" s="33">
        <v>33.79</v>
      </c>
      <c r="F48" s="33">
        <v>31.07</v>
      </c>
      <c r="G48" s="33">
        <v>34.1</v>
      </c>
      <c r="H48" s="33">
        <v>35.07</v>
      </c>
      <c r="I48" s="33">
        <v>0</v>
      </c>
      <c r="J48" s="33">
        <v>40</v>
      </c>
      <c r="K48" s="33" t="s">
        <v>576</v>
      </c>
      <c r="L48" s="33" t="s">
        <v>577</v>
      </c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62"/>
      <c r="Y48" s="62"/>
      <c r="Z48" s="62"/>
      <c r="AA48" s="62"/>
      <c r="AB48" s="62"/>
      <c r="AC48" s="62"/>
      <c r="AD48" s="33"/>
    </row>
    <row r="49" spans="1:30" x14ac:dyDescent="0.2">
      <c r="A49" s="33" t="s">
        <v>3</v>
      </c>
      <c r="B49" s="33" t="s">
        <v>582</v>
      </c>
      <c r="C49" s="33" t="s">
        <v>583</v>
      </c>
      <c r="D49" s="33" t="s">
        <v>584</v>
      </c>
      <c r="E49" s="33" t="s">
        <v>585</v>
      </c>
      <c r="F49" s="33" t="s">
        <v>586</v>
      </c>
      <c r="G49" s="33" t="s">
        <v>587</v>
      </c>
      <c r="H49" s="33" t="s">
        <v>588</v>
      </c>
      <c r="I49" s="33" t="s">
        <v>589</v>
      </c>
      <c r="J49" s="33" t="s">
        <v>590</v>
      </c>
      <c r="K49" s="33" t="s">
        <v>591</v>
      </c>
      <c r="L49" s="33" t="s">
        <v>592</v>
      </c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62"/>
      <c r="Y49" s="62"/>
      <c r="Z49" s="62"/>
      <c r="AA49" s="62"/>
      <c r="AB49" s="62"/>
      <c r="AC49" s="62"/>
      <c r="AD49" s="33"/>
    </row>
    <row r="50" spans="1:30" x14ac:dyDescent="0.2">
      <c r="A50" s="33" t="s">
        <v>5</v>
      </c>
      <c r="B50" s="33" t="s">
        <v>597</v>
      </c>
      <c r="C50" s="33" t="s">
        <v>598</v>
      </c>
      <c r="D50" s="33" t="s">
        <v>599</v>
      </c>
      <c r="E50" s="33" t="s">
        <v>600</v>
      </c>
      <c r="F50" s="33" t="s">
        <v>601</v>
      </c>
      <c r="G50" s="33" t="s">
        <v>602</v>
      </c>
      <c r="H50" s="33" t="s">
        <v>603</v>
      </c>
      <c r="I50" s="33" t="s">
        <v>604</v>
      </c>
      <c r="J50" s="33" t="s">
        <v>605</v>
      </c>
      <c r="K50" s="33" t="s">
        <v>606</v>
      </c>
      <c r="L50" s="33" t="s">
        <v>607</v>
      </c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62"/>
      <c r="Y50" s="62"/>
      <c r="Z50" s="62"/>
      <c r="AA50" s="62"/>
      <c r="AB50" s="62"/>
      <c r="AC50" s="62"/>
      <c r="AD50" s="33"/>
    </row>
    <row r="51" spans="1:30" x14ac:dyDescent="0.2">
      <c r="A51" s="33" t="s">
        <v>7</v>
      </c>
      <c r="B51" s="33">
        <v>0</v>
      </c>
      <c r="C51" s="33">
        <v>0</v>
      </c>
      <c r="D51" s="33">
        <v>0</v>
      </c>
      <c r="E51" s="33">
        <v>0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62"/>
      <c r="Y51" s="62"/>
      <c r="Z51" s="62"/>
      <c r="AA51" s="62"/>
      <c r="AB51" s="62"/>
      <c r="AC51" s="62"/>
      <c r="AD51" s="33"/>
    </row>
    <row r="52" spans="1:30" x14ac:dyDescent="0.2">
      <c r="A52" s="73" t="s">
        <v>9</v>
      </c>
      <c r="B52" s="33">
        <v>0</v>
      </c>
      <c r="C52" s="33">
        <v>0</v>
      </c>
      <c r="D52" s="33">
        <v>0</v>
      </c>
      <c r="E52" s="33">
        <v>0</v>
      </c>
      <c r="F52" s="33">
        <v>0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8"/>
      <c r="Y52" s="78"/>
      <c r="Z52" s="78"/>
      <c r="AA52" s="78"/>
      <c r="AB52" s="78"/>
      <c r="AC52" s="78"/>
      <c r="AD52" s="73"/>
    </row>
    <row r="53" spans="1:30" x14ac:dyDescent="0.2">
      <c r="A53" s="33" t="s">
        <v>11</v>
      </c>
      <c r="B53" s="33">
        <v>0</v>
      </c>
      <c r="C53" s="33">
        <v>0</v>
      </c>
      <c r="D53" s="33">
        <v>0</v>
      </c>
      <c r="E53" s="33">
        <v>0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62"/>
      <c r="Y53" s="62"/>
      <c r="Z53" s="62"/>
      <c r="AA53" s="62"/>
      <c r="AB53" s="62"/>
      <c r="AC53" s="62"/>
      <c r="AD53" s="33"/>
    </row>
    <row r="54" spans="1:30" x14ac:dyDescent="0.2">
      <c r="A54" s="33" t="s">
        <v>13</v>
      </c>
      <c r="B54" s="33">
        <v>0</v>
      </c>
      <c r="C54" s="33">
        <v>0</v>
      </c>
      <c r="D54" s="33">
        <v>0</v>
      </c>
      <c r="E54" s="33">
        <v>0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62"/>
      <c r="Y54" s="62"/>
      <c r="Z54" s="62"/>
      <c r="AA54" s="62"/>
      <c r="AB54" s="62"/>
      <c r="AC54" s="62"/>
      <c r="AD54" s="33"/>
    </row>
    <row r="55" spans="1:30" x14ac:dyDescent="0.2">
      <c r="A55" s="33" t="s">
        <v>15</v>
      </c>
      <c r="B55" s="33">
        <v>0</v>
      </c>
      <c r="C55" s="33">
        <v>0</v>
      </c>
      <c r="D55" s="33">
        <v>0</v>
      </c>
      <c r="E55" s="33">
        <v>0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62"/>
      <c r="Y55" s="62"/>
      <c r="Z55" s="62"/>
      <c r="AA55" s="62"/>
      <c r="AB55" s="62"/>
      <c r="AC55" s="62"/>
      <c r="AD55" s="33"/>
    </row>
    <row r="56" spans="1:30" x14ac:dyDescent="0.2">
      <c r="A56" s="33" t="s">
        <v>17</v>
      </c>
      <c r="B56" s="33">
        <v>0</v>
      </c>
      <c r="C56" s="33">
        <v>0</v>
      </c>
      <c r="D56" s="33">
        <v>0</v>
      </c>
      <c r="E56" s="33">
        <v>0</v>
      </c>
      <c r="F56" s="33">
        <v>0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62"/>
      <c r="Y56" s="62"/>
      <c r="Z56" s="62"/>
      <c r="AA56" s="62"/>
      <c r="AB56" s="62"/>
      <c r="AC56" s="62"/>
      <c r="AD56" s="33"/>
    </row>
    <row r="57" spans="1:30" x14ac:dyDescent="0.2">
      <c r="A57" s="33" t="s">
        <v>19</v>
      </c>
      <c r="B57" s="33">
        <v>0</v>
      </c>
      <c r="C57" s="33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62"/>
      <c r="Y57" s="62"/>
      <c r="Z57" s="62"/>
      <c r="AA57" s="62"/>
      <c r="AB57" s="62"/>
      <c r="AC57" s="62"/>
      <c r="AD57" s="33"/>
    </row>
    <row r="58" spans="1:30" x14ac:dyDescent="0.2">
      <c r="A58" s="33">
        <v>0</v>
      </c>
      <c r="B58" s="33">
        <v>0</v>
      </c>
      <c r="C58" s="33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</row>
    <row r="59" spans="1:30" x14ac:dyDescent="0.2">
      <c r="A59" s="33" t="s">
        <v>22</v>
      </c>
      <c r="B59" s="33">
        <v>0</v>
      </c>
      <c r="C59" s="33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</row>
    <row r="60" spans="1:30" x14ac:dyDescent="0.2">
      <c r="A60" s="33" t="s">
        <v>24</v>
      </c>
      <c r="B60" s="33">
        <v>0</v>
      </c>
      <c r="C60" s="33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</row>
    <row r="61" spans="1:30" x14ac:dyDescent="0.2">
      <c r="A61" s="33">
        <v>0</v>
      </c>
      <c r="B61" s="33">
        <v>0</v>
      </c>
      <c r="C61" s="33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</row>
    <row r="62" spans="1:30" x14ac:dyDescent="0.2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</row>
    <row r="63" spans="1:30" x14ac:dyDescent="0.2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</row>
    <row r="64" spans="1:30" x14ac:dyDescent="0.2">
      <c r="A64" s="40" t="s">
        <v>624</v>
      </c>
      <c r="B64" s="40"/>
      <c r="C64" s="74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</row>
    <row r="65" spans="1:30" x14ac:dyDescent="0.2">
      <c r="A65" s="33"/>
      <c r="B65" s="75">
        <v>1</v>
      </c>
      <c r="C65" s="76">
        <v>2</v>
      </c>
      <c r="D65" s="76">
        <v>3</v>
      </c>
      <c r="E65" s="76">
        <v>4</v>
      </c>
      <c r="F65" s="76">
        <v>5</v>
      </c>
      <c r="G65" s="76">
        <v>6</v>
      </c>
      <c r="H65" s="76">
        <v>7</v>
      </c>
      <c r="I65" s="76">
        <v>8</v>
      </c>
      <c r="J65" s="76">
        <v>9</v>
      </c>
      <c r="K65" s="76">
        <v>10</v>
      </c>
      <c r="L65" s="76">
        <v>11</v>
      </c>
      <c r="M65" s="76">
        <v>12</v>
      </c>
      <c r="N65" s="76">
        <v>13</v>
      </c>
      <c r="O65" s="76">
        <v>14</v>
      </c>
      <c r="P65" s="76">
        <v>15</v>
      </c>
      <c r="Q65" s="76">
        <v>0</v>
      </c>
      <c r="R65" s="76">
        <v>0</v>
      </c>
      <c r="S65" s="76">
        <v>0</v>
      </c>
      <c r="T65" s="76">
        <v>0</v>
      </c>
      <c r="U65" s="62"/>
      <c r="V65" s="62"/>
      <c r="W65" s="62"/>
      <c r="X65" s="62"/>
      <c r="Y65" s="62"/>
      <c r="Z65" s="62"/>
      <c r="AA65" s="62"/>
      <c r="AB65" s="62"/>
      <c r="AC65" s="62"/>
      <c r="AD65" s="33"/>
    </row>
    <row r="66" spans="1:30" x14ac:dyDescent="0.2">
      <c r="A66" s="33" t="s">
        <v>1</v>
      </c>
      <c r="B66" s="33">
        <v>7.8105499999999998E-8</v>
      </c>
      <c r="C66" s="33">
        <v>8.1531200000000005E-9</v>
      </c>
      <c r="D66" s="33">
        <v>8.0516299999999996E-10</v>
      </c>
      <c r="E66" s="33">
        <v>6.7328100000000003E-11</v>
      </c>
      <c r="F66" s="33">
        <v>4.4360700000000001E-10</v>
      </c>
      <c r="G66" s="33">
        <v>5.4309699999999999E-11</v>
      </c>
      <c r="H66" s="33">
        <v>2.7725400000000001E-11</v>
      </c>
      <c r="I66" s="33">
        <v>1</v>
      </c>
      <c r="J66" s="33">
        <v>9.0949500000000005E-13</v>
      </c>
      <c r="K66" s="33" t="e">
        <v>#VALUE!</v>
      </c>
      <c r="L66" s="33" t="e">
        <v>#VALUE!</v>
      </c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</row>
    <row r="67" spans="1:30" x14ac:dyDescent="0.2">
      <c r="A67" s="33" t="s">
        <v>3</v>
      </c>
      <c r="B67" s="33" t="e">
        <v>#VALUE!</v>
      </c>
      <c r="C67" s="33" t="e">
        <v>#VALUE!</v>
      </c>
      <c r="D67" s="33" t="e">
        <v>#VALUE!</v>
      </c>
      <c r="E67" s="33" t="e">
        <v>#VALUE!</v>
      </c>
      <c r="F67" s="33" t="e">
        <v>#VALUE!</v>
      </c>
      <c r="G67" s="33" t="e">
        <v>#VALUE!</v>
      </c>
      <c r="H67" s="33" t="e">
        <v>#VALUE!</v>
      </c>
      <c r="I67" s="33" t="e">
        <v>#VALUE!</v>
      </c>
      <c r="J67" s="33" t="e">
        <v>#VALUE!</v>
      </c>
      <c r="K67" s="33" t="e">
        <v>#VALUE!</v>
      </c>
      <c r="L67" s="33" t="e">
        <v>#VALUE!</v>
      </c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</row>
    <row r="68" spans="1:30" x14ac:dyDescent="0.2">
      <c r="A68" s="33" t="s">
        <v>5</v>
      </c>
      <c r="B68" s="33" t="e">
        <v>#VALUE!</v>
      </c>
      <c r="C68" s="33" t="e">
        <v>#VALUE!</v>
      </c>
      <c r="D68" s="33" t="e">
        <v>#VALUE!</v>
      </c>
      <c r="E68" s="33" t="e">
        <v>#VALUE!</v>
      </c>
      <c r="F68" s="33" t="e">
        <v>#VALUE!</v>
      </c>
      <c r="G68" s="33" t="e">
        <v>#VALUE!</v>
      </c>
      <c r="H68" s="33" t="e">
        <v>#VALUE!</v>
      </c>
      <c r="I68" s="33" t="e">
        <v>#VALUE!</v>
      </c>
      <c r="J68" s="33" t="e">
        <v>#VALUE!</v>
      </c>
      <c r="K68" s="33" t="e">
        <v>#VALUE!</v>
      </c>
      <c r="L68" s="33" t="e">
        <v>#VALUE!</v>
      </c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</row>
    <row r="69" spans="1:30" x14ac:dyDescent="0.2">
      <c r="A69" s="33" t="s">
        <v>7</v>
      </c>
      <c r="B69" s="33">
        <v>1</v>
      </c>
      <c r="C69" s="33">
        <v>1</v>
      </c>
      <c r="D69" s="33">
        <v>1</v>
      </c>
      <c r="E69" s="33">
        <v>1</v>
      </c>
      <c r="F69" s="33">
        <v>1</v>
      </c>
      <c r="G69" s="33">
        <v>1</v>
      </c>
      <c r="H69" s="33">
        <v>1</v>
      </c>
      <c r="I69" s="33">
        <v>1</v>
      </c>
      <c r="J69" s="33">
        <v>1</v>
      </c>
      <c r="K69" s="33">
        <v>1</v>
      </c>
      <c r="L69" s="33">
        <v>1</v>
      </c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</row>
    <row r="70" spans="1:30" x14ac:dyDescent="0.2">
      <c r="A70" s="73" t="s">
        <v>9</v>
      </c>
      <c r="B70" s="73">
        <v>1</v>
      </c>
      <c r="C70" s="73">
        <v>1</v>
      </c>
      <c r="D70" s="73">
        <v>1</v>
      </c>
      <c r="E70" s="73">
        <v>1</v>
      </c>
      <c r="F70" s="73">
        <v>1</v>
      </c>
      <c r="G70" s="73">
        <v>1</v>
      </c>
      <c r="H70" s="73">
        <v>1</v>
      </c>
      <c r="I70" s="73">
        <v>1</v>
      </c>
      <c r="J70" s="73">
        <v>1</v>
      </c>
      <c r="K70" s="73">
        <v>1</v>
      </c>
      <c r="L70" s="73">
        <v>1</v>
      </c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</row>
    <row r="71" spans="1:30" x14ac:dyDescent="0.2">
      <c r="A71" s="33" t="s">
        <v>11</v>
      </c>
      <c r="B71" s="33">
        <v>1</v>
      </c>
      <c r="C71" s="33">
        <v>1</v>
      </c>
      <c r="D71" s="33">
        <v>1</v>
      </c>
      <c r="E71" s="33">
        <v>1</v>
      </c>
      <c r="F71" s="33">
        <v>1</v>
      </c>
      <c r="G71" s="33">
        <v>1</v>
      </c>
      <c r="H71" s="33">
        <v>1</v>
      </c>
      <c r="I71" s="33">
        <v>1</v>
      </c>
      <c r="J71" s="33">
        <v>1</v>
      </c>
      <c r="K71" s="33">
        <v>1</v>
      </c>
      <c r="L71" s="33">
        <v>1</v>
      </c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</row>
    <row r="72" spans="1:30" x14ac:dyDescent="0.2">
      <c r="A72" s="33" t="s">
        <v>13</v>
      </c>
      <c r="B72" s="33">
        <v>1</v>
      </c>
      <c r="C72" s="33">
        <v>1</v>
      </c>
      <c r="D72" s="33">
        <v>1</v>
      </c>
      <c r="E72" s="33">
        <v>1</v>
      </c>
      <c r="F72" s="33">
        <v>1</v>
      </c>
      <c r="G72" s="33">
        <v>1</v>
      </c>
      <c r="H72" s="33">
        <v>1</v>
      </c>
      <c r="I72" s="33">
        <v>1</v>
      </c>
      <c r="J72" s="33">
        <v>1</v>
      </c>
      <c r="K72" s="33">
        <v>1</v>
      </c>
      <c r="L72" s="33">
        <v>1</v>
      </c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</row>
    <row r="73" spans="1:30" x14ac:dyDescent="0.2">
      <c r="A73" s="33" t="s">
        <v>15</v>
      </c>
      <c r="B73" s="33">
        <v>1</v>
      </c>
      <c r="C73" s="33">
        <v>1</v>
      </c>
      <c r="D73" s="33">
        <v>1</v>
      </c>
      <c r="E73" s="33">
        <v>1</v>
      </c>
      <c r="F73" s="33">
        <v>1</v>
      </c>
      <c r="G73" s="33">
        <v>1</v>
      </c>
      <c r="H73" s="33">
        <v>1</v>
      </c>
      <c r="I73" s="33">
        <v>1</v>
      </c>
      <c r="J73" s="33">
        <v>1</v>
      </c>
      <c r="K73" s="33">
        <v>1</v>
      </c>
      <c r="L73" s="33">
        <v>1</v>
      </c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</row>
    <row r="74" spans="1:30" x14ac:dyDescent="0.2">
      <c r="A74" s="33" t="s">
        <v>17</v>
      </c>
      <c r="B74" s="33">
        <v>1</v>
      </c>
      <c r="C74" s="33">
        <v>1</v>
      </c>
      <c r="D74" s="33">
        <v>1</v>
      </c>
      <c r="E74" s="33">
        <v>1</v>
      </c>
      <c r="F74" s="33">
        <v>1</v>
      </c>
      <c r="G74" s="33">
        <v>1</v>
      </c>
      <c r="H74" s="33">
        <v>1</v>
      </c>
      <c r="I74" s="33">
        <v>1</v>
      </c>
      <c r="J74" s="33">
        <v>1</v>
      </c>
      <c r="K74" s="33">
        <v>1</v>
      </c>
      <c r="L74" s="33">
        <v>1</v>
      </c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</row>
    <row r="75" spans="1:30" x14ac:dyDescent="0.2">
      <c r="A75" s="33" t="s">
        <v>19</v>
      </c>
      <c r="B75" s="33">
        <v>1</v>
      </c>
      <c r="C75" s="33">
        <v>1</v>
      </c>
      <c r="D75" s="33">
        <v>1</v>
      </c>
      <c r="E75" s="33">
        <v>1</v>
      </c>
      <c r="F75" s="33">
        <v>1</v>
      </c>
      <c r="G75" s="33">
        <v>1</v>
      </c>
      <c r="H75" s="33">
        <v>1</v>
      </c>
      <c r="I75" s="33">
        <v>1</v>
      </c>
      <c r="J75" s="33">
        <v>1</v>
      </c>
      <c r="K75" s="33">
        <v>1</v>
      </c>
      <c r="L75" s="33">
        <v>1</v>
      </c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</row>
    <row r="76" spans="1:30" x14ac:dyDescent="0.2">
      <c r="A76" s="33">
        <v>0</v>
      </c>
      <c r="B76" s="33" t="e">
        <v>#DIV/0!</v>
      </c>
      <c r="C76" s="33" t="e">
        <v>#DIV/0!</v>
      </c>
      <c r="D76" s="33" t="e">
        <v>#DIV/0!</v>
      </c>
      <c r="E76" s="33" t="e">
        <v>#DIV/0!</v>
      </c>
      <c r="F76" s="33" t="e">
        <v>#DIV/0!</v>
      </c>
      <c r="G76" s="33" t="e">
        <v>#DIV/0!</v>
      </c>
      <c r="H76" s="33" t="e">
        <v>#DIV/0!</v>
      </c>
      <c r="I76" s="33" t="e">
        <v>#DIV/0!</v>
      </c>
      <c r="J76" s="33" t="e">
        <v>#DIV/0!</v>
      </c>
      <c r="K76" s="33" t="e">
        <v>#DIV/0!</v>
      </c>
      <c r="L76" s="33" t="e">
        <v>#DIV/0!</v>
      </c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</row>
    <row r="77" spans="1:30" x14ac:dyDescent="0.2">
      <c r="A77" s="33" t="s">
        <v>22</v>
      </c>
      <c r="B77" s="33" t="e">
        <v>#DIV/0!</v>
      </c>
      <c r="C77" s="33" t="e">
        <v>#DIV/0!</v>
      </c>
      <c r="D77" s="33" t="e">
        <v>#DIV/0!</v>
      </c>
      <c r="E77" s="33" t="e">
        <v>#DIV/0!</v>
      </c>
      <c r="F77" s="33" t="e">
        <v>#DIV/0!</v>
      </c>
      <c r="G77" s="33" t="e">
        <v>#DIV/0!</v>
      </c>
      <c r="H77" s="33" t="e">
        <v>#DIV/0!</v>
      </c>
      <c r="I77" s="33" t="e">
        <v>#DIV/0!</v>
      </c>
      <c r="J77" s="33" t="e">
        <v>#DIV/0!</v>
      </c>
      <c r="K77" s="33" t="e">
        <v>#DIV/0!</v>
      </c>
      <c r="L77" s="33" t="e">
        <v>#DIV/0!</v>
      </c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</row>
    <row r="78" spans="1:30" x14ac:dyDescent="0.2">
      <c r="A78" s="33" t="s">
        <v>24</v>
      </c>
      <c r="B78" s="33" t="e">
        <v>#DIV/0!</v>
      </c>
      <c r="C78" s="33" t="e">
        <v>#DIV/0!</v>
      </c>
      <c r="D78" s="33" t="e">
        <v>#DIV/0!</v>
      </c>
      <c r="E78" s="33" t="e">
        <v>#DIV/0!</v>
      </c>
      <c r="F78" s="33" t="e">
        <v>#DIV/0!</v>
      </c>
      <c r="G78" s="33" t="e">
        <v>#DIV/0!</v>
      </c>
      <c r="H78" s="33" t="e">
        <v>#DIV/0!</v>
      </c>
      <c r="I78" s="33" t="e">
        <v>#DIV/0!</v>
      </c>
      <c r="J78" s="33" t="e">
        <v>#DIV/0!</v>
      </c>
      <c r="K78" s="33" t="e">
        <v>#DIV/0!</v>
      </c>
      <c r="L78" s="33" t="e">
        <v>#DIV/0!</v>
      </c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</row>
    <row r="79" spans="1:30" x14ac:dyDescent="0.2">
      <c r="A79" s="33">
        <v>0</v>
      </c>
      <c r="B79" s="33" t="e">
        <v>#DIV/0!</v>
      </c>
      <c r="C79" s="33" t="e">
        <v>#DIV/0!</v>
      </c>
      <c r="D79" s="33" t="e">
        <v>#DIV/0!</v>
      </c>
      <c r="E79" s="33" t="e">
        <v>#DIV/0!</v>
      </c>
      <c r="F79" s="33" t="e">
        <v>#DIV/0!</v>
      </c>
      <c r="G79" s="33" t="e">
        <v>#DIV/0!</v>
      </c>
      <c r="H79" s="33" t="e">
        <v>#DIV/0!</v>
      </c>
      <c r="I79" s="33" t="e">
        <v>#DIV/0!</v>
      </c>
      <c r="J79" s="33" t="e">
        <v>#DIV/0!</v>
      </c>
      <c r="K79" s="33" t="e">
        <v>#DIV/0!</v>
      </c>
      <c r="L79" s="33" t="e">
        <v>#DIV/0!</v>
      </c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</row>
    <row r="80" spans="1:30" x14ac:dyDescent="0.2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</row>
    <row r="81" spans="1:30" x14ac:dyDescent="0.2">
      <c r="A81" s="79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</row>
    <row r="82" spans="1:30" x14ac:dyDescent="0.2">
      <c r="A82" s="40" t="s">
        <v>625</v>
      </c>
      <c r="B82" s="40"/>
      <c r="C82" s="40"/>
      <c r="D82" s="74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</row>
    <row r="83" spans="1:30" x14ac:dyDescent="0.2">
      <c r="A83" s="33"/>
      <c r="B83" s="75">
        <v>1</v>
      </c>
      <c r="C83" s="76">
        <v>2</v>
      </c>
      <c r="D83" s="76">
        <v>3</v>
      </c>
      <c r="E83" s="76">
        <v>4</v>
      </c>
      <c r="F83" s="76">
        <v>5</v>
      </c>
      <c r="G83" s="76">
        <v>6</v>
      </c>
      <c r="H83" s="76">
        <v>7</v>
      </c>
      <c r="I83" s="76">
        <v>8</v>
      </c>
      <c r="J83" s="76">
        <v>9</v>
      </c>
      <c r="K83" s="76">
        <v>10</v>
      </c>
      <c r="L83" s="76">
        <v>11</v>
      </c>
      <c r="M83" s="76">
        <v>12</v>
      </c>
      <c r="N83" s="76">
        <v>13</v>
      </c>
      <c r="O83" s="76">
        <v>14</v>
      </c>
      <c r="P83" s="76">
        <v>15</v>
      </c>
      <c r="Q83" s="76">
        <v>0</v>
      </c>
      <c r="R83" s="76">
        <v>0</v>
      </c>
      <c r="S83" s="76">
        <v>0</v>
      </c>
      <c r="T83" s="76">
        <v>0</v>
      </c>
      <c r="U83" s="33"/>
      <c r="V83" s="33"/>
      <c r="W83" s="33"/>
      <c r="X83" s="33"/>
      <c r="Y83" s="33"/>
      <c r="Z83" s="33"/>
      <c r="AA83" s="33"/>
      <c r="AB83" s="33"/>
      <c r="AC83" s="33"/>
      <c r="AD83" s="33"/>
    </row>
    <row r="84" spans="1:30" x14ac:dyDescent="0.2">
      <c r="A84" s="33" t="s">
        <v>1</v>
      </c>
      <c r="B84" s="33">
        <v>7.8105499999999998E-8</v>
      </c>
      <c r="C84" s="33">
        <v>8.1531200000000005E-9</v>
      </c>
      <c r="D84" s="33">
        <v>8.0516299999999996E-10</v>
      </c>
      <c r="E84" s="33">
        <v>6.7328100000000003E-11</v>
      </c>
      <c r="F84" s="33">
        <v>4.4360700000000001E-10</v>
      </c>
      <c r="G84" s="33">
        <v>5.4309699999999999E-11</v>
      </c>
      <c r="H84" s="33">
        <v>2.7725400000000001E-11</v>
      </c>
      <c r="I84" s="33">
        <v>1</v>
      </c>
      <c r="J84" s="33">
        <v>9.0949500000000005E-13</v>
      </c>
      <c r="K84" s="33" t="e">
        <v>#VALUE!</v>
      </c>
      <c r="L84" s="33" t="e">
        <v>#VALUE!</v>
      </c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</row>
    <row r="85" spans="1:30" x14ac:dyDescent="0.2">
      <c r="A85" s="33" t="s">
        <v>3</v>
      </c>
      <c r="B85" s="33" t="e">
        <v>#VALUE!</v>
      </c>
      <c r="C85" s="33" t="e">
        <v>#VALUE!</v>
      </c>
      <c r="D85" s="33" t="e">
        <v>#VALUE!</v>
      </c>
      <c r="E85" s="33" t="e">
        <v>#VALUE!</v>
      </c>
      <c r="F85" s="33" t="e">
        <v>#VALUE!</v>
      </c>
      <c r="G85" s="33" t="e">
        <v>#VALUE!</v>
      </c>
      <c r="H85" s="33" t="e">
        <v>#VALUE!</v>
      </c>
      <c r="I85" s="33" t="e">
        <v>#VALUE!</v>
      </c>
      <c r="J85" s="33" t="e">
        <v>#VALUE!</v>
      </c>
      <c r="K85" s="33" t="e">
        <v>#VALUE!</v>
      </c>
      <c r="L85" s="33" t="e">
        <v>#VALUE!</v>
      </c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</row>
    <row r="86" spans="1:30" x14ac:dyDescent="0.2">
      <c r="A86" s="33" t="s">
        <v>5</v>
      </c>
      <c r="B86" s="33" t="e">
        <v>#VALUE!</v>
      </c>
      <c r="C86" s="33" t="e">
        <v>#VALUE!</v>
      </c>
      <c r="D86" s="33" t="e">
        <v>#VALUE!</v>
      </c>
      <c r="E86" s="33" t="e">
        <v>#VALUE!</v>
      </c>
      <c r="F86" s="33" t="e">
        <v>#VALUE!</v>
      </c>
      <c r="G86" s="33" t="e">
        <v>#VALUE!</v>
      </c>
      <c r="H86" s="33" t="e">
        <v>#VALUE!</v>
      </c>
      <c r="I86" s="33" t="e">
        <v>#VALUE!</v>
      </c>
      <c r="J86" s="33" t="e">
        <v>#VALUE!</v>
      </c>
      <c r="K86" s="33" t="e">
        <v>#VALUE!</v>
      </c>
      <c r="L86" s="33" t="e">
        <v>#VALUE!</v>
      </c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</row>
    <row r="87" spans="1:30" x14ac:dyDescent="0.2">
      <c r="A87" s="33" t="s">
        <v>7</v>
      </c>
      <c r="B87" s="33">
        <v>1</v>
      </c>
      <c r="C87" s="33">
        <v>1</v>
      </c>
      <c r="D87" s="33">
        <v>1</v>
      </c>
      <c r="E87" s="33">
        <v>1</v>
      </c>
      <c r="F87" s="33">
        <v>1</v>
      </c>
      <c r="G87" s="33">
        <v>1</v>
      </c>
      <c r="H87" s="33">
        <v>1</v>
      </c>
      <c r="I87" s="33">
        <v>1</v>
      </c>
      <c r="J87" s="33">
        <v>1</v>
      </c>
      <c r="K87" s="33">
        <v>1</v>
      </c>
      <c r="L87" s="33">
        <v>1</v>
      </c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</row>
    <row r="88" spans="1:30" x14ac:dyDescent="0.2">
      <c r="A88" s="33" t="s">
        <v>9</v>
      </c>
      <c r="B88" s="33">
        <v>1</v>
      </c>
      <c r="C88" s="33">
        <v>1</v>
      </c>
      <c r="D88" s="33">
        <v>1</v>
      </c>
      <c r="E88" s="33">
        <v>1</v>
      </c>
      <c r="F88" s="33">
        <v>1</v>
      </c>
      <c r="G88" s="33">
        <v>1</v>
      </c>
      <c r="H88" s="33">
        <v>1</v>
      </c>
      <c r="I88" s="33">
        <v>1</v>
      </c>
      <c r="J88" s="33">
        <v>1</v>
      </c>
      <c r="K88" s="33">
        <v>1</v>
      </c>
      <c r="L88" s="33">
        <v>1</v>
      </c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</row>
    <row r="89" spans="1:30" x14ac:dyDescent="0.2">
      <c r="A89" s="33" t="s">
        <v>11</v>
      </c>
      <c r="B89" s="33">
        <v>1</v>
      </c>
      <c r="C89" s="33">
        <v>1</v>
      </c>
      <c r="D89" s="33">
        <v>1</v>
      </c>
      <c r="E89" s="33">
        <v>1</v>
      </c>
      <c r="F89" s="33">
        <v>1</v>
      </c>
      <c r="G89" s="33">
        <v>1</v>
      </c>
      <c r="H89" s="33">
        <v>1</v>
      </c>
      <c r="I89" s="33">
        <v>1</v>
      </c>
      <c r="J89" s="33">
        <v>1</v>
      </c>
      <c r="K89" s="33">
        <v>1</v>
      </c>
      <c r="L89" s="33">
        <v>1</v>
      </c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</row>
    <row r="90" spans="1:30" x14ac:dyDescent="0.2">
      <c r="A90" s="33" t="s">
        <v>13</v>
      </c>
      <c r="B90" s="33">
        <v>1</v>
      </c>
      <c r="C90" s="33">
        <v>1</v>
      </c>
      <c r="D90" s="33">
        <v>1</v>
      </c>
      <c r="E90" s="33">
        <v>1</v>
      </c>
      <c r="F90" s="33">
        <v>1</v>
      </c>
      <c r="G90" s="33">
        <v>1</v>
      </c>
      <c r="H90" s="33">
        <v>1</v>
      </c>
      <c r="I90" s="33">
        <v>1</v>
      </c>
      <c r="J90" s="33">
        <v>1</v>
      </c>
      <c r="K90" s="33">
        <v>1</v>
      </c>
      <c r="L90" s="33">
        <v>1</v>
      </c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</row>
    <row r="91" spans="1:30" x14ac:dyDescent="0.2">
      <c r="A91" s="33" t="s">
        <v>15</v>
      </c>
      <c r="B91" s="33">
        <v>1</v>
      </c>
      <c r="C91" s="33">
        <v>1</v>
      </c>
      <c r="D91" s="33">
        <v>1</v>
      </c>
      <c r="E91" s="33">
        <v>1</v>
      </c>
      <c r="F91" s="33">
        <v>1</v>
      </c>
      <c r="G91" s="33">
        <v>1</v>
      </c>
      <c r="H91" s="33">
        <v>1</v>
      </c>
      <c r="I91" s="33">
        <v>1</v>
      </c>
      <c r="J91" s="33">
        <v>1</v>
      </c>
      <c r="K91" s="33">
        <v>1</v>
      </c>
      <c r="L91" s="33">
        <v>1</v>
      </c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</row>
    <row r="92" spans="1:30" x14ac:dyDescent="0.2">
      <c r="A92" s="33" t="s">
        <v>17</v>
      </c>
      <c r="B92" s="33">
        <v>1</v>
      </c>
      <c r="C92" s="33">
        <v>1</v>
      </c>
      <c r="D92" s="33">
        <v>1</v>
      </c>
      <c r="E92" s="33">
        <v>1</v>
      </c>
      <c r="F92" s="33">
        <v>1</v>
      </c>
      <c r="G92" s="33">
        <v>1</v>
      </c>
      <c r="H92" s="33">
        <v>1</v>
      </c>
      <c r="I92" s="33">
        <v>1</v>
      </c>
      <c r="J92" s="33">
        <v>1</v>
      </c>
      <c r="K92" s="33">
        <v>1</v>
      </c>
      <c r="L92" s="33">
        <v>1</v>
      </c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</row>
    <row r="93" spans="1:30" x14ac:dyDescent="0.2">
      <c r="A93" s="33" t="s">
        <v>19</v>
      </c>
      <c r="B93" s="33">
        <v>1</v>
      </c>
      <c r="C93" s="33">
        <v>1</v>
      </c>
      <c r="D93" s="33">
        <v>1</v>
      </c>
      <c r="E93" s="33">
        <v>1</v>
      </c>
      <c r="F93" s="33">
        <v>1</v>
      </c>
      <c r="G93" s="33">
        <v>1</v>
      </c>
      <c r="H93" s="33">
        <v>1</v>
      </c>
      <c r="I93" s="33">
        <v>1</v>
      </c>
      <c r="J93" s="33">
        <v>1</v>
      </c>
      <c r="K93" s="33">
        <v>1</v>
      </c>
      <c r="L93" s="33">
        <v>1</v>
      </c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</row>
    <row r="94" spans="1:30" x14ac:dyDescent="0.2">
      <c r="A94" s="33">
        <v>0</v>
      </c>
      <c r="B94" s="33" t="e">
        <v>#DIV/0!</v>
      </c>
      <c r="C94" s="33" t="e">
        <v>#DIV/0!</v>
      </c>
      <c r="D94" s="33" t="e">
        <v>#DIV/0!</v>
      </c>
      <c r="E94" s="33" t="e">
        <v>#DIV/0!</v>
      </c>
      <c r="F94" s="33" t="e">
        <v>#DIV/0!</v>
      </c>
      <c r="G94" s="33" t="e">
        <v>#DIV/0!</v>
      </c>
      <c r="H94" s="33" t="e">
        <v>#DIV/0!</v>
      </c>
      <c r="I94" s="33" t="e">
        <v>#DIV/0!</v>
      </c>
      <c r="J94" s="33" t="e">
        <v>#DIV/0!</v>
      </c>
      <c r="K94" s="33" t="e">
        <v>#DIV/0!</v>
      </c>
      <c r="L94" s="33" t="e">
        <v>#DIV/0!</v>
      </c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</row>
    <row r="95" spans="1:30" x14ac:dyDescent="0.2">
      <c r="A95" s="33" t="s">
        <v>22</v>
      </c>
      <c r="B95" s="33" t="e">
        <v>#DIV/0!</v>
      </c>
      <c r="C95" s="33" t="e">
        <v>#DIV/0!</v>
      </c>
      <c r="D95" s="33" t="e">
        <v>#DIV/0!</v>
      </c>
      <c r="E95" s="33" t="e">
        <v>#DIV/0!</v>
      </c>
      <c r="F95" s="33" t="e">
        <v>#DIV/0!</v>
      </c>
      <c r="G95" s="33" t="e">
        <v>#DIV/0!</v>
      </c>
      <c r="H95" s="33" t="e">
        <v>#DIV/0!</v>
      </c>
      <c r="I95" s="33" t="e">
        <v>#DIV/0!</v>
      </c>
      <c r="J95" s="33" t="e">
        <v>#DIV/0!</v>
      </c>
      <c r="K95" s="33" t="e">
        <v>#DIV/0!</v>
      </c>
      <c r="L95" s="33" t="e">
        <v>#DIV/0!</v>
      </c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</row>
    <row r="96" spans="1:30" x14ac:dyDescent="0.2">
      <c r="A96" s="33" t="s">
        <v>24</v>
      </c>
      <c r="B96" s="33" t="e">
        <v>#DIV/0!</v>
      </c>
      <c r="C96" s="33" t="e">
        <v>#DIV/0!</v>
      </c>
      <c r="D96" s="33" t="e">
        <v>#DIV/0!</v>
      </c>
      <c r="E96" s="33" t="e">
        <v>#DIV/0!</v>
      </c>
      <c r="F96" s="33" t="e">
        <v>#DIV/0!</v>
      </c>
      <c r="G96" s="33" t="e">
        <v>#DIV/0!</v>
      </c>
      <c r="H96" s="33" t="e">
        <v>#DIV/0!</v>
      </c>
      <c r="I96" s="33" t="e">
        <v>#DIV/0!</v>
      </c>
      <c r="J96" s="33" t="e">
        <v>#DIV/0!</v>
      </c>
      <c r="K96" s="33" t="e">
        <v>#DIV/0!</v>
      </c>
      <c r="L96" s="33" t="e">
        <v>#DIV/0!</v>
      </c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</row>
    <row r="97" spans="1:30" x14ac:dyDescent="0.2">
      <c r="A97" s="33">
        <v>0</v>
      </c>
      <c r="B97" s="33" t="e">
        <v>#DIV/0!</v>
      </c>
      <c r="C97" s="33" t="e">
        <v>#DIV/0!</v>
      </c>
      <c r="D97" s="33" t="e">
        <v>#DIV/0!</v>
      </c>
      <c r="E97" s="33" t="e">
        <v>#DIV/0!</v>
      </c>
      <c r="F97" s="33" t="e">
        <v>#DIV/0!</v>
      </c>
      <c r="G97" s="33" t="e">
        <v>#DIV/0!</v>
      </c>
      <c r="H97" s="33" t="e">
        <v>#DIV/0!</v>
      </c>
      <c r="I97" s="33" t="e">
        <v>#DIV/0!</v>
      </c>
      <c r="J97" s="33" t="e">
        <v>#DIV/0!</v>
      </c>
      <c r="K97" s="33" t="e">
        <v>#DIV/0!</v>
      </c>
      <c r="L97" s="33" t="e">
        <v>#DIV/0!</v>
      </c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</row>
    <row r="98" spans="1:30" x14ac:dyDescent="0.2">
      <c r="A98" s="65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</row>
    <row r="99" spans="1:30" x14ac:dyDescent="0.2">
      <c r="A99" s="65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</row>
    <row r="100" spans="1:30" x14ac:dyDescent="0.2">
      <c r="A100" s="62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</row>
    <row r="101" spans="1:30" x14ac:dyDescent="0.2">
      <c r="A101" s="62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</row>
    <row r="102" spans="1:30" x14ac:dyDescent="0.2">
      <c r="A102" s="40" t="s">
        <v>626</v>
      </c>
      <c r="B102" s="40"/>
      <c r="C102" s="40"/>
      <c r="D102" s="40"/>
      <c r="E102" s="40"/>
      <c r="F102" s="33" t="s">
        <v>73</v>
      </c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</row>
    <row r="103" spans="1:30" ht="21" x14ac:dyDescent="0.25">
      <c r="A103" s="33"/>
      <c r="B103" s="75">
        <v>1</v>
      </c>
      <c r="C103" s="76">
        <v>2</v>
      </c>
      <c r="D103" s="76">
        <v>3</v>
      </c>
      <c r="E103" s="76">
        <v>4</v>
      </c>
      <c r="F103" s="76">
        <v>5</v>
      </c>
      <c r="G103" s="76">
        <v>6</v>
      </c>
      <c r="H103" s="76">
        <v>7</v>
      </c>
      <c r="I103" s="76">
        <v>8</v>
      </c>
      <c r="J103" s="76">
        <v>9</v>
      </c>
      <c r="K103" s="76">
        <v>10</v>
      </c>
      <c r="L103" s="76">
        <v>11</v>
      </c>
      <c r="M103" s="76">
        <v>12</v>
      </c>
      <c r="N103" s="80" t="s">
        <v>627</v>
      </c>
      <c r="O103" s="36" t="s">
        <v>628</v>
      </c>
      <c r="P103" s="37" t="s">
        <v>629</v>
      </c>
      <c r="Q103" s="37" t="s">
        <v>630</v>
      </c>
      <c r="R103" s="37" t="s">
        <v>631</v>
      </c>
      <c r="S103" s="37" t="s">
        <v>632</v>
      </c>
      <c r="T103" s="37" t="s">
        <v>633</v>
      </c>
      <c r="U103" s="37" t="s">
        <v>634</v>
      </c>
      <c r="V103" s="37" t="s">
        <v>635</v>
      </c>
      <c r="W103" s="37" t="s">
        <v>636</v>
      </c>
      <c r="X103" s="81" t="s">
        <v>637</v>
      </c>
      <c r="Y103" s="81" t="s">
        <v>638</v>
      </c>
      <c r="Z103" s="33"/>
      <c r="AA103" s="33"/>
      <c r="AB103" s="33"/>
      <c r="AC103" s="33"/>
      <c r="AD103" s="33"/>
    </row>
    <row r="104" spans="1:30" x14ac:dyDescent="0.2">
      <c r="A104" s="33" t="s">
        <v>1</v>
      </c>
      <c r="B104" s="33">
        <v>7.8105499999999998E-8</v>
      </c>
      <c r="C104" s="33">
        <v>8.1531200000000005E-9</v>
      </c>
      <c r="D104" s="33">
        <v>8.0516299999999996E-10</v>
      </c>
      <c r="E104" s="33">
        <v>6.7328100000000003E-11</v>
      </c>
      <c r="F104" s="33">
        <v>4.4360700000000001E-10</v>
      </c>
      <c r="G104" s="33">
        <v>5.4309699999999999E-11</v>
      </c>
      <c r="H104" s="33">
        <v>2.7725400000000001E-11</v>
      </c>
      <c r="I104" s="33" t="e">
        <v>#VALUE!</v>
      </c>
      <c r="J104" s="33" t="e">
        <v>#VALUE!</v>
      </c>
      <c r="K104" s="33" t="e">
        <v>#VALUE!</v>
      </c>
      <c r="L104" s="33" t="e">
        <v>#VALUE!</v>
      </c>
      <c r="M104" s="33"/>
      <c r="N104" s="83"/>
      <c r="O104" s="84" t="e">
        <v>#DIV/0!</v>
      </c>
      <c r="P104" s="85" t="e">
        <v>#DIV/0!</v>
      </c>
      <c r="Q104" s="85" t="e">
        <v>#DIV/0!</v>
      </c>
      <c r="R104" s="85" t="e">
        <v>#DIV/0!</v>
      </c>
      <c r="S104" s="85" t="e">
        <v>#DIV/0!</v>
      </c>
      <c r="T104" s="85" t="e">
        <v>#DIV/0!</v>
      </c>
      <c r="U104" s="85" t="e">
        <v>#DIV/0!</v>
      </c>
      <c r="V104" s="85" t="e">
        <v>#DIV/0!</v>
      </c>
      <c r="W104" s="85" t="e">
        <v>#DIV/0!</v>
      </c>
      <c r="X104" s="85" t="e">
        <v>#VALUE!</v>
      </c>
      <c r="Y104" s="85" t="e">
        <v>#VALUE!</v>
      </c>
      <c r="Z104" s="33"/>
      <c r="AA104" s="33"/>
      <c r="AB104" s="33"/>
      <c r="AC104" s="33"/>
      <c r="AD104" s="33"/>
    </row>
    <row r="105" spans="1:30" x14ac:dyDescent="0.2">
      <c r="A105" s="33" t="s">
        <v>3</v>
      </c>
      <c r="B105" s="33" t="e">
        <v>#VALUE!</v>
      </c>
      <c r="C105" s="33" t="e">
        <v>#VALUE!</v>
      </c>
      <c r="D105" s="33" t="e">
        <v>#VALUE!</v>
      </c>
      <c r="E105" s="33" t="e">
        <v>#VALUE!</v>
      </c>
      <c r="F105" s="33" t="e">
        <v>#VALUE!</v>
      </c>
      <c r="G105" s="33" t="e">
        <v>#VALUE!</v>
      </c>
      <c r="H105" s="33" t="e">
        <v>#VALUE!</v>
      </c>
      <c r="I105" s="33" t="e">
        <v>#VALUE!</v>
      </c>
      <c r="J105" s="33" t="e">
        <v>#VALUE!</v>
      </c>
      <c r="K105" s="33" t="e">
        <v>#VALUE!</v>
      </c>
      <c r="L105" s="33" t="e">
        <v>#VALUE!</v>
      </c>
      <c r="M105" s="33"/>
      <c r="N105" s="33"/>
      <c r="O105" s="84" t="e">
        <v>#VALUE!</v>
      </c>
      <c r="P105" s="85" t="e">
        <v>#VALUE!</v>
      </c>
      <c r="Q105" s="85" t="e">
        <v>#VALUE!</v>
      </c>
      <c r="R105" s="85" t="e">
        <v>#VALUE!</v>
      </c>
      <c r="S105" s="85" t="e">
        <v>#VALUE!</v>
      </c>
      <c r="T105" s="85" t="e">
        <v>#VALUE!</v>
      </c>
      <c r="U105" s="85" t="e">
        <v>#VALUE!</v>
      </c>
      <c r="V105" s="85" t="e">
        <v>#VALUE!</v>
      </c>
      <c r="W105" s="85" t="e">
        <v>#VALUE!</v>
      </c>
      <c r="X105" s="85" t="e">
        <v>#VALUE!</v>
      </c>
      <c r="Y105" s="85" t="e">
        <v>#VALUE!</v>
      </c>
      <c r="Z105" s="33"/>
      <c r="AA105" s="33"/>
      <c r="AB105" s="33"/>
      <c r="AC105" s="33"/>
      <c r="AD105" s="33"/>
    </row>
    <row r="106" spans="1:30" x14ac:dyDescent="0.2">
      <c r="A106" s="33" t="s">
        <v>5</v>
      </c>
      <c r="B106" s="33" t="e">
        <v>#VALUE!</v>
      </c>
      <c r="C106" s="33" t="e">
        <v>#VALUE!</v>
      </c>
      <c r="D106" s="33" t="e">
        <v>#VALUE!</v>
      </c>
      <c r="E106" s="33" t="e">
        <v>#VALUE!</v>
      </c>
      <c r="F106" s="33" t="e">
        <v>#VALUE!</v>
      </c>
      <c r="G106" s="33" t="e">
        <v>#VALUE!</v>
      </c>
      <c r="H106" s="33" t="e">
        <v>#VALUE!</v>
      </c>
      <c r="I106" s="33" t="e">
        <v>#VALUE!</v>
      </c>
      <c r="J106" s="33" t="e">
        <v>#VALUE!</v>
      </c>
      <c r="K106" s="33" t="e">
        <v>#VALUE!</v>
      </c>
      <c r="L106" s="33" t="e">
        <v>#VALUE!</v>
      </c>
      <c r="M106" s="33"/>
      <c r="N106" s="33"/>
      <c r="O106" s="84" t="e">
        <v>#VALUE!</v>
      </c>
      <c r="P106" s="85" t="e">
        <v>#VALUE!</v>
      </c>
      <c r="Q106" s="85" t="e">
        <v>#VALUE!</v>
      </c>
      <c r="R106" s="85" t="e">
        <v>#VALUE!</v>
      </c>
      <c r="S106" s="85" t="e">
        <v>#VALUE!</v>
      </c>
      <c r="T106" s="85" t="e">
        <v>#VALUE!</v>
      </c>
      <c r="U106" s="85" t="e">
        <v>#VALUE!</v>
      </c>
      <c r="V106" s="85" t="e">
        <v>#VALUE!</v>
      </c>
      <c r="W106" s="85" t="e">
        <v>#VALUE!</v>
      </c>
      <c r="X106" s="85" t="e">
        <v>#VALUE!</v>
      </c>
      <c r="Y106" s="85" t="e">
        <v>#VALUE!</v>
      </c>
      <c r="Z106" s="33"/>
      <c r="AA106" s="33"/>
      <c r="AB106" s="33"/>
      <c r="AC106" s="33"/>
      <c r="AD106" s="33"/>
    </row>
    <row r="107" spans="1:30" x14ac:dyDescent="0.2">
      <c r="A107" s="33" t="s">
        <v>7</v>
      </c>
      <c r="B107" s="33">
        <v>1</v>
      </c>
      <c r="C107" s="33">
        <v>1</v>
      </c>
      <c r="D107" s="33">
        <v>1</v>
      </c>
      <c r="E107" s="33">
        <v>1</v>
      </c>
      <c r="F107" s="33">
        <v>1</v>
      </c>
      <c r="G107" s="33">
        <v>1</v>
      </c>
      <c r="H107" s="33">
        <v>1</v>
      </c>
      <c r="I107" s="33">
        <v>1</v>
      </c>
      <c r="J107" s="33">
        <v>1</v>
      </c>
      <c r="K107" s="33">
        <v>1</v>
      </c>
      <c r="L107" s="33">
        <v>1</v>
      </c>
      <c r="M107" s="33"/>
      <c r="N107" s="83"/>
      <c r="O107" s="84" t="e">
        <v>#DIV/0!</v>
      </c>
      <c r="P107" s="85" t="e">
        <v>#DIV/0!</v>
      </c>
      <c r="Q107" s="85" t="e">
        <v>#DIV/0!</v>
      </c>
      <c r="R107" s="85" t="e">
        <v>#DIV/0!</v>
      </c>
      <c r="S107" s="85" t="e">
        <v>#DIV/0!</v>
      </c>
      <c r="T107" s="85" t="e">
        <v>#DIV/0!</v>
      </c>
      <c r="U107" s="85" t="e">
        <v>#DIV/0!</v>
      </c>
      <c r="V107" s="85" t="e">
        <v>#DIV/0!</v>
      </c>
      <c r="W107" s="85" t="e">
        <v>#DIV/0!</v>
      </c>
      <c r="X107" s="85" t="e">
        <v>#DIV/0!</v>
      </c>
      <c r="Y107" s="85" t="e">
        <v>#DIV/0!</v>
      </c>
      <c r="Z107" s="33"/>
      <c r="AA107" s="33"/>
      <c r="AB107" s="33"/>
      <c r="AC107" s="33"/>
      <c r="AD107" s="33"/>
    </row>
    <row r="108" spans="1:30" x14ac:dyDescent="0.2">
      <c r="A108" s="73" t="s">
        <v>9</v>
      </c>
      <c r="B108" s="33">
        <v>1</v>
      </c>
      <c r="C108" s="33">
        <v>1</v>
      </c>
      <c r="D108" s="33">
        <v>1</v>
      </c>
      <c r="E108" s="33">
        <v>1</v>
      </c>
      <c r="F108" s="33">
        <v>1</v>
      </c>
      <c r="G108" s="33">
        <v>1</v>
      </c>
      <c r="H108" s="33">
        <v>1</v>
      </c>
      <c r="I108" s="73">
        <v>1</v>
      </c>
      <c r="J108" s="73">
        <v>1</v>
      </c>
      <c r="K108" s="73">
        <v>1</v>
      </c>
      <c r="L108" s="73">
        <v>1</v>
      </c>
      <c r="M108" s="73"/>
      <c r="N108" s="86"/>
      <c r="O108" s="84" t="e">
        <v>#DIV/0!</v>
      </c>
      <c r="P108" s="85" t="e">
        <v>#DIV/0!</v>
      </c>
      <c r="Q108" s="85" t="e">
        <v>#DIV/0!</v>
      </c>
      <c r="R108" s="85" t="e">
        <v>#DIV/0!</v>
      </c>
      <c r="S108" s="85" t="e">
        <v>#DIV/0!</v>
      </c>
      <c r="T108" s="85" t="e">
        <v>#DIV/0!</v>
      </c>
      <c r="U108" s="85" t="e">
        <v>#DIV/0!</v>
      </c>
      <c r="V108" s="85" t="e">
        <v>#DIV/0!</v>
      </c>
      <c r="W108" s="85" t="e">
        <v>#DIV/0!</v>
      </c>
      <c r="X108" s="85" t="e">
        <v>#DIV/0!</v>
      </c>
      <c r="Y108" s="85" t="e">
        <v>#DIV/0!</v>
      </c>
      <c r="Z108" s="73"/>
      <c r="AA108" s="73"/>
      <c r="AB108" s="73"/>
      <c r="AC108" s="73"/>
      <c r="AD108" s="73"/>
    </row>
    <row r="109" spans="1:30" x14ac:dyDescent="0.2">
      <c r="A109" s="33" t="s">
        <v>11</v>
      </c>
      <c r="B109" s="33">
        <v>1</v>
      </c>
      <c r="C109" s="33">
        <v>1</v>
      </c>
      <c r="D109" s="33">
        <v>1</v>
      </c>
      <c r="E109" s="33">
        <v>1</v>
      </c>
      <c r="F109" s="33">
        <v>1</v>
      </c>
      <c r="G109" s="33">
        <v>1</v>
      </c>
      <c r="H109" s="33">
        <v>1</v>
      </c>
      <c r="I109" s="33">
        <v>1</v>
      </c>
      <c r="J109" s="33">
        <v>1</v>
      </c>
      <c r="K109" s="33">
        <v>1</v>
      </c>
      <c r="L109" s="33">
        <v>1</v>
      </c>
      <c r="M109" s="33"/>
      <c r="N109" s="80"/>
      <c r="O109" s="84" t="e">
        <v>#DIV/0!</v>
      </c>
      <c r="P109" s="85" t="e">
        <v>#DIV/0!</v>
      </c>
      <c r="Q109" s="85" t="e">
        <v>#DIV/0!</v>
      </c>
      <c r="R109" s="85" t="e">
        <v>#DIV/0!</v>
      </c>
      <c r="S109" s="85" t="e">
        <v>#DIV/0!</v>
      </c>
      <c r="T109" s="85" t="e">
        <v>#DIV/0!</v>
      </c>
      <c r="U109" s="85" t="e">
        <v>#DIV/0!</v>
      </c>
      <c r="V109" s="85" t="e">
        <v>#DIV/0!</v>
      </c>
      <c r="W109" s="85" t="e">
        <v>#DIV/0!</v>
      </c>
      <c r="X109" s="85" t="e">
        <v>#DIV/0!</v>
      </c>
      <c r="Y109" s="85" t="e">
        <v>#DIV/0!</v>
      </c>
      <c r="Z109" s="33"/>
      <c r="AA109" s="33"/>
      <c r="AB109" s="33"/>
      <c r="AC109" s="33"/>
      <c r="AD109" s="33"/>
    </row>
    <row r="110" spans="1:30" x14ac:dyDescent="0.2">
      <c r="A110" s="87" t="s">
        <v>13</v>
      </c>
      <c r="B110" s="33">
        <v>1</v>
      </c>
      <c r="C110" s="33">
        <v>1</v>
      </c>
      <c r="D110" s="33">
        <v>1</v>
      </c>
      <c r="E110" s="33">
        <v>1</v>
      </c>
      <c r="F110" s="33">
        <v>1</v>
      </c>
      <c r="G110" s="33">
        <v>1</v>
      </c>
      <c r="H110" s="33">
        <v>1</v>
      </c>
      <c r="I110" s="87">
        <v>1</v>
      </c>
      <c r="J110" s="87">
        <v>1</v>
      </c>
      <c r="K110" s="87">
        <v>1</v>
      </c>
      <c r="L110" s="87">
        <v>1</v>
      </c>
      <c r="M110" s="33"/>
      <c r="N110" s="80"/>
      <c r="O110" s="84" t="e">
        <v>#DIV/0!</v>
      </c>
      <c r="P110" s="85" t="e">
        <v>#DIV/0!</v>
      </c>
      <c r="Q110" s="85" t="e">
        <v>#DIV/0!</v>
      </c>
      <c r="R110" s="85" t="e">
        <v>#DIV/0!</v>
      </c>
      <c r="S110" s="85" t="e">
        <v>#DIV/0!</v>
      </c>
      <c r="T110" s="85" t="e">
        <v>#DIV/0!</v>
      </c>
      <c r="U110" s="85" t="e">
        <v>#DIV/0!</v>
      </c>
      <c r="V110" s="85" t="e">
        <v>#DIV/0!</v>
      </c>
      <c r="W110" s="85" t="e">
        <v>#DIV/0!</v>
      </c>
      <c r="X110" s="85" t="e">
        <v>#DIV/0!</v>
      </c>
      <c r="Y110" s="85" t="e">
        <v>#DIV/0!</v>
      </c>
      <c r="Z110" s="33"/>
      <c r="AA110" s="33"/>
      <c r="AB110" s="33"/>
      <c r="AC110" s="33"/>
      <c r="AD110" s="33"/>
    </row>
    <row r="111" spans="1:30" x14ac:dyDescent="0.2">
      <c r="A111" s="33" t="s">
        <v>15</v>
      </c>
      <c r="B111" s="33">
        <v>1</v>
      </c>
      <c r="C111" s="33">
        <v>1</v>
      </c>
      <c r="D111" s="33">
        <v>1</v>
      </c>
      <c r="E111" s="33">
        <v>1</v>
      </c>
      <c r="F111" s="33">
        <v>1</v>
      </c>
      <c r="G111" s="33">
        <v>1</v>
      </c>
      <c r="H111" s="33">
        <v>1</v>
      </c>
      <c r="I111" s="33">
        <v>1</v>
      </c>
      <c r="J111" s="33">
        <v>1</v>
      </c>
      <c r="K111" s="33">
        <v>1</v>
      </c>
      <c r="L111" s="33">
        <v>1</v>
      </c>
      <c r="M111" s="33"/>
      <c r="N111" s="80"/>
      <c r="O111" s="84" t="e">
        <v>#DIV/0!</v>
      </c>
      <c r="P111" s="85" t="e">
        <v>#DIV/0!</v>
      </c>
      <c r="Q111" s="85" t="e">
        <v>#DIV/0!</v>
      </c>
      <c r="R111" s="85" t="e">
        <v>#DIV/0!</v>
      </c>
      <c r="S111" s="85" t="e">
        <v>#DIV/0!</v>
      </c>
      <c r="T111" s="85" t="e">
        <v>#DIV/0!</v>
      </c>
      <c r="U111" s="85" t="e">
        <v>#DIV/0!</v>
      </c>
      <c r="V111" s="85" t="e">
        <v>#DIV/0!</v>
      </c>
      <c r="W111" s="85" t="e">
        <v>#DIV/0!</v>
      </c>
      <c r="X111" s="85" t="e">
        <v>#DIV/0!</v>
      </c>
      <c r="Y111" s="85" t="e">
        <v>#DIV/0!</v>
      </c>
      <c r="Z111" s="33"/>
      <c r="AA111" s="33"/>
      <c r="AB111" s="33"/>
      <c r="AC111" s="33"/>
      <c r="AD111" s="33"/>
    </row>
    <row r="112" spans="1:30" x14ac:dyDescent="0.2">
      <c r="A112" s="33" t="s">
        <v>17</v>
      </c>
      <c r="B112" s="33">
        <v>1</v>
      </c>
      <c r="C112" s="33">
        <v>1</v>
      </c>
      <c r="D112" s="33">
        <v>1</v>
      </c>
      <c r="E112" s="33">
        <v>1</v>
      </c>
      <c r="F112" s="33">
        <v>1</v>
      </c>
      <c r="G112" s="33">
        <v>1</v>
      </c>
      <c r="H112" s="33">
        <v>1</v>
      </c>
      <c r="I112" s="33">
        <v>1</v>
      </c>
      <c r="J112" s="33">
        <v>1</v>
      </c>
      <c r="K112" s="33">
        <v>1</v>
      </c>
      <c r="L112" s="33">
        <v>1</v>
      </c>
      <c r="M112" s="33"/>
      <c r="N112" s="80"/>
      <c r="O112" s="84" t="e">
        <v>#DIV/0!</v>
      </c>
      <c r="P112" s="85" t="e">
        <v>#DIV/0!</v>
      </c>
      <c r="Q112" s="85" t="e">
        <v>#DIV/0!</v>
      </c>
      <c r="R112" s="85" t="e">
        <v>#DIV/0!</v>
      </c>
      <c r="S112" s="85" t="e">
        <v>#DIV/0!</v>
      </c>
      <c r="T112" s="85" t="e">
        <v>#DIV/0!</v>
      </c>
      <c r="U112" s="85" t="e">
        <v>#DIV/0!</v>
      </c>
      <c r="V112" s="85" t="e">
        <v>#DIV/0!</v>
      </c>
      <c r="W112" s="85" t="e">
        <v>#DIV/0!</v>
      </c>
      <c r="X112" s="85" t="e">
        <v>#DIV/0!</v>
      </c>
      <c r="Y112" s="85" t="e">
        <v>#DIV/0!</v>
      </c>
      <c r="Z112" s="33"/>
      <c r="AA112" s="33"/>
      <c r="AB112" s="33"/>
      <c r="AC112" s="33"/>
      <c r="AD112" s="33"/>
    </row>
    <row r="113" spans="1:30" x14ac:dyDescent="0.2">
      <c r="A113" s="33" t="s">
        <v>19</v>
      </c>
      <c r="B113" s="33">
        <v>1</v>
      </c>
      <c r="C113" s="33">
        <v>1</v>
      </c>
      <c r="D113" s="33">
        <v>1</v>
      </c>
      <c r="E113" s="33">
        <v>1</v>
      </c>
      <c r="F113" s="33">
        <v>1</v>
      </c>
      <c r="G113" s="33">
        <v>1</v>
      </c>
      <c r="H113" s="33">
        <v>1</v>
      </c>
      <c r="I113" s="33">
        <v>1</v>
      </c>
      <c r="J113" s="33">
        <v>1</v>
      </c>
      <c r="K113" s="33">
        <v>1</v>
      </c>
      <c r="L113" s="33">
        <v>1</v>
      </c>
      <c r="M113" s="33"/>
      <c r="N113" s="80"/>
      <c r="O113" s="84" t="e">
        <v>#DIV/0!</v>
      </c>
      <c r="P113" s="85" t="e">
        <v>#DIV/0!</v>
      </c>
      <c r="Q113" s="85" t="e">
        <v>#DIV/0!</v>
      </c>
      <c r="R113" s="85" t="e">
        <v>#DIV/0!</v>
      </c>
      <c r="S113" s="85" t="e">
        <v>#DIV/0!</v>
      </c>
      <c r="T113" s="85" t="e">
        <v>#DIV/0!</v>
      </c>
      <c r="U113" s="85" t="e">
        <v>#DIV/0!</v>
      </c>
      <c r="V113" s="85" t="e">
        <v>#DIV/0!</v>
      </c>
      <c r="W113" s="85" t="e">
        <v>#DIV/0!</v>
      </c>
      <c r="X113" s="85" t="e">
        <v>#DIV/0!</v>
      </c>
      <c r="Y113" s="85" t="e">
        <v>#DIV/0!</v>
      </c>
      <c r="Z113" s="33"/>
      <c r="AA113" s="33"/>
      <c r="AB113" s="33"/>
      <c r="AC113" s="33"/>
      <c r="AD113" s="33"/>
    </row>
    <row r="114" spans="1:30" x14ac:dyDescent="0.2">
      <c r="A114" s="33">
        <v>0</v>
      </c>
      <c r="B114" s="33" t="e">
        <v>#DIV/0!</v>
      </c>
      <c r="C114" s="33" t="e">
        <v>#DIV/0!</v>
      </c>
      <c r="D114" s="33" t="e">
        <v>#DIV/0!</v>
      </c>
      <c r="E114" s="33" t="e">
        <v>#DIV/0!</v>
      </c>
      <c r="F114" s="33" t="e">
        <v>#DIV/0!</v>
      </c>
      <c r="G114" s="33" t="e">
        <v>#DIV/0!</v>
      </c>
      <c r="H114" s="33" t="e">
        <v>#DIV/0!</v>
      </c>
      <c r="I114" s="33" t="e">
        <v>#DIV/0!</v>
      </c>
      <c r="J114" s="33" t="e">
        <v>#DIV/0!</v>
      </c>
      <c r="K114" s="33" t="e">
        <v>#DIV/0!</v>
      </c>
      <c r="L114" s="33" t="e">
        <v>#DIV/0!</v>
      </c>
      <c r="M114" s="33"/>
      <c r="N114" s="80"/>
      <c r="O114" s="84" t="e">
        <v>#DIV/0!</v>
      </c>
      <c r="P114" s="85" t="e">
        <v>#DIV/0!</v>
      </c>
      <c r="Q114" s="85" t="e">
        <v>#DIV/0!</v>
      </c>
      <c r="R114" s="85" t="e">
        <v>#DIV/0!</v>
      </c>
      <c r="S114" s="85" t="e">
        <v>#DIV/0!</v>
      </c>
      <c r="T114" s="85" t="e">
        <v>#DIV/0!</v>
      </c>
      <c r="U114" s="85" t="e">
        <v>#DIV/0!</v>
      </c>
      <c r="V114" s="85" t="e">
        <v>#DIV/0!</v>
      </c>
      <c r="W114" s="85" t="e">
        <v>#DIV/0!</v>
      </c>
      <c r="X114" s="85" t="e">
        <v>#DIV/0!</v>
      </c>
      <c r="Y114" s="85" t="e">
        <v>#DIV/0!</v>
      </c>
      <c r="Z114" s="33"/>
      <c r="AA114" s="33"/>
      <c r="AB114" s="33"/>
      <c r="AC114" s="33"/>
      <c r="AD114" s="33"/>
    </row>
    <row r="115" spans="1:30" x14ac:dyDescent="0.2">
      <c r="A115" s="33" t="s">
        <v>22</v>
      </c>
      <c r="B115" s="33" t="e">
        <v>#DIV/0!</v>
      </c>
      <c r="C115" s="33" t="e">
        <v>#DIV/0!</v>
      </c>
      <c r="D115" s="33" t="e">
        <v>#DIV/0!</v>
      </c>
      <c r="E115" s="33" t="e">
        <v>#DIV/0!</v>
      </c>
      <c r="F115" s="33" t="e">
        <v>#DIV/0!</v>
      </c>
      <c r="G115" s="33" t="e">
        <v>#DIV/0!</v>
      </c>
      <c r="H115" s="33" t="e">
        <v>#DIV/0!</v>
      </c>
      <c r="I115" s="33" t="e">
        <v>#DIV/0!</v>
      </c>
      <c r="J115" s="33" t="e">
        <v>#DIV/0!</v>
      </c>
      <c r="K115" s="33" t="e">
        <v>#DIV/0!</v>
      </c>
      <c r="L115" s="33" t="e">
        <v>#DIV/0!</v>
      </c>
      <c r="M115" s="33"/>
      <c r="N115" s="80"/>
      <c r="O115" s="84" t="e">
        <v>#DIV/0!</v>
      </c>
      <c r="P115" s="85" t="e">
        <v>#DIV/0!</v>
      </c>
      <c r="Q115" s="85" t="e">
        <v>#DIV/0!</v>
      </c>
      <c r="R115" s="85" t="e">
        <v>#DIV/0!</v>
      </c>
      <c r="S115" s="85" t="e">
        <v>#DIV/0!</v>
      </c>
      <c r="T115" s="85" t="e">
        <v>#DIV/0!</v>
      </c>
      <c r="U115" s="85" t="e">
        <v>#DIV/0!</v>
      </c>
      <c r="V115" s="85" t="e">
        <v>#DIV/0!</v>
      </c>
      <c r="W115" s="85" t="e">
        <v>#DIV/0!</v>
      </c>
      <c r="X115" s="85" t="e">
        <v>#DIV/0!</v>
      </c>
      <c r="Y115" s="85" t="e">
        <v>#DIV/0!</v>
      </c>
      <c r="Z115" s="33"/>
      <c r="AA115" s="33"/>
      <c r="AB115" s="33"/>
      <c r="AC115" s="33"/>
      <c r="AD115" s="33"/>
    </row>
    <row r="116" spans="1:30" x14ac:dyDescent="0.2">
      <c r="A116" s="33" t="s">
        <v>24</v>
      </c>
      <c r="B116" s="33" t="e">
        <v>#DIV/0!</v>
      </c>
      <c r="C116" s="33" t="e">
        <v>#DIV/0!</v>
      </c>
      <c r="D116" s="33" t="e">
        <v>#DIV/0!</v>
      </c>
      <c r="E116" s="33" t="e">
        <v>#DIV/0!</v>
      </c>
      <c r="F116" s="33" t="e">
        <v>#DIV/0!</v>
      </c>
      <c r="G116" s="33" t="e">
        <v>#DIV/0!</v>
      </c>
      <c r="H116" s="33" t="e">
        <v>#DIV/0!</v>
      </c>
      <c r="I116" s="33" t="e">
        <v>#DIV/0!</v>
      </c>
      <c r="J116" s="33" t="e">
        <v>#DIV/0!</v>
      </c>
      <c r="K116" s="33" t="e">
        <v>#DIV/0!</v>
      </c>
      <c r="L116" s="33" t="e">
        <v>#DIV/0!</v>
      </c>
      <c r="M116" s="33"/>
      <c r="N116" s="80"/>
      <c r="O116" s="84" t="e">
        <v>#DIV/0!</v>
      </c>
      <c r="P116" s="85" t="e">
        <v>#DIV/0!</v>
      </c>
      <c r="Q116" s="85" t="e">
        <v>#DIV/0!</v>
      </c>
      <c r="R116" s="85" t="e">
        <v>#DIV/0!</v>
      </c>
      <c r="S116" s="85" t="e">
        <v>#DIV/0!</v>
      </c>
      <c r="T116" s="85" t="e">
        <v>#DIV/0!</v>
      </c>
      <c r="U116" s="85" t="e">
        <v>#DIV/0!</v>
      </c>
      <c r="V116" s="85" t="e">
        <v>#DIV/0!</v>
      </c>
      <c r="W116" s="85" t="e">
        <v>#DIV/0!</v>
      </c>
      <c r="X116" s="85" t="e">
        <v>#DIV/0!</v>
      </c>
      <c r="Y116" s="85" t="e">
        <v>#DIV/0!</v>
      </c>
      <c r="Z116" s="33"/>
      <c r="AA116" s="33"/>
      <c r="AB116" s="33"/>
      <c r="AC116" s="33"/>
      <c r="AD116" s="33"/>
    </row>
    <row r="117" spans="1:30" x14ac:dyDescent="0.2">
      <c r="A117" s="33">
        <v>0</v>
      </c>
      <c r="B117" s="33" t="e">
        <v>#DIV/0!</v>
      </c>
      <c r="C117" s="33" t="e">
        <v>#DIV/0!</v>
      </c>
      <c r="D117" s="33" t="e">
        <v>#DIV/0!</v>
      </c>
      <c r="E117" s="33" t="e">
        <v>#DIV/0!</v>
      </c>
      <c r="F117" s="33" t="e">
        <v>#DIV/0!</v>
      </c>
      <c r="G117" s="33" t="e">
        <v>#DIV/0!</v>
      </c>
      <c r="H117" s="33" t="e">
        <v>#DIV/0!</v>
      </c>
      <c r="I117" s="33" t="e">
        <v>#DIV/0!</v>
      </c>
      <c r="J117" s="33" t="e">
        <v>#DIV/0!</v>
      </c>
      <c r="K117" s="33" t="e">
        <v>#DIV/0!</v>
      </c>
      <c r="L117" s="33" t="e">
        <v>#DIV/0!</v>
      </c>
      <c r="M117" s="33"/>
      <c r="N117" s="80"/>
      <c r="O117" s="88" t="e">
        <v>#DIV/0!</v>
      </c>
      <c r="P117" s="89" t="e">
        <v>#DIV/0!</v>
      </c>
      <c r="Q117" s="89" t="e">
        <v>#DIV/0!</v>
      </c>
      <c r="R117" s="89" t="e">
        <v>#DIV/0!</v>
      </c>
      <c r="S117" s="89" t="e">
        <v>#DIV/0!</v>
      </c>
      <c r="T117" s="89" t="e">
        <v>#DIV/0!</v>
      </c>
      <c r="U117" s="89" t="e">
        <v>#DIV/0!</v>
      </c>
      <c r="V117" s="89" t="e">
        <v>#DIV/0!</v>
      </c>
      <c r="W117" s="89" t="e">
        <v>#DIV/0!</v>
      </c>
      <c r="X117" s="89" t="e">
        <v>#DIV/0!</v>
      </c>
      <c r="Y117" s="89" t="e">
        <v>#DIV/0!</v>
      </c>
      <c r="Z117" s="33"/>
      <c r="AA117" s="33"/>
      <c r="AB117" s="33"/>
      <c r="AC117" s="33"/>
      <c r="AD117" s="33"/>
    </row>
    <row r="118" spans="1:30" x14ac:dyDescent="0.2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</row>
    <row r="119" spans="1:30" x14ac:dyDescent="0.2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</row>
    <row r="120" spans="1:30" x14ac:dyDescent="0.2">
      <c r="A120" s="62"/>
      <c r="B120" s="33"/>
      <c r="C120" s="33"/>
      <c r="D120" s="33"/>
      <c r="E120" s="33"/>
      <c r="F120" s="33"/>
      <c r="G120" s="33"/>
      <c r="H120" s="33"/>
      <c r="I120" s="33"/>
      <c r="J120" s="62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</row>
    <row r="121" spans="1:30" x14ac:dyDescent="0.2">
      <c r="A121" s="40" t="s">
        <v>626</v>
      </c>
      <c r="B121" s="40"/>
      <c r="C121" s="40"/>
      <c r="D121" s="40"/>
      <c r="E121" s="40"/>
      <c r="F121" s="40"/>
      <c r="G121" s="33"/>
      <c r="H121" s="62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</row>
    <row r="122" spans="1:30" ht="21" x14ac:dyDescent="0.25">
      <c r="A122" s="33" t="s">
        <v>639</v>
      </c>
      <c r="B122" s="36" t="s">
        <v>568</v>
      </c>
      <c r="C122" s="37" t="s">
        <v>640</v>
      </c>
      <c r="D122" s="37" t="s">
        <v>641</v>
      </c>
      <c r="E122" s="37" t="s">
        <v>642</v>
      </c>
      <c r="F122" s="37" t="s">
        <v>643</v>
      </c>
      <c r="G122" s="37" t="s">
        <v>644</v>
      </c>
      <c r="H122" s="81" t="s">
        <v>43</v>
      </c>
      <c r="I122" s="37" t="s">
        <v>645</v>
      </c>
      <c r="J122" s="37" t="s">
        <v>646</v>
      </c>
      <c r="K122" s="38" t="s">
        <v>647</v>
      </c>
      <c r="L122" s="81" t="s">
        <v>638</v>
      </c>
      <c r="M122" s="80"/>
      <c r="N122" s="80" t="s">
        <v>627</v>
      </c>
      <c r="O122" s="36" t="s">
        <v>628</v>
      </c>
      <c r="P122" s="37" t="s">
        <v>629</v>
      </c>
      <c r="Q122" s="37" t="s">
        <v>630</v>
      </c>
      <c r="R122" s="37" t="s">
        <v>631</v>
      </c>
      <c r="S122" s="37" t="s">
        <v>632</v>
      </c>
      <c r="T122" s="37" t="s">
        <v>633</v>
      </c>
      <c r="U122" s="37" t="s">
        <v>634</v>
      </c>
      <c r="V122" s="37" t="s">
        <v>635</v>
      </c>
      <c r="W122" s="37" t="s">
        <v>636</v>
      </c>
      <c r="X122" s="81" t="s">
        <v>637</v>
      </c>
      <c r="Y122" s="81" t="s">
        <v>638</v>
      </c>
      <c r="Z122" s="33"/>
      <c r="AA122" s="33"/>
      <c r="AB122" s="33"/>
      <c r="AC122" s="33"/>
      <c r="AD122" s="33"/>
    </row>
    <row r="123" spans="1:30" x14ac:dyDescent="0.2">
      <c r="A123" s="33" t="s">
        <v>1</v>
      </c>
      <c r="B123" s="84">
        <v>1</v>
      </c>
      <c r="C123" s="85">
        <v>0.1</v>
      </c>
      <c r="D123" s="85">
        <v>0.01</v>
      </c>
      <c r="E123" s="85">
        <v>0</v>
      </c>
      <c r="F123" s="85">
        <v>0.01</v>
      </c>
      <c r="G123" s="85">
        <v>0</v>
      </c>
      <c r="H123" s="85">
        <v>0</v>
      </c>
      <c r="I123" s="85" t="e">
        <v>#VALUE!</v>
      </c>
      <c r="J123" s="85" t="e">
        <v>#VALUE!</v>
      </c>
      <c r="K123" s="85" t="e">
        <v>#VALUE!</v>
      </c>
      <c r="L123" s="85" t="e">
        <v>#VALUE!</v>
      </c>
      <c r="M123" s="83"/>
      <c r="N123" s="83"/>
      <c r="O123" s="84" t="e">
        <v>#DIV/0!</v>
      </c>
      <c r="P123" s="85" t="e">
        <v>#DIV/0!</v>
      </c>
      <c r="Q123" s="85" t="e">
        <v>#DIV/0!</v>
      </c>
      <c r="R123" s="85" t="e">
        <v>#DIV/0!</v>
      </c>
      <c r="S123" s="85" t="e">
        <v>#DIV/0!</v>
      </c>
      <c r="T123" s="85" t="e">
        <v>#DIV/0!</v>
      </c>
      <c r="U123" s="85" t="e">
        <v>#DIV/0!</v>
      </c>
      <c r="V123" s="85" t="e">
        <v>#DIV/0!</v>
      </c>
      <c r="W123" s="85" t="e">
        <v>#DIV/0!</v>
      </c>
      <c r="X123" s="85" t="e">
        <v>#VALUE!</v>
      </c>
      <c r="Y123" s="85" t="e">
        <v>#VALUE!</v>
      </c>
      <c r="Z123" s="82"/>
      <c r="AA123" s="82"/>
      <c r="AB123" s="82"/>
      <c r="AC123" s="82"/>
      <c r="AD123" s="82"/>
    </row>
    <row r="124" spans="1:30" x14ac:dyDescent="0.2">
      <c r="A124" s="33" t="s">
        <v>3</v>
      </c>
      <c r="B124" s="84" t="e">
        <v>#VALUE!</v>
      </c>
      <c r="C124" s="85" t="e">
        <v>#VALUE!</v>
      </c>
      <c r="D124" s="85" t="e">
        <v>#VALUE!</v>
      </c>
      <c r="E124" s="85" t="e">
        <v>#VALUE!</v>
      </c>
      <c r="F124" s="85" t="e">
        <v>#VALUE!</v>
      </c>
      <c r="G124" s="85" t="e">
        <v>#VALUE!</v>
      </c>
      <c r="H124" s="85" t="e">
        <v>#VALUE!</v>
      </c>
      <c r="I124" s="85" t="e">
        <v>#VALUE!</v>
      </c>
      <c r="J124" s="85" t="e">
        <v>#VALUE!</v>
      </c>
      <c r="K124" s="85" t="e">
        <v>#VALUE!</v>
      </c>
      <c r="L124" s="85" t="e">
        <v>#VALUE!</v>
      </c>
      <c r="M124" s="33"/>
      <c r="N124" s="33"/>
      <c r="O124" s="84" t="e">
        <v>#VALUE!</v>
      </c>
      <c r="P124" s="85" t="e">
        <v>#VALUE!</v>
      </c>
      <c r="Q124" s="85" t="e">
        <v>#VALUE!</v>
      </c>
      <c r="R124" s="85" t="e">
        <v>#VALUE!</v>
      </c>
      <c r="S124" s="85" t="e">
        <v>#VALUE!</v>
      </c>
      <c r="T124" s="85" t="e">
        <v>#VALUE!</v>
      </c>
      <c r="U124" s="85" t="e">
        <v>#VALUE!</v>
      </c>
      <c r="V124" s="85" t="e">
        <v>#VALUE!</v>
      </c>
      <c r="W124" s="85" t="e">
        <v>#VALUE!</v>
      </c>
      <c r="X124" s="85" t="e">
        <v>#VALUE!</v>
      </c>
      <c r="Y124" s="85" t="e">
        <v>#VALUE!</v>
      </c>
      <c r="Z124" s="33"/>
      <c r="AA124" s="33"/>
      <c r="AB124" s="33"/>
      <c r="AC124" s="33"/>
      <c r="AD124" s="33"/>
    </row>
    <row r="125" spans="1:30" x14ac:dyDescent="0.2">
      <c r="A125" s="33" t="s">
        <v>5</v>
      </c>
      <c r="B125" s="84" t="e">
        <v>#VALUE!</v>
      </c>
      <c r="C125" s="85" t="e">
        <v>#VALUE!</v>
      </c>
      <c r="D125" s="85" t="e">
        <v>#VALUE!</v>
      </c>
      <c r="E125" s="85" t="e">
        <v>#VALUE!</v>
      </c>
      <c r="F125" s="90" t="e">
        <v>#VALUE!</v>
      </c>
      <c r="G125" s="90" t="e">
        <v>#VALUE!</v>
      </c>
      <c r="H125" s="90" t="e">
        <v>#VALUE!</v>
      </c>
      <c r="I125" s="85" t="e">
        <v>#VALUE!</v>
      </c>
      <c r="J125" s="85" t="e">
        <v>#VALUE!</v>
      </c>
      <c r="K125" s="85" t="e">
        <v>#VALUE!</v>
      </c>
      <c r="L125" s="85" t="e">
        <v>#VALUE!</v>
      </c>
      <c r="M125" s="33"/>
      <c r="N125" s="33"/>
      <c r="O125" s="84" t="e">
        <v>#VALUE!</v>
      </c>
      <c r="P125" s="85" t="e">
        <v>#VALUE!</v>
      </c>
      <c r="Q125" s="85" t="e">
        <v>#VALUE!</v>
      </c>
      <c r="R125" s="85" t="e">
        <v>#VALUE!</v>
      </c>
      <c r="S125" s="85" t="e">
        <v>#VALUE!</v>
      </c>
      <c r="T125" s="85" t="e">
        <v>#VALUE!</v>
      </c>
      <c r="U125" s="85" t="e">
        <v>#VALUE!</v>
      </c>
      <c r="V125" s="85" t="e">
        <v>#VALUE!</v>
      </c>
      <c r="W125" s="85" t="e">
        <v>#VALUE!</v>
      </c>
      <c r="X125" s="85" t="e">
        <v>#VALUE!</v>
      </c>
      <c r="Y125" s="85" t="e">
        <v>#VALUE!</v>
      </c>
      <c r="Z125" s="33"/>
      <c r="AA125" s="33"/>
      <c r="AB125" s="33"/>
      <c r="AC125" s="33"/>
      <c r="AD125" s="33"/>
    </row>
    <row r="126" spans="1:30" x14ac:dyDescent="0.2">
      <c r="A126" s="33" t="s">
        <v>7</v>
      </c>
      <c r="B126" s="84">
        <v>1</v>
      </c>
      <c r="C126" s="85">
        <v>1</v>
      </c>
      <c r="D126" s="85">
        <v>1</v>
      </c>
      <c r="E126" s="85">
        <v>1</v>
      </c>
      <c r="F126" s="90">
        <v>1</v>
      </c>
      <c r="G126" s="90">
        <v>1</v>
      </c>
      <c r="H126" s="90">
        <v>1</v>
      </c>
      <c r="I126" s="85">
        <v>1</v>
      </c>
      <c r="J126" s="85">
        <v>1</v>
      </c>
      <c r="K126" s="85">
        <v>1</v>
      </c>
      <c r="L126" s="85">
        <v>1</v>
      </c>
      <c r="M126" s="83"/>
      <c r="N126" s="83"/>
      <c r="O126" s="84" t="e">
        <v>#DIV/0!</v>
      </c>
      <c r="P126" s="85" t="e">
        <v>#DIV/0!</v>
      </c>
      <c r="Q126" s="85" t="e">
        <v>#DIV/0!</v>
      </c>
      <c r="R126" s="85" t="e">
        <v>#DIV/0!</v>
      </c>
      <c r="S126" s="85" t="e">
        <v>#DIV/0!</v>
      </c>
      <c r="T126" s="85" t="e">
        <v>#DIV/0!</v>
      </c>
      <c r="U126" s="85" t="e">
        <v>#DIV/0!</v>
      </c>
      <c r="V126" s="85" t="e">
        <v>#DIV/0!</v>
      </c>
      <c r="W126" s="85" t="e">
        <v>#DIV/0!</v>
      </c>
      <c r="X126" s="85" t="e">
        <v>#DIV/0!</v>
      </c>
      <c r="Y126" s="85" t="e">
        <v>#DIV/0!</v>
      </c>
      <c r="Z126" s="82"/>
      <c r="AA126" s="82"/>
      <c r="AB126" s="82"/>
      <c r="AC126" s="82"/>
      <c r="AD126" s="82"/>
    </row>
    <row r="127" spans="1:30" x14ac:dyDescent="0.2">
      <c r="A127" s="33" t="s">
        <v>9</v>
      </c>
      <c r="B127" s="91">
        <v>1</v>
      </c>
      <c r="C127" s="92">
        <v>1</v>
      </c>
      <c r="D127" s="92">
        <v>1</v>
      </c>
      <c r="E127" s="92">
        <v>1</v>
      </c>
      <c r="F127" s="92">
        <v>1</v>
      </c>
      <c r="G127" s="92">
        <v>1</v>
      </c>
      <c r="H127" s="92">
        <v>1</v>
      </c>
      <c r="I127" s="92">
        <v>1</v>
      </c>
      <c r="J127" s="92">
        <v>1</v>
      </c>
      <c r="K127" s="92">
        <v>1</v>
      </c>
      <c r="L127" s="92">
        <v>1</v>
      </c>
      <c r="M127" s="86"/>
      <c r="N127" s="86"/>
      <c r="O127" s="84" t="e">
        <v>#DIV/0!</v>
      </c>
      <c r="P127" s="85" t="e">
        <v>#DIV/0!</v>
      </c>
      <c r="Q127" s="85" t="e">
        <v>#DIV/0!</v>
      </c>
      <c r="R127" s="85" t="e">
        <v>#DIV/0!</v>
      </c>
      <c r="S127" s="85" t="e">
        <v>#DIV/0!</v>
      </c>
      <c r="T127" s="85" t="e">
        <v>#DIV/0!</v>
      </c>
      <c r="U127" s="85" t="e">
        <v>#DIV/0!</v>
      </c>
      <c r="V127" s="85" t="e">
        <v>#DIV/0!</v>
      </c>
      <c r="W127" s="85" t="e">
        <v>#DIV/0!</v>
      </c>
      <c r="X127" s="85" t="e">
        <v>#DIV/0!</v>
      </c>
      <c r="Y127" s="85" t="e">
        <v>#DIV/0!</v>
      </c>
      <c r="Z127" s="73"/>
      <c r="AA127" s="73"/>
      <c r="AB127" s="73"/>
      <c r="AC127" s="73"/>
      <c r="AD127" s="73"/>
    </row>
    <row r="128" spans="1:30" x14ac:dyDescent="0.2">
      <c r="A128" s="33" t="s">
        <v>11</v>
      </c>
      <c r="B128" s="84">
        <v>1</v>
      </c>
      <c r="C128" s="85">
        <v>1</v>
      </c>
      <c r="D128" s="85">
        <v>1</v>
      </c>
      <c r="E128" s="85">
        <v>1</v>
      </c>
      <c r="F128" s="85">
        <v>1</v>
      </c>
      <c r="G128" s="85">
        <v>1</v>
      </c>
      <c r="H128" s="85">
        <v>1</v>
      </c>
      <c r="I128" s="85">
        <v>1</v>
      </c>
      <c r="J128" s="85">
        <v>1</v>
      </c>
      <c r="K128" s="85">
        <v>1</v>
      </c>
      <c r="L128" s="85">
        <v>1</v>
      </c>
      <c r="M128" s="80"/>
      <c r="N128" s="80"/>
      <c r="O128" s="84" t="e">
        <v>#DIV/0!</v>
      </c>
      <c r="P128" s="85" t="e">
        <v>#DIV/0!</v>
      </c>
      <c r="Q128" s="85" t="e">
        <v>#DIV/0!</v>
      </c>
      <c r="R128" s="85" t="e">
        <v>#DIV/0!</v>
      </c>
      <c r="S128" s="85" t="e">
        <v>#DIV/0!</v>
      </c>
      <c r="T128" s="85" t="e">
        <v>#DIV/0!</v>
      </c>
      <c r="U128" s="85" t="e">
        <v>#DIV/0!</v>
      </c>
      <c r="V128" s="85" t="e">
        <v>#DIV/0!</v>
      </c>
      <c r="W128" s="85" t="e">
        <v>#DIV/0!</v>
      </c>
      <c r="X128" s="85" t="e">
        <v>#DIV/0!</v>
      </c>
      <c r="Y128" s="85" t="e">
        <v>#DIV/0!</v>
      </c>
      <c r="Z128" s="33"/>
      <c r="AA128" s="33"/>
      <c r="AB128" s="33"/>
      <c r="AC128" s="33"/>
      <c r="AD128" s="33"/>
    </row>
    <row r="129" spans="1:30" x14ac:dyDescent="0.2">
      <c r="A129" s="33" t="s">
        <v>13</v>
      </c>
      <c r="B129" s="84">
        <v>1</v>
      </c>
      <c r="C129" s="85">
        <v>1</v>
      </c>
      <c r="D129" s="85">
        <v>1</v>
      </c>
      <c r="E129" s="85">
        <v>1</v>
      </c>
      <c r="F129" s="85">
        <v>1</v>
      </c>
      <c r="G129" s="85">
        <v>1</v>
      </c>
      <c r="H129" s="85">
        <v>1</v>
      </c>
      <c r="I129" s="85">
        <v>1</v>
      </c>
      <c r="J129" s="85">
        <v>1</v>
      </c>
      <c r="K129" s="85">
        <v>1</v>
      </c>
      <c r="L129" s="85">
        <v>1</v>
      </c>
      <c r="M129" s="80"/>
      <c r="N129" s="80"/>
      <c r="O129" s="84" t="e">
        <v>#DIV/0!</v>
      </c>
      <c r="P129" s="85" t="e">
        <v>#DIV/0!</v>
      </c>
      <c r="Q129" s="85" t="e">
        <v>#DIV/0!</v>
      </c>
      <c r="R129" s="85" t="e">
        <v>#DIV/0!</v>
      </c>
      <c r="S129" s="85" t="e">
        <v>#DIV/0!</v>
      </c>
      <c r="T129" s="85" t="e">
        <v>#DIV/0!</v>
      </c>
      <c r="U129" s="85" t="e">
        <v>#DIV/0!</v>
      </c>
      <c r="V129" s="85" t="e">
        <v>#DIV/0!</v>
      </c>
      <c r="W129" s="85" t="e">
        <v>#DIV/0!</v>
      </c>
      <c r="X129" s="85" t="e">
        <v>#DIV/0!</v>
      </c>
      <c r="Y129" s="85" t="e">
        <v>#DIV/0!</v>
      </c>
      <c r="Z129" s="33"/>
      <c r="AA129" s="33"/>
      <c r="AB129" s="33"/>
      <c r="AC129" s="33"/>
      <c r="AD129" s="33"/>
    </row>
    <row r="130" spans="1:30" x14ac:dyDescent="0.2">
      <c r="A130" s="33" t="s">
        <v>15</v>
      </c>
      <c r="B130" s="84">
        <v>1</v>
      </c>
      <c r="C130" s="85">
        <v>1</v>
      </c>
      <c r="D130" s="85">
        <v>1</v>
      </c>
      <c r="E130" s="85">
        <v>1</v>
      </c>
      <c r="F130" s="85">
        <v>1</v>
      </c>
      <c r="G130" s="85">
        <v>1</v>
      </c>
      <c r="H130" s="85">
        <v>1</v>
      </c>
      <c r="I130" s="85">
        <v>1</v>
      </c>
      <c r="J130" s="85">
        <v>1</v>
      </c>
      <c r="K130" s="85">
        <v>1</v>
      </c>
      <c r="L130" s="85">
        <v>1</v>
      </c>
      <c r="M130" s="80"/>
      <c r="N130" s="80"/>
      <c r="O130" s="84" t="e">
        <v>#DIV/0!</v>
      </c>
      <c r="P130" s="85" t="e">
        <v>#DIV/0!</v>
      </c>
      <c r="Q130" s="85" t="e">
        <v>#DIV/0!</v>
      </c>
      <c r="R130" s="85" t="e">
        <v>#DIV/0!</v>
      </c>
      <c r="S130" s="85" t="e">
        <v>#DIV/0!</v>
      </c>
      <c r="T130" s="85" t="e">
        <v>#DIV/0!</v>
      </c>
      <c r="U130" s="85" t="e">
        <v>#DIV/0!</v>
      </c>
      <c r="V130" s="85" t="e">
        <v>#DIV/0!</v>
      </c>
      <c r="W130" s="85" t="e">
        <v>#DIV/0!</v>
      </c>
      <c r="X130" s="85" t="e">
        <v>#DIV/0!</v>
      </c>
      <c r="Y130" s="85" t="e">
        <v>#DIV/0!</v>
      </c>
      <c r="Z130" s="33"/>
      <c r="AA130" s="33"/>
      <c r="AB130" s="33"/>
      <c r="AC130" s="33"/>
      <c r="AD130" s="33"/>
    </row>
    <row r="131" spans="1:30" x14ac:dyDescent="0.2">
      <c r="A131" s="33" t="s">
        <v>17</v>
      </c>
      <c r="B131" s="84">
        <v>1</v>
      </c>
      <c r="C131" s="85">
        <v>1</v>
      </c>
      <c r="D131" s="85">
        <v>1</v>
      </c>
      <c r="E131" s="85">
        <v>1</v>
      </c>
      <c r="F131" s="85">
        <v>1</v>
      </c>
      <c r="G131" s="85">
        <v>1</v>
      </c>
      <c r="H131" s="85">
        <v>1</v>
      </c>
      <c r="I131" s="85">
        <v>1</v>
      </c>
      <c r="J131" s="85">
        <v>1</v>
      </c>
      <c r="K131" s="85">
        <v>1</v>
      </c>
      <c r="L131" s="85">
        <v>1</v>
      </c>
      <c r="M131" s="80"/>
      <c r="N131" s="80"/>
      <c r="O131" s="84" t="e">
        <v>#DIV/0!</v>
      </c>
      <c r="P131" s="85" t="e">
        <v>#DIV/0!</v>
      </c>
      <c r="Q131" s="85" t="e">
        <v>#DIV/0!</v>
      </c>
      <c r="R131" s="85" t="e">
        <v>#DIV/0!</v>
      </c>
      <c r="S131" s="85" t="e">
        <v>#DIV/0!</v>
      </c>
      <c r="T131" s="85" t="e">
        <v>#DIV/0!</v>
      </c>
      <c r="U131" s="85" t="e">
        <v>#DIV/0!</v>
      </c>
      <c r="V131" s="85" t="e">
        <v>#DIV/0!</v>
      </c>
      <c r="W131" s="85" t="e">
        <v>#DIV/0!</v>
      </c>
      <c r="X131" s="85" t="e">
        <v>#DIV/0!</v>
      </c>
      <c r="Y131" s="85" t="e">
        <v>#DIV/0!</v>
      </c>
      <c r="Z131" s="33"/>
      <c r="AA131" s="33"/>
      <c r="AB131" s="33"/>
      <c r="AC131" s="33"/>
      <c r="AD131" s="33"/>
    </row>
    <row r="132" spans="1:30" x14ac:dyDescent="0.2">
      <c r="A132" s="33" t="s">
        <v>19</v>
      </c>
      <c r="B132" s="84">
        <v>1</v>
      </c>
      <c r="C132" s="85">
        <v>1</v>
      </c>
      <c r="D132" s="85">
        <v>1</v>
      </c>
      <c r="E132" s="85">
        <v>1</v>
      </c>
      <c r="F132" s="85">
        <v>1</v>
      </c>
      <c r="G132" s="85">
        <v>1</v>
      </c>
      <c r="H132" s="85">
        <v>1</v>
      </c>
      <c r="I132" s="85">
        <v>1</v>
      </c>
      <c r="J132" s="85">
        <v>1</v>
      </c>
      <c r="K132" s="85">
        <v>1</v>
      </c>
      <c r="L132" s="85">
        <v>1</v>
      </c>
      <c r="M132" s="80"/>
      <c r="N132" s="80"/>
      <c r="O132" s="84" t="e">
        <v>#DIV/0!</v>
      </c>
      <c r="P132" s="85" t="e">
        <v>#DIV/0!</v>
      </c>
      <c r="Q132" s="85" t="e">
        <v>#DIV/0!</v>
      </c>
      <c r="R132" s="85" t="e">
        <v>#DIV/0!</v>
      </c>
      <c r="S132" s="85" t="e">
        <v>#DIV/0!</v>
      </c>
      <c r="T132" s="85" t="e">
        <v>#DIV/0!</v>
      </c>
      <c r="U132" s="85" t="e">
        <v>#DIV/0!</v>
      </c>
      <c r="V132" s="85" t="e">
        <v>#DIV/0!</v>
      </c>
      <c r="W132" s="85" t="e">
        <v>#DIV/0!</v>
      </c>
      <c r="X132" s="85" t="e">
        <v>#DIV/0!</v>
      </c>
      <c r="Y132" s="85" t="e">
        <v>#DIV/0!</v>
      </c>
      <c r="Z132" s="33"/>
      <c r="AA132" s="33"/>
      <c r="AB132" s="33"/>
      <c r="AC132" s="33"/>
      <c r="AD132" s="33"/>
    </row>
    <row r="133" spans="1:30" x14ac:dyDescent="0.2">
      <c r="A133" s="33">
        <v>0</v>
      </c>
      <c r="B133" s="84" t="e">
        <v>#DIV/0!</v>
      </c>
      <c r="C133" s="85" t="e">
        <v>#DIV/0!</v>
      </c>
      <c r="D133" s="85" t="e">
        <v>#DIV/0!</v>
      </c>
      <c r="E133" s="85" t="e">
        <v>#DIV/0!</v>
      </c>
      <c r="F133" s="85" t="e">
        <v>#DIV/0!</v>
      </c>
      <c r="G133" s="85" t="e">
        <v>#DIV/0!</v>
      </c>
      <c r="H133" s="85" t="e">
        <v>#DIV/0!</v>
      </c>
      <c r="I133" s="85" t="e">
        <v>#DIV/0!</v>
      </c>
      <c r="J133" s="85" t="e">
        <v>#DIV/0!</v>
      </c>
      <c r="K133" s="85" t="e">
        <v>#DIV/0!</v>
      </c>
      <c r="L133" s="85" t="e">
        <v>#DIV/0!</v>
      </c>
      <c r="M133" s="80"/>
      <c r="N133" s="80"/>
      <c r="O133" s="84" t="e">
        <v>#DIV/0!</v>
      </c>
      <c r="P133" s="85" t="e">
        <v>#DIV/0!</v>
      </c>
      <c r="Q133" s="85" t="e">
        <v>#DIV/0!</v>
      </c>
      <c r="R133" s="85" t="e">
        <v>#DIV/0!</v>
      </c>
      <c r="S133" s="85" t="e">
        <v>#DIV/0!</v>
      </c>
      <c r="T133" s="85" t="e">
        <v>#DIV/0!</v>
      </c>
      <c r="U133" s="85" t="e">
        <v>#DIV/0!</v>
      </c>
      <c r="V133" s="85" t="e">
        <v>#DIV/0!</v>
      </c>
      <c r="W133" s="85" t="e">
        <v>#DIV/0!</v>
      </c>
      <c r="X133" s="85" t="e">
        <v>#DIV/0!</v>
      </c>
      <c r="Y133" s="85" t="e">
        <v>#DIV/0!</v>
      </c>
      <c r="Z133" s="33"/>
      <c r="AA133" s="33"/>
      <c r="AB133" s="33"/>
      <c r="AC133" s="33"/>
      <c r="AD133" s="33"/>
    </row>
    <row r="134" spans="1:30" x14ac:dyDescent="0.2">
      <c r="A134" s="33" t="s">
        <v>22</v>
      </c>
      <c r="B134" s="84" t="e">
        <v>#DIV/0!</v>
      </c>
      <c r="C134" s="85" t="e">
        <v>#DIV/0!</v>
      </c>
      <c r="D134" s="85" t="e">
        <v>#DIV/0!</v>
      </c>
      <c r="E134" s="85" t="e">
        <v>#DIV/0!</v>
      </c>
      <c r="F134" s="85" t="e">
        <v>#DIV/0!</v>
      </c>
      <c r="G134" s="85" t="e">
        <v>#DIV/0!</v>
      </c>
      <c r="H134" s="85" t="e">
        <v>#DIV/0!</v>
      </c>
      <c r="I134" s="85" t="e">
        <v>#DIV/0!</v>
      </c>
      <c r="J134" s="85" t="e">
        <v>#DIV/0!</v>
      </c>
      <c r="K134" s="85" t="e">
        <v>#DIV/0!</v>
      </c>
      <c r="L134" s="85" t="e">
        <v>#DIV/0!</v>
      </c>
      <c r="M134" s="80"/>
      <c r="N134" s="80"/>
      <c r="O134" s="84" t="e">
        <v>#DIV/0!</v>
      </c>
      <c r="P134" s="85" t="e">
        <v>#DIV/0!</v>
      </c>
      <c r="Q134" s="85" t="e">
        <v>#DIV/0!</v>
      </c>
      <c r="R134" s="85" t="e">
        <v>#DIV/0!</v>
      </c>
      <c r="S134" s="85" t="e">
        <v>#DIV/0!</v>
      </c>
      <c r="T134" s="85" t="e">
        <v>#DIV/0!</v>
      </c>
      <c r="U134" s="85" t="e">
        <v>#DIV/0!</v>
      </c>
      <c r="V134" s="85" t="e">
        <v>#DIV/0!</v>
      </c>
      <c r="W134" s="85" t="e">
        <v>#DIV/0!</v>
      </c>
      <c r="X134" s="85" t="e">
        <v>#DIV/0!</v>
      </c>
      <c r="Y134" s="85" t="e">
        <v>#DIV/0!</v>
      </c>
      <c r="Z134" s="33"/>
      <c r="AA134" s="33"/>
      <c r="AB134" s="33"/>
      <c r="AC134" s="33"/>
      <c r="AD134" s="33"/>
    </row>
    <row r="135" spans="1:30" x14ac:dyDescent="0.2">
      <c r="A135" s="33" t="s">
        <v>24</v>
      </c>
      <c r="B135" s="84" t="e">
        <v>#DIV/0!</v>
      </c>
      <c r="C135" s="85" t="e">
        <v>#DIV/0!</v>
      </c>
      <c r="D135" s="85" t="e">
        <v>#DIV/0!</v>
      </c>
      <c r="E135" s="85" t="e">
        <v>#DIV/0!</v>
      </c>
      <c r="F135" s="85" t="e">
        <v>#DIV/0!</v>
      </c>
      <c r="G135" s="85" t="e">
        <v>#DIV/0!</v>
      </c>
      <c r="H135" s="85" t="e">
        <v>#DIV/0!</v>
      </c>
      <c r="I135" s="85" t="e">
        <v>#DIV/0!</v>
      </c>
      <c r="J135" s="85" t="e">
        <v>#DIV/0!</v>
      </c>
      <c r="K135" s="85" t="e">
        <v>#DIV/0!</v>
      </c>
      <c r="L135" s="85" t="e">
        <v>#DIV/0!</v>
      </c>
      <c r="M135" s="80"/>
      <c r="N135" s="80"/>
      <c r="O135" s="84" t="e">
        <v>#DIV/0!</v>
      </c>
      <c r="P135" s="85" t="e">
        <v>#DIV/0!</v>
      </c>
      <c r="Q135" s="85" t="e">
        <v>#DIV/0!</v>
      </c>
      <c r="R135" s="85" t="e">
        <v>#DIV/0!</v>
      </c>
      <c r="S135" s="85" t="e">
        <v>#DIV/0!</v>
      </c>
      <c r="T135" s="85" t="e">
        <v>#DIV/0!</v>
      </c>
      <c r="U135" s="85" t="e">
        <v>#DIV/0!</v>
      </c>
      <c r="V135" s="85" t="e">
        <v>#DIV/0!</v>
      </c>
      <c r="W135" s="85" t="e">
        <v>#DIV/0!</v>
      </c>
      <c r="X135" s="85" t="e">
        <v>#DIV/0!</v>
      </c>
      <c r="Y135" s="85" t="e">
        <v>#DIV/0!</v>
      </c>
      <c r="Z135" s="33"/>
      <c r="AA135" s="33"/>
      <c r="AB135" s="33"/>
      <c r="AC135" s="33"/>
      <c r="AD135" s="33"/>
    </row>
    <row r="136" spans="1:30" x14ac:dyDescent="0.2">
      <c r="A136" s="33">
        <v>0</v>
      </c>
      <c r="B136" s="84" t="e">
        <v>#DIV/0!</v>
      </c>
      <c r="C136" s="85" t="e">
        <v>#DIV/0!</v>
      </c>
      <c r="D136" s="85" t="e">
        <v>#DIV/0!</v>
      </c>
      <c r="E136" s="85" t="e">
        <v>#DIV/0!</v>
      </c>
      <c r="F136" s="85" t="e">
        <v>#DIV/0!</v>
      </c>
      <c r="G136" s="85" t="e">
        <v>#DIV/0!</v>
      </c>
      <c r="H136" s="85" t="e">
        <v>#DIV/0!</v>
      </c>
      <c r="I136" s="85" t="e">
        <v>#DIV/0!</v>
      </c>
      <c r="J136" s="85" t="e">
        <v>#DIV/0!</v>
      </c>
      <c r="K136" s="85" t="e">
        <v>#DIV/0!</v>
      </c>
      <c r="L136" s="85" t="e">
        <v>#DIV/0!</v>
      </c>
      <c r="M136" s="80"/>
      <c r="N136" s="80"/>
      <c r="O136" s="84" t="e">
        <v>#DIV/0!</v>
      </c>
      <c r="P136" s="85" t="e">
        <v>#DIV/0!</v>
      </c>
      <c r="Q136" s="85" t="e">
        <v>#DIV/0!</v>
      </c>
      <c r="R136" s="85" t="e">
        <v>#DIV/0!</v>
      </c>
      <c r="S136" s="85" t="e">
        <v>#DIV/0!</v>
      </c>
      <c r="T136" s="85" t="e">
        <v>#DIV/0!</v>
      </c>
      <c r="U136" s="85" t="e">
        <v>#DIV/0!</v>
      </c>
      <c r="V136" s="85" t="e">
        <v>#DIV/0!</v>
      </c>
      <c r="W136" s="85" t="e">
        <v>#DIV/0!</v>
      </c>
      <c r="X136" s="85" t="e">
        <v>#DIV/0!</v>
      </c>
      <c r="Y136" s="85" t="e">
        <v>#DIV/0!</v>
      </c>
      <c r="Z136" s="33"/>
      <c r="AA136" s="33"/>
      <c r="AB136" s="33"/>
      <c r="AC136" s="33"/>
      <c r="AD136" s="33"/>
    </row>
    <row r="137" spans="1:30" x14ac:dyDescent="0.2">
      <c r="A137" s="82"/>
      <c r="B137" s="80"/>
      <c r="C137" s="80"/>
      <c r="D137" s="80"/>
      <c r="E137" s="80"/>
      <c r="F137" s="80"/>
      <c r="G137" s="80"/>
      <c r="H137" s="33"/>
      <c r="I137" s="93"/>
      <c r="J137" s="93"/>
      <c r="K137" s="80"/>
      <c r="L137" s="80"/>
      <c r="M137" s="80"/>
      <c r="N137" s="80"/>
      <c r="O137" s="80"/>
      <c r="P137" s="80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</row>
    <row r="138" spans="1:30" x14ac:dyDescent="0.2">
      <c r="A138" s="40" t="s">
        <v>648</v>
      </c>
      <c r="B138" s="40"/>
      <c r="C138" s="40"/>
      <c r="D138" s="40"/>
      <c r="E138" s="40"/>
      <c r="F138" s="40"/>
      <c r="G138" s="83"/>
      <c r="H138" s="33"/>
      <c r="I138" s="93"/>
      <c r="J138" s="93"/>
      <c r="K138" s="80"/>
      <c r="L138" s="80"/>
      <c r="M138" s="80"/>
      <c r="N138" s="80"/>
      <c r="O138" s="80"/>
      <c r="P138" s="80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</row>
    <row r="139" spans="1:30" ht="21" x14ac:dyDescent="0.25">
      <c r="A139" s="40"/>
      <c r="B139" s="36" t="s">
        <v>628</v>
      </c>
      <c r="C139" s="37" t="s">
        <v>629</v>
      </c>
      <c r="D139" s="37" t="s">
        <v>630</v>
      </c>
      <c r="E139" s="37" t="s">
        <v>631</v>
      </c>
      <c r="F139" s="37" t="s">
        <v>632</v>
      </c>
      <c r="G139" s="37" t="s">
        <v>633</v>
      </c>
      <c r="H139" s="37" t="s">
        <v>634</v>
      </c>
      <c r="I139" s="37" t="s">
        <v>635</v>
      </c>
      <c r="J139" s="37" t="s">
        <v>636</v>
      </c>
      <c r="K139" s="81" t="s">
        <v>637</v>
      </c>
      <c r="L139" s="81" t="s">
        <v>638</v>
      </c>
      <c r="M139" s="80"/>
      <c r="N139" s="80"/>
      <c r="O139" s="36" t="s">
        <v>628</v>
      </c>
      <c r="P139" s="37" t="s">
        <v>629</v>
      </c>
      <c r="Q139" s="37" t="s">
        <v>630</v>
      </c>
      <c r="R139" s="37" t="s">
        <v>631</v>
      </c>
      <c r="S139" s="37" t="s">
        <v>632</v>
      </c>
      <c r="T139" s="37" t="s">
        <v>633</v>
      </c>
      <c r="U139" s="37" t="s">
        <v>634</v>
      </c>
      <c r="V139" s="37" t="s">
        <v>635</v>
      </c>
      <c r="W139" s="37" t="s">
        <v>636</v>
      </c>
      <c r="X139" s="81" t="s">
        <v>637</v>
      </c>
      <c r="Y139" s="81" t="s">
        <v>638</v>
      </c>
      <c r="Z139" s="33"/>
      <c r="AA139" s="33"/>
      <c r="AB139" s="33"/>
      <c r="AC139" s="33"/>
      <c r="AD139" s="33"/>
    </row>
    <row r="140" spans="1:30" x14ac:dyDescent="0.2">
      <c r="A140" s="33" t="s">
        <v>1</v>
      </c>
      <c r="B140" s="84">
        <v>0</v>
      </c>
      <c r="C140" s="85">
        <v>-3.26</v>
      </c>
      <c r="D140" s="85">
        <v>-6.6</v>
      </c>
      <c r="E140" s="85">
        <v>-10.18</v>
      </c>
      <c r="F140" s="85">
        <v>-7.46</v>
      </c>
      <c r="G140" s="85">
        <v>-10.49</v>
      </c>
      <c r="H140" s="85">
        <v>-11.46</v>
      </c>
      <c r="I140" s="85" t="e">
        <v>#VALUE!</v>
      </c>
      <c r="J140" s="85" t="e">
        <v>#VALUE!</v>
      </c>
      <c r="K140" s="85" t="e">
        <v>#VALUE!</v>
      </c>
      <c r="L140" s="85" t="e">
        <v>#VALUE!</v>
      </c>
      <c r="M140" s="80"/>
      <c r="N140" s="80"/>
      <c r="O140" s="84" t="e">
        <v>#DIV/0!</v>
      </c>
      <c r="P140" s="85" t="e">
        <v>#DIV/0!</v>
      </c>
      <c r="Q140" s="85" t="e">
        <v>#DIV/0!</v>
      </c>
      <c r="R140" s="85" t="e">
        <v>#DIV/0!</v>
      </c>
      <c r="S140" s="85" t="e">
        <v>#DIV/0!</v>
      </c>
      <c r="T140" s="85" t="e">
        <v>#DIV/0!</v>
      </c>
      <c r="U140" s="85" t="e">
        <v>#DIV/0!</v>
      </c>
      <c r="V140" s="85" t="e">
        <v>#DIV/0!</v>
      </c>
      <c r="W140" s="85" t="e">
        <v>#DIV/0!</v>
      </c>
      <c r="X140" s="85" t="e">
        <v>#VALUE!</v>
      </c>
      <c r="Y140" s="85" t="e">
        <v>#VALUE!</v>
      </c>
      <c r="Z140" s="33"/>
      <c r="AA140" s="33"/>
      <c r="AB140" s="33"/>
      <c r="AC140" s="33"/>
      <c r="AD140" s="33"/>
    </row>
    <row r="141" spans="1:30" x14ac:dyDescent="0.2">
      <c r="A141" s="33" t="s">
        <v>3</v>
      </c>
      <c r="B141" s="84" t="e">
        <v>#VALUE!</v>
      </c>
      <c r="C141" s="85" t="e">
        <v>#VALUE!</v>
      </c>
      <c r="D141" s="85" t="e">
        <v>#VALUE!</v>
      </c>
      <c r="E141" s="85" t="e">
        <v>#VALUE!</v>
      </c>
      <c r="F141" s="85" t="e">
        <v>#VALUE!</v>
      </c>
      <c r="G141" s="85" t="e">
        <v>#VALUE!</v>
      </c>
      <c r="H141" s="85" t="e">
        <v>#VALUE!</v>
      </c>
      <c r="I141" s="85" t="e">
        <v>#VALUE!</v>
      </c>
      <c r="J141" s="85" t="e">
        <v>#VALUE!</v>
      </c>
      <c r="K141" s="85" t="e">
        <v>#VALUE!</v>
      </c>
      <c r="L141" s="85" t="e">
        <v>#VALUE!</v>
      </c>
      <c r="M141" s="80"/>
      <c r="N141" s="80"/>
      <c r="O141" s="84" t="e">
        <v>#VALUE!</v>
      </c>
      <c r="P141" s="85" t="e">
        <v>#VALUE!</v>
      </c>
      <c r="Q141" s="85" t="e">
        <v>#VALUE!</v>
      </c>
      <c r="R141" s="85" t="e">
        <v>#VALUE!</v>
      </c>
      <c r="S141" s="85" t="e">
        <v>#VALUE!</v>
      </c>
      <c r="T141" s="85" t="e">
        <v>#VALUE!</v>
      </c>
      <c r="U141" s="85" t="e">
        <v>#VALUE!</v>
      </c>
      <c r="V141" s="85" t="e">
        <v>#VALUE!</v>
      </c>
      <c r="W141" s="85" t="e">
        <v>#VALUE!</v>
      </c>
      <c r="X141" s="85" t="e">
        <v>#VALUE!</v>
      </c>
      <c r="Y141" s="85" t="e">
        <v>#VALUE!</v>
      </c>
      <c r="Z141" s="33"/>
      <c r="AA141" s="33"/>
      <c r="AB141" s="33"/>
      <c r="AC141" s="33"/>
      <c r="AD141" s="33"/>
    </row>
    <row r="142" spans="1:30" x14ac:dyDescent="0.2">
      <c r="A142" s="33" t="s">
        <v>5</v>
      </c>
      <c r="B142" s="84" t="e">
        <v>#VALUE!</v>
      </c>
      <c r="C142" s="85" t="e">
        <v>#VALUE!</v>
      </c>
      <c r="D142" s="85" t="e">
        <v>#VALUE!</v>
      </c>
      <c r="E142" s="85" t="e">
        <v>#VALUE!</v>
      </c>
      <c r="F142" s="85" t="e">
        <v>#VALUE!</v>
      </c>
      <c r="G142" s="85" t="e">
        <v>#VALUE!</v>
      </c>
      <c r="H142" s="85" t="e">
        <v>#VALUE!</v>
      </c>
      <c r="I142" s="85" t="e">
        <v>#VALUE!</v>
      </c>
      <c r="J142" s="85" t="e">
        <v>#VALUE!</v>
      </c>
      <c r="K142" s="85" t="e">
        <v>#VALUE!</v>
      </c>
      <c r="L142" s="85" t="e">
        <v>#VALUE!</v>
      </c>
      <c r="M142" s="80"/>
      <c r="N142" s="80"/>
      <c r="O142" s="84" t="e">
        <v>#VALUE!</v>
      </c>
      <c r="P142" s="85" t="e">
        <v>#VALUE!</v>
      </c>
      <c r="Q142" s="85" t="e">
        <v>#VALUE!</v>
      </c>
      <c r="R142" s="85" t="e">
        <v>#VALUE!</v>
      </c>
      <c r="S142" s="85" t="e">
        <v>#VALUE!</v>
      </c>
      <c r="T142" s="85" t="e">
        <v>#VALUE!</v>
      </c>
      <c r="U142" s="85" t="e">
        <v>#VALUE!</v>
      </c>
      <c r="V142" s="85" t="e">
        <v>#VALUE!</v>
      </c>
      <c r="W142" s="85" t="e">
        <v>#VALUE!</v>
      </c>
      <c r="X142" s="85" t="e">
        <v>#VALUE!</v>
      </c>
      <c r="Y142" s="85" t="e">
        <v>#VALUE!</v>
      </c>
      <c r="Z142" s="33"/>
      <c r="AA142" s="33"/>
      <c r="AB142" s="33"/>
      <c r="AC142" s="33"/>
      <c r="AD142" s="33"/>
    </row>
    <row r="143" spans="1:30" x14ac:dyDescent="0.2">
      <c r="A143" s="33" t="s">
        <v>7</v>
      </c>
      <c r="B143" s="84">
        <v>0</v>
      </c>
      <c r="C143" s="85">
        <v>0</v>
      </c>
      <c r="D143" s="85">
        <v>0</v>
      </c>
      <c r="E143" s="85">
        <v>0</v>
      </c>
      <c r="F143" s="85">
        <v>0</v>
      </c>
      <c r="G143" s="85">
        <v>0</v>
      </c>
      <c r="H143" s="85">
        <v>0</v>
      </c>
      <c r="I143" s="85">
        <v>0</v>
      </c>
      <c r="J143" s="85">
        <v>0</v>
      </c>
      <c r="K143" s="85">
        <v>0</v>
      </c>
      <c r="L143" s="85">
        <v>0</v>
      </c>
      <c r="M143" s="80"/>
      <c r="N143" s="80"/>
      <c r="O143" s="84" t="e">
        <v>#DIV/0!</v>
      </c>
      <c r="P143" s="85" t="e">
        <v>#DIV/0!</v>
      </c>
      <c r="Q143" s="85" t="e">
        <v>#DIV/0!</v>
      </c>
      <c r="R143" s="85" t="e">
        <v>#DIV/0!</v>
      </c>
      <c r="S143" s="85" t="e">
        <v>#DIV/0!</v>
      </c>
      <c r="T143" s="85" t="e">
        <v>#DIV/0!</v>
      </c>
      <c r="U143" s="85" t="e">
        <v>#DIV/0!</v>
      </c>
      <c r="V143" s="85" t="e">
        <v>#DIV/0!</v>
      </c>
      <c r="W143" s="85" t="e">
        <v>#DIV/0!</v>
      </c>
      <c r="X143" s="85" t="e">
        <v>#DIV/0!</v>
      </c>
      <c r="Y143" s="85" t="e">
        <v>#DIV/0!</v>
      </c>
      <c r="Z143" s="33"/>
      <c r="AA143" s="33"/>
      <c r="AB143" s="33"/>
      <c r="AC143" s="33"/>
      <c r="AD143" s="33"/>
    </row>
    <row r="144" spans="1:30" x14ac:dyDescent="0.2">
      <c r="A144" s="33" t="s">
        <v>9</v>
      </c>
      <c r="B144" s="84">
        <v>0</v>
      </c>
      <c r="C144" s="85">
        <v>0</v>
      </c>
      <c r="D144" s="85">
        <v>0</v>
      </c>
      <c r="E144" s="85">
        <v>0</v>
      </c>
      <c r="F144" s="85">
        <v>0</v>
      </c>
      <c r="G144" s="85">
        <v>0</v>
      </c>
      <c r="H144" s="85">
        <v>0</v>
      </c>
      <c r="I144" s="85">
        <v>0</v>
      </c>
      <c r="J144" s="85">
        <v>0</v>
      </c>
      <c r="K144" s="85">
        <v>0</v>
      </c>
      <c r="L144" s="85">
        <v>0</v>
      </c>
      <c r="M144" s="80"/>
      <c r="N144" s="80"/>
      <c r="O144" s="84" t="e">
        <v>#DIV/0!</v>
      </c>
      <c r="P144" s="85" t="e">
        <v>#DIV/0!</v>
      </c>
      <c r="Q144" s="85" t="e">
        <v>#DIV/0!</v>
      </c>
      <c r="R144" s="85" t="e">
        <v>#DIV/0!</v>
      </c>
      <c r="S144" s="85" t="e">
        <v>#DIV/0!</v>
      </c>
      <c r="T144" s="85" t="e">
        <v>#DIV/0!</v>
      </c>
      <c r="U144" s="85" t="e">
        <v>#DIV/0!</v>
      </c>
      <c r="V144" s="85" t="e">
        <v>#DIV/0!</v>
      </c>
      <c r="W144" s="85" t="e">
        <v>#DIV/0!</v>
      </c>
      <c r="X144" s="85" t="e">
        <v>#DIV/0!</v>
      </c>
      <c r="Y144" s="85" t="e">
        <v>#DIV/0!</v>
      </c>
      <c r="Z144" s="33"/>
      <c r="AA144" s="33"/>
      <c r="AB144" s="33"/>
      <c r="AC144" s="33"/>
      <c r="AD144" s="33"/>
    </row>
    <row r="145" spans="1:30" x14ac:dyDescent="0.2">
      <c r="A145" s="33" t="s">
        <v>11</v>
      </c>
      <c r="B145" s="84">
        <v>0</v>
      </c>
      <c r="C145" s="85">
        <v>0</v>
      </c>
      <c r="D145" s="85">
        <v>0</v>
      </c>
      <c r="E145" s="85">
        <v>0</v>
      </c>
      <c r="F145" s="85">
        <v>0</v>
      </c>
      <c r="G145" s="85">
        <v>0</v>
      </c>
      <c r="H145" s="85">
        <v>0</v>
      </c>
      <c r="I145" s="85">
        <v>0</v>
      </c>
      <c r="J145" s="85">
        <v>0</v>
      </c>
      <c r="K145" s="85">
        <v>0</v>
      </c>
      <c r="L145" s="85">
        <v>0</v>
      </c>
      <c r="M145" s="80"/>
      <c r="N145" s="80"/>
      <c r="O145" s="84" t="e">
        <v>#DIV/0!</v>
      </c>
      <c r="P145" s="85" t="e">
        <v>#DIV/0!</v>
      </c>
      <c r="Q145" s="85" t="e">
        <v>#DIV/0!</v>
      </c>
      <c r="R145" s="85" t="e">
        <v>#DIV/0!</v>
      </c>
      <c r="S145" s="85" t="e">
        <v>#DIV/0!</v>
      </c>
      <c r="T145" s="85" t="e">
        <v>#DIV/0!</v>
      </c>
      <c r="U145" s="85" t="e">
        <v>#DIV/0!</v>
      </c>
      <c r="V145" s="85" t="e">
        <v>#DIV/0!</v>
      </c>
      <c r="W145" s="85" t="e">
        <v>#DIV/0!</v>
      </c>
      <c r="X145" s="85" t="e">
        <v>#DIV/0!</v>
      </c>
      <c r="Y145" s="85" t="e">
        <v>#DIV/0!</v>
      </c>
      <c r="Z145" s="33"/>
      <c r="AA145" s="33"/>
      <c r="AB145" s="33"/>
      <c r="AC145" s="33"/>
      <c r="AD145" s="33"/>
    </row>
    <row r="146" spans="1:30" x14ac:dyDescent="0.2">
      <c r="A146" s="33" t="s">
        <v>13</v>
      </c>
      <c r="B146" s="84">
        <v>0</v>
      </c>
      <c r="C146" s="85">
        <v>0</v>
      </c>
      <c r="D146" s="85">
        <v>0</v>
      </c>
      <c r="E146" s="85">
        <v>0</v>
      </c>
      <c r="F146" s="85">
        <v>0</v>
      </c>
      <c r="G146" s="85">
        <v>0</v>
      </c>
      <c r="H146" s="85">
        <v>0</v>
      </c>
      <c r="I146" s="85">
        <v>0</v>
      </c>
      <c r="J146" s="85">
        <v>0</v>
      </c>
      <c r="K146" s="85">
        <v>0</v>
      </c>
      <c r="L146" s="85">
        <v>0</v>
      </c>
      <c r="M146" s="80"/>
      <c r="N146" s="80"/>
      <c r="O146" s="84" t="e">
        <v>#DIV/0!</v>
      </c>
      <c r="P146" s="85" t="e">
        <v>#DIV/0!</v>
      </c>
      <c r="Q146" s="85" t="e">
        <v>#DIV/0!</v>
      </c>
      <c r="R146" s="85" t="e">
        <v>#DIV/0!</v>
      </c>
      <c r="S146" s="85" t="e">
        <v>#DIV/0!</v>
      </c>
      <c r="T146" s="85" t="e">
        <v>#DIV/0!</v>
      </c>
      <c r="U146" s="85" t="e">
        <v>#DIV/0!</v>
      </c>
      <c r="V146" s="85" t="e">
        <v>#DIV/0!</v>
      </c>
      <c r="W146" s="85" t="e">
        <v>#DIV/0!</v>
      </c>
      <c r="X146" s="85" t="e">
        <v>#DIV/0!</v>
      </c>
      <c r="Y146" s="85" t="e">
        <v>#DIV/0!</v>
      </c>
      <c r="Z146" s="33"/>
      <c r="AA146" s="33"/>
      <c r="AB146" s="33"/>
      <c r="AC146" s="33"/>
      <c r="AD146" s="33"/>
    </row>
    <row r="147" spans="1:30" x14ac:dyDescent="0.2">
      <c r="A147" s="33" t="s">
        <v>15</v>
      </c>
      <c r="B147" s="84">
        <v>0</v>
      </c>
      <c r="C147" s="85">
        <v>0</v>
      </c>
      <c r="D147" s="85">
        <v>0</v>
      </c>
      <c r="E147" s="85">
        <v>0</v>
      </c>
      <c r="F147" s="85">
        <v>0</v>
      </c>
      <c r="G147" s="85">
        <v>0</v>
      </c>
      <c r="H147" s="85">
        <v>0</v>
      </c>
      <c r="I147" s="85">
        <v>0</v>
      </c>
      <c r="J147" s="85">
        <v>0</v>
      </c>
      <c r="K147" s="85">
        <v>0</v>
      </c>
      <c r="L147" s="85">
        <v>0</v>
      </c>
      <c r="M147" s="33"/>
      <c r="N147" s="33"/>
      <c r="O147" s="84" t="e">
        <v>#DIV/0!</v>
      </c>
      <c r="P147" s="85" t="e">
        <v>#DIV/0!</v>
      </c>
      <c r="Q147" s="85" t="e">
        <v>#DIV/0!</v>
      </c>
      <c r="R147" s="85" t="e">
        <v>#DIV/0!</v>
      </c>
      <c r="S147" s="85" t="e">
        <v>#DIV/0!</v>
      </c>
      <c r="T147" s="85" t="e">
        <v>#DIV/0!</v>
      </c>
      <c r="U147" s="85" t="e">
        <v>#DIV/0!</v>
      </c>
      <c r="V147" s="85" t="e">
        <v>#DIV/0!</v>
      </c>
      <c r="W147" s="85" t="e">
        <v>#DIV/0!</v>
      </c>
      <c r="X147" s="85" t="e">
        <v>#DIV/0!</v>
      </c>
      <c r="Y147" s="85" t="e">
        <v>#DIV/0!</v>
      </c>
      <c r="Z147" s="33"/>
      <c r="AA147" s="33"/>
      <c r="AB147" s="33"/>
      <c r="AC147" s="33"/>
      <c r="AD147" s="33"/>
    </row>
    <row r="148" spans="1:30" x14ac:dyDescent="0.2">
      <c r="A148" s="33" t="s">
        <v>17</v>
      </c>
      <c r="B148" s="84">
        <v>0</v>
      </c>
      <c r="C148" s="85">
        <v>0</v>
      </c>
      <c r="D148" s="85">
        <v>0</v>
      </c>
      <c r="E148" s="85">
        <v>0</v>
      </c>
      <c r="F148" s="85">
        <v>0</v>
      </c>
      <c r="G148" s="85">
        <v>0</v>
      </c>
      <c r="H148" s="85">
        <v>0</v>
      </c>
      <c r="I148" s="85">
        <v>0</v>
      </c>
      <c r="J148" s="85">
        <v>0</v>
      </c>
      <c r="K148" s="85">
        <v>0</v>
      </c>
      <c r="L148" s="85">
        <v>0</v>
      </c>
      <c r="M148" s="80"/>
      <c r="N148" s="80"/>
      <c r="O148" s="84" t="e">
        <v>#DIV/0!</v>
      </c>
      <c r="P148" s="85" t="e">
        <v>#DIV/0!</v>
      </c>
      <c r="Q148" s="85" t="e">
        <v>#DIV/0!</v>
      </c>
      <c r="R148" s="85" t="e">
        <v>#DIV/0!</v>
      </c>
      <c r="S148" s="85" t="e">
        <v>#DIV/0!</v>
      </c>
      <c r="T148" s="85" t="e">
        <v>#DIV/0!</v>
      </c>
      <c r="U148" s="85" t="e">
        <v>#DIV/0!</v>
      </c>
      <c r="V148" s="85" t="e">
        <v>#DIV/0!</v>
      </c>
      <c r="W148" s="85" t="e">
        <v>#DIV/0!</v>
      </c>
      <c r="X148" s="85" t="e">
        <v>#DIV/0!</v>
      </c>
      <c r="Y148" s="85" t="e">
        <v>#DIV/0!</v>
      </c>
      <c r="Z148" s="33"/>
      <c r="AA148" s="33"/>
      <c r="AB148" s="33"/>
      <c r="AC148" s="33"/>
      <c r="AD148" s="33"/>
    </row>
    <row r="149" spans="1:30" x14ac:dyDescent="0.2">
      <c r="A149" s="33" t="s">
        <v>19</v>
      </c>
      <c r="B149" s="84">
        <v>0</v>
      </c>
      <c r="C149" s="85">
        <v>0</v>
      </c>
      <c r="D149" s="85">
        <v>0</v>
      </c>
      <c r="E149" s="85">
        <v>0</v>
      </c>
      <c r="F149" s="85">
        <v>0</v>
      </c>
      <c r="G149" s="85">
        <v>0</v>
      </c>
      <c r="H149" s="85">
        <v>0</v>
      </c>
      <c r="I149" s="85">
        <v>0</v>
      </c>
      <c r="J149" s="85">
        <v>0</v>
      </c>
      <c r="K149" s="85">
        <v>0</v>
      </c>
      <c r="L149" s="85">
        <v>0</v>
      </c>
      <c r="M149" s="80"/>
      <c r="N149" s="80"/>
      <c r="O149" s="84" t="e">
        <v>#DIV/0!</v>
      </c>
      <c r="P149" s="85" t="e">
        <v>#DIV/0!</v>
      </c>
      <c r="Q149" s="85" t="e">
        <v>#DIV/0!</v>
      </c>
      <c r="R149" s="85" t="e">
        <v>#DIV/0!</v>
      </c>
      <c r="S149" s="85" t="e">
        <v>#DIV/0!</v>
      </c>
      <c r="T149" s="85" t="e">
        <v>#DIV/0!</v>
      </c>
      <c r="U149" s="85" t="e">
        <v>#DIV/0!</v>
      </c>
      <c r="V149" s="85" t="e">
        <v>#DIV/0!</v>
      </c>
      <c r="W149" s="85" t="e">
        <v>#DIV/0!</v>
      </c>
      <c r="X149" s="85" t="e">
        <v>#DIV/0!</v>
      </c>
      <c r="Y149" s="85" t="e">
        <v>#DIV/0!</v>
      </c>
      <c r="Z149" s="33"/>
      <c r="AA149" s="33"/>
      <c r="AB149" s="33"/>
      <c r="AC149" s="33"/>
      <c r="AD149" s="33"/>
    </row>
    <row r="150" spans="1:30" x14ac:dyDescent="0.2">
      <c r="A150" s="33">
        <v>0</v>
      </c>
      <c r="B150" s="84" t="e">
        <v>#DIV/0!</v>
      </c>
      <c r="C150" s="85" t="e">
        <v>#DIV/0!</v>
      </c>
      <c r="D150" s="85" t="e">
        <v>#DIV/0!</v>
      </c>
      <c r="E150" s="85" t="e">
        <v>#DIV/0!</v>
      </c>
      <c r="F150" s="85" t="e">
        <v>#DIV/0!</v>
      </c>
      <c r="G150" s="85" t="e">
        <v>#DIV/0!</v>
      </c>
      <c r="H150" s="85" t="e">
        <v>#DIV/0!</v>
      </c>
      <c r="I150" s="85" t="e">
        <v>#DIV/0!</v>
      </c>
      <c r="J150" s="85" t="e">
        <v>#DIV/0!</v>
      </c>
      <c r="K150" s="85" t="e">
        <v>#DIV/0!</v>
      </c>
      <c r="L150" s="85" t="e">
        <v>#DIV/0!</v>
      </c>
      <c r="M150" s="80"/>
      <c r="N150" s="80"/>
      <c r="O150" s="84" t="e">
        <v>#DIV/0!</v>
      </c>
      <c r="P150" s="85" t="e">
        <v>#DIV/0!</v>
      </c>
      <c r="Q150" s="85" t="e">
        <v>#DIV/0!</v>
      </c>
      <c r="R150" s="85" t="e">
        <v>#DIV/0!</v>
      </c>
      <c r="S150" s="85" t="e">
        <v>#DIV/0!</v>
      </c>
      <c r="T150" s="85" t="e">
        <v>#DIV/0!</v>
      </c>
      <c r="U150" s="85" t="e">
        <v>#DIV/0!</v>
      </c>
      <c r="V150" s="85" t="e">
        <v>#DIV/0!</v>
      </c>
      <c r="W150" s="85" t="e">
        <v>#DIV/0!</v>
      </c>
      <c r="X150" s="85" t="e">
        <v>#DIV/0!</v>
      </c>
      <c r="Y150" s="85" t="e">
        <v>#DIV/0!</v>
      </c>
      <c r="Z150" s="33"/>
      <c r="AA150" s="33"/>
      <c r="AB150" s="33"/>
      <c r="AC150" s="33"/>
      <c r="AD150" s="33"/>
    </row>
    <row r="151" spans="1:30" x14ac:dyDescent="0.2">
      <c r="A151" s="33" t="s">
        <v>22</v>
      </c>
      <c r="B151" s="84" t="e">
        <v>#DIV/0!</v>
      </c>
      <c r="C151" s="85" t="e">
        <v>#DIV/0!</v>
      </c>
      <c r="D151" s="85" t="e">
        <v>#DIV/0!</v>
      </c>
      <c r="E151" s="85" t="e">
        <v>#DIV/0!</v>
      </c>
      <c r="F151" s="85" t="e">
        <v>#DIV/0!</v>
      </c>
      <c r="G151" s="85" t="e">
        <v>#DIV/0!</v>
      </c>
      <c r="H151" s="85" t="e">
        <v>#DIV/0!</v>
      </c>
      <c r="I151" s="85" t="e">
        <v>#DIV/0!</v>
      </c>
      <c r="J151" s="85" t="e">
        <v>#DIV/0!</v>
      </c>
      <c r="K151" s="85" t="e">
        <v>#DIV/0!</v>
      </c>
      <c r="L151" s="85" t="e">
        <v>#DIV/0!</v>
      </c>
      <c r="M151" s="80"/>
      <c r="N151" s="80"/>
      <c r="O151" s="84" t="e">
        <v>#DIV/0!</v>
      </c>
      <c r="P151" s="85" t="e">
        <v>#DIV/0!</v>
      </c>
      <c r="Q151" s="85" t="e">
        <v>#DIV/0!</v>
      </c>
      <c r="R151" s="85" t="e">
        <v>#DIV/0!</v>
      </c>
      <c r="S151" s="85" t="e">
        <v>#DIV/0!</v>
      </c>
      <c r="T151" s="85" t="e">
        <v>#DIV/0!</v>
      </c>
      <c r="U151" s="85" t="e">
        <v>#DIV/0!</v>
      </c>
      <c r="V151" s="85" t="e">
        <v>#DIV/0!</v>
      </c>
      <c r="W151" s="85" t="e">
        <v>#DIV/0!</v>
      </c>
      <c r="X151" s="85" t="e">
        <v>#DIV/0!</v>
      </c>
      <c r="Y151" s="85" t="e">
        <v>#DIV/0!</v>
      </c>
      <c r="Z151" s="33"/>
      <c r="AA151" s="33"/>
      <c r="AB151" s="33"/>
      <c r="AC151" s="33"/>
      <c r="AD151" s="33"/>
    </row>
    <row r="152" spans="1:30" x14ac:dyDescent="0.2">
      <c r="A152" s="33" t="s">
        <v>24</v>
      </c>
      <c r="B152" s="84" t="e">
        <v>#DIV/0!</v>
      </c>
      <c r="C152" s="85" t="e">
        <v>#DIV/0!</v>
      </c>
      <c r="D152" s="85" t="e">
        <v>#DIV/0!</v>
      </c>
      <c r="E152" s="85" t="e">
        <v>#DIV/0!</v>
      </c>
      <c r="F152" s="85" t="e">
        <v>#DIV/0!</v>
      </c>
      <c r="G152" s="85" t="e">
        <v>#DIV/0!</v>
      </c>
      <c r="H152" s="85" t="e">
        <v>#DIV/0!</v>
      </c>
      <c r="I152" s="85" t="e">
        <v>#DIV/0!</v>
      </c>
      <c r="J152" s="85" t="e">
        <v>#DIV/0!</v>
      </c>
      <c r="K152" s="85" t="e">
        <v>#DIV/0!</v>
      </c>
      <c r="L152" s="85" t="e">
        <v>#DIV/0!</v>
      </c>
      <c r="M152" s="80"/>
      <c r="N152" s="80"/>
      <c r="O152" s="84" t="e">
        <v>#DIV/0!</v>
      </c>
      <c r="P152" s="85" t="e">
        <v>#DIV/0!</v>
      </c>
      <c r="Q152" s="85" t="e">
        <v>#DIV/0!</v>
      </c>
      <c r="R152" s="85" t="e">
        <v>#DIV/0!</v>
      </c>
      <c r="S152" s="85" t="e">
        <v>#DIV/0!</v>
      </c>
      <c r="T152" s="85" t="e">
        <v>#DIV/0!</v>
      </c>
      <c r="U152" s="85" t="e">
        <v>#DIV/0!</v>
      </c>
      <c r="V152" s="85" t="e">
        <v>#DIV/0!</v>
      </c>
      <c r="W152" s="85" t="e">
        <v>#DIV/0!</v>
      </c>
      <c r="X152" s="85" t="e">
        <v>#DIV/0!</v>
      </c>
      <c r="Y152" s="85" t="e">
        <v>#DIV/0!</v>
      </c>
      <c r="Z152" s="33"/>
      <c r="AA152" s="33"/>
      <c r="AB152" s="33"/>
      <c r="AC152" s="33"/>
      <c r="AD152" s="33"/>
    </row>
    <row r="153" spans="1:30" x14ac:dyDescent="0.2">
      <c r="A153" s="33">
        <v>0</v>
      </c>
      <c r="B153" s="84" t="e">
        <v>#DIV/0!</v>
      </c>
      <c r="C153" s="85" t="e">
        <v>#DIV/0!</v>
      </c>
      <c r="D153" s="85" t="e">
        <v>#DIV/0!</v>
      </c>
      <c r="E153" s="85" t="e">
        <v>#DIV/0!</v>
      </c>
      <c r="F153" s="85" t="e">
        <v>#DIV/0!</v>
      </c>
      <c r="G153" s="85" t="e">
        <v>#DIV/0!</v>
      </c>
      <c r="H153" s="85" t="e">
        <v>#DIV/0!</v>
      </c>
      <c r="I153" s="85" t="e">
        <v>#DIV/0!</v>
      </c>
      <c r="J153" s="85" t="e">
        <v>#DIV/0!</v>
      </c>
      <c r="K153" s="85" t="e">
        <v>#DIV/0!</v>
      </c>
      <c r="L153" s="85" t="e">
        <v>#DIV/0!</v>
      </c>
      <c r="M153" s="33"/>
      <c r="N153" s="33"/>
      <c r="O153" s="84" t="e">
        <v>#DIV/0!</v>
      </c>
      <c r="P153" s="85" t="e">
        <v>#DIV/0!</v>
      </c>
      <c r="Q153" s="85" t="e">
        <v>#DIV/0!</v>
      </c>
      <c r="R153" s="85" t="e">
        <v>#DIV/0!</v>
      </c>
      <c r="S153" s="85" t="e">
        <v>#DIV/0!</v>
      </c>
      <c r="T153" s="85" t="e">
        <v>#DIV/0!</v>
      </c>
      <c r="U153" s="85" t="e">
        <v>#DIV/0!</v>
      </c>
      <c r="V153" s="85" t="e">
        <v>#DIV/0!</v>
      </c>
      <c r="W153" s="85" t="e">
        <v>#DIV/0!</v>
      </c>
      <c r="X153" s="85" t="e">
        <v>#DIV/0!</v>
      </c>
      <c r="Y153" s="85" t="e">
        <v>#DIV/0!</v>
      </c>
      <c r="Z153" s="33"/>
      <c r="AA153" s="33"/>
      <c r="AB153" s="33"/>
      <c r="AC153" s="33"/>
      <c r="AD153" s="33"/>
    </row>
    <row r="154" spans="1:30" x14ac:dyDescent="0.2">
      <c r="A154" s="82"/>
      <c r="B154" s="84"/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33"/>
      <c r="N154" s="33"/>
      <c r="O154" s="84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33"/>
      <c r="AA154" s="33"/>
      <c r="AB154" s="33"/>
      <c r="AC154" s="33"/>
      <c r="AD154" s="33"/>
    </row>
    <row r="155" spans="1:30" x14ac:dyDescent="0.2">
      <c r="A155" s="82"/>
      <c r="B155" s="82"/>
      <c r="C155" s="82"/>
      <c r="D155" s="82"/>
      <c r="E155" s="82"/>
      <c r="F155" s="82"/>
      <c r="G155" s="82"/>
      <c r="H155" s="33"/>
      <c r="I155" s="33"/>
      <c r="J155" s="33"/>
      <c r="K155" s="33"/>
      <c r="L155" s="33"/>
      <c r="M155" s="33"/>
      <c r="N155" s="33"/>
      <c r="O155" s="82"/>
      <c r="P155" s="82"/>
      <c r="Q155" s="82"/>
      <c r="R155" s="82"/>
      <c r="S155" s="82"/>
      <c r="T155" s="82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</row>
    <row r="156" spans="1:30" x14ac:dyDescent="0.2">
      <c r="A156" s="80"/>
      <c r="B156" s="80"/>
      <c r="C156" s="80"/>
      <c r="D156" s="80"/>
      <c r="E156" s="80"/>
      <c r="F156" s="80"/>
      <c r="G156" s="80"/>
      <c r="H156" s="80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</row>
    <row r="157" spans="1:30" x14ac:dyDescent="0.2">
      <c r="A157" s="80"/>
      <c r="B157" s="80"/>
      <c r="C157" s="80"/>
      <c r="D157" s="80"/>
      <c r="E157" s="80"/>
      <c r="F157" s="80"/>
      <c r="G157" s="80"/>
      <c r="H157" s="80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</row>
    <row r="158" spans="1:30" x14ac:dyDescent="0.2">
      <c r="A158" s="80"/>
      <c r="B158" s="80"/>
      <c r="C158" s="80"/>
      <c r="D158" s="80"/>
      <c r="E158" s="80"/>
      <c r="F158" s="80"/>
      <c r="G158" s="80"/>
      <c r="H158" s="80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</row>
    <row r="159" spans="1:30" x14ac:dyDescent="0.2">
      <c r="A159" s="33"/>
      <c r="B159" s="33"/>
      <c r="C159" s="33"/>
      <c r="D159" s="33"/>
      <c r="E159" s="33"/>
      <c r="F159" s="9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</row>
    <row r="160" spans="1:30" x14ac:dyDescent="0.2">
      <c r="A160" s="33"/>
      <c r="B160" s="33"/>
      <c r="C160" s="33"/>
      <c r="D160" s="33"/>
      <c r="E160" s="33"/>
      <c r="F160" s="9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</row>
    <row r="161" spans="1:30" x14ac:dyDescent="0.2">
      <c r="A161" s="40"/>
      <c r="B161" s="40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</row>
    <row r="162" spans="1:30" x14ac:dyDescent="0.2">
      <c r="A162" s="9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ED09-3472-A943-B39E-337C577A114C}">
  <dimension ref="A1:I25"/>
  <sheetViews>
    <sheetView zoomScale="140" zoomScaleNormal="140" workbookViewId="0">
      <pane ySplit="1" topLeftCell="A2" activePane="bottomLeft" state="frozen"/>
      <selection pane="bottomLeft" activeCell="H2" sqref="H2"/>
    </sheetView>
  </sheetViews>
  <sheetFormatPr baseColWidth="10" defaultRowHeight="16" x14ac:dyDescent="0.2"/>
  <cols>
    <col min="1" max="1" width="24.1640625" bestFit="1" customWidth="1"/>
    <col min="2" max="6" width="10.83203125" customWidth="1"/>
    <col min="7" max="7" width="12" customWidth="1"/>
    <col min="8" max="8" width="18.5" bestFit="1" customWidth="1"/>
  </cols>
  <sheetData>
    <row r="1" spans="1:9" x14ac:dyDescent="0.2">
      <c r="A1" t="s">
        <v>699</v>
      </c>
      <c r="B1" t="s">
        <v>693</v>
      </c>
      <c r="C1" t="s">
        <v>692</v>
      </c>
      <c r="D1" t="s">
        <v>697</v>
      </c>
      <c r="E1" t="s">
        <v>694</v>
      </c>
      <c r="F1" t="s">
        <v>685</v>
      </c>
      <c r="G1" t="s">
        <v>621</v>
      </c>
      <c r="H1" s="98" t="s">
        <v>836</v>
      </c>
      <c r="I1" s="98" t="s">
        <v>701</v>
      </c>
    </row>
    <row r="2" spans="1:9" x14ac:dyDescent="0.2">
      <c r="A2" s="33" t="s">
        <v>673</v>
      </c>
      <c r="B2">
        <v>2000</v>
      </c>
      <c r="C2">
        <f t="shared" ref="C2:C16" si="0">1/B2</f>
        <v>5.0000000000000001E-4</v>
      </c>
      <c r="D2" s="33" t="s">
        <v>696</v>
      </c>
      <c r="E2">
        <f>LOG10(C2)</f>
        <v>-3.3010299956639813</v>
      </c>
      <c r="F2">
        <v>29.005684139614999</v>
      </c>
      <c r="G2">
        <f>SLOPE($F$2:$F$4,$E$2:$E$4)</f>
        <v>-3.6077008594030993</v>
      </c>
      <c r="H2">
        <v>1.89</v>
      </c>
      <c r="I2">
        <v>0.89</v>
      </c>
    </row>
    <row r="3" spans="1:9" x14ac:dyDescent="0.2">
      <c r="A3" s="33" t="s">
        <v>673</v>
      </c>
      <c r="B3">
        <v>200</v>
      </c>
      <c r="C3">
        <f t="shared" si="0"/>
        <v>5.0000000000000001E-3</v>
      </c>
      <c r="D3" s="33" t="s">
        <v>696</v>
      </c>
      <c r="E3">
        <f t="shared" ref="E3:E4" si="1">LOG10(C3)</f>
        <v>-2.3010299956639813</v>
      </c>
      <c r="F3">
        <v>25.5920759854172</v>
      </c>
      <c r="G3">
        <f>SLOPE($F$2:$F$4,$E$2:$E$4)</f>
        <v>-3.6077008594030993</v>
      </c>
      <c r="H3" s="97">
        <v>1.89</v>
      </c>
      <c r="I3" s="97">
        <v>0.89</v>
      </c>
    </row>
    <row r="4" spans="1:9" x14ac:dyDescent="0.2">
      <c r="A4" s="33" t="s">
        <v>673</v>
      </c>
      <c r="B4">
        <v>20</v>
      </c>
      <c r="C4">
        <f t="shared" si="0"/>
        <v>0.05</v>
      </c>
      <c r="D4" s="33" t="s">
        <v>696</v>
      </c>
      <c r="E4">
        <f t="shared" si="1"/>
        <v>-1.3010299956639813</v>
      </c>
      <c r="F4">
        <v>21.790282420808801</v>
      </c>
      <c r="G4">
        <f>SLOPE($F$2:$F$4,$E$2:$E$4)</f>
        <v>-3.6077008594030993</v>
      </c>
      <c r="H4" s="97">
        <v>1.89</v>
      </c>
      <c r="I4" s="97">
        <v>0.89</v>
      </c>
    </row>
    <row r="5" spans="1:9" x14ac:dyDescent="0.2">
      <c r="A5" s="33" t="s">
        <v>674</v>
      </c>
      <c r="B5">
        <v>2000</v>
      </c>
      <c r="C5">
        <f t="shared" si="0"/>
        <v>5.0000000000000001E-4</v>
      </c>
      <c r="D5" s="33" t="s">
        <v>695</v>
      </c>
      <c r="E5">
        <f t="shared" ref="E5:E16" si="2">LOG10(C5)</f>
        <v>-3.3010299956639813</v>
      </c>
      <c r="F5">
        <v>29.7787641212464</v>
      </c>
      <c r="G5">
        <f>SLOPE($F$5:$F$7,$E$5:$E$7)</f>
        <v>-3.8856229833591005</v>
      </c>
      <c r="H5">
        <v>1.81</v>
      </c>
      <c r="I5">
        <v>0.80869999999999997</v>
      </c>
    </row>
    <row r="6" spans="1:9" x14ac:dyDescent="0.2">
      <c r="A6" s="33" t="s">
        <v>674</v>
      </c>
      <c r="B6">
        <v>200</v>
      </c>
      <c r="C6">
        <f t="shared" si="0"/>
        <v>5.0000000000000001E-3</v>
      </c>
      <c r="D6" s="33" t="s">
        <v>695</v>
      </c>
      <c r="E6">
        <f t="shared" si="2"/>
        <v>-2.3010299956639813</v>
      </c>
      <c r="F6">
        <v>26.020041863006501</v>
      </c>
      <c r="G6">
        <f>SLOPE($F$5:$F$7,$E$5:$E$7)</f>
        <v>-3.8856229833591005</v>
      </c>
      <c r="H6">
        <v>1.81</v>
      </c>
      <c r="I6">
        <v>0.80869999999999997</v>
      </c>
    </row>
    <row r="7" spans="1:9" x14ac:dyDescent="0.2">
      <c r="A7" s="33" t="s">
        <v>674</v>
      </c>
      <c r="B7">
        <v>20</v>
      </c>
      <c r="C7">
        <f t="shared" si="0"/>
        <v>0.05</v>
      </c>
      <c r="D7" s="33" t="s">
        <v>695</v>
      </c>
      <c r="E7">
        <f t="shared" si="2"/>
        <v>-1.3010299956639813</v>
      </c>
      <c r="F7">
        <v>22.007518154528199</v>
      </c>
      <c r="G7">
        <f>SLOPE($F$5:$F$7,$E$5:$E$7)</f>
        <v>-3.8856229833591005</v>
      </c>
      <c r="H7">
        <v>1.81</v>
      </c>
      <c r="I7">
        <v>0.80869999999999997</v>
      </c>
    </row>
    <row r="8" spans="1:9" x14ac:dyDescent="0.2">
      <c r="A8" t="s">
        <v>675</v>
      </c>
      <c r="B8">
        <v>2000</v>
      </c>
      <c r="C8">
        <f t="shared" si="0"/>
        <v>5.0000000000000001E-4</v>
      </c>
      <c r="D8" s="33" t="s">
        <v>73</v>
      </c>
      <c r="E8">
        <f t="shared" si="2"/>
        <v>-3.3010299956639813</v>
      </c>
      <c r="F8">
        <v>22.67</v>
      </c>
      <c r="G8">
        <f>SLOPE($F$8:$F$10,$E$8:$E$10)</f>
        <v>-3.33</v>
      </c>
      <c r="H8">
        <v>2</v>
      </c>
      <c r="I8">
        <v>0.99660000000000004</v>
      </c>
    </row>
    <row r="9" spans="1:9" x14ac:dyDescent="0.2">
      <c r="A9" t="s">
        <v>675</v>
      </c>
      <c r="B9">
        <v>200</v>
      </c>
      <c r="C9">
        <f t="shared" si="0"/>
        <v>5.0000000000000001E-3</v>
      </c>
      <c r="D9" s="33" t="s">
        <v>73</v>
      </c>
      <c r="E9">
        <f t="shared" si="2"/>
        <v>-2.3010299956639813</v>
      </c>
      <c r="F9">
        <v>19.22</v>
      </c>
      <c r="G9">
        <f t="shared" ref="G9:G10" si="3">SLOPE($F$8:$F$10,$E$8:$E$10)</f>
        <v>-3.33</v>
      </c>
      <c r="H9">
        <v>2</v>
      </c>
      <c r="I9">
        <v>0.99660000000000004</v>
      </c>
    </row>
    <row r="10" spans="1:9" x14ac:dyDescent="0.2">
      <c r="A10" t="s">
        <v>675</v>
      </c>
      <c r="B10">
        <v>20</v>
      </c>
      <c r="C10">
        <f t="shared" si="0"/>
        <v>0.05</v>
      </c>
      <c r="D10" s="33" t="s">
        <v>73</v>
      </c>
      <c r="E10">
        <f t="shared" si="2"/>
        <v>-1.3010299956639813</v>
      </c>
      <c r="F10">
        <v>16.010000000000002</v>
      </c>
      <c r="G10">
        <f t="shared" si="3"/>
        <v>-3.33</v>
      </c>
      <c r="H10">
        <v>2</v>
      </c>
      <c r="I10">
        <v>0.99660000000000004</v>
      </c>
    </row>
    <row r="11" spans="1:9" x14ac:dyDescent="0.2">
      <c r="A11" t="s">
        <v>676</v>
      </c>
      <c r="B11">
        <v>2000</v>
      </c>
      <c r="C11">
        <f t="shared" si="0"/>
        <v>5.0000000000000001E-4</v>
      </c>
      <c r="D11" s="33" t="s">
        <v>698</v>
      </c>
      <c r="E11">
        <f t="shared" si="2"/>
        <v>-3.3010299956639813</v>
      </c>
      <c r="F11">
        <v>21.29</v>
      </c>
      <c r="G11">
        <f>SLOPE($F$11:$F$13,$E$11:$E$13)</f>
        <v>-3.21</v>
      </c>
      <c r="H11">
        <v>2.0499999999999998</v>
      </c>
      <c r="I11">
        <v>1.0488999999999999</v>
      </c>
    </row>
    <row r="12" spans="1:9" x14ac:dyDescent="0.2">
      <c r="A12" t="s">
        <v>676</v>
      </c>
      <c r="B12">
        <v>200</v>
      </c>
      <c r="C12">
        <f t="shared" si="0"/>
        <v>5.0000000000000001E-3</v>
      </c>
      <c r="D12" s="33" t="s">
        <v>698</v>
      </c>
      <c r="E12">
        <f t="shared" si="2"/>
        <v>-2.3010299956639813</v>
      </c>
      <c r="F12">
        <v>17.87</v>
      </c>
      <c r="G12">
        <f t="shared" ref="G12" si="4">SLOPE($F$11:$F$13,$E$11:$E$13)</f>
        <v>-3.21</v>
      </c>
      <c r="H12">
        <v>2.0499999999999998</v>
      </c>
      <c r="I12">
        <v>1.0488999999999999</v>
      </c>
    </row>
    <row r="13" spans="1:9" x14ac:dyDescent="0.2">
      <c r="A13" t="s">
        <v>676</v>
      </c>
      <c r="B13">
        <v>20</v>
      </c>
      <c r="C13">
        <f t="shared" si="0"/>
        <v>0.05</v>
      </c>
      <c r="D13" s="33" t="s">
        <v>698</v>
      </c>
      <c r="E13">
        <f t="shared" si="2"/>
        <v>-1.3010299956639813</v>
      </c>
      <c r="F13">
        <v>14.87</v>
      </c>
      <c r="G13">
        <f>SLOPE($F$11:$F$13,$E$11:$E$13)</f>
        <v>-3.21</v>
      </c>
      <c r="H13">
        <v>2.0499999999999998</v>
      </c>
      <c r="I13">
        <v>1.0488999999999999</v>
      </c>
    </row>
    <row r="14" spans="1:9" x14ac:dyDescent="0.2">
      <c r="A14" s="35" t="s">
        <v>832</v>
      </c>
      <c r="B14">
        <v>2000</v>
      </c>
      <c r="C14">
        <f t="shared" si="0"/>
        <v>5.0000000000000001E-4</v>
      </c>
      <c r="D14" s="33" t="s">
        <v>756</v>
      </c>
      <c r="E14">
        <f t="shared" si="2"/>
        <v>-3.3010299956639813</v>
      </c>
      <c r="F14">
        <v>25.313210475681501</v>
      </c>
      <c r="G14">
        <f>SLOPE($F$14:$F$16,$E$14:$E$16)</f>
        <v>-4.6166896951655012</v>
      </c>
      <c r="H14">
        <v>1.65</v>
      </c>
      <c r="I14">
        <v>0.64670000000000005</v>
      </c>
    </row>
    <row r="15" spans="1:9" x14ac:dyDescent="0.2">
      <c r="A15" s="35" t="s">
        <v>832</v>
      </c>
      <c r="B15">
        <v>200</v>
      </c>
      <c r="C15">
        <f t="shared" si="0"/>
        <v>5.0000000000000001E-3</v>
      </c>
      <c r="D15" s="33" t="s">
        <v>756</v>
      </c>
      <c r="E15">
        <f t="shared" si="2"/>
        <v>-2.3010299956639813</v>
      </c>
      <c r="F15">
        <v>20.040066358808598</v>
      </c>
    </row>
    <row r="16" spans="1:9" x14ac:dyDescent="0.2">
      <c r="A16" s="35" t="s">
        <v>832</v>
      </c>
      <c r="B16">
        <v>20</v>
      </c>
      <c r="C16">
        <f t="shared" si="0"/>
        <v>0.05</v>
      </c>
      <c r="D16" s="33" t="s">
        <v>756</v>
      </c>
      <c r="E16">
        <f t="shared" si="2"/>
        <v>-1.3010299956639813</v>
      </c>
      <c r="F16">
        <v>16.079831085350499</v>
      </c>
    </row>
    <row r="17" spans="1:9" x14ac:dyDescent="0.2">
      <c r="A17" s="35" t="s">
        <v>833</v>
      </c>
      <c r="B17">
        <v>2000</v>
      </c>
      <c r="C17">
        <f t="shared" ref="C17:C24" si="5">1/B17</f>
        <v>5.0000000000000001E-4</v>
      </c>
      <c r="D17" s="33" t="s">
        <v>756</v>
      </c>
      <c r="E17">
        <f t="shared" ref="E17:E25" si="6">LOG10(C17)</f>
        <v>-3.3010299956639813</v>
      </c>
      <c r="F17">
        <v>21.530374257041601</v>
      </c>
      <c r="G17">
        <f>SLOPE($F$17:$F$19,$E$17:$E$19)</f>
        <v>-3.2108936357305504</v>
      </c>
      <c r="H17">
        <v>2.0499999999999998</v>
      </c>
      <c r="I17">
        <v>1.0485</v>
      </c>
    </row>
    <row r="18" spans="1:9" x14ac:dyDescent="0.2">
      <c r="A18" s="35" t="s">
        <v>833</v>
      </c>
      <c r="B18">
        <v>200</v>
      </c>
      <c r="C18">
        <f t="shared" si="5"/>
        <v>5.0000000000000001E-3</v>
      </c>
      <c r="D18" s="33" t="s">
        <v>756</v>
      </c>
      <c r="E18">
        <f t="shared" si="6"/>
        <v>-2.3010299956639813</v>
      </c>
      <c r="F18">
        <v>18.177603722307499</v>
      </c>
    </row>
    <row r="19" spans="1:9" x14ac:dyDescent="0.2">
      <c r="A19" s="35" t="s">
        <v>833</v>
      </c>
      <c r="B19">
        <v>20</v>
      </c>
      <c r="C19">
        <f t="shared" si="5"/>
        <v>0.05</v>
      </c>
      <c r="D19" s="33" t="s">
        <v>756</v>
      </c>
      <c r="E19">
        <f t="shared" si="6"/>
        <v>-1.3010299956639813</v>
      </c>
      <c r="F19">
        <v>15.1085869855805</v>
      </c>
    </row>
    <row r="20" spans="1:9" x14ac:dyDescent="0.2">
      <c r="A20" s="35" t="s">
        <v>788</v>
      </c>
      <c r="B20">
        <v>2000</v>
      </c>
      <c r="C20">
        <f t="shared" si="5"/>
        <v>5.0000000000000001E-4</v>
      </c>
      <c r="D20" s="33" t="s">
        <v>757</v>
      </c>
      <c r="E20">
        <f t="shared" si="6"/>
        <v>-3.3010299956639813</v>
      </c>
      <c r="F20">
        <v>33.8591622037655</v>
      </c>
      <c r="G20">
        <f>SLOPE($F$20:$F$22,$E$20:$E$22)</f>
        <v>-6.3299913950395492</v>
      </c>
      <c r="H20">
        <v>1.44</v>
      </c>
      <c r="I20">
        <v>0.43869999999999998</v>
      </c>
    </row>
    <row r="21" spans="1:9" x14ac:dyDescent="0.2">
      <c r="A21" s="35" t="s">
        <v>788</v>
      </c>
      <c r="B21">
        <v>200</v>
      </c>
      <c r="C21">
        <f t="shared" si="5"/>
        <v>5.0000000000000001E-3</v>
      </c>
      <c r="D21" s="33" t="s">
        <v>757</v>
      </c>
      <c r="E21">
        <f t="shared" si="6"/>
        <v>-2.3010299956639813</v>
      </c>
      <c r="F21">
        <v>26.695982642519201</v>
      </c>
    </row>
    <row r="22" spans="1:9" x14ac:dyDescent="0.2">
      <c r="A22" s="35" t="s">
        <v>788</v>
      </c>
      <c r="B22">
        <v>20</v>
      </c>
      <c r="C22" s="97">
        <v>0.05</v>
      </c>
      <c r="D22" s="33" t="s">
        <v>757</v>
      </c>
      <c r="E22">
        <f t="shared" si="6"/>
        <v>-1.3010299956639813</v>
      </c>
      <c r="F22">
        <v>21.199179413686402</v>
      </c>
    </row>
    <row r="23" spans="1:9" x14ac:dyDescent="0.2">
      <c r="A23" s="35" t="s">
        <v>789</v>
      </c>
      <c r="B23">
        <v>2000</v>
      </c>
      <c r="C23">
        <f t="shared" si="5"/>
        <v>5.0000000000000001E-4</v>
      </c>
      <c r="D23" s="33" t="s">
        <v>757</v>
      </c>
      <c r="E23">
        <f t="shared" si="6"/>
        <v>-3.3010299956639813</v>
      </c>
      <c r="F23">
        <v>27.007777715829299</v>
      </c>
      <c r="G23">
        <f>SLOPE($F$23:$F$25,$E$23:$E$25)</f>
        <v>-3.4121579775756494</v>
      </c>
      <c r="H23">
        <v>1.96</v>
      </c>
      <c r="I23">
        <v>0.9637</v>
      </c>
    </row>
    <row r="24" spans="1:9" x14ac:dyDescent="0.2">
      <c r="A24" s="35" t="s">
        <v>789</v>
      </c>
      <c r="B24">
        <v>200</v>
      </c>
      <c r="C24">
        <f t="shared" si="5"/>
        <v>5.0000000000000001E-3</v>
      </c>
      <c r="D24" s="33" t="s">
        <v>757</v>
      </c>
      <c r="E24">
        <f t="shared" si="6"/>
        <v>-2.3010299956639813</v>
      </c>
      <c r="F24">
        <v>23.330034877146101</v>
      </c>
    </row>
    <row r="25" spans="1:9" x14ac:dyDescent="0.2">
      <c r="A25" s="35" t="s">
        <v>789</v>
      </c>
      <c r="B25">
        <v>20</v>
      </c>
      <c r="C25" s="97">
        <v>0.05</v>
      </c>
      <c r="D25" s="33" t="s">
        <v>757</v>
      </c>
      <c r="E25">
        <f t="shared" si="6"/>
        <v>-1.3010299956639813</v>
      </c>
      <c r="F25">
        <v>20.183461760678</v>
      </c>
    </row>
  </sheetData>
  <conditionalFormatting sqref="F14:F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7:F1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0:F2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3:F25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I1" r:id="rId1" display="Efficiency" xr:uid="{3101AE7E-2B1B-B34B-991F-03BE6ACC3DAE}"/>
    <hyperlink ref="H1" r:id="rId2" display="Efficiency" xr:uid="{E7564458-CF1D-2645-8892-36DAF1992A9F}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AC27-4DEC-2F42-AD27-E740D5F3DA84}">
  <dimension ref="A1:G45"/>
  <sheetViews>
    <sheetView workbookViewId="0">
      <selection activeCell="E24" sqref="E24"/>
    </sheetView>
  </sheetViews>
  <sheetFormatPr baseColWidth="10" defaultRowHeight="16" x14ac:dyDescent="0.2"/>
  <cols>
    <col min="1" max="1" width="46" bestFit="1" customWidth="1"/>
    <col min="2" max="2" width="27.33203125" bestFit="1" customWidth="1"/>
    <col min="3" max="3" width="18.5" bestFit="1" customWidth="1"/>
    <col min="4" max="4" width="16.5" bestFit="1" customWidth="1"/>
    <col min="5" max="5" width="12" bestFit="1" customWidth="1"/>
    <col min="6" max="6" width="19.33203125" bestFit="1" customWidth="1"/>
    <col min="7" max="7" width="14.83203125" bestFit="1" customWidth="1"/>
  </cols>
  <sheetData>
    <row r="1" spans="1:7" x14ac:dyDescent="0.2">
      <c r="A1" t="s">
        <v>835</v>
      </c>
      <c r="B1" t="s">
        <v>834</v>
      </c>
      <c r="C1" t="s">
        <v>699</v>
      </c>
      <c r="D1" t="s">
        <v>827</v>
      </c>
      <c r="E1" t="s">
        <v>828</v>
      </c>
      <c r="F1" t="s">
        <v>829</v>
      </c>
      <c r="G1" t="s">
        <v>830</v>
      </c>
    </row>
    <row r="2" spans="1:7" x14ac:dyDescent="0.2">
      <c r="A2" t="s">
        <v>790</v>
      </c>
      <c r="B2" t="s">
        <v>726</v>
      </c>
      <c r="C2" t="s">
        <v>673</v>
      </c>
      <c r="D2" t="s">
        <v>675</v>
      </c>
      <c r="F2" t="s">
        <v>726</v>
      </c>
    </row>
    <row r="3" spans="1:7" x14ac:dyDescent="0.2">
      <c r="A3" t="s">
        <v>791</v>
      </c>
      <c r="B3" t="s">
        <v>729</v>
      </c>
      <c r="C3" t="s">
        <v>673</v>
      </c>
      <c r="D3" t="s">
        <v>675</v>
      </c>
      <c r="F3" t="s">
        <v>726</v>
      </c>
    </row>
    <row r="4" spans="1:7" x14ac:dyDescent="0.2">
      <c r="A4" t="s">
        <v>792</v>
      </c>
      <c r="B4" t="s">
        <v>730</v>
      </c>
      <c r="C4" t="s">
        <v>673</v>
      </c>
      <c r="D4" t="s">
        <v>675</v>
      </c>
      <c r="F4" t="s">
        <v>726</v>
      </c>
    </row>
    <row r="5" spans="1:7" x14ac:dyDescent="0.2">
      <c r="A5" t="s">
        <v>793</v>
      </c>
      <c r="B5" t="s">
        <v>731</v>
      </c>
      <c r="C5" t="s">
        <v>673</v>
      </c>
      <c r="D5" t="s">
        <v>675</v>
      </c>
      <c r="F5" t="s">
        <v>726</v>
      </c>
    </row>
    <row r="6" spans="1:7" x14ac:dyDescent="0.2">
      <c r="A6" t="s">
        <v>794</v>
      </c>
      <c r="B6" t="s">
        <v>732</v>
      </c>
      <c r="C6" t="s">
        <v>673</v>
      </c>
      <c r="D6" t="s">
        <v>675</v>
      </c>
      <c r="F6" t="s">
        <v>726</v>
      </c>
    </row>
    <row r="7" spans="1:7" x14ac:dyDescent="0.2">
      <c r="A7" t="s">
        <v>795</v>
      </c>
      <c r="B7" t="s">
        <v>747</v>
      </c>
      <c r="C7" t="s">
        <v>673</v>
      </c>
      <c r="D7" t="s">
        <v>675</v>
      </c>
      <c r="F7" t="s">
        <v>747</v>
      </c>
    </row>
    <row r="8" spans="1:7" x14ac:dyDescent="0.2">
      <c r="A8" t="s">
        <v>796</v>
      </c>
      <c r="B8" t="s">
        <v>748</v>
      </c>
      <c r="C8" t="s">
        <v>673</v>
      </c>
      <c r="D8" t="s">
        <v>675</v>
      </c>
      <c r="F8" t="s">
        <v>747</v>
      </c>
    </row>
    <row r="9" spans="1:7" x14ac:dyDescent="0.2">
      <c r="A9" t="s">
        <v>797</v>
      </c>
      <c r="B9" t="s">
        <v>749</v>
      </c>
      <c r="C9" t="s">
        <v>673</v>
      </c>
      <c r="D9" t="s">
        <v>675</v>
      </c>
      <c r="F9" t="s">
        <v>747</v>
      </c>
    </row>
    <row r="10" spans="1:7" x14ac:dyDescent="0.2">
      <c r="A10" t="s">
        <v>798</v>
      </c>
      <c r="B10" t="s">
        <v>750</v>
      </c>
      <c r="C10" t="s">
        <v>673</v>
      </c>
      <c r="D10" t="s">
        <v>675</v>
      </c>
      <c r="F10" t="s">
        <v>747</v>
      </c>
    </row>
    <row r="11" spans="1:7" x14ac:dyDescent="0.2">
      <c r="A11" t="s">
        <v>799</v>
      </c>
      <c r="B11" t="s">
        <v>742</v>
      </c>
      <c r="C11" t="s">
        <v>673</v>
      </c>
      <c r="D11" t="s">
        <v>675</v>
      </c>
    </row>
    <row r="12" spans="1:7" x14ac:dyDescent="0.2">
      <c r="A12" t="s">
        <v>800</v>
      </c>
      <c r="B12" t="s">
        <v>726</v>
      </c>
      <c r="C12" t="s">
        <v>674</v>
      </c>
      <c r="D12" t="s">
        <v>675</v>
      </c>
      <c r="F12" t="s">
        <v>726</v>
      </c>
    </row>
    <row r="13" spans="1:7" x14ac:dyDescent="0.2">
      <c r="A13" t="s">
        <v>801</v>
      </c>
      <c r="B13" t="s">
        <v>729</v>
      </c>
      <c r="C13" t="s">
        <v>674</v>
      </c>
      <c r="D13" t="s">
        <v>675</v>
      </c>
      <c r="F13" t="s">
        <v>726</v>
      </c>
    </row>
    <row r="14" spans="1:7" x14ac:dyDescent="0.2">
      <c r="A14" t="s">
        <v>802</v>
      </c>
      <c r="B14" t="s">
        <v>730</v>
      </c>
      <c r="C14" t="s">
        <v>674</v>
      </c>
      <c r="D14" t="s">
        <v>675</v>
      </c>
      <c r="F14" t="s">
        <v>726</v>
      </c>
    </row>
    <row r="15" spans="1:7" x14ac:dyDescent="0.2">
      <c r="A15" t="s">
        <v>803</v>
      </c>
      <c r="B15" t="s">
        <v>731</v>
      </c>
      <c r="C15" t="s">
        <v>674</v>
      </c>
      <c r="D15" t="s">
        <v>675</v>
      </c>
      <c r="F15" t="s">
        <v>726</v>
      </c>
    </row>
    <row r="16" spans="1:7" x14ac:dyDescent="0.2">
      <c r="A16" t="s">
        <v>804</v>
      </c>
      <c r="B16" t="s">
        <v>732</v>
      </c>
      <c r="C16" t="s">
        <v>674</v>
      </c>
      <c r="D16" t="s">
        <v>675</v>
      </c>
      <c r="F16" t="s">
        <v>726</v>
      </c>
    </row>
    <row r="17" spans="1:6" x14ac:dyDescent="0.2">
      <c r="A17" t="s">
        <v>805</v>
      </c>
      <c r="B17" t="s">
        <v>747</v>
      </c>
      <c r="C17" t="s">
        <v>674</v>
      </c>
      <c r="D17" t="s">
        <v>675</v>
      </c>
      <c r="F17" t="s">
        <v>747</v>
      </c>
    </row>
    <row r="18" spans="1:6" x14ac:dyDescent="0.2">
      <c r="A18" t="s">
        <v>806</v>
      </c>
      <c r="B18" t="s">
        <v>748</v>
      </c>
      <c r="C18" t="s">
        <v>674</v>
      </c>
      <c r="D18" t="s">
        <v>675</v>
      </c>
      <c r="F18" t="s">
        <v>747</v>
      </c>
    </row>
    <row r="19" spans="1:6" x14ac:dyDescent="0.2">
      <c r="A19" t="s">
        <v>807</v>
      </c>
      <c r="B19" t="s">
        <v>749</v>
      </c>
      <c r="C19" t="s">
        <v>674</v>
      </c>
      <c r="D19" t="s">
        <v>675</v>
      </c>
      <c r="F19" t="s">
        <v>747</v>
      </c>
    </row>
    <row r="20" spans="1:6" x14ac:dyDescent="0.2">
      <c r="A20" t="s">
        <v>808</v>
      </c>
      <c r="B20" t="s">
        <v>750</v>
      </c>
      <c r="C20" t="s">
        <v>674</v>
      </c>
      <c r="D20" t="s">
        <v>675</v>
      </c>
      <c r="F20" t="s">
        <v>747</v>
      </c>
    </row>
    <row r="21" spans="1:6" x14ac:dyDescent="0.2">
      <c r="A21" t="s">
        <v>809</v>
      </c>
      <c r="B21" t="s">
        <v>742</v>
      </c>
      <c r="C21" t="s">
        <v>674</v>
      </c>
      <c r="D21" t="s">
        <v>675</v>
      </c>
    </row>
    <row r="22" spans="1:6" x14ac:dyDescent="0.2">
      <c r="A22" t="s">
        <v>837</v>
      </c>
      <c r="B22" t="s">
        <v>728</v>
      </c>
      <c r="C22" t="s">
        <v>831</v>
      </c>
      <c r="D22" t="s">
        <v>675</v>
      </c>
      <c r="F22" t="s">
        <v>726</v>
      </c>
    </row>
    <row r="23" spans="1:6" x14ac:dyDescent="0.2">
      <c r="A23" t="s">
        <v>838</v>
      </c>
      <c r="B23" t="s">
        <v>727</v>
      </c>
      <c r="C23" t="s">
        <v>831</v>
      </c>
      <c r="D23" t="s">
        <v>675</v>
      </c>
      <c r="F23" t="s">
        <v>726</v>
      </c>
    </row>
    <row r="24" spans="1:6" x14ac:dyDescent="0.2">
      <c r="A24" t="s">
        <v>839</v>
      </c>
      <c r="B24" t="s">
        <v>726</v>
      </c>
      <c r="C24" t="s">
        <v>831</v>
      </c>
      <c r="D24" t="s">
        <v>675</v>
      </c>
      <c r="F24" t="s">
        <v>726</v>
      </c>
    </row>
    <row r="25" spans="1:6" x14ac:dyDescent="0.2">
      <c r="A25" t="s">
        <v>840</v>
      </c>
      <c r="B25" t="s">
        <v>736</v>
      </c>
      <c r="C25" t="s">
        <v>831</v>
      </c>
      <c r="D25" t="s">
        <v>675</v>
      </c>
      <c r="F25" t="s">
        <v>734</v>
      </c>
    </row>
    <row r="26" spans="1:6" x14ac:dyDescent="0.2">
      <c r="A26" t="s">
        <v>841</v>
      </c>
      <c r="B26" t="s">
        <v>735</v>
      </c>
      <c r="C26" t="s">
        <v>831</v>
      </c>
      <c r="D26" t="s">
        <v>675</v>
      </c>
      <c r="F26" t="s">
        <v>734</v>
      </c>
    </row>
    <row r="27" spans="1:6" x14ac:dyDescent="0.2">
      <c r="A27" t="s">
        <v>842</v>
      </c>
      <c r="B27" t="s">
        <v>734</v>
      </c>
      <c r="C27" t="s">
        <v>831</v>
      </c>
      <c r="D27" t="s">
        <v>675</v>
      </c>
      <c r="F27" t="s">
        <v>734</v>
      </c>
    </row>
    <row r="28" spans="1:6" x14ac:dyDescent="0.2">
      <c r="A28" t="s">
        <v>843</v>
      </c>
      <c r="B28" t="s">
        <v>742</v>
      </c>
      <c r="C28" t="s">
        <v>831</v>
      </c>
      <c r="D28" t="s">
        <v>675</v>
      </c>
    </row>
    <row r="29" spans="1:6" x14ac:dyDescent="0.2">
      <c r="A29" t="s">
        <v>810</v>
      </c>
      <c r="B29" t="s">
        <v>726</v>
      </c>
      <c r="C29" t="s">
        <v>675</v>
      </c>
      <c r="D29" t="s">
        <v>675</v>
      </c>
      <c r="F29" t="s">
        <v>726</v>
      </c>
    </row>
    <row r="30" spans="1:6" x14ac:dyDescent="0.2">
      <c r="A30" t="s">
        <v>811</v>
      </c>
      <c r="B30" t="s">
        <v>729</v>
      </c>
      <c r="C30" t="s">
        <v>675</v>
      </c>
      <c r="D30" t="s">
        <v>675</v>
      </c>
      <c r="F30" t="s">
        <v>726</v>
      </c>
    </row>
    <row r="31" spans="1:6" x14ac:dyDescent="0.2">
      <c r="A31" t="s">
        <v>812</v>
      </c>
      <c r="B31" t="s">
        <v>730</v>
      </c>
      <c r="C31" t="s">
        <v>675</v>
      </c>
      <c r="D31" t="s">
        <v>675</v>
      </c>
      <c r="F31" t="s">
        <v>726</v>
      </c>
    </row>
    <row r="32" spans="1:6" x14ac:dyDescent="0.2">
      <c r="A32" t="s">
        <v>813</v>
      </c>
      <c r="B32" t="s">
        <v>731</v>
      </c>
      <c r="C32" t="s">
        <v>675</v>
      </c>
      <c r="D32" t="s">
        <v>675</v>
      </c>
      <c r="F32" t="s">
        <v>726</v>
      </c>
    </row>
    <row r="33" spans="1:6" x14ac:dyDescent="0.2">
      <c r="A33" t="s">
        <v>814</v>
      </c>
      <c r="B33" t="s">
        <v>732</v>
      </c>
      <c r="C33" t="s">
        <v>675</v>
      </c>
      <c r="D33" t="s">
        <v>675</v>
      </c>
      <c r="F33" t="s">
        <v>726</v>
      </c>
    </row>
    <row r="34" spans="1:6" x14ac:dyDescent="0.2">
      <c r="A34" t="s">
        <v>815</v>
      </c>
      <c r="B34" t="s">
        <v>747</v>
      </c>
      <c r="C34" t="s">
        <v>675</v>
      </c>
      <c r="D34" t="s">
        <v>675</v>
      </c>
      <c r="F34" t="s">
        <v>747</v>
      </c>
    </row>
    <row r="35" spans="1:6" x14ac:dyDescent="0.2">
      <c r="A35" t="s">
        <v>816</v>
      </c>
      <c r="B35" t="s">
        <v>748</v>
      </c>
      <c r="C35" t="s">
        <v>675</v>
      </c>
      <c r="D35" t="s">
        <v>675</v>
      </c>
      <c r="F35" t="s">
        <v>747</v>
      </c>
    </row>
    <row r="36" spans="1:6" x14ac:dyDescent="0.2">
      <c r="A36" t="s">
        <v>817</v>
      </c>
      <c r="B36" t="s">
        <v>749</v>
      </c>
      <c r="C36" t="s">
        <v>675</v>
      </c>
      <c r="D36" t="s">
        <v>675</v>
      </c>
      <c r="F36" t="s">
        <v>747</v>
      </c>
    </row>
    <row r="37" spans="1:6" x14ac:dyDescent="0.2">
      <c r="A37" t="s">
        <v>818</v>
      </c>
      <c r="B37" t="s">
        <v>750</v>
      </c>
      <c r="C37" t="s">
        <v>675</v>
      </c>
      <c r="D37" t="s">
        <v>675</v>
      </c>
      <c r="F37" t="s">
        <v>747</v>
      </c>
    </row>
    <row r="38" spans="1:6" x14ac:dyDescent="0.2">
      <c r="A38" t="s">
        <v>819</v>
      </c>
      <c r="B38" t="s">
        <v>742</v>
      </c>
      <c r="C38" t="s">
        <v>675</v>
      </c>
      <c r="D38" t="s">
        <v>675</v>
      </c>
    </row>
    <row r="39" spans="1:6" x14ac:dyDescent="0.2">
      <c r="A39" t="s">
        <v>820</v>
      </c>
      <c r="B39" t="s">
        <v>728</v>
      </c>
      <c r="C39" t="s">
        <v>755</v>
      </c>
      <c r="D39" t="s">
        <v>675</v>
      </c>
      <c r="F39" t="s">
        <v>726</v>
      </c>
    </row>
    <row r="40" spans="1:6" x14ac:dyDescent="0.2">
      <c r="A40" t="s">
        <v>821</v>
      </c>
      <c r="B40" t="s">
        <v>727</v>
      </c>
      <c r="C40" t="s">
        <v>755</v>
      </c>
      <c r="D40" t="s">
        <v>675</v>
      </c>
      <c r="F40" t="s">
        <v>726</v>
      </c>
    </row>
    <row r="41" spans="1:6" x14ac:dyDescent="0.2">
      <c r="A41" t="s">
        <v>822</v>
      </c>
      <c r="B41" t="s">
        <v>726</v>
      </c>
      <c r="C41" t="s">
        <v>755</v>
      </c>
      <c r="D41" t="s">
        <v>675</v>
      </c>
      <c r="F41" t="s">
        <v>726</v>
      </c>
    </row>
    <row r="42" spans="1:6" x14ac:dyDescent="0.2">
      <c r="A42" t="s">
        <v>823</v>
      </c>
      <c r="B42" t="s">
        <v>736</v>
      </c>
      <c r="C42" t="s">
        <v>755</v>
      </c>
      <c r="D42" t="s">
        <v>675</v>
      </c>
      <c r="F42" t="s">
        <v>734</v>
      </c>
    </row>
    <row r="43" spans="1:6" x14ac:dyDescent="0.2">
      <c r="A43" t="s">
        <v>824</v>
      </c>
      <c r="B43" t="s">
        <v>735</v>
      </c>
      <c r="C43" t="s">
        <v>755</v>
      </c>
      <c r="D43" t="s">
        <v>675</v>
      </c>
      <c r="F43" t="s">
        <v>734</v>
      </c>
    </row>
    <row r="44" spans="1:6" x14ac:dyDescent="0.2">
      <c r="A44" t="s">
        <v>825</v>
      </c>
      <c r="B44" t="s">
        <v>734</v>
      </c>
      <c r="C44" t="s">
        <v>755</v>
      </c>
      <c r="D44" t="s">
        <v>675</v>
      </c>
      <c r="F44" t="s">
        <v>734</v>
      </c>
    </row>
    <row r="45" spans="1:6" x14ac:dyDescent="0.2">
      <c r="A45" t="s">
        <v>826</v>
      </c>
      <c r="B45" t="s">
        <v>742</v>
      </c>
      <c r="C45" t="s">
        <v>755</v>
      </c>
      <c r="D45" t="s">
        <v>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E291C-956D-FB45-91F0-8FE93DE429CC}">
  <dimension ref="A2:H259"/>
  <sheetViews>
    <sheetView workbookViewId="0">
      <selection activeCell="F23" sqref="F23"/>
    </sheetView>
  </sheetViews>
  <sheetFormatPr baseColWidth="10" defaultRowHeight="16" x14ac:dyDescent="0.2"/>
  <cols>
    <col min="4" max="4" width="32.83203125" customWidth="1"/>
    <col min="5" max="5" width="19.6640625" customWidth="1"/>
    <col min="6" max="6" width="29.6640625" bestFit="1" customWidth="1"/>
    <col min="8" max="8" width="14.33203125" customWidth="1"/>
  </cols>
  <sheetData>
    <row r="2" spans="1:8" x14ac:dyDescent="0.2">
      <c r="A2" t="s">
        <v>178</v>
      </c>
      <c r="B2" t="s">
        <v>179</v>
      </c>
      <c r="C2" t="s">
        <v>180</v>
      </c>
      <c r="D2" t="s">
        <v>181</v>
      </c>
      <c r="E2" t="s">
        <v>182</v>
      </c>
      <c r="F2" t="s">
        <v>183</v>
      </c>
      <c r="H2" t="s">
        <v>651</v>
      </c>
    </row>
    <row r="3" spans="1:8" x14ac:dyDescent="0.2">
      <c r="A3" t="s">
        <v>184</v>
      </c>
      <c r="B3" t="s">
        <v>2</v>
      </c>
      <c r="C3">
        <v>1</v>
      </c>
      <c r="D3" t="str">
        <f>IF(Protocol!D6="y",HLOOKUP(H3,Protocol!$D$3:$AA$4,2,FALSE),"")</f>
        <v/>
      </c>
      <c r="F3" s="95" t="str">
        <f>IF(Protocol!A6="y",Protocol!$A6,"")</f>
        <v/>
      </c>
      <c r="H3">
        <v>1</v>
      </c>
    </row>
    <row r="4" spans="1:8" x14ac:dyDescent="0.2">
      <c r="A4" t="s">
        <v>185</v>
      </c>
      <c r="B4" t="s">
        <v>2</v>
      </c>
      <c r="C4">
        <v>2</v>
      </c>
      <c r="D4" t="str">
        <f>IF(Protocol!D7="y",HLOOKUP(H4,Protocol!$D$3:$AA$4,2,FALSE),"")</f>
        <v/>
      </c>
      <c r="F4" s="95" t="str">
        <f>IF(Protocol!C6="y",Protocol!$A6,"")</f>
        <v/>
      </c>
      <c r="H4">
        <v>2</v>
      </c>
    </row>
    <row r="5" spans="1:8" x14ac:dyDescent="0.2">
      <c r="A5" t="s">
        <v>186</v>
      </c>
      <c r="B5" t="s">
        <v>2</v>
      </c>
      <c r="C5">
        <v>3</v>
      </c>
      <c r="D5" t="str">
        <f>IF(Protocol!D8="y",HLOOKUP(H5,Protocol!$D$3:$AA$4,2,FALSE),"")</f>
        <v/>
      </c>
      <c r="F5" s="95" t="str">
        <f>IF(Protocol!D6="y",Protocol!$A6,"")</f>
        <v/>
      </c>
      <c r="H5">
        <v>3</v>
      </c>
    </row>
    <row r="6" spans="1:8" x14ac:dyDescent="0.2">
      <c r="A6" t="s">
        <v>187</v>
      </c>
      <c r="B6" t="s">
        <v>2</v>
      </c>
      <c r="C6">
        <v>4</v>
      </c>
      <c r="D6" t="str">
        <f>IF(Protocol!D9="y",HLOOKUP(H6,Protocol!$D$3:$AA$4,2,FALSE),"")</f>
        <v/>
      </c>
      <c r="F6" s="95" t="str">
        <f>IF(Protocol!E6="y",Protocol!$A6,"")</f>
        <v/>
      </c>
      <c r="H6">
        <v>4</v>
      </c>
    </row>
    <row r="7" spans="1:8" x14ac:dyDescent="0.2">
      <c r="A7" t="s">
        <v>188</v>
      </c>
      <c r="B7" t="s">
        <v>2</v>
      </c>
      <c r="C7">
        <v>5</v>
      </c>
      <c r="D7" t="str">
        <f>IF(Protocol!D10="y",HLOOKUP(H7,Protocol!$D$3:$AA$4,2,FALSE),"")</f>
        <v>JSRp079_PolyA_20</v>
      </c>
      <c r="F7" s="95" t="str">
        <f>IF(Protocol!F6="y",Protocol!$A6,"")</f>
        <v>WDR79_JSRi199-200</v>
      </c>
      <c r="H7">
        <v>5</v>
      </c>
    </row>
    <row r="8" spans="1:8" x14ac:dyDescent="0.2">
      <c r="A8" t="s">
        <v>189</v>
      </c>
      <c r="B8" t="s">
        <v>2</v>
      </c>
      <c r="C8">
        <v>6</v>
      </c>
      <c r="D8" t="str">
        <f>IF(Protocol!D11="y",HLOOKUP(H8,Protocol!$D$3:$AA$4,2,FALSE),"")</f>
        <v/>
      </c>
      <c r="F8" s="95" t="str">
        <f>IF(Protocol!G6="y",Protocol!$A6,"")</f>
        <v>WDR79_JSRi199-200</v>
      </c>
      <c r="H8">
        <v>6</v>
      </c>
    </row>
    <row r="9" spans="1:8" x14ac:dyDescent="0.2">
      <c r="A9" t="s">
        <v>190</v>
      </c>
      <c r="B9" t="s">
        <v>2</v>
      </c>
      <c r="C9">
        <v>7</v>
      </c>
      <c r="D9" t="str">
        <f>IF(Protocol!D12="y",HLOOKUP(H9,Protocol!$D$3:$AA$4,2,FALSE),"")</f>
        <v/>
      </c>
      <c r="F9" s="95" t="str">
        <f>IF(Protocol!H6="y",Protocol!$A6,"")</f>
        <v>WDR79_JSRi199-200</v>
      </c>
      <c r="H9">
        <v>7</v>
      </c>
    </row>
    <row r="10" spans="1:8" x14ac:dyDescent="0.2">
      <c r="A10" t="s">
        <v>191</v>
      </c>
      <c r="B10" t="s">
        <v>2</v>
      </c>
      <c r="C10">
        <v>8</v>
      </c>
      <c r="D10" t="str">
        <f>IF(Protocol!D13="y",HLOOKUP(H10,Protocol!$D$3:$AA$4,2,FALSE),"")</f>
        <v/>
      </c>
      <c r="F10" s="95" t="str">
        <f>IF(Protocol!I6="y",Protocol!$A6,"")</f>
        <v>WDR79_JSRi199-200</v>
      </c>
      <c r="H10">
        <v>8</v>
      </c>
    </row>
    <row r="11" spans="1:8" x14ac:dyDescent="0.2">
      <c r="A11" t="s">
        <v>192</v>
      </c>
      <c r="B11" t="s">
        <v>2</v>
      </c>
      <c r="C11">
        <v>9</v>
      </c>
      <c r="D11" t="str">
        <f>IF(Protocol!D14="y",HLOOKUP(H11,Protocol!$D$3:$AA$4,2,FALSE),"")</f>
        <v>GSK591-4day_PolyA_20</v>
      </c>
      <c r="F11" s="95" t="str">
        <f>IF(Protocol!J6="y",Protocol!$A6,"")</f>
        <v>WDR79_JSRi199-200</v>
      </c>
      <c r="H11">
        <v>9</v>
      </c>
    </row>
    <row r="12" spans="1:8" x14ac:dyDescent="0.2">
      <c r="A12" t="s">
        <v>193</v>
      </c>
      <c r="B12" t="s">
        <v>2</v>
      </c>
      <c r="C12">
        <v>10</v>
      </c>
      <c r="D12" t="str">
        <f>IF(Protocol!D15="y",HLOOKUP(H12,Protocol!$D$3:$AA$4,2,FALSE),"")</f>
        <v/>
      </c>
      <c r="F12" s="95" t="str">
        <f>IF(Protocol!K6="y",Protocol!$A6,"")</f>
        <v>WDR79_JSRi199-200</v>
      </c>
      <c r="H12">
        <v>10</v>
      </c>
    </row>
    <row r="13" spans="1:8" x14ac:dyDescent="0.2">
      <c r="A13" t="s">
        <v>194</v>
      </c>
      <c r="B13" t="s">
        <v>2</v>
      </c>
      <c r="C13">
        <v>11</v>
      </c>
      <c r="D13" t="str">
        <f>IF(Protocol!D16="y",HLOOKUP(H13,Protocol!$D$3:$AA$4,2,FALSE),"")</f>
        <v/>
      </c>
      <c r="F13" s="95" t="str">
        <f>IF(Protocol!L6="y",Protocol!$A6,"")</f>
        <v>WDR79_JSRi199-200</v>
      </c>
      <c r="H13">
        <v>11</v>
      </c>
    </row>
    <row r="14" spans="1:8" x14ac:dyDescent="0.2">
      <c r="A14" t="s">
        <v>195</v>
      </c>
      <c r="B14" t="s">
        <v>2</v>
      </c>
      <c r="C14">
        <v>12</v>
      </c>
      <c r="D14" t="str">
        <f>IF(Protocol!D17="y",HLOOKUP(H14,Protocol!$D$3:$AA$4,2,FALSE),"")</f>
        <v/>
      </c>
      <c r="F14" s="95" t="str">
        <f>IF(Protocol!M6="y",Protocol!$A6,"")</f>
        <v>WDR79_JSRi199-200</v>
      </c>
      <c r="H14">
        <v>12</v>
      </c>
    </row>
    <row r="15" spans="1:8" x14ac:dyDescent="0.2">
      <c r="A15" t="s">
        <v>196</v>
      </c>
      <c r="B15" t="s">
        <v>2</v>
      </c>
      <c r="C15">
        <v>13</v>
      </c>
      <c r="D15" t="str">
        <f>IF(Protocol!D18="y",HLOOKUP(H15,Protocol!$D$3:$AA$4,2,FALSE),"")</f>
        <v/>
      </c>
      <c r="F15" s="95" t="str">
        <f>IF(Protocol!N6="y",Protocol!$A6,"")</f>
        <v>WDR79_JSRi199-200</v>
      </c>
      <c r="H15">
        <v>13</v>
      </c>
    </row>
    <row r="16" spans="1:8" x14ac:dyDescent="0.2">
      <c r="A16" t="s">
        <v>197</v>
      </c>
      <c r="B16" t="s">
        <v>2</v>
      </c>
      <c r="C16">
        <v>14</v>
      </c>
      <c r="D16" t="str">
        <f>IF(Protocol!D19="y",HLOOKUP(H16,Protocol!$D$3:$AA$4,2,FALSE),"")</f>
        <v/>
      </c>
      <c r="F16" s="95" t="str">
        <f>IF(Protocol!O6="y",Protocol!$A6,"")</f>
        <v/>
      </c>
      <c r="H16">
        <v>14</v>
      </c>
    </row>
    <row r="17" spans="1:8" x14ac:dyDescent="0.2">
      <c r="A17" t="s">
        <v>198</v>
      </c>
      <c r="B17" t="s">
        <v>2</v>
      </c>
      <c r="C17">
        <v>15</v>
      </c>
      <c r="D17" t="str">
        <f>IF(Protocol!D20="y",HLOOKUP(H17,Protocol!$D$3:$AA$4,2,FALSE),"")</f>
        <v/>
      </c>
      <c r="F17" s="95" t="str">
        <f>IF(Protocol!P6="y",Protocol!$A6,"")</f>
        <v/>
      </c>
      <c r="H17">
        <v>15</v>
      </c>
    </row>
    <row r="18" spans="1:8" x14ac:dyDescent="0.2">
      <c r="A18" t="s">
        <v>199</v>
      </c>
      <c r="B18" t="s">
        <v>2</v>
      </c>
      <c r="C18">
        <v>16</v>
      </c>
      <c r="D18" t="str">
        <f>IF(Protocol!D21="y",HLOOKUP(H18,Protocol!$D$3:$AA$4,2,FALSE),"")</f>
        <v/>
      </c>
      <c r="F18" s="95" t="str">
        <f>IF(Protocol!Q6="y",Protocol!$A6,"")</f>
        <v/>
      </c>
      <c r="H18">
        <v>16</v>
      </c>
    </row>
    <row r="19" spans="1:8" x14ac:dyDescent="0.2">
      <c r="A19" t="s">
        <v>200</v>
      </c>
      <c r="B19" t="s">
        <v>2</v>
      </c>
      <c r="C19">
        <v>17</v>
      </c>
      <c r="D19" t="str">
        <f>IF(Protocol!T6="y",HLOOKUP(H19,Protocol!$D$3:$AA$4,2,FALSE),"")</f>
        <v/>
      </c>
      <c r="F19" s="94" t="str">
        <f>IF(Protocol!R6="y",Protocol!$A6,"")</f>
        <v>WDR79_JSRi199-200</v>
      </c>
      <c r="H19">
        <v>1</v>
      </c>
    </row>
    <row r="20" spans="1:8" x14ac:dyDescent="0.2">
      <c r="A20" t="s">
        <v>208</v>
      </c>
      <c r="B20" t="s">
        <v>4</v>
      </c>
      <c r="C20">
        <v>1</v>
      </c>
      <c r="D20" t="str">
        <f>IF(Protocol!E6="y",HLOOKUP(H20,Protocol!$D$3:$AA$4,2,FALSE),"")</f>
        <v/>
      </c>
      <c r="F20" s="95" t="str">
        <f>IF(Protocol!A7="y",Protocol!$A7,"")</f>
        <v/>
      </c>
      <c r="H20">
        <v>1</v>
      </c>
    </row>
    <row r="21" spans="1:8" x14ac:dyDescent="0.2">
      <c r="A21" t="s">
        <v>209</v>
      </c>
      <c r="B21" t="s">
        <v>4</v>
      </c>
      <c r="C21">
        <v>2</v>
      </c>
      <c r="D21" t="str">
        <f>IF(Protocol!E7="y",HLOOKUP(H21,Protocol!$D$3:$AA$4,2,FALSE),"")</f>
        <v/>
      </c>
      <c r="F21" s="95" t="str">
        <f>IF(Protocol!C7="y",Protocol!$A7,"")</f>
        <v/>
      </c>
      <c r="H21">
        <v>2</v>
      </c>
    </row>
    <row r="22" spans="1:8" x14ac:dyDescent="0.2">
      <c r="A22" t="s">
        <v>210</v>
      </c>
      <c r="B22" t="s">
        <v>4</v>
      </c>
      <c r="C22">
        <v>3</v>
      </c>
      <c r="D22" t="str">
        <f>IF(Protocol!E8="y",HLOOKUP(H22,Protocol!$D$3:$AA$4,2,FALSE),"")</f>
        <v/>
      </c>
      <c r="F22" s="95" t="str">
        <f>IF(Protocol!D7="y",Protocol!$A7,"")</f>
        <v/>
      </c>
      <c r="H22">
        <v>3</v>
      </c>
    </row>
    <row r="23" spans="1:8" x14ac:dyDescent="0.2">
      <c r="A23" t="s">
        <v>211</v>
      </c>
      <c r="B23" t="s">
        <v>4</v>
      </c>
      <c r="C23">
        <v>4</v>
      </c>
      <c r="D23" t="str">
        <f>IF(Protocol!E9="y",HLOOKUP(H23,Protocol!$D$3:$AA$4,2,FALSE),"")</f>
        <v/>
      </c>
      <c r="F23" s="95" t="str">
        <f>IF(Protocol!E7="y",Protocol!$A7,"")</f>
        <v/>
      </c>
      <c r="H23">
        <v>4</v>
      </c>
    </row>
    <row r="24" spans="1:8" x14ac:dyDescent="0.2">
      <c r="A24" t="s">
        <v>212</v>
      </c>
      <c r="B24" t="s">
        <v>4</v>
      </c>
      <c r="C24">
        <v>5</v>
      </c>
      <c r="D24" t="str">
        <f>IF(Protocol!E10="y",HLOOKUP(H24,Protocol!$D$3:$AA$4,2,FALSE),"")</f>
        <v>JSRp079_PolyA_20</v>
      </c>
      <c r="F24" s="95" t="str">
        <f>IF(Protocol!F7="y",Protocol!$A7,"")</f>
        <v/>
      </c>
      <c r="H24">
        <v>5</v>
      </c>
    </row>
    <row r="25" spans="1:8" x14ac:dyDescent="0.2">
      <c r="A25" t="s">
        <v>213</v>
      </c>
      <c r="B25" t="s">
        <v>4</v>
      </c>
      <c r="C25">
        <v>6</v>
      </c>
      <c r="D25" t="str">
        <f>IF(Protocol!E11="y",HLOOKUP(H25,Protocol!$D$3:$AA$4,2,FALSE),"")</f>
        <v/>
      </c>
      <c r="F25" s="95" t="str">
        <f>IF(Protocol!G7="y",Protocol!$A7,"")</f>
        <v/>
      </c>
      <c r="H25">
        <v>6</v>
      </c>
    </row>
    <row r="26" spans="1:8" x14ac:dyDescent="0.2">
      <c r="A26" t="s">
        <v>214</v>
      </c>
      <c r="B26" t="s">
        <v>4</v>
      </c>
      <c r="C26">
        <v>7</v>
      </c>
      <c r="D26" t="str">
        <f>IF(Protocol!E12="y",HLOOKUP(H26,Protocol!$D$3:$AA$4,2,FALSE),"")</f>
        <v/>
      </c>
      <c r="F26" s="95" t="str">
        <f>IF(Protocol!H7="y",Protocol!$A7,"")</f>
        <v/>
      </c>
      <c r="H26">
        <v>7</v>
      </c>
    </row>
    <row r="27" spans="1:8" x14ac:dyDescent="0.2">
      <c r="A27" t="s">
        <v>215</v>
      </c>
      <c r="B27" t="s">
        <v>4</v>
      </c>
      <c r="C27">
        <v>8</v>
      </c>
      <c r="D27" t="str">
        <f>IF(Protocol!E13="y",HLOOKUP(H27,Protocol!$D$3:$AA$4,2,FALSE),"")</f>
        <v/>
      </c>
      <c r="F27" s="95" t="str">
        <f>IF(Protocol!I7="y",Protocol!$A7,"")</f>
        <v/>
      </c>
      <c r="H27">
        <v>8</v>
      </c>
    </row>
    <row r="28" spans="1:8" x14ac:dyDescent="0.2">
      <c r="A28" t="s">
        <v>216</v>
      </c>
      <c r="B28" t="s">
        <v>4</v>
      </c>
      <c r="C28">
        <v>9</v>
      </c>
      <c r="D28" t="str">
        <f>IF(Protocol!E14="y",HLOOKUP(H28,Protocol!$D$3:$AA$4,2,FALSE),"")</f>
        <v>GSK591-4day_PolyA_20</v>
      </c>
      <c r="F28" s="95" t="str">
        <f>IF(Protocol!J7="y",Protocol!$A7,"")</f>
        <v/>
      </c>
      <c r="H28">
        <v>9</v>
      </c>
    </row>
    <row r="29" spans="1:8" x14ac:dyDescent="0.2">
      <c r="A29" t="s">
        <v>217</v>
      </c>
      <c r="B29" t="s">
        <v>4</v>
      </c>
      <c r="C29">
        <v>10</v>
      </c>
      <c r="D29" t="str">
        <f>IF(Protocol!E15="y",HLOOKUP(H29,Protocol!$D$3:$AA$4,2,FALSE),"")</f>
        <v/>
      </c>
      <c r="F29" s="95" t="str">
        <f>IF(Protocol!K7="y",Protocol!$A7,"")</f>
        <v/>
      </c>
      <c r="H29">
        <v>10</v>
      </c>
    </row>
    <row r="30" spans="1:8" x14ac:dyDescent="0.2">
      <c r="A30" t="s">
        <v>218</v>
      </c>
      <c r="B30" t="s">
        <v>4</v>
      </c>
      <c r="C30">
        <v>11</v>
      </c>
      <c r="D30" t="str">
        <f>IF(Protocol!E16="y",HLOOKUP(H30,Protocol!$D$3:$AA$4,2,FALSE),"")</f>
        <v/>
      </c>
      <c r="F30" s="95" t="str">
        <f>IF(Protocol!L7="y",Protocol!$A7,"")</f>
        <v/>
      </c>
      <c r="H30">
        <v>11</v>
      </c>
    </row>
    <row r="31" spans="1:8" x14ac:dyDescent="0.2">
      <c r="A31" t="s">
        <v>219</v>
      </c>
      <c r="B31" t="s">
        <v>4</v>
      </c>
      <c r="C31">
        <v>12</v>
      </c>
      <c r="D31" t="str">
        <f>IF(Protocol!E17="y",HLOOKUP(H31,Protocol!$D$3:$AA$4,2,FALSE),"")</f>
        <v/>
      </c>
      <c r="F31" s="95" t="str">
        <f>IF(Protocol!M7="y",Protocol!$A7,"")</f>
        <v/>
      </c>
      <c r="H31">
        <v>12</v>
      </c>
    </row>
    <row r="32" spans="1:8" x14ac:dyDescent="0.2">
      <c r="A32" t="s">
        <v>220</v>
      </c>
      <c r="B32" t="s">
        <v>4</v>
      </c>
      <c r="C32">
        <v>13</v>
      </c>
      <c r="D32" t="str">
        <f>IF(Protocol!E18="y",HLOOKUP(H32,Protocol!$D$3:$AA$4,2,FALSE),"")</f>
        <v/>
      </c>
      <c r="F32" s="95" t="str">
        <f>IF(Protocol!N7="y",Protocol!$A7,"")</f>
        <v/>
      </c>
      <c r="H32">
        <v>13</v>
      </c>
    </row>
    <row r="33" spans="1:8" x14ac:dyDescent="0.2">
      <c r="A33" t="s">
        <v>221</v>
      </c>
      <c r="B33" t="s">
        <v>4</v>
      </c>
      <c r="C33">
        <v>14</v>
      </c>
      <c r="D33" t="str">
        <f>IF(Protocol!E19="y",HLOOKUP(H33,Protocol!$D$3:$AA$4,2,FALSE),"")</f>
        <v/>
      </c>
      <c r="F33" s="95" t="str">
        <f>IF(Protocol!O7="y",Protocol!$A7,"")</f>
        <v/>
      </c>
      <c r="H33">
        <v>14</v>
      </c>
    </row>
    <row r="34" spans="1:8" x14ac:dyDescent="0.2">
      <c r="A34" t="s">
        <v>222</v>
      </c>
      <c r="B34" t="s">
        <v>4</v>
      </c>
      <c r="C34">
        <v>15</v>
      </c>
      <c r="D34" t="str">
        <f>IF(Protocol!E20="y",HLOOKUP(H34,Protocol!$D$3:$AA$4,2,FALSE),"")</f>
        <v/>
      </c>
      <c r="F34" s="95" t="str">
        <f>IF(Protocol!P7="y",Protocol!$A7,"")</f>
        <v/>
      </c>
      <c r="H34">
        <v>15</v>
      </c>
    </row>
    <row r="35" spans="1:8" x14ac:dyDescent="0.2">
      <c r="A35" t="s">
        <v>223</v>
      </c>
      <c r="B35" t="s">
        <v>4</v>
      </c>
      <c r="C35">
        <v>16</v>
      </c>
      <c r="D35">
        <f>IF(Protocol!F6="y",HLOOKUP(H35,Protocol!$D$3:$AA$4,2,FALSE),"")</f>
        <v>0</v>
      </c>
      <c r="F35" s="95" t="str">
        <f>IF(Protocol!Q7="y",Protocol!$A7,"")</f>
        <v/>
      </c>
      <c r="H35">
        <v>16</v>
      </c>
    </row>
    <row r="36" spans="1:8" x14ac:dyDescent="0.2">
      <c r="A36" t="s">
        <v>232</v>
      </c>
      <c r="B36" t="s">
        <v>6</v>
      </c>
      <c r="C36">
        <v>1</v>
      </c>
      <c r="D36" t="str">
        <f>IF(Protocol!F7="y",HLOOKUP(H36,Protocol!$D$3:$AA$4,2,FALSE),"")</f>
        <v/>
      </c>
      <c r="F36" s="95" t="str">
        <f>IF(Protocol!A8="y",Protocol!$A8,"")</f>
        <v/>
      </c>
      <c r="H36">
        <v>1</v>
      </c>
    </row>
    <row r="37" spans="1:8" x14ac:dyDescent="0.2">
      <c r="A37" t="s">
        <v>233</v>
      </c>
      <c r="B37" t="s">
        <v>6</v>
      </c>
      <c r="C37">
        <v>2</v>
      </c>
      <c r="D37" t="str">
        <f>IF(Protocol!F8="y",HLOOKUP(H37,Protocol!$D$3:$AA$4,2,FALSE),"")</f>
        <v>JSRp033_PolyA_200</v>
      </c>
      <c r="F37" s="95" t="str">
        <f>IF(Protocol!C8="y",Protocol!$A8,"")</f>
        <v/>
      </c>
      <c r="H37">
        <v>2</v>
      </c>
    </row>
    <row r="38" spans="1:8" x14ac:dyDescent="0.2">
      <c r="A38" t="s">
        <v>234</v>
      </c>
      <c r="B38" t="s">
        <v>6</v>
      </c>
      <c r="C38">
        <v>3</v>
      </c>
      <c r="D38" t="str">
        <f>IF(Protocol!F9="y",HLOOKUP(H38,Protocol!$D$3:$AA$4,2,FALSE),"")</f>
        <v/>
      </c>
      <c r="F38" s="95" t="str">
        <f>IF(Protocol!D8="y",Protocol!$A8,"")</f>
        <v/>
      </c>
      <c r="H38">
        <v>3</v>
      </c>
    </row>
    <row r="39" spans="1:8" x14ac:dyDescent="0.2">
      <c r="A39" t="s">
        <v>235</v>
      </c>
      <c r="B39" t="s">
        <v>6</v>
      </c>
      <c r="C39">
        <v>4</v>
      </c>
      <c r="D39" t="str">
        <f>IF(Protocol!F10="y",HLOOKUP(H39,Protocol!$D$3:$AA$4,2,FALSE),"")</f>
        <v>JSRp078_PolyA_20</v>
      </c>
      <c r="F39" s="95" t="str">
        <f>IF(Protocol!E8="y",Protocol!$A8,"")</f>
        <v/>
      </c>
      <c r="H39">
        <v>4</v>
      </c>
    </row>
    <row r="40" spans="1:8" x14ac:dyDescent="0.2">
      <c r="A40" t="s">
        <v>236</v>
      </c>
      <c r="B40" t="s">
        <v>6</v>
      </c>
      <c r="C40">
        <v>5</v>
      </c>
      <c r="D40" t="str">
        <f>IF(Protocol!F11="y",HLOOKUP(H40,Protocol!$D$3:$AA$4,2,FALSE),"")</f>
        <v/>
      </c>
      <c r="F40" s="95" t="str">
        <f>IF(Protocol!F8="y",Protocol!$A8,"")</f>
        <v>Coilin_JSRi201-202</v>
      </c>
      <c r="H40">
        <v>5</v>
      </c>
    </row>
    <row r="41" spans="1:8" x14ac:dyDescent="0.2">
      <c r="A41" t="s">
        <v>237</v>
      </c>
      <c r="B41" t="s">
        <v>6</v>
      </c>
      <c r="C41">
        <v>6</v>
      </c>
      <c r="D41" t="str">
        <f>IF(Protocol!F12="y",HLOOKUP(H41,Protocol!$D$3:$AA$4,2,FALSE),"")</f>
        <v>JSRp083_PolyA_20</v>
      </c>
      <c r="F41" s="95" t="str">
        <f>IF(Protocol!G8="y",Protocol!$A8,"")</f>
        <v>Coilin_JSRi201-202</v>
      </c>
      <c r="H41">
        <v>6</v>
      </c>
    </row>
    <row r="42" spans="1:8" x14ac:dyDescent="0.2">
      <c r="A42" t="s">
        <v>238</v>
      </c>
      <c r="B42" t="s">
        <v>6</v>
      </c>
      <c r="C42">
        <v>7</v>
      </c>
      <c r="D42" t="str">
        <f>IF(Protocol!F13="y",HLOOKUP(H42,Protocol!$D$3:$AA$4,2,FALSE),"")</f>
        <v/>
      </c>
      <c r="F42" s="95" t="str">
        <f>IF(Protocol!H8="y",Protocol!$A8,"")</f>
        <v>Coilin_JSRi201-202</v>
      </c>
      <c r="H42">
        <v>7</v>
      </c>
    </row>
    <row r="43" spans="1:8" x14ac:dyDescent="0.2">
      <c r="A43" t="s">
        <v>239</v>
      </c>
      <c r="B43" t="s">
        <v>6</v>
      </c>
      <c r="C43">
        <v>8</v>
      </c>
      <c r="D43" t="str">
        <f>IF(Protocol!F14="y",HLOOKUP(H43,Protocol!$D$3:$AA$4,2,FALSE),"")</f>
        <v>DMSO-4day_PolyA_20</v>
      </c>
      <c r="F43" s="95" t="str">
        <f>IF(Protocol!I8="y",Protocol!$A8,"")</f>
        <v>Coilin_JSRi201-202</v>
      </c>
      <c r="H43">
        <v>8</v>
      </c>
    </row>
    <row r="44" spans="1:8" x14ac:dyDescent="0.2">
      <c r="A44" t="s">
        <v>240</v>
      </c>
      <c r="B44" t="s">
        <v>6</v>
      </c>
      <c r="C44">
        <v>9</v>
      </c>
      <c r="D44" t="str">
        <f>IF(Protocol!F15="y",HLOOKUP(H44,Protocol!$D$3:$AA$4,2,FALSE),"")</f>
        <v/>
      </c>
      <c r="F44" s="95" t="str">
        <f>IF(Protocol!J8="y",Protocol!$A8,"")</f>
        <v>Coilin_JSRi201-202</v>
      </c>
      <c r="H44">
        <v>9</v>
      </c>
    </row>
    <row r="45" spans="1:8" x14ac:dyDescent="0.2">
      <c r="A45" t="s">
        <v>241</v>
      </c>
      <c r="B45" t="s">
        <v>6</v>
      </c>
      <c r="C45">
        <v>10</v>
      </c>
      <c r="D45" t="str">
        <f>IF(Protocol!F16="y",HLOOKUP(H45,Protocol!$D$3:$AA$4,2,FALSE),"")</f>
        <v/>
      </c>
      <c r="F45" s="95" t="str">
        <f>IF(Protocol!K8="y",Protocol!$A8,"")</f>
        <v>Coilin_JSRi201-202</v>
      </c>
      <c r="H45">
        <v>10</v>
      </c>
    </row>
    <row r="46" spans="1:8" x14ac:dyDescent="0.2">
      <c r="A46" t="s">
        <v>242</v>
      </c>
      <c r="B46" t="s">
        <v>6</v>
      </c>
      <c r="C46">
        <v>11</v>
      </c>
      <c r="D46" t="str">
        <f>IF(Protocol!F17="y",HLOOKUP(H46,Protocol!$D$3:$AA$4,2,FALSE),"")</f>
        <v/>
      </c>
      <c r="F46" s="95" t="str">
        <f>IF(Protocol!L8="y",Protocol!$A8,"")</f>
        <v>Coilin_JSRi201-202</v>
      </c>
      <c r="H46">
        <v>11</v>
      </c>
    </row>
    <row r="47" spans="1:8" x14ac:dyDescent="0.2">
      <c r="A47" t="s">
        <v>243</v>
      </c>
      <c r="B47" t="s">
        <v>6</v>
      </c>
      <c r="C47">
        <v>12</v>
      </c>
      <c r="D47" t="str">
        <f>IF(Protocol!F18="y",HLOOKUP(H47,Protocol!$D$3:$AA$4,2,FALSE),"")</f>
        <v/>
      </c>
      <c r="F47" s="95" t="str">
        <f>IF(Protocol!M8="y",Protocol!$A8,"")</f>
        <v>Coilin_JSRi201-202</v>
      </c>
      <c r="H47">
        <v>12</v>
      </c>
    </row>
    <row r="48" spans="1:8" x14ac:dyDescent="0.2">
      <c r="A48" t="s">
        <v>244</v>
      </c>
      <c r="B48" t="s">
        <v>6</v>
      </c>
      <c r="C48">
        <v>13</v>
      </c>
      <c r="D48" t="str">
        <f>IF(Protocol!F19="y",HLOOKUP(H48,Protocol!$D$3:$AA$4,2,FALSE),"")</f>
        <v/>
      </c>
      <c r="F48" s="95" t="str">
        <f>IF(Protocol!N8="y",Protocol!$A8,"")</f>
        <v>Coilin_JSRi201-202</v>
      </c>
      <c r="H48">
        <v>13</v>
      </c>
    </row>
    <row r="49" spans="1:8" x14ac:dyDescent="0.2">
      <c r="A49" t="s">
        <v>245</v>
      </c>
      <c r="B49" t="s">
        <v>6</v>
      </c>
      <c r="C49">
        <v>14</v>
      </c>
      <c r="D49" t="str">
        <f>IF(Protocol!F20="y",HLOOKUP(H49,Protocol!$D$3:$AA$4,2,FALSE),"")</f>
        <v/>
      </c>
      <c r="F49" s="95" t="str">
        <f>IF(Protocol!O8="y",Protocol!$A8,"")</f>
        <v/>
      </c>
      <c r="H49">
        <v>14</v>
      </c>
    </row>
    <row r="50" spans="1:8" x14ac:dyDescent="0.2">
      <c r="A50" t="s">
        <v>246</v>
      </c>
      <c r="B50" t="s">
        <v>6</v>
      </c>
      <c r="C50">
        <v>15</v>
      </c>
      <c r="D50" t="str">
        <f>IF(Protocol!F21="y",HLOOKUP(H50,Protocol!$D$3:$AA$4,2,FALSE),"")</f>
        <v/>
      </c>
      <c r="F50" s="95" t="str">
        <f>IF(Protocol!P8="y",Protocol!$A8,"")</f>
        <v/>
      </c>
      <c r="H50">
        <v>15</v>
      </c>
    </row>
    <row r="51" spans="1:8" x14ac:dyDescent="0.2">
      <c r="A51" t="s">
        <v>247</v>
      </c>
      <c r="B51" t="s">
        <v>6</v>
      </c>
      <c r="C51">
        <v>16</v>
      </c>
      <c r="D51" t="str">
        <f>IF(Protocol!F22="y",HLOOKUP(H51,Protocol!$D$3:$AA$4,2,FALSE),"")</f>
        <v/>
      </c>
      <c r="F51" s="95" t="str">
        <f>IF(Protocol!Q8="y",Protocol!$A8,"")</f>
        <v/>
      </c>
      <c r="H51">
        <v>16</v>
      </c>
    </row>
    <row r="52" spans="1:8" x14ac:dyDescent="0.2">
      <c r="A52" t="s">
        <v>256</v>
      </c>
      <c r="B52" t="s">
        <v>8</v>
      </c>
      <c r="C52">
        <v>1</v>
      </c>
      <c r="D52" t="str">
        <f>IF(Protocol!G6="y",HLOOKUP(H52,Protocol!$D$3:$AA$4,2,FALSE),"")</f>
        <v>JSRp033_PolyA_2000</v>
      </c>
      <c r="F52" s="95" t="str">
        <f>IF(Protocol!A9="y",Protocol!$A9,"")</f>
        <v/>
      </c>
      <c r="H52">
        <v>1</v>
      </c>
    </row>
    <row r="53" spans="1:8" x14ac:dyDescent="0.2">
      <c r="A53" t="s">
        <v>257</v>
      </c>
      <c r="B53" t="s">
        <v>8</v>
      </c>
      <c r="C53">
        <v>2</v>
      </c>
      <c r="D53" t="str">
        <f>IF(Protocol!G7="y",HLOOKUP(H53,Protocol!$D$3:$AA$4,2,FALSE),"")</f>
        <v/>
      </c>
      <c r="F53" s="95" t="str">
        <f>IF(Protocol!C9="y",Protocol!$A9,"")</f>
        <v/>
      </c>
      <c r="H53">
        <v>2</v>
      </c>
    </row>
    <row r="54" spans="1:8" x14ac:dyDescent="0.2">
      <c r="A54" t="s">
        <v>258</v>
      </c>
      <c r="B54" t="s">
        <v>8</v>
      </c>
      <c r="C54">
        <v>3</v>
      </c>
      <c r="D54" t="str">
        <f>IF(Protocol!G8="y",HLOOKUP(H54,Protocol!$D$3:$AA$4,2,FALSE),"")</f>
        <v>JSRp033_PolyA_20</v>
      </c>
      <c r="F54" s="95" t="str">
        <f>IF(Protocol!D9="y",Protocol!$A9,"")</f>
        <v/>
      </c>
      <c r="H54">
        <v>3</v>
      </c>
    </row>
    <row r="55" spans="1:8" x14ac:dyDescent="0.2">
      <c r="A55" t="s">
        <v>259</v>
      </c>
      <c r="B55" t="s">
        <v>8</v>
      </c>
      <c r="C55">
        <v>4</v>
      </c>
      <c r="D55" t="str">
        <f>IF(Protocol!G9="y",HLOOKUP(H55,Protocol!$D$3:$AA$4,2,FALSE),"")</f>
        <v/>
      </c>
      <c r="F55" s="95" t="str">
        <f>IF(Protocol!E9="y",Protocol!$A9,"")</f>
        <v/>
      </c>
      <c r="H55">
        <v>4</v>
      </c>
    </row>
    <row r="56" spans="1:8" x14ac:dyDescent="0.2">
      <c r="A56" t="s">
        <v>260</v>
      </c>
      <c r="B56" t="s">
        <v>8</v>
      </c>
      <c r="C56">
        <v>5</v>
      </c>
      <c r="D56" t="str">
        <f>IF(Protocol!G10="y",HLOOKUP(H56,Protocol!$D$3:$AA$4,2,FALSE),"")</f>
        <v/>
      </c>
      <c r="F56" s="95" t="str">
        <f>IF(Protocol!F9="y",Protocol!$A9,"")</f>
        <v/>
      </c>
      <c r="H56">
        <v>5</v>
      </c>
    </row>
    <row r="57" spans="1:8" x14ac:dyDescent="0.2">
      <c r="A57" t="s">
        <v>261</v>
      </c>
      <c r="B57" t="s">
        <v>8</v>
      </c>
      <c r="C57">
        <v>6</v>
      </c>
      <c r="D57" t="str">
        <f>IF(Protocol!G11="y",HLOOKUP(H57,Protocol!$D$3:$AA$4,2,FALSE),"")</f>
        <v/>
      </c>
      <c r="F57" s="95" t="str">
        <f>IF(Protocol!G9="y",Protocol!$A9,"")</f>
        <v/>
      </c>
      <c r="H57">
        <v>6</v>
      </c>
    </row>
    <row r="58" spans="1:8" x14ac:dyDescent="0.2">
      <c r="A58" t="s">
        <v>262</v>
      </c>
      <c r="B58" t="s">
        <v>8</v>
      </c>
      <c r="C58">
        <v>7</v>
      </c>
      <c r="D58" t="str">
        <f>IF(Protocol!G12="y",HLOOKUP(H58,Protocol!$D$3:$AA$4,2,FALSE),"")</f>
        <v>JSRp085_PolyA_20</v>
      </c>
      <c r="F58" s="95" t="str">
        <f>IF(Protocol!H9="y",Protocol!$A9,"")</f>
        <v/>
      </c>
      <c r="H58">
        <v>7</v>
      </c>
    </row>
    <row r="59" spans="1:8" x14ac:dyDescent="0.2">
      <c r="A59" t="s">
        <v>263</v>
      </c>
      <c r="B59" t="s">
        <v>8</v>
      </c>
      <c r="C59">
        <v>8</v>
      </c>
      <c r="D59" t="str">
        <f>IF(Protocol!G13="y",HLOOKUP(H59,Protocol!$D$3:$AA$4,2,FALSE),"")</f>
        <v/>
      </c>
      <c r="F59" s="95" t="str">
        <f>IF(Protocol!I9="y",Protocol!$A9,"")</f>
        <v/>
      </c>
      <c r="H59">
        <v>8</v>
      </c>
    </row>
    <row r="60" spans="1:8" x14ac:dyDescent="0.2">
      <c r="A60" t="s">
        <v>264</v>
      </c>
      <c r="B60" t="s">
        <v>8</v>
      </c>
      <c r="C60">
        <v>9</v>
      </c>
      <c r="D60" t="str">
        <f>IF(Protocol!G14="y",HLOOKUP(H60,Protocol!$D$3:$AA$4,2,FALSE),"")</f>
        <v/>
      </c>
      <c r="F60" s="95" t="str">
        <f>IF(Protocol!J9="y",Protocol!$A9,"")</f>
        <v/>
      </c>
      <c r="H60">
        <v>9</v>
      </c>
    </row>
    <row r="61" spans="1:8" x14ac:dyDescent="0.2">
      <c r="A61" t="s">
        <v>265</v>
      </c>
      <c r="B61" t="s">
        <v>8</v>
      </c>
      <c r="C61">
        <v>10</v>
      </c>
      <c r="D61" t="str">
        <f>IF(Protocol!G15="y",HLOOKUP(H61,Protocol!$D$3:$AA$4,2,FALSE),"")</f>
        <v/>
      </c>
      <c r="F61" s="95" t="str">
        <f>IF(Protocol!K9="y",Protocol!$A9,"")</f>
        <v/>
      </c>
      <c r="H61">
        <v>10</v>
      </c>
    </row>
    <row r="62" spans="1:8" x14ac:dyDescent="0.2">
      <c r="A62" t="s">
        <v>266</v>
      </c>
      <c r="B62" t="s">
        <v>8</v>
      </c>
      <c r="C62">
        <v>11</v>
      </c>
      <c r="D62" t="str">
        <f>IF(Protocol!G16="y",HLOOKUP(H62,Protocol!$D$3:$AA$4,2,FALSE),"")</f>
        <v/>
      </c>
      <c r="F62" s="95" t="str">
        <f>IF(Protocol!L9="y",Protocol!$A9,"")</f>
        <v/>
      </c>
      <c r="H62">
        <v>11</v>
      </c>
    </row>
    <row r="63" spans="1:8" x14ac:dyDescent="0.2">
      <c r="A63" t="s">
        <v>267</v>
      </c>
      <c r="B63" t="s">
        <v>8</v>
      </c>
      <c r="C63">
        <v>12</v>
      </c>
      <c r="D63" t="str">
        <f>IF(Protocol!G17="y",HLOOKUP(H63,Protocol!$D$3:$AA$4,2,FALSE),"")</f>
        <v/>
      </c>
      <c r="F63" s="95" t="str">
        <f>IF(Protocol!M9="y",Protocol!$A9,"")</f>
        <v/>
      </c>
      <c r="H63">
        <v>12</v>
      </c>
    </row>
    <row r="64" spans="1:8" x14ac:dyDescent="0.2">
      <c r="A64" t="s">
        <v>268</v>
      </c>
      <c r="B64" t="s">
        <v>8</v>
      </c>
      <c r="C64">
        <v>13</v>
      </c>
      <c r="D64" t="str">
        <f>IF(Protocol!G18="y",HLOOKUP(H64,Protocol!$D$3:$AA$4,2,FALSE),"")</f>
        <v/>
      </c>
      <c r="F64" s="95" t="str">
        <f>IF(Protocol!N9="y",Protocol!$A9,"")</f>
        <v/>
      </c>
      <c r="H64">
        <v>13</v>
      </c>
    </row>
    <row r="65" spans="1:8" x14ac:dyDescent="0.2">
      <c r="A65" t="s">
        <v>269</v>
      </c>
      <c r="B65" t="s">
        <v>8</v>
      </c>
      <c r="C65">
        <v>14</v>
      </c>
      <c r="D65" t="str">
        <f>IF(Protocol!G19="y",HLOOKUP(H65,Protocol!$D$3:$AA$4,2,FALSE),"")</f>
        <v/>
      </c>
      <c r="F65" s="95" t="str">
        <f>IF(Protocol!O9="y",Protocol!$A9,"")</f>
        <v/>
      </c>
      <c r="H65">
        <v>14</v>
      </c>
    </row>
    <row r="66" spans="1:8" x14ac:dyDescent="0.2">
      <c r="A66" t="s">
        <v>270</v>
      </c>
      <c r="B66" t="s">
        <v>8</v>
      </c>
      <c r="C66">
        <v>15</v>
      </c>
      <c r="D66" t="str">
        <f>IF(Protocol!G20="y",HLOOKUP(H66,Protocol!$D$3:$AA$4,2,FALSE),"")</f>
        <v/>
      </c>
      <c r="F66" s="95" t="str">
        <f>IF(Protocol!P9="y",Protocol!$A9,"")</f>
        <v/>
      </c>
      <c r="H66">
        <v>15</v>
      </c>
    </row>
    <row r="67" spans="1:8" x14ac:dyDescent="0.2">
      <c r="A67" t="s">
        <v>271</v>
      </c>
      <c r="B67" t="s">
        <v>8</v>
      </c>
      <c r="C67">
        <v>16</v>
      </c>
      <c r="D67" t="str">
        <f>IF(Protocol!G21="y",HLOOKUP(H67,Protocol!$D$3:$AA$4,2,FALSE),"")</f>
        <v/>
      </c>
      <c r="F67" s="95" t="str">
        <f>IF(Protocol!Q9="y",Protocol!$A9,"")</f>
        <v/>
      </c>
      <c r="H67">
        <v>16</v>
      </c>
    </row>
    <row r="68" spans="1:8" x14ac:dyDescent="0.2">
      <c r="A68" t="s">
        <v>280</v>
      </c>
      <c r="B68" t="s">
        <v>10</v>
      </c>
      <c r="C68">
        <v>1</v>
      </c>
      <c r="D68" t="str">
        <f>IF(Protocol!H6="y",HLOOKUP(H68,Protocol!$D$3:$AA$4,2,FALSE),"")</f>
        <v>JSRp033_PolyA_2000</v>
      </c>
      <c r="F68" s="95" t="str">
        <f>IF(Protocol!A10="y",Protocol!$A10,"")</f>
        <v/>
      </c>
      <c r="H68">
        <v>1</v>
      </c>
    </row>
    <row r="69" spans="1:8" x14ac:dyDescent="0.2">
      <c r="A69" t="s">
        <v>281</v>
      </c>
      <c r="B69" t="s">
        <v>10</v>
      </c>
      <c r="C69">
        <v>2</v>
      </c>
      <c r="D69" t="str">
        <f>IF(Protocol!H7="y",HLOOKUP(H69,Protocol!$D$3:$AA$4,2,FALSE),"")</f>
        <v/>
      </c>
      <c r="F69" s="95" t="str">
        <f>IF(Protocol!C10="y",Protocol!$A10,"")</f>
        <v/>
      </c>
      <c r="H69">
        <v>2</v>
      </c>
    </row>
    <row r="70" spans="1:8" x14ac:dyDescent="0.2">
      <c r="A70" t="s">
        <v>282</v>
      </c>
      <c r="B70" t="s">
        <v>10</v>
      </c>
      <c r="C70">
        <v>3</v>
      </c>
      <c r="D70" t="str">
        <f>IF(Protocol!H8="y",HLOOKUP(H70,Protocol!$D$3:$AA$4,2,FALSE),"")</f>
        <v>JSRp033_PolyA_20</v>
      </c>
      <c r="F70" s="95" t="str">
        <f>IF(Protocol!D10="y",Protocol!$A10,"")</f>
        <v>RNU1_JSRi-205-206</v>
      </c>
      <c r="H70">
        <v>3</v>
      </c>
    </row>
    <row r="71" spans="1:8" x14ac:dyDescent="0.2">
      <c r="A71" t="s">
        <v>283</v>
      </c>
      <c r="B71" t="s">
        <v>10</v>
      </c>
      <c r="C71">
        <v>4</v>
      </c>
      <c r="D71" t="str">
        <f>IF(Protocol!H9="y",HLOOKUP(H71,Protocol!$D$3:$AA$4,2,FALSE),"")</f>
        <v/>
      </c>
      <c r="F71" s="95" t="str">
        <f>IF(Protocol!E10="y",Protocol!$A10,"")</f>
        <v>RNU1_JSRi-205-206</v>
      </c>
      <c r="H71">
        <v>4</v>
      </c>
    </row>
    <row r="72" spans="1:8" x14ac:dyDescent="0.2">
      <c r="A72" t="s">
        <v>284</v>
      </c>
      <c r="B72" t="s">
        <v>10</v>
      </c>
      <c r="C72">
        <v>5</v>
      </c>
      <c r="D72" t="str">
        <f>IF(Protocol!H10="y",HLOOKUP(H72,Protocol!$D$3:$AA$4,2,FALSE),"")</f>
        <v/>
      </c>
      <c r="F72" s="95" t="str">
        <f>IF(Protocol!F10="y",Protocol!$A10,"")</f>
        <v>RNU1_JSRi-205-206</v>
      </c>
      <c r="H72">
        <v>5</v>
      </c>
    </row>
    <row r="73" spans="1:8" x14ac:dyDescent="0.2">
      <c r="A73" t="s">
        <v>285</v>
      </c>
      <c r="B73" t="s">
        <v>10</v>
      </c>
      <c r="C73">
        <v>6</v>
      </c>
      <c r="D73" t="str">
        <f>IF(Protocol!H11="y",HLOOKUP(H73,Protocol!$D$3:$AA$4,2,FALSE),"")</f>
        <v/>
      </c>
      <c r="F73" s="95" t="str">
        <f>IF(Protocol!G10="y",Protocol!$A10,"")</f>
        <v/>
      </c>
      <c r="H73">
        <v>6</v>
      </c>
    </row>
    <row r="74" spans="1:8" x14ac:dyDescent="0.2">
      <c r="A74" t="s">
        <v>286</v>
      </c>
      <c r="B74" t="s">
        <v>10</v>
      </c>
      <c r="C74">
        <v>7</v>
      </c>
      <c r="D74" t="str">
        <f>IF(Protocol!H12="y",HLOOKUP(H74,Protocol!$D$3:$AA$4,2,FALSE),"")</f>
        <v>JSRp085_PolyA_20</v>
      </c>
      <c r="F74" s="95" t="str">
        <f>IF(Protocol!H10="y",Protocol!$A10,"")</f>
        <v/>
      </c>
      <c r="H74">
        <v>7</v>
      </c>
    </row>
    <row r="75" spans="1:8" x14ac:dyDescent="0.2">
      <c r="A75" t="s">
        <v>287</v>
      </c>
      <c r="B75" t="s">
        <v>10</v>
      </c>
      <c r="C75">
        <v>8</v>
      </c>
      <c r="D75" t="str">
        <f>IF(Protocol!H13="y",HLOOKUP(H75,Protocol!$D$3:$AA$4,2,FALSE),"")</f>
        <v/>
      </c>
      <c r="F75" s="95" t="str">
        <f>IF(Protocol!I10="y",Protocol!$A10,"")</f>
        <v/>
      </c>
      <c r="H75">
        <v>8</v>
      </c>
    </row>
    <row r="76" spans="1:8" x14ac:dyDescent="0.2">
      <c r="A76" t="s">
        <v>288</v>
      </c>
      <c r="B76" t="s">
        <v>10</v>
      </c>
      <c r="C76">
        <v>9</v>
      </c>
      <c r="D76" t="str">
        <f>IF(Protocol!H14="y",HLOOKUP(H76,Protocol!$D$3:$AA$4,2,FALSE),"")</f>
        <v/>
      </c>
      <c r="F76" s="95" t="str">
        <f>IF(Protocol!J10="y",Protocol!$A10,"")</f>
        <v/>
      </c>
      <c r="H76">
        <v>9</v>
      </c>
    </row>
    <row r="77" spans="1:8" x14ac:dyDescent="0.2">
      <c r="A77" t="s">
        <v>289</v>
      </c>
      <c r="B77" t="s">
        <v>10</v>
      </c>
      <c r="C77">
        <v>10</v>
      </c>
      <c r="D77" t="str">
        <f>IF(Protocol!H15="y",HLOOKUP(H77,Protocol!$D$3:$AA$4,2,FALSE),"")</f>
        <v/>
      </c>
      <c r="F77" s="95" t="str">
        <f>IF(Protocol!K10="y",Protocol!$A10,"")</f>
        <v/>
      </c>
      <c r="H77">
        <v>10</v>
      </c>
    </row>
    <row r="78" spans="1:8" x14ac:dyDescent="0.2">
      <c r="A78" t="s">
        <v>290</v>
      </c>
      <c r="B78" t="s">
        <v>10</v>
      </c>
      <c r="C78">
        <v>11</v>
      </c>
      <c r="D78" t="str">
        <f>IF(Protocol!H16="y",HLOOKUP(H78,Protocol!$D$3:$AA$4,2,FALSE),"")</f>
        <v/>
      </c>
      <c r="F78" s="95" t="str">
        <f>IF(Protocol!L10="y",Protocol!$A10,"")</f>
        <v/>
      </c>
      <c r="H78">
        <v>11</v>
      </c>
    </row>
    <row r="79" spans="1:8" x14ac:dyDescent="0.2">
      <c r="A79" t="s">
        <v>291</v>
      </c>
      <c r="B79" t="s">
        <v>10</v>
      </c>
      <c r="C79">
        <v>12</v>
      </c>
      <c r="D79" t="str">
        <f>IF(Protocol!H17="y",HLOOKUP(H79,Protocol!$D$3:$AA$4,2,FALSE),"")</f>
        <v/>
      </c>
      <c r="F79" s="95" t="str">
        <f>IF(Protocol!M10="y",Protocol!$A10,"")</f>
        <v/>
      </c>
      <c r="H79">
        <v>12</v>
      </c>
    </row>
    <row r="80" spans="1:8" x14ac:dyDescent="0.2">
      <c r="A80" t="s">
        <v>292</v>
      </c>
      <c r="B80" t="s">
        <v>10</v>
      </c>
      <c r="C80">
        <v>13</v>
      </c>
      <c r="D80" t="str">
        <f>IF(Protocol!H18="y",HLOOKUP(H80,Protocol!$D$3:$AA$4,2,FALSE),"")</f>
        <v/>
      </c>
      <c r="F80" s="95" t="str">
        <f>IF(Protocol!N10="y",Protocol!$A10,"")</f>
        <v/>
      </c>
      <c r="H80">
        <v>13</v>
      </c>
    </row>
    <row r="81" spans="1:8" x14ac:dyDescent="0.2">
      <c r="A81" t="s">
        <v>293</v>
      </c>
      <c r="B81" t="s">
        <v>10</v>
      </c>
      <c r="C81">
        <v>14</v>
      </c>
      <c r="D81" t="str">
        <f>IF(Protocol!H19="y",HLOOKUP(H81,Protocol!$D$3:$AA$4,2,FALSE),"")</f>
        <v/>
      </c>
      <c r="F81" s="95" t="str">
        <f>IF(Protocol!O10="y",Protocol!$A10,"")</f>
        <v>RNU1_JSRi-205-206</v>
      </c>
      <c r="H81">
        <v>14</v>
      </c>
    </row>
    <row r="82" spans="1:8" x14ac:dyDescent="0.2">
      <c r="A82" t="s">
        <v>294</v>
      </c>
      <c r="B82" t="s">
        <v>10</v>
      </c>
      <c r="C82">
        <v>15</v>
      </c>
      <c r="D82" t="str">
        <f>IF(Protocol!H20="y",HLOOKUP(H82,Protocol!$D$3:$AA$4,2,FALSE),"")</f>
        <v/>
      </c>
      <c r="F82" s="95" t="str">
        <f>IF(Protocol!P10="y",Protocol!$A10,"")</f>
        <v>RNU1_JSRi-205-206</v>
      </c>
      <c r="H82">
        <v>15</v>
      </c>
    </row>
    <row r="83" spans="1:8" x14ac:dyDescent="0.2">
      <c r="A83" t="s">
        <v>295</v>
      </c>
      <c r="B83" t="s">
        <v>10</v>
      </c>
      <c r="C83">
        <v>16</v>
      </c>
      <c r="D83" t="str">
        <f>IF(Protocol!H21="y",HLOOKUP(H83,Protocol!$D$3:$AA$4,2,FALSE),"")</f>
        <v/>
      </c>
      <c r="F83" s="95" t="str">
        <f>IF(Protocol!Q10="y",Protocol!$A10,"")</f>
        <v>RNU1_JSRi-205-206</v>
      </c>
      <c r="H83">
        <v>16</v>
      </c>
    </row>
    <row r="84" spans="1:8" x14ac:dyDescent="0.2">
      <c r="A84" t="s">
        <v>304</v>
      </c>
      <c r="B84" t="s">
        <v>12</v>
      </c>
      <c r="C84">
        <v>1</v>
      </c>
      <c r="D84" t="str">
        <f>IF(Protocol!I6="y",HLOOKUP(H84,Protocol!$D$3:$AA$4,2,FALSE),"")</f>
        <v>JSRp033_PolyA_2000</v>
      </c>
      <c r="F84" s="95" t="str">
        <f>IF(Protocol!A11="y",Protocol!$A11,"")</f>
        <v/>
      </c>
      <c r="H84">
        <v>1</v>
      </c>
    </row>
    <row r="85" spans="1:8" x14ac:dyDescent="0.2">
      <c r="A85" t="s">
        <v>305</v>
      </c>
      <c r="B85" t="s">
        <v>12</v>
      </c>
      <c r="C85">
        <v>2</v>
      </c>
      <c r="D85" t="str">
        <f>IF(Protocol!I7="y",HLOOKUP(H85,Protocol!$D$3:$AA$4,2,FALSE),"")</f>
        <v/>
      </c>
      <c r="F85" s="95" t="str">
        <f>IF(Protocol!C11="y",Protocol!$A11,"")</f>
        <v/>
      </c>
      <c r="H85">
        <v>2</v>
      </c>
    </row>
    <row r="86" spans="1:8" x14ac:dyDescent="0.2">
      <c r="A86" t="s">
        <v>306</v>
      </c>
      <c r="B86" t="s">
        <v>12</v>
      </c>
      <c r="C86">
        <v>3</v>
      </c>
      <c r="D86" t="str">
        <f>IF(Protocol!I8="y",HLOOKUP(H86,Protocol!$D$3:$AA$4,2,FALSE),"")</f>
        <v>JSRp033_PolyA_20</v>
      </c>
      <c r="F86" s="95" t="str">
        <f>IF(Protocol!D11="y",Protocol!$A11,"")</f>
        <v/>
      </c>
      <c r="H86">
        <v>3</v>
      </c>
    </row>
    <row r="87" spans="1:8" x14ac:dyDescent="0.2">
      <c r="A87" t="s">
        <v>307</v>
      </c>
      <c r="B87" t="s">
        <v>12</v>
      </c>
      <c r="C87">
        <v>4</v>
      </c>
      <c r="D87" t="str">
        <f>IF(Protocol!I9="y",HLOOKUP(H87,Protocol!$D$3:$AA$4,2,FALSE),"")</f>
        <v/>
      </c>
      <c r="F87" s="95" t="str">
        <f>IF(Protocol!E11="y",Protocol!$A11,"")</f>
        <v/>
      </c>
      <c r="H87">
        <v>4</v>
      </c>
    </row>
    <row r="88" spans="1:8" x14ac:dyDescent="0.2">
      <c r="A88" t="s">
        <v>308</v>
      </c>
      <c r="B88" t="s">
        <v>12</v>
      </c>
      <c r="C88">
        <v>5</v>
      </c>
      <c r="D88" t="str">
        <f>IF(Protocol!I10="y",HLOOKUP(H88,Protocol!$D$3:$AA$4,2,FALSE),"")</f>
        <v/>
      </c>
      <c r="F88" s="95" t="str">
        <f>IF(Protocol!F11="y",Protocol!$A11,"")</f>
        <v/>
      </c>
      <c r="H88">
        <v>5</v>
      </c>
    </row>
    <row r="89" spans="1:8" x14ac:dyDescent="0.2">
      <c r="A89" t="s">
        <v>309</v>
      </c>
      <c r="B89" t="s">
        <v>12</v>
      </c>
      <c r="C89">
        <v>6</v>
      </c>
      <c r="D89" t="str">
        <f>IF(Protocol!I11="y",HLOOKUP(H89,Protocol!$D$3:$AA$4,2,FALSE),"")</f>
        <v/>
      </c>
      <c r="F89" s="95" t="str">
        <f>IF(Protocol!G11="y",Protocol!$A11,"")</f>
        <v/>
      </c>
      <c r="H89">
        <v>6</v>
      </c>
    </row>
    <row r="90" spans="1:8" x14ac:dyDescent="0.2">
      <c r="A90" t="s">
        <v>310</v>
      </c>
      <c r="B90" t="s">
        <v>12</v>
      </c>
      <c r="C90">
        <v>7</v>
      </c>
      <c r="D90" t="str">
        <f>IF(Protocol!I12="y",HLOOKUP(H90,Protocol!$D$3:$AA$4,2,FALSE),"")</f>
        <v>JSRp085_PolyA_20</v>
      </c>
      <c r="F90" s="95" t="str">
        <f>IF(Protocol!H11="y",Protocol!$A11,"")</f>
        <v/>
      </c>
      <c r="H90">
        <v>7</v>
      </c>
    </row>
    <row r="91" spans="1:8" x14ac:dyDescent="0.2">
      <c r="A91" t="s">
        <v>311</v>
      </c>
      <c r="B91" t="s">
        <v>12</v>
      </c>
      <c r="C91">
        <v>8</v>
      </c>
      <c r="D91" t="str">
        <f>IF(Protocol!I13="y",HLOOKUP(H91,Protocol!$D$3:$AA$4,2,FALSE),"")</f>
        <v/>
      </c>
      <c r="F91" s="95" t="str">
        <f>IF(Protocol!I11="y",Protocol!$A11,"")</f>
        <v/>
      </c>
      <c r="H91">
        <v>8</v>
      </c>
    </row>
    <row r="92" spans="1:8" x14ac:dyDescent="0.2">
      <c r="A92" t="s">
        <v>312</v>
      </c>
      <c r="B92" t="s">
        <v>12</v>
      </c>
      <c r="C92">
        <v>9</v>
      </c>
      <c r="D92" t="str">
        <f>IF(Protocol!I14="y",HLOOKUP(H92,Protocol!$D$3:$AA$4,2,FALSE),"")</f>
        <v/>
      </c>
      <c r="F92" s="95" t="str">
        <f>IF(Protocol!J11="y",Protocol!$A11,"")</f>
        <v/>
      </c>
      <c r="H92">
        <v>9</v>
      </c>
    </row>
    <row r="93" spans="1:8" x14ac:dyDescent="0.2">
      <c r="A93" t="s">
        <v>313</v>
      </c>
      <c r="B93" t="s">
        <v>12</v>
      </c>
      <c r="C93">
        <v>10</v>
      </c>
      <c r="D93" t="str">
        <f>IF(Protocol!I15="y",HLOOKUP(H93,Protocol!$D$3:$AA$4,2,FALSE),"")</f>
        <v/>
      </c>
      <c r="F93" s="95" t="str">
        <f>IF(Protocol!K11="y",Protocol!$A11,"")</f>
        <v/>
      </c>
      <c r="H93">
        <v>10</v>
      </c>
    </row>
    <row r="94" spans="1:8" x14ac:dyDescent="0.2">
      <c r="A94" t="s">
        <v>314</v>
      </c>
      <c r="B94" t="s">
        <v>12</v>
      </c>
      <c r="C94">
        <v>11</v>
      </c>
      <c r="D94" t="str">
        <f>IF(Protocol!I16="y",HLOOKUP(H94,Protocol!$D$3:$AA$4,2,FALSE),"")</f>
        <v/>
      </c>
      <c r="F94" s="95" t="str">
        <f>IF(Protocol!L11="y",Protocol!$A11,"")</f>
        <v/>
      </c>
      <c r="H94">
        <v>11</v>
      </c>
    </row>
    <row r="95" spans="1:8" x14ac:dyDescent="0.2">
      <c r="A95" t="s">
        <v>315</v>
      </c>
      <c r="B95" t="s">
        <v>12</v>
      </c>
      <c r="C95">
        <v>12</v>
      </c>
      <c r="D95" t="str">
        <f>IF(Protocol!I17="y",HLOOKUP(H95,Protocol!$D$3:$AA$4,2,FALSE),"")</f>
        <v/>
      </c>
      <c r="F95" s="95" t="str">
        <f>IF(Protocol!M11="y",Protocol!$A11,"")</f>
        <v/>
      </c>
      <c r="H95">
        <v>12</v>
      </c>
    </row>
    <row r="96" spans="1:8" x14ac:dyDescent="0.2">
      <c r="A96" t="s">
        <v>316</v>
      </c>
      <c r="B96" t="s">
        <v>12</v>
      </c>
      <c r="C96">
        <v>13</v>
      </c>
      <c r="D96" t="str">
        <f>IF(Protocol!I18="y",HLOOKUP(H96,Protocol!$D$3:$AA$4,2,FALSE),"")</f>
        <v/>
      </c>
      <c r="F96" s="95" t="str">
        <f>IF(Protocol!N11="y",Protocol!$A11,"")</f>
        <v/>
      </c>
      <c r="H96">
        <v>13</v>
      </c>
    </row>
    <row r="97" spans="1:8" x14ac:dyDescent="0.2">
      <c r="A97" t="s">
        <v>317</v>
      </c>
      <c r="B97" t="s">
        <v>12</v>
      </c>
      <c r="C97">
        <v>14</v>
      </c>
      <c r="D97" t="str">
        <f>IF(Protocol!I19="y",HLOOKUP(H97,Protocol!$D$3:$AA$4,2,FALSE),"")</f>
        <v/>
      </c>
      <c r="F97" s="95" t="str">
        <f>IF(Protocol!O11="y",Protocol!$A11,"")</f>
        <v/>
      </c>
      <c r="H97">
        <v>14</v>
      </c>
    </row>
    <row r="98" spans="1:8" x14ac:dyDescent="0.2">
      <c r="A98" t="s">
        <v>318</v>
      </c>
      <c r="B98" t="s">
        <v>12</v>
      </c>
      <c r="C98">
        <v>15</v>
      </c>
      <c r="D98" t="str">
        <f>IF(Protocol!I20="y",HLOOKUP(H98,Protocol!$D$3:$AA$4,2,FALSE),"")</f>
        <v/>
      </c>
      <c r="F98" s="95" t="str">
        <f>IF(Protocol!P11="y",Protocol!$A11,"")</f>
        <v/>
      </c>
      <c r="H98">
        <v>15</v>
      </c>
    </row>
    <row r="99" spans="1:8" x14ac:dyDescent="0.2">
      <c r="A99" t="s">
        <v>319</v>
      </c>
      <c r="B99" t="s">
        <v>12</v>
      </c>
      <c r="C99">
        <v>16</v>
      </c>
      <c r="D99" t="str">
        <f>IF(Protocol!I21="y",HLOOKUP(H99,Protocol!$D$3:$AA$4,2,FALSE),"")</f>
        <v/>
      </c>
      <c r="F99" s="95" t="str">
        <f>IF(Protocol!Q11="y",Protocol!$A11,"")</f>
        <v/>
      </c>
      <c r="H99">
        <v>16</v>
      </c>
    </row>
    <row r="100" spans="1:8" x14ac:dyDescent="0.2">
      <c r="A100" t="s">
        <v>328</v>
      </c>
      <c r="B100" t="s">
        <v>14</v>
      </c>
      <c r="C100">
        <v>1</v>
      </c>
      <c r="D100" t="str">
        <f>IF(Protocol!J6="y",HLOOKUP(H100,Protocol!$D$3:$AA$4,2,FALSE),"")</f>
        <v>JSRp033_PolyA_2000</v>
      </c>
      <c r="F100" s="95" t="str">
        <f>IF(Protocol!A12="y",Protocol!$A12,"")</f>
        <v/>
      </c>
      <c r="H100">
        <v>1</v>
      </c>
    </row>
    <row r="101" spans="1:8" x14ac:dyDescent="0.2">
      <c r="A101" t="s">
        <v>329</v>
      </c>
      <c r="B101" t="s">
        <v>14</v>
      </c>
      <c r="C101">
        <v>2</v>
      </c>
      <c r="D101" t="str">
        <f>IF(Protocol!J7="y",HLOOKUP(H101,Protocol!$D$3:$AA$4,2,FALSE),"")</f>
        <v/>
      </c>
      <c r="F101" s="95" t="str">
        <f>IF(Protocol!C12="y",Protocol!$A12,"")</f>
        <v/>
      </c>
      <c r="H101">
        <v>2</v>
      </c>
    </row>
    <row r="102" spans="1:8" x14ac:dyDescent="0.2">
      <c r="A102" t="s">
        <v>330</v>
      </c>
      <c r="B102" t="s">
        <v>14</v>
      </c>
      <c r="C102">
        <v>3</v>
      </c>
      <c r="D102" t="str">
        <f>IF(Protocol!J8="y",HLOOKUP(H102,Protocol!$D$3:$AA$4,2,FALSE),"")</f>
        <v>JSRp033_PolyA_20</v>
      </c>
      <c r="F102" s="95" t="str">
        <f>IF(Protocol!D12="y",Protocol!$A12,"")</f>
        <v/>
      </c>
      <c r="H102">
        <v>3</v>
      </c>
    </row>
    <row r="103" spans="1:8" x14ac:dyDescent="0.2">
      <c r="A103" t="s">
        <v>331</v>
      </c>
      <c r="B103" t="s">
        <v>14</v>
      </c>
      <c r="C103">
        <v>4</v>
      </c>
      <c r="D103" t="str">
        <f>IF(Protocol!J9="y",HLOOKUP(H103,Protocol!$D$3:$AA$4,2,FALSE),"")</f>
        <v/>
      </c>
      <c r="F103" s="95" t="str">
        <f>IF(Protocol!E12="y",Protocol!$A12,"")</f>
        <v/>
      </c>
      <c r="H103">
        <v>4</v>
      </c>
    </row>
    <row r="104" spans="1:8" x14ac:dyDescent="0.2">
      <c r="A104" t="s">
        <v>332</v>
      </c>
      <c r="B104" t="s">
        <v>14</v>
      </c>
      <c r="C104">
        <v>5</v>
      </c>
      <c r="D104" t="str">
        <f>IF(Protocol!J10="y",HLOOKUP(H104,Protocol!$D$3:$AA$4,2,FALSE),"")</f>
        <v/>
      </c>
      <c r="F104" s="95" t="str">
        <f>IF(Protocol!F12="y",Protocol!$A12,"")</f>
        <v>Actin_JSRi032-033</v>
      </c>
      <c r="H104">
        <v>5</v>
      </c>
    </row>
    <row r="105" spans="1:8" x14ac:dyDescent="0.2">
      <c r="A105" t="s">
        <v>333</v>
      </c>
      <c r="B105" t="s">
        <v>14</v>
      </c>
      <c r="C105">
        <v>6</v>
      </c>
      <c r="D105" t="str">
        <f>IF(Protocol!J11="y",HLOOKUP(H105,Protocol!$D$3:$AA$4,2,FALSE),"")</f>
        <v/>
      </c>
      <c r="F105" s="95" t="str">
        <f>IF(Protocol!G12="y",Protocol!$A12,"")</f>
        <v>Actin_JSRi032-033</v>
      </c>
      <c r="H105">
        <v>6</v>
      </c>
    </row>
    <row r="106" spans="1:8" x14ac:dyDescent="0.2">
      <c r="A106" t="s">
        <v>334</v>
      </c>
      <c r="B106" t="s">
        <v>14</v>
      </c>
      <c r="C106">
        <v>7</v>
      </c>
      <c r="D106" t="str">
        <f>IF(Protocol!J12="y",HLOOKUP(H106,Protocol!$D$3:$AA$4,2,FALSE),"")</f>
        <v>JSRp085_PolyA_20</v>
      </c>
      <c r="F106" s="95" t="str">
        <f>IF(Protocol!H12="y",Protocol!$A12,"")</f>
        <v>Actin_JSRi032-033</v>
      </c>
      <c r="H106">
        <v>7</v>
      </c>
    </row>
    <row r="107" spans="1:8" x14ac:dyDescent="0.2">
      <c r="A107" t="s">
        <v>335</v>
      </c>
      <c r="B107" t="s">
        <v>14</v>
      </c>
      <c r="C107">
        <v>8</v>
      </c>
      <c r="D107" t="str">
        <f>IF(Protocol!J13="y",HLOOKUP(H107,Protocol!$D$3:$AA$4,2,FALSE),"")</f>
        <v/>
      </c>
      <c r="F107" s="95" t="str">
        <f>IF(Protocol!I12="y",Protocol!$A12,"")</f>
        <v>Actin_JSRi032-033</v>
      </c>
      <c r="H107">
        <v>8</v>
      </c>
    </row>
    <row r="108" spans="1:8" x14ac:dyDescent="0.2">
      <c r="A108" t="s">
        <v>336</v>
      </c>
      <c r="B108" t="s">
        <v>14</v>
      </c>
      <c r="C108">
        <v>9</v>
      </c>
      <c r="D108" t="str">
        <f>IF(Protocol!J14="y",HLOOKUP(H108,Protocol!$D$3:$AA$4,2,FALSE),"")</f>
        <v/>
      </c>
      <c r="F108" s="95" t="str">
        <f>IF(Protocol!J12="y",Protocol!$A12,"")</f>
        <v>Actin_JSRi032-033</v>
      </c>
      <c r="H108">
        <v>9</v>
      </c>
    </row>
    <row r="109" spans="1:8" x14ac:dyDescent="0.2">
      <c r="A109" t="s">
        <v>337</v>
      </c>
      <c r="B109" t="s">
        <v>14</v>
      </c>
      <c r="C109">
        <v>10</v>
      </c>
      <c r="D109" t="str">
        <f>IF(Protocol!J15="y",HLOOKUP(H109,Protocol!$D$3:$AA$4,2,FALSE),"")</f>
        <v/>
      </c>
      <c r="F109" s="95" t="str">
        <f>IF(Protocol!K12="y",Protocol!$A12,"")</f>
        <v>Actin_JSRi032-033</v>
      </c>
      <c r="H109">
        <v>10</v>
      </c>
    </row>
    <row r="110" spans="1:8" x14ac:dyDescent="0.2">
      <c r="A110" t="s">
        <v>338</v>
      </c>
      <c r="B110" t="s">
        <v>14</v>
      </c>
      <c r="C110">
        <v>11</v>
      </c>
      <c r="D110" t="str">
        <f>IF(Protocol!J16="y",HLOOKUP(H110,Protocol!$D$3:$AA$4,2,FALSE),"")</f>
        <v/>
      </c>
      <c r="F110" s="95" t="str">
        <f>IF(Protocol!L12="y",Protocol!$A12,"")</f>
        <v>Actin_JSRi032-033</v>
      </c>
      <c r="H110">
        <v>11</v>
      </c>
    </row>
    <row r="111" spans="1:8" x14ac:dyDescent="0.2">
      <c r="A111" t="s">
        <v>339</v>
      </c>
      <c r="B111" t="s">
        <v>14</v>
      </c>
      <c r="C111">
        <v>12</v>
      </c>
      <c r="D111" t="str">
        <f>IF(Protocol!J17="y",HLOOKUP(H111,Protocol!$D$3:$AA$4,2,FALSE),"")</f>
        <v/>
      </c>
      <c r="F111" s="95" t="str">
        <f>IF(Protocol!M12="y",Protocol!$A12,"")</f>
        <v>Actin_JSRi032-033</v>
      </c>
      <c r="H111">
        <v>12</v>
      </c>
    </row>
    <row r="112" spans="1:8" x14ac:dyDescent="0.2">
      <c r="A112" t="s">
        <v>340</v>
      </c>
      <c r="B112" t="s">
        <v>14</v>
      </c>
      <c r="C112">
        <v>13</v>
      </c>
      <c r="D112" t="str">
        <f>IF(Protocol!J18="y",HLOOKUP(H112,Protocol!$D$3:$AA$4,2,FALSE),"")</f>
        <v/>
      </c>
      <c r="F112" s="95" t="str">
        <f>IF(Protocol!N12="y",Protocol!$A12,"")</f>
        <v>Actin_JSRi032-033</v>
      </c>
      <c r="H112">
        <v>13</v>
      </c>
    </row>
    <row r="113" spans="1:8" x14ac:dyDescent="0.2">
      <c r="A113" t="s">
        <v>341</v>
      </c>
      <c r="B113" t="s">
        <v>14</v>
      </c>
      <c r="C113">
        <v>14</v>
      </c>
      <c r="D113" t="str">
        <f>IF(Protocol!J19="y",HLOOKUP(H113,Protocol!$D$3:$AA$4,2,FALSE),"")</f>
        <v/>
      </c>
      <c r="F113" s="95" t="str">
        <f>IF(Protocol!O12="y",Protocol!$A12,"")</f>
        <v/>
      </c>
      <c r="H113">
        <v>14</v>
      </c>
    </row>
    <row r="114" spans="1:8" x14ac:dyDescent="0.2">
      <c r="A114" t="s">
        <v>342</v>
      </c>
      <c r="B114" t="s">
        <v>14</v>
      </c>
      <c r="C114">
        <v>15</v>
      </c>
      <c r="D114" t="str">
        <f>IF(Protocol!J20="y",HLOOKUP(H114,Protocol!$D$3:$AA$4,2,FALSE),"")</f>
        <v/>
      </c>
      <c r="F114" s="95" t="str">
        <f>IF(Protocol!P12="y",Protocol!$A12,"")</f>
        <v/>
      </c>
      <c r="H114">
        <v>15</v>
      </c>
    </row>
    <row r="115" spans="1:8" x14ac:dyDescent="0.2">
      <c r="A115" t="s">
        <v>343</v>
      </c>
      <c r="B115" t="s">
        <v>14</v>
      </c>
      <c r="C115">
        <v>16</v>
      </c>
      <c r="D115" t="str">
        <f>IF(Protocol!J21="y",HLOOKUP(H115,Protocol!$D$3:$AA$4,2,FALSE),"")</f>
        <v/>
      </c>
      <c r="F115" s="95" t="str">
        <f>IF(Protocol!Q12="y",Protocol!$A12,"")</f>
        <v>Actin_JSRi032-033</v>
      </c>
      <c r="H115">
        <v>16</v>
      </c>
    </row>
    <row r="116" spans="1:8" x14ac:dyDescent="0.2">
      <c r="A116" t="s">
        <v>352</v>
      </c>
      <c r="B116" t="s">
        <v>16</v>
      </c>
      <c r="C116">
        <v>1</v>
      </c>
      <c r="D116" t="str">
        <f>IF(Protocol!K6="y",HLOOKUP(H116,Protocol!$D$3:$AA$4,2,FALSE),"")</f>
        <v>JSRp033_PolyA_2000</v>
      </c>
      <c r="F116" s="95" t="str">
        <f>IF(Protocol!A13="y",Protocol!$A13,"")</f>
        <v/>
      </c>
      <c r="H116">
        <v>1</v>
      </c>
    </row>
    <row r="117" spans="1:8" x14ac:dyDescent="0.2">
      <c r="A117" t="s">
        <v>353</v>
      </c>
      <c r="B117" t="s">
        <v>16</v>
      </c>
      <c r="C117">
        <v>2</v>
      </c>
      <c r="D117" t="str">
        <f>IF(Protocol!K7="y",HLOOKUP(H117,Protocol!$D$3:$AA$4,2,FALSE),"")</f>
        <v/>
      </c>
      <c r="F117" s="95" t="str">
        <f>IF(Protocol!C13="y",Protocol!$A13,"")</f>
        <v/>
      </c>
      <c r="H117">
        <v>2</v>
      </c>
    </row>
    <row r="118" spans="1:8" x14ac:dyDescent="0.2">
      <c r="A118" t="s">
        <v>354</v>
      </c>
      <c r="B118" t="s">
        <v>16</v>
      </c>
      <c r="C118">
        <v>3</v>
      </c>
      <c r="D118" t="str">
        <f>IF(Protocol!K8="y",HLOOKUP(H118,Protocol!$D$3:$AA$4,2,FALSE),"")</f>
        <v>JSRp033_PolyA_20</v>
      </c>
      <c r="F118" s="95" t="str">
        <f>IF(Protocol!D13="y",Protocol!$A13,"")</f>
        <v/>
      </c>
      <c r="H118">
        <v>3</v>
      </c>
    </row>
    <row r="119" spans="1:8" x14ac:dyDescent="0.2">
      <c r="A119" t="s">
        <v>355</v>
      </c>
      <c r="B119" t="s">
        <v>16</v>
      </c>
      <c r="C119">
        <v>4</v>
      </c>
      <c r="D119" t="str">
        <f>IF(Protocol!K9="y",HLOOKUP(H119,Protocol!$D$3:$AA$4,2,FALSE),"")</f>
        <v/>
      </c>
      <c r="F119" s="95" t="str">
        <f>IF(Protocol!E13="y",Protocol!$A13,"")</f>
        <v/>
      </c>
      <c r="H119">
        <v>4</v>
      </c>
    </row>
    <row r="120" spans="1:8" x14ac:dyDescent="0.2">
      <c r="A120" t="s">
        <v>356</v>
      </c>
      <c r="B120" t="s">
        <v>16</v>
      </c>
      <c r="C120">
        <v>5</v>
      </c>
      <c r="D120" t="str">
        <f>IF(Protocol!K10="y",HLOOKUP(H120,Protocol!$D$3:$AA$4,2,FALSE),"")</f>
        <v/>
      </c>
      <c r="F120" s="95" t="str">
        <f>IF(Protocol!F13="y",Protocol!$A13,"")</f>
        <v/>
      </c>
      <c r="H120">
        <v>5</v>
      </c>
    </row>
    <row r="121" spans="1:8" x14ac:dyDescent="0.2">
      <c r="A121" t="s">
        <v>357</v>
      </c>
      <c r="B121" t="s">
        <v>16</v>
      </c>
      <c r="C121">
        <v>6</v>
      </c>
      <c r="D121" t="str">
        <f>IF(Protocol!K11="y",HLOOKUP(H121,Protocol!$D$3:$AA$4,2,FALSE),"")</f>
        <v/>
      </c>
      <c r="F121" s="95" t="str">
        <f>IF(Protocol!G13="y",Protocol!$A13,"")</f>
        <v/>
      </c>
      <c r="H121">
        <v>6</v>
      </c>
    </row>
    <row r="122" spans="1:8" x14ac:dyDescent="0.2">
      <c r="A122" t="s">
        <v>358</v>
      </c>
      <c r="B122" t="s">
        <v>16</v>
      </c>
      <c r="C122">
        <v>7</v>
      </c>
      <c r="D122" t="str">
        <f>IF(Protocol!K12="y",HLOOKUP(H122,Protocol!$D$3:$AA$4,2,FALSE),"")</f>
        <v>JSRp085_PolyA_20</v>
      </c>
      <c r="F122" s="95" t="str">
        <f>IF(Protocol!H13="y",Protocol!$A13,"")</f>
        <v/>
      </c>
      <c r="H122">
        <v>7</v>
      </c>
    </row>
    <row r="123" spans="1:8" x14ac:dyDescent="0.2">
      <c r="A123" t="s">
        <v>359</v>
      </c>
      <c r="B123" t="s">
        <v>16</v>
      </c>
      <c r="C123">
        <v>8</v>
      </c>
      <c r="D123" t="str">
        <f>IF(Protocol!K13="y",HLOOKUP(H123,Protocol!$D$3:$AA$4,2,FALSE),"")</f>
        <v/>
      </c>
      <c r="F123" s="95" t="str">
        <f>IF(Protocol!I13="y",Protocol!$A13,"")</f>
        <v/>
      </c>
      <c r="H123">
        <v>8</v>
      </c>
    </row>
    <row r="124" spans="1:8" x14ac:dyDescent="0.2">
      <c r="A124" t="s">
        <v>360</v>
      </c>
      <c r="B124" t="s">
        <v>16</v>
      </c>
      <c r="C124">
        <v>9</v>
      </c>
      <c r="D124" t="str">
        <f>IF(Protocol!K14="y",HLOOKUP(H124,Protocol!$D$3:$AA$4,2,FALSE),"")</f>
        <v/>
      </c>
      <c r="F124" s="95" t="str">
        <f>IF(Protocol!J13="y",Protocol!$A13,"")</f>
        <v/>
      </c>
      <c r="H124">
        <v>9</v>
      </c>
    </row>
    <row r="125" spans="1:8" x14ac:dyDescent="0.2">
      <c r="A125" t="s">
        <v>361</v>
      </c>
      <c r="B125" t="s">
        <v>16</v>
      </c>
      <c r="C125">
        <v>10</v>
      </c>
      <c r="D125" t="str">
        <f>IF(Protocol!K15="y",HLOOKUP(H125,Protocol!$D$3:$AA$4,2,FALSE),"")</f>
        <v/>
      </c>
      <c r="F125" s="95" t="str">
        <f>IF(Protocol!K13="y",Protocol!$A13,"")</f>
        <v/>
      </c>
      <c r="H125">
        <v>10</v>
      </c>
    </row>
    <row r="126" spans="1:8" x14ac:dyDescent="0.2">
      <c r="A126" t="s">
        <v>362</v>
      </c>
      <c r="B126" t="s">
        <v>16</v>
      </c>
      <c r="C126">
        <v>11</v>
      </c>
      <c r="D126" t="str">
        <f>IF(Protocol!K16="y",HLOOKUP(H126,Protocol!$D$3:$AA$4,2,FALSE),"")</f>
        <v/>
      </c>
      <c r="F126" s="95" t="str">
        <f>IF(Protocol!L13="y",Protocol!$A13,"")</f>
        <v/>
      </c>
      <c r="H126">
        <v>11</v>
      </c>
    </row>
    <row r="127" spans="1:8" x14ac:dyDescent="0.2">
      <c r="A127" t="s">
        <v>363</v>
      </c>
      <c r="B127" t="s">
        <v>16</v>
      </c>
      <c r="C127">
        <v>12</v>
      </c>
      <c r="D127" t="str">
        <f>IF(Protocol!K17="y",HLOOKUP(H127,Protocol!$D$3:$AA$4,2,FALSE),"")</f>
        <v/>
      </c>
      <c r="F127" s="95" t="str">
        <f>IF(Protocol!M13="y",Protocol!$A13,"")</f>
        <v/>
      </c>
      <c r="H127">
        <v>12</v>
      </c>
    </row>
    <row r="128" spans="1:8" x14ac:dyDescent="0.2">
      <c r="A128" t="s">
        <v>364</v>
      </c>
      <c r="B128" t="s">
        <v>16</v>
      </c>
      <c r="C128">
        <v>13</v>
      </c>
      <c r="D128" t="str">
        <f>IF(Protocol!K18="y",HLOOKUP(H128,Protocol!$D$3:$AA$4,2,FALSE),"")</f>
        <v/>
      </c>
      <c r="F128" s="95" t="str">
        <f>IF(Protocol!N13="y",Protocol!$A13,"")</f>
        <v/>
      </c>
      <c r="H128">
        <v>13</v>
      </c>
    </row>
    <row r="129" spans="1:8" x14ac:dyDescent="0.2">
      <c r="A129" t="s">
        <v>365</v>
      </c>
      <c r="B129" t="s">
        <v>16</v>
      </c>
      <c r="C129">
        <v>14</v>
      </c>
      <c r="D129" t="str">
        <f>IF(Protocol!K19="y",HLOOKUP(H129,Protocol!$D$3:$AA$4,2,FALSE),"")</f>
        <v/>
      </c>
      <c r="F129" s="95" t="str">
        <f>IF(Protocol!O13="y",Protocol!$A13,"")</f>
        <v/>
      </c>
      <c r="H129">
        <v>14</v>
      </c>
    </row>
    <row r="130" spans="1:8" x14ac:dyDescent="0.2">
      <c r="A130" t="s">
        <v>366</v>
      </c>
      <c r="B130" t="s">
        <v>16</v>
      </c>
      <c r="C130">
        <v>15</v>
      </c>
      <c r="D130" t="str">
        <f>IF(Protocol!K20="y",HLOOKUP(H130,Protocol!$D$3:$AA$4,2,FALSE),"")</f>
        <v/>
      </c>
      <c r="F130" s="95" t="str">
        <f>IF(Protocol!P13="y",Protocol!$A13,"")</f>
        <v/>
      </c>
      <c r="H130">
        <v>15</v>
      </c>
    </row>
    <row r="131" spans="1:8" x14ac:dyDescent="0.2">
      <c r="A131" t="s">
        <v>367</v>
      </c>
      <c r="B131" t="s">
        <v>16</v>
      </c>
      <c r="C131">
        <v>16</v>
      </c>
      <c r="D131" t="str">
        <f>IF(Protocol!K21="y",HLOOKUP(H131,Protocol!$D$3:$AA$4,2,FALSE),"")</f>
        <v/>
      </c>
      <c r="F131" s="95" t="str">
        <f>IF(Protocol!Q13="y",Protocol!$A13,"")</f>
        <v/>
      </c>
      <c r="H131">
        <v>16</v>
      </c>
    </row>
    <row r="132" spans="1:8" x14ac:dyDescent="0.2">
      <c r="A132" t="s">
        <v>376</v>
      </c>
      <c r="B132" t="s">
        <v>18</v>
      </c>
      <c r="C132">
        <v>1</v>
      </c>
      <c r="D132" s="94" t="str">
        <f>IF(Protocol!K22="y",HLOOKUP(H132,Protocol!$D$3:$AA$4,2,FALSE),"")</f>
        <v/>
      </c>
      <c r="F132" s="95" t="str">
        <f>IF(Protocol!A14="y",Protocol!$A14,"")</f>
        <v/>
      </c>
      <c r="H132">
        <v>1</v>
      </c>
    </row>
    <row r="133" spans="1:8" x14ac:dyDescent="0.2">
      <c r="A133" t="s">
        <v>377</v>
      </c>
      <c r="B133" t="s">
        <v>18</v>
      </c>
      <c r="C133">
        <v>2</v>
      </c>
      <c r="F133" s="95" t="str">
        <f>IF(Protocol!C14="y",Protocol!$A14,"")</f>
        <v/>
      </c>
      <c r="H133">
        <v>2</v>
      </c>
    </row>
    <row r="134" spans="1:8" x14ac:dyDescent="0.2">
      <c r="A134" t="s">
        <v>378</v>
      </c>
      <c r="B134" t="s">
        <v>18</v>
      </c>
      <c r="C134">
        <v>3</v>
      </c>
      <c r="F134" s="95" t="str">
        <f>IF(Protocol!D14="y",Protocol!$A14,"")</f>
        <v>H1-5_JSRi222-223</v>
      </c>
      <c r="H134">
        <v>3</v>
      </c>
    </row>
    <row r="135" spans="1:8" x14ac:dyDescent="0.2">
      <c r="A135" t="s">
        <v>379</v>
      </c>
      <c r="B135" t="s">
        <v>18</v>
      </c>
      <c r="C135">
        <v>4</v>
      </c>
      <c r="F135" s="95" t="str">
        <f>IF(Protocol!E14="y",Protocol!$A14,"")</f>
        <v>H1-5_JSRi222-223</v>
      </c>
      <c r="H135">
        <v>4</v>
      </c>
    </row>
    <row r="136" spans="1:8" x14ac:dyDescent="0.2">
      <c r="A136" t="s">
        <v>380</v>
      </c>
      <c r="B136" t="s">
        <v>18</v>
      </c>
      <c r="C136">
        <v>5</v>
      </c>
      <c r="F136" s="95" t="str">
        <f>IF(Protocol!F14="y",Protocol!$A14,"")</f>
        <v>H1-5_JSRi222-223</v>
      </c>
      <c r="H136">
        <v>5</v>
      </c>
    </row>
    <row r="137" spans="1:8" x14ac:dyDescent="0.2">
      <c r="A137" t="s">
        <v>381</v>
      </c>
      <c r="B137" t="s">
        <v>18</v>
      </c>
      <c r="C137">
        <v>6</v>
      </c>
      <c r="F137" s="95" t="str">
        <f>IF(Protocol!G14="y",Protocol!$A14,"")</f>
        <v/>
      </c>
      <c r="H137">
        <v>6</v>
      </c>
    </row>
    <row r="138" spans="1:8" x14ac:dyDescent="0.2">
      <c r="A138" t="s">
        <v>382</v>
      </c>
      <c r="B138" t="s">
        <v>18</v>
      </c>
      <c r="C138">
        <v>7</v>
      </c>
      <c r="F138" s="95" t="str">
        <f>IF(Protocol!H14="y",Protocol!$A14,"")</f>
        <v/>
      </c>
      <c r="H138">
        <v>7</v>
      </c>
    </row>
    <row r="139" spans="1:8" x14ac:dyDescent="0.2">
      <c r="A139" t="s">
        <v>383</v>
      </c>
      <c r="B139" t="s">
        <v>18</v>
      </c>
      <c r="C139">
        <v>8</v>
      </c>
      <c r="F139" s="95" t="str">
        <f>IF(Protocol!I14="y",Protocol!$A14,"")</f>
        <v/>
      </c>
      <c r="H139">
        <v>8</v>
      </c>
    </row>
    <row r="140" spans="1:8" x14ac:dyDescent="0.2">
      <c r="A140" t="s">
        <v>384</v>
      </c>
      <c r="B140" t="s">
        <v>18</v>
      </c>
      <c r="C140">
        <v>9</v>
      </c>
      <c r="F140" s="95" t="str">
        <f>IF(Protocol!J14="y",Protocol!$A14,"")</f>
        <v/>
      </c>
      <c r="H140">
        <v>9</v>
      </c>
    </row>
    <row r="141" spans="1:8" x14ac:dyDescent="0.2">
      <c r="A141" t="s">
        <v>385</v>
      </c>
      <c r="B141" t="s">
        <v>18</v>
      </c>
      <c r="C141">
        <v>10</v>
      </c>
      <c r="F141" s="95" t="str">
        <f>IF(Protocol!K14="y",Protocol!$A14,"")</f>
        <v/>
      </c>
      <c r="H141">
        <v>10</v>
      </c>
    </row>
    <row r="142" spans="1:8" x14ac:dyDescent="0.2">
      <c r="A142" t="s">
        <v>386</v>
      </c>
      <c r="B142" t="s">
        <v>18</v>
      </c>
      <c r="C142">
        <v>11</v>
      </c>
      <c r="F142" s="95" t="str">
        <f>IF(Protocol!L14="y",Protocol!$A14,"")</f>
        <v/>
      </c>
      <c r="H142">
        <v>11</v>
      </c>
    </row>
    <row r="143" spans="1:8" x14ac:dyDescent="0.2">
      <c r="A143" t="s">
        <v>387</v>
      </c>
      <c r="B143" t="s">
        <v>18</v>
      </c>
      <c r="C143">
        <v>12</v>
      </c>
      <c r="F143" s="95" t="str">
        <f>IF(Protocol!M14="y",Protocol!$A14,"")</f>
        <v/>
      </c>
      <c r="H143">
        <v>12</v>
      </c>
    </row>
    <row r="144" spans="1:8" x14ac:dyDescent="0.2">
      <c r="A144" t="s">
        <v>388</v>
      </c>
      <c r="B144" t="s">
        <v>18</v>
      </c>
      <c r="C144">
        <v>13</v>
      </c>
      <c r="F144" s="95" t="str">
        <f>IF(Protocol!N14="y",Protocol!$A14,"")</f>
        <v/>
      </c>
      <c r="H144">
        <v>13</v>
      </c>
    </row>
    <row r="145" spans="1:8" x14ac:dyDescent="0.2">
      <c r="A145" t="s">
        <v>389</v>
      </c>
      <c r="B145" t="s">
        <v>18</v>
      </c>
      <c r="C145">
        <v>14</v>
      </c>
      <c r="F145" s="95" t="str">
        <f>IF(Protocol!O14="y",Protocol!$A14,"")</f>
        <v>H1-5_JSRi222-223</v>
      </c>
      <c r="H145">
        <v>14</v>
      </c>
    </row>
    <row r="146" spans="1:8" x14ac:dyDescent="0.2">
      <c r="A146" t="s">
        <v>390</v>
      </c>
      <c r="B146" t="s">
        <v>18</v>
      </c>
      <c r="C146">
        <v>15</v>
      </c>
      <c r="F146" s="95" t="str">
        <f>IF(Protocol!P14="y",Protocol!$A14,"")</f>
        <v>H1-5_JSRi222-223</v>
      </c>
      <c r="H146">
        <v>15</v>
      </c>
    </row>
    <row r="147" spans="1:8" x14ac:dyDescent="0.2">
      <c r="A147" t="s">
        <v>391</v>
      </c>
      <c r="B147" t="s">
        <v>18</v>
      </c>
      <c r="C147">
        <v>16</v>
      </c>
      <c r="F147" s="95" t="str">
        <f>IF(Protocol!Q14="y",Protocol!$A14,"")</f>
        <v>H1-5_JSRi222-223</v>
      </c>
      <c r="H147">
        <v>16</v>
      </c>
    </row>
    <row r="148" spans="1:8" x14ac:dyDescent="0.2">
      <c r="A148" t="s">
        <v>400</v>
      </c>
      <c r="B148" t="s">
        <v>20</v>
      </c>
      <c r="C148">
        <v>1</v>
      </c>
      <c r="D148" s="6"/>
      <c r="F148" s="95" t="str">
        <f>IF(Protocol!A15="y",Protocol!$A15,"")</f>
        <v/>
      </c>
      <c r="H148">
        <v>1</v>
      </c>
    </row>
    <row r="149" spans="1:8" x14ac:dyDescent="0.2">
      <c r="A149" t="s">
        <v>401</v>
      </c>
      <c r="B149" t="s">
        <v>20</v>
      </c>
      <c r="C149">
        <v>2</v>
      </c>
      <c r="F149" s="95" t="str">
        <f>IF(Protocol!C15="y",Protocol!$A15,"")</f>
        <v/>
      </c>
      <c r="H149">
        <v>2</v>
      </c>
    </row>
    <row r="150" spans="1:8" x14ac:dyDescent="0.2">
      <c r="A150" t="s">
        <v>402</v>
      </c>
      <c r="B150" t="s">
        <v>20</v>
      </c>
      <c r="C150">
        <v>3</v>
      </c>
      <c r="F150" s="95" t="str">
        <f>IF(Protocol!D15="y",Protocol!$A15,"")</f>
        <v/>
      </c>
      <c r="H150">
        <v>3</v>
      </c>
    </row>
    <row r="151" spans="1:8" x14ac:dyDescent="0.2">
      <c r="A151" t="s">
        <v>403</v>
      </c>
      <c r="B151" t="s">
        <v>20</v>
      </c>
      <c r="C151">
        <v>4</v>
      </c>
      <c r="F151" s="95" t="str">
        <f>IF(Protocol!E15="y",Protocol!$A15,"")</f>
        <v/>
      </c>
      <c r="H151">
        <v>4</v>
      </c>
    </row>
    <row r="152" spans="1:8" x14ac:dyDescent="0.2">
      <c r="A152" t="s">
        <v>404</v>
      </c>
      <c r="B152" t="s">
        <v>20</v>
      </c>
      <c r="C152">
        <v>5</v>
      </c>
      <c r="F152" s="95" t="str">
        <f>IF(Protocol!F15="y",Protocol!$A15,"")</f>
        <v/>
      </c>
      <c r="H152">
        <v>5</v>
      </c>
    </row>
    <row r="153" spans="1:8" x14ac:dyDescent="0.2">
      <c r="A153" t="s">
        <v>405</v>
      </c>
      <c r="B153" t="s">
        <v>20</v>
      </c>
      <c r="C153">
        <v>6</v>
      </c>
      <c r="F153" s="95" t="str">
        <f>IF(Protocol!G15="y",Protocol!$A15,"")</f>
        <v/>
      </c>
      <c r="H153">
        <v>6</v>
      </c>
    </row>
    <row r="154" spans="1:8" x14ac:dyDescent="0.2">
      <c r="A154" t="s">
        <v>406</v>
      </c>
      <c r="B154" t="s">
        <v>20</v>
      </c>
      <c r="C154">
        <v>7</v>
      </c>
      <c r="F154" s="95" t="str">
        <f>IF(Protocol!H15="y",Protocol!$A15,"")</f>
        <v/>
      </c>
      <c r="H154">
        <v>7</v>
      </c>
    </row>
    <row r="155" spans="1:8" x14ac:dyDescent="0.2">
      <c r="A155" t="s">
        <v>407</v>
      </c>
      <c r="B155" t="s">
        <v>20</v>
      </c>
      <c r="C155">
        <v>8</v>
      </c>
      <c r="F155" s="95" t="str">
        <f>IF(Protocol!I15="y",Protocol!$A15,"")</f>
        <v/>
      </c>
      <c r="H155">
        <v>8</v>
      </c>
    </row>
    <row r="156" spans="1:8" x14ac:dyDescent="0.2">
      <c r="A156" t="s">
        <v>408</v>
      </c>
      <c r="B156" t="s">
        <v>20</v>
      </c>
      <c r="C156">
        <v>9</v>
      </c>
      <c r="F156" s="95" t="str">
        <f>IF(Protocol!J15="y",Protocol!$A15,"")</f>
        <v/>
      </c>
      <c r="H156">
        <v>9</v>
      </c>
    </row>
    <row r="157" spans="1:8" x14ac:dyDescent="0.2">
      <c r="A157" t="s">
        <v>409</v>
      </c>
      <c r="B157" t="s">
        <v>20</v>
      </c>
      <c r="C157">
        <v>10</v>
      </c>
      <c r="F157" s="95" t="str">
        <f>IF(Protocol!K15="y",Protocol!$A15,"")</f>
        <v/>
      </c>
      <c r="H157">
        <v>10</v>
      </c>
    </row>
    <row r="158" spans="1:8" x14ac:dyDescent="0.2">
      <c r="A158" t="s">
        <v>410</v>
      </c>
      <c r="B158" t="s">
        <v>20</v>
      </c>
      <c r="C158">
        <v>11</v>
      </c>
      <c r="F158" s="95" t="str">
        <f>IF(Protocol!L15="y",Protocol!$A15,"")</f>
        <v/>
      </c>
      <c r="H158">
        <v>11</v>
      </c>
    </row>
    <row r="159" spans="1:8" x14ac:dyDescent="0.2">
      <c r="A159" t="s">
        <v>411</v>
      </c>
      <c r="B159" t="s">
        <v>20</v>
      </c>
      <c r="C159">
        <v>12</v>
      </c>
      <c r="F159" s="95" t="str">
        <f>IF(Protocol!M15="y",Protocol!$A15,"")</f>
        <v/>
      </c>
      <c r="H159">
        <v>12</v>
      </c>
    </row>
    <row r="160" spans="1:8" x14ac:dyDescent="0.2">
      <c r="A160" t="s">
        <v>412</v>
      </c>
      <c r="B160" t="s">
        <v>20</v>
      </c>
      <c r="C160">
        <v>13</v>
      </c>
      <c r="F160" s="95" t="str">
        <f>IF(Protocol!N15="y",Protocol!$A15,"")</f>
        <v/>
      </c>
      <c r="H160">
        <v>13</v>
      </c>
    </row>
    <row r="161" spans="1:8" x14ac:dyDescent="0.2">
      <c r="A161" t="s">
        <v>413</v>
      </c>
      <c r="B161" t="s">
        <v>20</v>
      </c>
      <c r="C161">
        <v>14</v>
      </c>
      <c r="F161" s="95" t="str">
        <f>IF(Protocol!O15="y",Protocol!$A15,"")</f>
        <v/>
      </c>
      <c r="H161">
        <v>14</v>
      </c>
    </row>
    <row r="162" spans="1:8" x14ac:dyDescent="0.2">
      <c r="A162" t="s">
        <v>414</v>
      </c>
      <c r="B162" t="s">
        <v>20</v>
      </c>
      <c r="C162">
        <v>15</v>
      </c>
      <c r="F162" s="95" t="str">
        <f>IF(Protocol!P15="y",Protocol!$A15,"")</f>
        <v/>
      </c>
      <c r="H162">
        <v>15</v>
      </c>
    </row>
    <row r="163" spans="1:8" x14ac:dyDescent="0.2">
      <c r="A163" t="s">
        <v>415</v>
      </c>
      <c r="B163" t="s">
        <v>20</v>
      </c>
      <c r="C163">
        <v>16</v>
      </c>
      <c r="F163" s="95" t="str">
        <f>IF(Protocol!Q15="y",Protocol!$A15,"")</f>
        <v/>
      </c>
      <c r="H163">
        <v>16</v>
      </c>
    </row>
    <row r="164" spans="1:8" x14ac:dyDescent="0.2">
      <c r="A164" t="s">
        <v>424</v>
      </c>
      <c r="B164" t="s">
        <v>21</v>
      </c>
      <c r="C164">
        <v>1</v>
      </c>
      <c r="D164" s="6"/>
      <c r="F164" s="95" t="str">
        <f>IF(Protocol!A16="y",Protocol!$A16,"")</f>
        <v/>
      </c>
      <c r="H164">
        <v>1</v>
      </c>
    </row>
    <row r="165" spans="1:8" x14ac:dyDescent="0.2">
      <c r="A165" t="s">
        <v>425</v>
      </c>
      <c r="B165" t="s">
        <v>21</v>
      </c>
      <c r="C165">
        <v>2</v>
      </c>
      <c r="F165" s="95" t="str">
        <f>IF(Protocol!C16="y",Protocol!$A16,"")</f>
        <v/>
      </c>
      <c r="H165">
        <v>2</v>
      </c>
    </row>
    <row r="166" spans="1:8" x14ac:dyDescent="0.2">
      <c r="A166" t="s">
        <v>426</v>
      </c>
      <c r="B166" t="s">
        <v>21</v>
      </c>
      <c r="C166">
        <v>3</v>
      </c>
      <c r="F166" s="95" t="str">
        <f>IF(Protocol!D16="y",Protocol!$A16,"")</f>
        <v/>
      </c>
      <c r="H166">
        <v>3</v>
      </c>
    </row>
    <row r="167" spans="1:8" x14ac:dyDescent="0.2">
      <c r="A167" t="s">
        <v>427</v>
      </c>
      <c r="B167" t="s">
        <v>21</v>
      </c>
      <c r="C167">
        <v>4</v>
      </c>
      <c r="F167" s="95" t="str">
        <f>IF(Protocol!E16="y",Protocol!$A16,"")</f>
        <v/>
      </c>
      <c r="H167">
        <v>4</v>
      </c>
    </row>
    <row r="168" spans="1:8" x14ac:dyDescent="0.2">
      <c r="A168" t="s">
        <v>428</v>
      </c>
      <c r="B168" t="s">
        <v>21</v>
      </c>
      <c r="C168">
        <v>5</v>
      </c>
      <c r="F168" s="95" t="str">
        <f>IF(Protocol!F16="y",Protocol!$A16,"")</f>
        <v/>
      </c>
      <c r="H168">
        <v>5</v>
      </c>
    </row>
    <row r="169" spans="1:8" x14ac:dyDescent="0.2">
      <c r="A169" t="s">
        <v>429</v>
      </c>
      <c r="B169" t="s">
        <v>21</v>
      </c>
      <c r="C169">
        <v>6</v>
      </c>
      <c r="F169" s="95" t="str">
        <f>IF(Protocol!G16="y",Protocol!$A16,"")</f>
        <v/>
      </c>
      <c r="H169">
        <v>6</v>
      </c>
    </row>
    <row r="170" spans="1:8" x14ac:dyDescent="0.2">
      <c r="A170" t="s">
        <v>430</v>
      </c>
      <c r="B170" t="s">
        <v>21</v>
      </c>
      <c r="C170">
        <v>7</v>
      </c>
      <c r="F170" s="95" t="str">
        <f>IF(Protocol!H16="y",Protocol!$A16,"")</f>
        <v/>
      </c>
      <c r="H170">
        <v>7</v>
      </c>
    </row>
    <row r="171" spans="1:8" x14ac:dyDescent="0.2">
      <c r="A171" t="s">
        <v>431</v>
      </c>
      <c r="B171" t="s">
        <v>21</v>
      </c>
      <c r="C171">
        <v>8</v>
      </c>
      <c r="F171" s="95" t="str">
        <f>IF(Protocol!I16="y",Protocol!$A16,"")</f>
        <v/>
      </c>
      <c r="H171">
        <v>8</v>
      </c>
    </row>
    <row r="172" spans="1:8" x14ac:dyDescent="0.2">
      <c r="A172" t="s">
        <v>432</v>
      </c>
      <c r="B172" t="s">
        <v>21</v>
      </c>
      <c r="C172">
        <v>9</v>
      </c>
      <c r="F172" s="95" t="str">
        <f>IF(Protocol!J16="y",Protocol!$A16,"")</f>
        <v/>
      </c>
      <c r="H172">
        <v>9</v>
      </c>
    </row>
    <row r="173" spans="1:8" x14ac:dyDescent="0.2">
      <c r="A173" t="s">
        <v>433</v>
      </c>
      <c r="B173" t="s">
        <v>21</v>
      </c>
      <c r="C173">
        <v>10</v>
      </c>
      <c r="F173" s="95" t="str">
        <f>IF(Protocol!K16="y",Protocol!$A16,"")</f>
        <v/>
      </c>
      <c r="H173">
        <v>10</v>
      </c>
    </row>
    <row r="174" spans="1:8" x14ac:dyDescent="0.2">
      <c r="A174" t="s">
        <v>434</v>
      </c>
      <c r="B174" t="s">
        <v>21</v>
      </c>
      <c r="C174">
        <v>11</v>
      </c>
      <c r="F174" s="95" t="str">
        <f>IF(Protocol!L16="y",Protocol!$A16,"")</f>
        <v/>
      </c>
      <c r="H174">
        <v>11</v>
      </c>
    </row>
    <row r="175" spans="1:8" x14ac:dyDescent="0.2">
      <c r="A175" t="s">
        <v>435</v>
      </c>
      <c r="B175" t="s">
        <v>21</v>
      </c>
      <c r="C175">
        <v>12</v>
      </c>
      <c r="F175" s="95" t="str">
        <f>IF(Protocol!M16="y",Protocol!$A16,"")</f>
        <v/>
      </c>
      <c r="H175">
        <v>12</v>
      </c>
    </row>
    <row r="176" spans="1:8" x14ac:dyDescent="0.2">
      <c r="A176" t="s">
        <v>436</v>
      </c>
      <c r="B176" t="s">
        <v>21</v>
      </c>
      <c r="C176">
        <v>13</v>
      </c>
      <c r="F176" s="95" t="str">
        <f>IF(Protocol!N16="y",Protocol!$A16,"")</f>
        <v/>
      </c>
      <c r="H176">
        <v>13</v>
      </c>
    </row>
    <row r="177" spans="1:8" x14ac:dyDescent="0.2">
      <c r="A177" t="s">
        <v>437</v>
      </c>
      <c r="B177" t="s">
        <v>21</v>
      </c>
      <c r="C177">
        <v>14</v>
      </c>
      <c r="F177" s="95" t="str">
        <f>IF(Protocol!O16="y",Protocol!$A16,"")</f>
        <v/>
      </c>
      <c r="H177">
        <v>14</v>
      </c>
    </row>
    <row r="178" spans="1:8" x14ac:dyDescent="0.2">
      <c r="A178" t="s">
        <v>438</v>
      </c>
      <c r="B178" t="s">
        <v>21</v>
      </c>
      <c r="C178">
        <v>15</v>
      </c>
      <c r="F178" s="95" t="str">
        <f>IF(Protocol!P16="y",Protocol!$A16,"")</f>
        <v/>
      </c>
      <c r="H178">
        <v>15</v>
      </c>
    </row>
    <row r="179" spans="1:8" x14ac:dyDescent="0.2">
      <c r="A179" t="s">
        <v>439</v>
      </c>
      <c r="B179" t="s">
        <v>21</v>
      </c>
      <c r="C179">
        <v>16</v>
      </c>
      <c r="F179" s="95" t="str">
        <f>IF(Protocol!Q16="y",Protocol!$A16,"")</f>
        <v/>
      </c>
      <c r="H179">
        <v>16</v>
      </c>
    </row>
    <row r="180" spans="1:8" x14ac:dyDescent="0.2">
      <c r="A180" t="s">
        <v>448</v>
      </c>
      <c r="B180" t="s">
        <v>23</v>
      </c>
      <c r="C180">
        <v>1</v>
      </c>
      <c r="D180" s="6"/>
      <c r="F180" s="95" t="str">
        <f>IF(Protocol!A17="y",Protocol!$A17,"")</f>
        <v/>
      </c>
      <c r="H180">
        <v>1</v>
      </c>
    </row>
    <row r="181" spans="1:8" x14ac:dyDescent="0.2">
      <c r="A181" t="s">
        <v>449</v>
      </c>
      <c r="B181" t="s">
        <v>23</v>
      </c>
      <c r="C181">
        <v>2</v>
      </c>
      <c r="F181" s="95" t="str">
        <f>IF(Protocol!C17="y",Protocol!$A17,"")</f>
        <v/>
      </c>
      <c r="H181">
        <v>2</v>
      </c>
    </row>
    <row r="182" spans="1:8" x14ac:dyDescent="0.2">
      <c r="A182" t="s">
        <v>450</v>
      </c>
      <c r="B182" t="s">
        <v>23</v>
      </c>
      <c r="C182">
        <v>3</v>
      </c>
      <c r="F182" s="95" t="str">
        <f>IF(Protocol!D17="y",Protocol!$A17,"")</f>
        <v/>
      </c>
      <c r="H182">
        <v>3</v>
      </c>
    </row>
    <row r="183" spans="1:8" x14ac:dyDescent="0.2">
      <c r="A183" t="s">
        <v>451</v>
      </c>
      <c r="B183" t="s">
        <v>23</v>
      </c>
      <c r="C183">
        <v>4</v>
      </c>
      <c r="F183" s="95" t="str">
        <f>IF(Protocol!E17="y",Protocol!$A17,"")</f>
        <v/>
      </c>
      <c r="H183">
        <v>4</v>
      </c>
    </row>
    <row r="184" spans="1:8" x14ac:dyDescent="0.2">
      <c r="A184" t="s">
        <v>452</v>
      </c>
      <c r="B184" t="s">
        <v>23</v>
      </c>
      <c r="C184">
        <v>5</v>
      </c>
      <c r="F184" s="95" t="str">
        <f>IF(Protocol!F17="y",Protocol!$A17,"")</f>
        <v/>
      </c>
      <c r="H184">
        <v>5</v>
      </c>
    </row>
    <row r="185" spans="1:8" x14ac:dyDescent="0.2">
      <c r="A185" t="s">
        <v>453</v>
      </c>
      <c r="B185" t="s">
        <v>23</v>
      </c>
      <c r="C185">
        <v>6</v>
      </c>
      <c r="F185" s="95" t="str">
        <f>IF(Protocol!G17="y",Protocol!$A17,"")</f>
        <v/>
      </c>
      <c r="H185">
        <v>6</v>
      </c>
    </row>
    <row r="186" spans="1:8" x14ac:dyDescent="0.2">
      <c r="A186" t="s">
        <v>454</v>
      </c>
      <c r="B186" t="s">
        <v>23</v>
      </c>
      <c r="C186">
        <v>7</v>
      </c>
      <c r="F186" s="95" t="str">
        <f>IF(Protocol!H17="y",Protocol!$A17,"")</f>
        <v/>
      </c>
      <c r="H186">
        <v>7</v>
      </c>
    </row>
    <row r="187" spans="1:8" x14ac:dyDescent="0.2">
      <c r="A187" t="s">
        <v>455</v>
      </c>
      <c r="B187" t="s">
        <v>23</v>
      </c>
      <c r="C187">
        <v>8</v>
      </c>
      <c r="F187" s="95" t="str">
        <f>IF(Protocol!I17="y",Protocol!$A17,"")</f>
        <v/>
      </c>
      <c r="H187">
        <v>8</v>
      </c>
    </row>
    <row r="188" spans="1:8" x14ac:dyDescent="0.2">
      <c r="A188" t="s">
        <v>456</v>
      </c>
      <c r="B188" t="s">
        <v>23</v>
      </c>
      <c r="C188">
        <v>9</v>
      </c>
      <c r="F188" s="95" t="str">
        <f>IF(Protocol!J17="y",Protocol!$A17,"")</f>
        <v/>
      </c>
      <c r="H188">
        <v>9</v>
      </c>
    </row>
    <row r="189" spans="1:8" x14ac:dyDescent="0.2">
      <c r="A189" t="s">
        <v>457</v>
      </c>
      <c r="B189" t="s">
        <v>23</v>
      </c>
      <c r="C189">
        <v>10</v>
      </c>
      <c r="F189" s="95" t="str">
        <f>IF(Protocol!K17="y",Protocol!$A17,"")</f>
        <v/>
      </c>
      <c r="H189">
        <v>10</v>
      </c>
    </row>
    <row r="190" spans="1:8" x14ac:dyDescent="0.2">
      <c r="A190" t="s">
        <v>458</v>
      </c>
      <c r="B190" t="s">
        <v>23</v>
      </c>
      <c r="C190">
        <v>11</v>
      </c>
      <c r="F190" s="95" t="str">
        <f>IF(Protocol!L17="y",Protocol!$A17,"")</f>
        <v/>
      </c>
      <c r="H190">
        <v>11</v>
      </c>
    </row>
    <row r="191" spans="1:8" x14ac:dyDescent="0.2">
      <c r="A191" t="s">
        <v>459</v>
      </c>
      <c r="B191" t="s">
        <v>23</v>
      </c>
      <c r="C191">
        <v>12</v>
      </c>
      <c r="F191" s="95" t="str">
        <f>IF(Protocol!M17="y",Protocol!$A17,"")</f>
        <v/>
      </c>
      <c r="H191">
        <v>12</v>
      </c>
    </row>
    <row r="192" spans="1:8" x14ac:dyDescent="0.2">
      <c r="A192" t="s">
        <v>460</v>
      </c>
      <c r="B192" t="s">
        <v>23</v>
      </c>
      <c r="C192">
        <v>13</v>
      </c>
      <c r="F192" s="95" t="str">
        <f>IF(Protocol!N17="y",Protocol!$A17,"")</f>
        <v/>
      </c>
      <c r="H192">
        <v>13</v>
      </c>
    </row>
    <row r="193" spans="1:8" x14ac:dyDescent="0.2">
      <c r="A193" t="s">
        <v>461</v>
      </c>
      <c r="B193" t="s">
        <v>23</v>
      </c>
      <c r="C193">
        <v>14</v>
      </c>
      <c r="F193" s="95" t="str">
        <f>IF(Protocol!O17="y",Protocol!$A17,"")</f>
        <v/>
      </c>
      <c r="H193">
        <v>14</v>
      </c>
    </row>
    <row r="194" spans="1:8" x14ac:dyDescent="0.2">
      <c r="A194" t="s">
        <v>462</v>
      </c>
      <c r="B194" t="s">
        <v>23</v>
      </c>
      <c r="C194">
        <v>15</v>
      </c>
      <c r="F194" s="95" t="str">
        <f>IF(Protocol!P17="y",Protocol!$A17,"")</f>
        <v/>
      </c>
      <c r="H194">
        <v>15</v>
      </c>
    </row>
    <row r="195" spans="1:8" x14ac:dyDescent="0.2">
      <c r="A195" t="s">
        <v>463</v>
      </c>
      <c r="B195" t="s">
        <v>23</v>
      </c>
      <c r="C195">
        <v>16</v>
      </c>
      <c r="F195" s="95" t="str">
        <f>IF(Protocol!Q17="y",Protocol!$A17,"")</f>
        <v/>
      </c>
      <c r="H195">
        <v>16</v>
      </c>
    </row>
    <row r="196" spans="1:8" x14ac:dyDescent="0.2">
      <c r="A196" t="s">
        <v>472</v>
      </c>
      <c r="B196" t="s">
        <v>25</v>
      </c>
      <c r="C196">
        <v>1</v>
      </c>
      <c r="D196" s="6"/>
      <c r="F196" s="95" t="str">
        <f>IF(Protocol!A18="y",Protocol!$A18,"")</f>
        <v/>
      </c>
      <c r="H196">
        <v>1</v>
      </c>
    </row>
    <row r="197" spans="1:8" x14ac:dyDescent="0.2">
      <c r="A197" t="s">
        <v>473</v>
      </c>
      <c r="B197" t="s">
        <v>25</v>
      </c>
      <c r="C197">
        <v>2</v>
      </c>
      <c r="F197" s="95" t="str">
        <f>IF(Protocol!C18="y",Protocol!$A18,"")</f>
        <v/>
      </c>
      <c r="H197">
        <v>2</v>
      </c>
    </row>
    <row r="198" spans="1:8" x14ac:dyDescent="0.2">
      <c r="A198" t="s">
        <v>474</v>
      </c>
      <c r="B198" t="s">
        <v>25</v>
      </c>
      <c r="C198">
        <v>3</v>
      </c>
      <c r="F198" s="95" t="str">
        <f>IF(Protocol!D18="y",Protocol!$A18,"")</f>
        <v/>
      </c>
      <c r="H198">
        <v>3</v>
      </c>
    </row>
    <row r="199" spans="1:8" x14ac:dyDescent="0.2">
      <c r="A199" t="s">
        <v>475</v>
      </c>
      <c r="B199" t="s">
        <v>25</v>
      </c>
      <c r="C199">
        <v>4</v>
      </c>
      <c r="F199" s="95" t="str">
        <f>IF(Protocol!E18="y",Protocol!$A18,"")</f>
        <v/>
      </c>
      <c r="H199">
        <v>4</v>
      </c>
    </row>
    <row r="200" spans="1:8" x14ac:dyDescent="0.2">
      <c r="A200" t="s">
        <v>476</v>
      </c>
      <c r="B200" t="s">
        <v>25</v>
      </c>
      <c r="C200">
        <v>5</v>
      </c>
      <c r="F200" s="95" t="str">
        <f>IF(Protocol!F18="y",Protocol!$A18,"")</f>
        <v/>
      </c>
      <c r="H200">
        <v>5</v>
      </c>
    </row>
    <row r="201" spans="1:8" x14ac:dyDescent="0.2">
      <c r="A201" t="s">
        <v>477</v>
      </c>
      <c r="B201" t="s">
        <v>25</v>
      </c>
      <c r="C201">
        <v>6</v>
      </c>
      <c r="F201" s="95" t="str">
        <f>IF(Protocol!G18="y",Protocol!$A18,"")</f>
        <v/>
      </c>
      <c r="H201">
        <v>6</v>
      </c>
    </row>
    <row r="202" spans="1:8" x14ac:dyDescent="0.2">
      <c r="A202" t="s">
        <v>478</v>
      </c>
      <c r="B202" t="s">
        <v>25</v>
      </c>
      <c r="C202">
        <v>7</v>
      </c>
      <c r="F202" s="95" t="str">
        <f>IF(Protocol!H18="y",Protocol!$A18,"")</f>
        <v/>
      </c>
      <c r="H202">
        <v>7</v>
      </c>
    </row>
    <row r="203" spans="1:8" x14ac:dyDescent="0.2">
      <c r="A203" t="s">
        <v>479</v>
      </c>
      <c r="B203" t="s">
        <v>25</v>
      </c>
      <c r="C203">
        <v>8</v>
      </c>
      <c r="F203" s="95" t="str">
        <f>IF(Protocol!I18="y",Protocol!$A18,"")</f>
        <v/>
      </c>
      <c r="H203">
        <v>8</v>
      </c>
    </row>
    <row r="204" spans="1:8" x14ac:dyDescent="0.2">
      <c r="A204" t="s">
        <v>480</v>
      </c>
      <c r="B204" t="s">
        <v>25</v>
      </c>
      <c r="C204">
        <v>9</v>
      </c>
      <c r="F204" s="95" t="str">
        <f>IF(Protocol!J18="y",Protocol!$A18,"")</f>
        <v/>
      </c>
      <c r="H204">
        <v>9</v>
      </c>
    </row>
    <row r="205" spans="1:8" x14ac:dyDescent="0.2">
      <c r="A205" t="s">
        <v>481</v>
      </c>
      <c r="B205" t="s">
        <v>25</v>
      </c>
      <c r="C205">
        <v>10</v>
      </c>
      <c r="F205" s="95" t="str">
        <f>IF(Protocol!K18="y",Protocol!$A18,"")</f>
        <v/>
      </c>
      <c r="H205">
        <v>10</v>
      </c>
    </row>
    <row r="206" spans="1:8" x14ac:dyDescent="0.2">
      <c r="A206" t="s">
        <v>482</v>
      </c>
      <c r="B206" t="s">
        <v>25</v>
      </c>
      <c r="C206">
        <v>11</v>
      </c>
      <c r="F206" s="95" t="str">
        <f>IF(Protocol!L18="y",Protocol!$A18,"")</f>
        <v/>
      </c>
      <c r="H206">
        <v>11</v>
      </c>
    </row>
    <row r="207" spans="1:8" x14ac:dyDescent="0.2">
      <c r="A207" t="s">
        <v>483</v>
      </c>
      <c r="B207" t="s">
        <v>25</v>
      </c>
      <c r="C207">
        <v>12</v>
      </c>
      <c r="F207" s="95" t="str">
        <f>IF(Protocol!M18="y",Protocol!$A18,"")</f>
        <v/>
      </c>
      <c r="H207">
        <v>12</v>
      </c>
    </row>
    <row r="208" spans="1:8" x14ac:dyDescent="0.2">
      <c r="A208" t="s">
        <v>484</v>
      </c>
      <c r="B208" t="s">
        <v>25</v>
      </c>
      <c r="C208">
        <v>13</v>
      </c>
      <c r="F208" s="95" t="str">
        <f>IF(Protocol!N18="y",Protocol!$A18,"")</f>
        <v/>
      </c>
      <c r="H208">
        <v>13</v>
      </c>
    </row>
    <row r="209" spans="1:8" x14ac:dyDescent="0.2">
      <c r="A209" t="s">
        <v>485</v>
      </c>
      <c r="B209" t="s">
        <v>25</v>
      </c>
      <c r="C209">
        <v>14</v>
      </c>
      <c r="F209" s="95" t="str">
        <f>IF(Protocol!O18="y",Protocol!$A18,"")</f>
        <v/>
      </c>
      <c r="H209">
        <v>14</v>
      </c>
    </row>
    <row r="210" spans="1:8" x14ac:dyDescent="0.2">
      <c r="A210" t="s">
        <v>486</v>
      </c>
      <c r="B210" t="s">
        <v>25</v>
      </c>
      <c r="C210">
        <v>15</v>
      </c>
      <c r="F210" s="95" t="str">
        <f>IF(Protocol!P18="y",Protocol!$A18,"")</f>
        <v/>
      </c>
      <c r="H210">
        <v>15</v>
      </c>
    </row>
    <row r="211" spans="1:8" x14ac:dyDescent="0.2">
      <c r="A211" t="s">
        <v>487</v>
      </c>
      <c r="B211" t="s">
        <v>25</v>
      </c>
      <c r="C211">
        <v>16</v>
      </c>
      <c r="F211" s="95" t="str">
        <f>IF(Protocol!Q18="y",Protocol!$A18,"")</f>
        <v/>
      </c>
      <c r="H211">
        <v>16</v>
      </c>
    </row>
    <row r="212" spans="1:8" x14ac:dyDescent="0.2">
      <c r="A212" t="s">
        <v>496</v>
      </c>
      <c r="B212" t="s">
        <v>26</v>
      </c>
      <c r="C212">
        <v>1</v>
      </c>
      <c r="D212" s="6"/>
      <c r="F212" s="95" t="str">
        <f>IF(Protocol!A19="y",Protocol!$A19,"")</f>
        <v/>
      </c>
      <c r="H212">
        <v>1</v>
      </c>
    </row>
    <row r="213" spans="1:8" x14ac:dyDescent="0.2">
      <c r="A213" t="s">
        <v>497</v>
      </c>
      <c r="B213" t="s">
        <v>26</v>
      </c>
      <c r="C213">
        <v>2</v>
      </c>
      <c r="F213" s="95" t="str">
        <f>IF(Protocol!C19="y",Protocol!$A19,"")</f>
        <v/>
      </c>
      <c r="H213">
        <v>2</v>
      </c>
    </row>
    <row r="214" spans="1:8" x14ac:dyDescent="0.2">
      <c r="A214" t="s">
        <v>498</v>
      </c>
      <c r="B214" t="s">
        <v>26</v>
      </c>
      <c r="C214">
        <v>3</v>
      </c>
      <c r="F214" s="95" t="str">
        <f>IF(Protocol!D19="y",Protocol!$A19,"")</f>
        <v/>
      </c>
      <c r="H214">
        <v>3</v>
      </c>
    </row>
    <row r="215" spans="1:8" x14ac:dyDescent="0.2">
      <c r="A215" t="s">
        <v>499</v>
      </c>
      <c r="B215" t="s">
        <v>26</v>
      </c>
      <c r="C215">
        <v>4</v>
      </c>
      <c r="F215" s="95" t="str">
        <f>IF(Protocol!E19="y",Protocol!$A19,"")</f>
        <v/>
      </c>
      <c r="H215">
        <v>4</v>
      </c>
    </row>
    <row r="216" spans="1:8" x14ac:dyDescent="0.2">
      <c r="A216" t="s">
        <v>500</v>
      </c>
      <c r="B216" t="s">
        <v>26</v>
      </c>
      <c r="C216">
        <v>5</v>
      </c>
      <c r="F216" s="95" t="str">
        <f>IF(Protocol!F19="y",Protocol!$A19,"")</f>
        <v/>
      </c>
      <c r="H216">
        <v>5</v>
      </c>
    </row>
    <row r="217" spans="1:8" x14ac:dyDescent="0.2">
      <c r="A217" t="s">
        <v>501</v>
      </c>
      <c r="B217" t="s">
        <v>26</v>
      </c>
      <c r="C217">
        <v>6</v>
      </c>
      <c r="F217" s="95" t="str">
        <f>IF(Protocol!G19="y",Protocol!$A19,"")</f>
        <v/>
      </c>
      <c r="H217">
        <v>6</v>
      </c>
    </row>
    <row r="218" spans="1:8" x14ac:dyDescent="0.2">
      <c r="A218" t="s">
        <v>502</v>
      </c>
      <c r="B218" t="s">
        <v>26</v>
      </c>
      <c r="C218">
        <v>7</v>
      </c>
      <c r="F218" s="95" t="str">
        <f>IF(Protocol!H19="y",Protocol!$A19,"")</f>
        <v/>
      </c>
      <c r="H218">
        <v>7</v>
      </c>
    </row>
    <row r="219" spans="1:8" x14ac:dyDescent="0.2">
      <c r="A219" t="s">
        <v>503</v>
      </c>
      <c r="B219" t="s">
        <v>26</v>
      </c>
      <c r="C219">
        <v>8</v>
      </c>
      <c r="F219" s="95" t="str">
        <f>IF(Protocol!I19="y",Protocol!$A19,"")</f>
        <v/>
      </c>
      <c r="H219">
        <v>8</v>
      </c>
    </row>
    <row r="220" spans="1:8" x14ac:dyDescent="0.2">
      <c r="A220" t="s">
        <v>504</v>
      </c>
      <c r="B220" t="s">
        <v>26</v>
      </c>
      <c r="C220">
        <v>9</v>
      </c>
      <c r="F220" s="95" t="str">
        <f>IF(Protocol!J19="y",Protocol!$A19,"")</f>
        <v/>
      </c>
      <c r="H220">
        <v>9</v>
      </c>
    </row>
    <row r="221" spans="1:8" x14ac:dyDescent="0.2">
      <c r="A221" t="s">
        <v>505</v>
      </c>
      <c r="B221" t="s">
        <v>26</v>
      </c>
      <c r="C221">
        <v>10</v>
      </c>
      <c r="F221" s="95" t="str">
        <f>IF(Protocol!K19="y",Protocol!$A19,"")</f>
        <v/>
      </c>
      <c r="H221">
        <v>10</v>
      </c>
    </row>
    <row r="222" spans="1:8" x14ac:dyDescent="0.2">
      <c r="A222" t="s">
        <v>506</v>
      </c>
      <c r="B222" t="s">
        <v>26</v>
      </c>
      <c r="C222">
        <v>11</v>
      </c>
      <c r="F222" s="95" t="str">
        <f>IF(Protocol!L19="y",Protocol!$A19,"")</f>
        <v/>
      </c>
      <c r="H222">
        <v>11</v>
      </c>
    </row>
    <row r="223" spans="1:8" x14ac:dyDescent="0.2">
      <c r="A223" t="s">
        <v>507</v>
      </c>
      <c r="B223" t="s">
        <v>26</v>
      </c>
      <c r="C223">
        <v>12</v>
      </c>
      <c r="F223" s="95" t="str">
        <f>IF(Protocol!M19="y",Protocol!$A19,"")</f>
        <v/>
      </c>
      <c r="H223">
        <v>12</v>
      </c>
    </row>
    <row r="224" spans="1:8" x14ac:dyDescent="0.2">
      <c r="A224" t="s">
        <v>508</v>
      </c>
      <c r="B224" t="s">
        <v>26</v>
      </c>
      <c r="C224">
        <v>13</v>
      </c>
      <c r="F224" s="95" t="str">
        <f>IF(Protocol!N19="y",Protocol!$A19,"")</f>
        <v/>
      </c>
      <c r="H224">
        <v>13</v>
      </c>
    </row>
    <row r="225" spans="1:8" x14ac:dyDescent="0.2">
      <c r="A225" t="s">
        <v>509</v>
      </c>
      <c r="B225" t="s">
        <v>26</v>
      </c>
      <c r="C225">
        <v>14</v>
      </c>
      <c r="F225" s="95" t="str">
        <f>IF(Protocol!O19="y",Protocol!$A19,"")</f>
        <v/>
      </c>
      <c r="H225">
        <v>14</v>
      </c>
    </row>
    <row r="226" spans="1:8" x14ac:dyDescent="0.2">
      <c r="A226" t="s">
        <v>510</v>
      </c>
      <c r="B226" t="s">
        <v>26</v>
      </c>
      <c r="C226">
        <v>15</v>
      </c>
      <c r="F226" s="95" t="str">
        <f>IF(Protocol!P19="y",Protocol!$A19,"")</f>
        <v/>
      </c>
      <c r="H226">
        <v>15</v>
      </c>
    </row>
    <row r="227" spans="1:8" x14ac:dyDescent="0.2">
      <c r="A227" t="s">
        <v>511</v>
      </c>
      <c r="B227" t="s">
        <v>26</v>
      </c>
      <c r="C227">
        <v>16</v>
      </c>
      <c r="F227" s="95" t="str">
        <f>IF(Protocol!Q19="y",Protocol!$A19,"")</f>
        <v/>
      </c>
      <c r="H227">
        <v>16</v>
      </c>
    </row>
    <row r="228" spans="1:8" x14ac:dyDescent="0.2">
      <c r="A228" t="s">
        <v>520</v>
      </c>
      <c r="B228" t="s">
        <v>28</v>
      </c>
      <c r="C228">
        <v>1</v>
      </c>
      <c r="D228" s="6"/>
      <c r="F228" s="95" t="str">
        <f>IF(Protocol!A20="y",Protocol!$A20,"")</f>
        <v/>
      </c>
      <c r="H228">
        <v>1</v>
      </c>
    </row>
    <row r="229" spans="1:8" x14ac:dyDescent="0.2">
      <c r="A229" t="s">
        <v>521</v>
      </c>
      <c r="B229" t="s">
        <v>28</v>
      </c>
      <c r="C229">
        <v>2</v>
      </c>
      <c r="F229" s="95" t="str">
        <f>IF(Protocol!C20="y",Protocol!$A20,"")</f>
        <v/>
      </c>
      <c r="H229">
        <v>2</v>
      </c>
    </row>
    <row r="230" spans="1:8" x14ac:dyDescent="0.2">
      <c r="A230" t="s">
        <v>522</v>
      </c>
      <c r="B230" t="s">
        <v>28</v>
      </c>
      <c r="C230">
        <v>3</v>
      </c>
      <c r="F230" s="95" t="str">
        <f>IF(Protocol!D20="y",Protocol!$A20,"")</f>
        <v/>
      </c>
      <c r="H230">
        <v>3</v>
      </c>
    </row>
    <row r="231" spans="1:8" x14ac:dyDescent="0.2">
      <c r="A231" t="s">
        <v>523</v>
      </c>
      <c r="B231" t="s">
        <v>28</v>
      </c>
      <c r="C231">
        <v>4</v>
      </c>
      <c r="F231" s="95" t="str">
        <f>IF(Protocol!E20="y",Protocol!$A20,"")</f>
        <v/>
      </c>
      <c r="H231">
        <v>4</v>
      </c>
    </row>
    <row r="232" spans="1:8" x14ac:dyDescent="0.2">
      <c r="A232" t="s">
        <v>524</v>
      </c>
      <c r="B232" t="s">
        <v>28</v>
      </c>
      <c r="C232">
        <v>5</v>
      </c>
      <c r="F232" s="95" t="str">
        <f>IF(Protocol!F20="y",Protocol!$A20,"")</f>
        <v/>
      </c>
      <c r="H232">
        <v>5</v>
      </c>
    </row>
    <row r="233" spans="1:8" x14ac:dyDescent="0.2">
      <c r="A233" t="s">
        <v>525</v>
      </c>
      <c r="B233" t="s">
        <v>28</v>
      </c>
      <c r="C233">
        <v>6</v>
      </c>
      <c r="F233" s="95" t="str">
        <f>IF(Protocol!G20="y",Protocol!$A20,"")</f>
        <v/>
      </c>
      <c r="H233">
        <v>6</v>
      </c>
    </row>
    <row r="234" spans="1:8" x14ac:dyDescent="0.2">
      <c r="A234" t="s">
        <v>526</v>
      </c>
      <c r="B234" t="s">
        <v>28</v>
      </c>
      <c r="C234">
        <v>7</v>
      </c>
      <c r="F234" s="95" t="str">
        <f>IF(Protocol!H20="y",Protocol!$A20,"")</f>
        <v/>
      </c>
      <c r="H234">
        <v>7</v>
      </c>
    </row>
    <row r="235" spans="1:8" x14ac:dyDescent="0.2">
      <c r="A235" t="s">
        <v>527</v>
      </c>
      <c r="B235" t="s">
        <v>28</v>
      </c>
      <c r="C235">
        <v>8</v>
      </c>
      <c r="F235" s="95" t="str">
        <f>IF(Protocol!I20="y",Protocol!$A20,"")</f>
        <v/>
      </c>
      <c r="H235">
        <v>8</v>
      </c>
    </row>
    <row r="236" spans="1:8" x14ac:dyDescent="0.2">
      <c r="A236" t="s">
        <v>528</v>
      </c>
      <c r="B236" t="s">
        <v>28</v>
      </c>
      <c r="C236">
        <v>9</v>
      </c>
      <c r="F236" s="95" t="str">
        <f>IF(Protocol!J20="y",Protocol!$A20,"")</f>
        <v/>
      </c>
      <c r="H236">
        <v>9</v>
      </c>
    </row>
    <row r="237" spans="1:8" x14ac:dyDescent="0.2">
      <c r="A237" t="s">
        <v>529</v>
      </c>
      <c r="B237" t="s">
        <v>28</v>
      </c>
      <c r="C237">
        <v>10</v>
      </c>
      <c r="F237" s="95" t="str">
        <f>IF(Protocol!K20="y",Protocol!$A20,"")</f>
        <v/>
      </c>
      <c r="H237">
        <v>10</v>
      </c>
    </row>
    <row r="238" spans="1:8" x14ac:dyDescent="0.2">
      <c r="A238" t="s">
        <v>530</v>
      </c>
      <c r="B238" t="s">
        <v>28</v>
      </c>
      <c r="C238">
        <v>11</v>
      </c>
      <c r="F238" s="95" t="str">
        <f>IF(Protocol!L20="y",Protocol!$A20,"")</f>
        <v/>
      </c>
      <c r="H238">
        <v>11</v>
      </c>
    </row>
    <row r="239" spans="1:8" x14ac:dyDescent="0.2">
      <c r="A239" t="s">
        <v>531</v>
      </c>
      <c r="B239" t="s">
        <v>28</v>
      </c>
      <c r="C239">
        <v>12</v>
      </c>
      <c r="F239" s="95" t="str">
        <f>IF(Protocol!M20="y",Protocol!$A20,"")</f>
        <v/>
      </c>
      <c r="H239">
        <v>12</v>
      </c>
    </row>
    <row r="240" spans="1:8" x14ac:dyDescent="0.2">
      <c r="A240" t="s">
        <v>532</v>
      </c>
      <c r="B240" t="s">
        <v>28</v>
      </c>
      <c r="C240">
        <v>13</v>
      </c>
      <c r="F240" s="95" t="str">
        <f>IF(Protocol!N20="y",Protocol!$A20,"")</f>
        <v/>
      </c>
      <c r="H240">
        <v>13</v>
      </c>
    </row>
    <row r="241" spans="1:8" x14ac:dyDescent="0.2">
      <c r="A241" t="s">
        <v>533</v>
      </c>
      <c r="B241" t="s">
        <v>28</v>
      </c>
      <c r="C241">
        <v>14</v>
      </c>
      <c r="F241" s="95" t="str">
        <f>IF(Protocol!O20="y",Protocol!$A20,"")</f>
        <v/>
      </c>
      <c r="H241">
        <v>14</v>
      </c>
    </row>
    <row r="242" spans="1:8" x14ac:dyDescent="0.2">
      <c r="A242" t="s">
        <v>534</v>
      </c>
      <c r="B242" t="s">
        <v>28</v>
      </c>
      <c r="C242">
        <v>15</v>
      </c>
      <c r="F242" s="95" t="str">
        <f>IF(Protocol!P20="y",Protocol!$A20,"")</f>
        <v/>
      </c>
      <c r="H242">
        <v>15</v>
      </c>
    </row>
    <row r="243" spans="1:8" x14ac:dyDescent="0.2">
      <c r="A243" t="s">
        <v>535</v>
      </c>
      <c r="B243" t="s">
        <v>28</v>
      </c>
      <c r="C243">
        <v>16</v>
      </c>
      <c r="F243" s="95" t="str">
        <f>IF(Protocol!Q20="y",Protocol!$A20,"")</f>
        <v/>
      </c>
      <c r="H243">
        <v>16</v>
      </c>
    </row>
    <row r="244" spans="1:8" x14ac:dyDescent="0.2">
      <c r="A244" t="s">
        <v>544</v>
      </c>
      <c r="B244" t="s">
        <v>30</v>
      </c>
      <c r="C244">
        <v>1</v>
      </c>
      <c r="D244" s="6"/>
      <c r="F244" s="95" t="str">
        <f>IF(Protocol!A21="y",Protocol!$A21,"")</f>
        <v/>
      </c>
      <c r="H244">
        <v>1</v>
      </c>
    </row>
    <row r="245" spans="1:8" x14ac:dyDescent="0.2">
      <c r="A245" t="s">
        <v>545</v>
      </c>
      <c r="B245" t="s">
        <v>30</v>
      </c>
      <c r="C245">
        <v>2</v>
      </c>
      <c r="F245" s="95" t="str">
        <f>IF(Protocol!C21="y",Protocol!$A21,"")</f>
        <v/>
      </c>
      <c r="H245">
        <v>2</v>
      </c>
    </row>
    <row r="246" spans="1:8" x14ac:dyDescent="0.2">
      <c r="A246" t="s">
        <v>546</v>
      </c>
      <c r="B246" t="s">
        <v>30</v>
      </c>
      <c r="C246">
        <v>3</v>
      </c>
      <c r="F246" s="95" t="str">
        <f>IF(Protocol!D21="y",Protocol!$A21,"")</f>
        <v/>
      </c>
      <c r="H246">
        <v>3</v>
      </c>
    </row>
    <row r="247" spans="1:8" x14ac:dyDescent="0.2">
      <c r="A247" t="s">
        <v>547</v>
      </c>
      <c r="B247" t="s">
        <v>30</v>
      </c>
      <c r="C247">
        <v>4</v>
      </c>
      <c r="F247" s="95" t="str">
        <f>IF(Protocol!E21="y",Protocol!$A21,"")</f>
        <v/>
      </c>
      <c r="H247">
        <v>4</v>
      </c>
    </row>
    <row r="248" spans="1:8" x14ac:dyDescent="0.2">
      <c r="A248" t="s">
        <v>548</v>
      </c>
      <c r="B248" t="s">
        <v>30</v>
      </c>
      <c r="C248">
        <v>5</v>
      </c>
      <c r="F248" s="95" t="str">
        <f>IF(Protocol!F21="y",Protocol!$A21,"")</f>
        <v/>
      </c>
      <c r="H248">
        <v>5</v>
      </c>
    </row>
    <row r="249" spans="1:8" x14ac:dyDescent="0.2">
      <c r="A249" t="s">
        <v>549</v>
      </c>
      <c r="B249" t="s">
        <v>30</v>
      </c>
      <c r="C249">
        <v>6</v>
      </c>
      <c r="F249" s="95" t="str">
        <f>IF(Protocol!G21="y",Protocol!$A21,"")</f>
        <v/>
      </c>
      <c r="H249">
        <v>6</v>
      </c>
    </row>
    <row r="250" spans="1:8" x14ac:dyDescent="0.2">
      <c r="A250" t="s">
        <v>550</v>
      </c>
      <c r="B250" t="s">
        <v>30</v>
      </c>
      <c r="C250">
        <v>7</v>
      </c>
      <c r="F250" s="95" t="str">
        <f>IF(Protocol!H21="y",Protocol!$A21,"")</f>
        <v/>
      </c>
      <c r="H250">
        <v>7</v>
      </c>
    </row>
    <row r="251" spans="1:8" x14ac:dyDescent="0.2">
      <c r="A251" t="s">
        <v>551</v>
      </c>
      <c r="B251" t="s">
        <v>30</v>
      </c>
      <c r="C251">
        <v>8</v>
      </c>
      <c r="F251" s="95" t="str">
        <f>IF(Protocol!I21="y",Protocol!$A21,"")</f>
        <v/>
      </c>
      <c r="H251">
        <v>8</v>
      </c>
    </row>
    <row r="252" spans="1:8" x14ac:dyDescent="0.2">
      <c r="A252" t="s">
        <v>552</v>
      </c>
      <c r="B252" t="s">
        <v>30</v>
      </c>
      <c r="C252">
        <v>9</v>
      </c>
      <c r="F252" s="95" t="str">
        <f>IF(Protocol!J21="y",Protocol!$A21,"")</f>
        <v/>
      </c>
      <c r="H252">
        <v>9</v>
      </c>
    </row>
    <row r="253" spans="1:8" x14ac:dyDescent="0.2">
      <c r="A253" t="s">
        <v>553</v>
      </c>
      <c r="B253" t="s">
        <v>30</v>
      </c>
      <c r="C253">
        <v>10</v>
      </c>
      <c r="F253" s="95" t="str">
        <f>IF(Protocol!K21="y",Protocol!$A21,"")</f>
        <v/>
      </c>
      <c r="H253">
        <v>10</v>
      </c>
    </row>
    <row r="254" spans="1:8" x14ac:dyDescent="0.2">
      <c r="A254" t="s">
        <v>554</v>
      </c>
      <c r="B254" t="s">
        <v>30</v>
      </c>
      <c r="C254">
        <v>11</v>
      </c>
      <c r="F254" s="95" t="str">
        <f>IF(Protocol!L21="y",Protocol!$A21,"")</f>
        <v/>
      </c>
      <c r="H254">
        <v>11</v>
      </c>
    </row>
    <row r="255" spans="1:8" x14ac:dyDescent="0.2">
      <c r="A255" t="s">
        <v>555</v>
      </c>
      <c r="B255" t="s">
        <v>30</v>
      </c>
      <c r="C255">
        <v>12</v>
      </c>
      <c r="F255" s="95" t="str">
        <f>IF(Protocol!M21="y",Protocol!$A21,"")</f>
        <v/>
      </c>
      <c r="H255">
        <v>12</v>
      </c>
    </row>
    <row r="256" spans="1:8" x14ac:dyDescent="0.2">
      <c r="A256" t="s">
        <v>556</v>
      </c>
      <c r="B256" t="s">
        <v>30</v>
      </c>
      <c r="C256">
        <v>13</v>
      </c>
      <c r="F256" s="95" t="str">
        <f>IF(Protocol!N21="y",Protocol!$A21,"")</f>
        <v/>
      </c>
      <c r="H256">
        <v>13</v>
      </c>
    </row>
    <row r="257" spans="1:8" x14ac:dyDescent="0.2">
      <c r="A257" t="s">
        <v>557</v>
      </c>
      <c r="B257" t="s">
        <v>30</v>
      </c>
      <c r="C257">
        <v>14</v>
      </c>
      <c r="F257" s="95" t="str">
        <f>IF(Protocol!O21="y",Protocol!$A21,"")</f>
        <v/>
      </c>
      <c r="H257">
        <v>14</v>
      </c>
    </row>
    <row r="258" spans="1:8" x14ac:dyDescent="0.2">
      <c r="A258" t="s">
        <v>558</v>
      </c>
      <c r="B258" t="s">
        <v>30</v>
      </c>
      <c r="C258">
        <v>15</v>
      </c>
      <c r="F258" s="95" t="str">
        <f>IF(Protocol!P21="y",Protocol!$A21,"")</f>
        <v/>
      </c>
      <c r="H258">
        <v>15</v>
      </c>
    </row>
    <row r="259" spans="1:8" x14ac:dyDescent="0.2">
      <c r="A259" t="s">
        <v>559</v>
      </c>
      <c r="B259" t="s">
        <v>30</v>
      </c>
      <c r="C259">
        <v>16</v>
      </c>
      <c r="F259" s="95" t="str">
        <f>IF(Protocol!Q21="y",Protocol!$A21,"")</f>
        <v/>
      </c>
      <c r="H259">
        <v>16</v>
      </c>
    </row>
  </sheetData>
  <autoFilter ref="A2:H274" xr:uid="{4E7E291C-956D-FB45-91F0-8FE93DE429CC}">
    <sortState xmlns:xlrd2="http://schemas.microsoft.com/office/spreadsheetml/2017/richdata2" ref="A3:H261">
      <sortCondition ref="B2:B27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Protocol</vt:lpstr>
      <vt:lpstr>Primers</vt:lpstr>
      <vt:lpstr>MIQE_Check</vt:lpstr>
      <vt:lpstr>Names</vt:lpstr>
      <vt:lpstr>Raw_data</vt:lpstr>
      <vt:lpstr>ExcelAnalysis</vt:lpstr>
      <vt:lpstr>Analysis</vt:lpstr>
      <vt:lpstr>Analysis-Old</vt:lpstr>
      <vt:lpstr>PrimerEfficiency</vt:lpstr>
      <vt:lpstr>overview</vt:lpstr>
      <vt:lpstr>PlateMap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Jacob Roth</cp:lastModifiedBy>
  <dcterms:created xsi:type="dcterms:W3CDTF">2022-11-30T17:07:50Z</dcterms:created>
  <dcterms:modified xsi:type="dcterms:W3CDTF">2024-02-27T16:45:08Z</dcterms:modified>
</cp:coreProperties>
</file>