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Custos_Laranja/"/>
    </mc:Choice>
  </mc:AlternateContent>
  <xr:revisionPtr revIDLastSave="0" documentId="13_ncr:1_{AE500FF6-B617-F14A-9912-3D14AD571F49}" xr6:coauthVersionLast="47" xr6:coauthVersionMax="47" xr10:uidLastSave="{00000000-0000-0000-0000-000000000000}"/>
  <bookViews>
    <workbookView xWindow="14800" yWindow="900" windowWidth="14440" windowHeight="18060" xr2:uid="{0E4DE7A3-1FA9-2444-AC2C-0AC4F32DC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3" i="1" s="1"/>
  <c r="O23" i="1" s="1"/>
  <c r="O18" i="1"/>
  <c r="O17" i="1"/>
  <c r="N18" i="1"/>
  <c r="N17" i="1"/>
  <c r="C17" i="1"/>
  <c r="O16" i="1"/>
  <c r="C18" i="1"/>
  <c r="C6" i="1"/>
  <c r="C5" i="1"/>
  <c r="C4" i="1"/>
  <c r="O15" i="1"/>
  <c r="O14" i="1"/>
  <c r="O13" i="1"/>
  <c r="O12" i="1"/>
  <c r="O11" i="1"/>
  <c r="O10" i="1"/>
  <c r="O9" i="1"/>
  <c r="O8" i="1"/>
  <c r="O7" i="1"/>
  <c r="O3" i="1"/>
  <c r="O2" i="1"/>
  <c r="O22" i="1" l="1"/>
  <c r="L17" i="1"/>
  <c r="C22" i="1"/>
  <c r="C23" i="1" s="1"/>
  <c r="L21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  <c r="J2" i="1"/>
  <c r="H2" i="1"/>
  <c r="F2" i="1"/>
  <c r="D2" i="1"/>
  <c r="N5" i="1" l="1"/>
  <c r="O5" i="1" s="1"/>
  <c r="N6" i="1"/>
  <c r="O6" i="1" s="1"/>
  <c r="N4" i="1"/>
  <c r="O4" i="1" s="1"/>
  <c r="L22" i="1"/>
  <c r="D22" i="1"/>
  <c r="D23" i="1" s="1"/>
  <c r="F22" i="1"/>
  <c r="F23" i="1" s="1"/>
  <c r="H22" i="1"/>
  <c r="H23" i="1" s="1"/>
  <c r="J22" i="1"/>
  <c r="J23" i="1" s="1"/>
  <c r="M22" i="1" l="1"/>
  <c r="L23" i="1"/>
  <c r="M23" i="1" s="1"/>
</calcChain>
</file>

<file path=xl/sharedStrings.xml><?xml version="1.0" encoding="utf-8"?>
<sst xmlns="http://schemas.openxmlformats.org/spreadsheetml/2006/main" count="37" uniqueCount="37">
  <si>
    <t>Fazenda</t>
  </si>
  <si>
    <t>area</t>
  </si>
  <si>
    <t>Estimativa_Inicial</t>
  </si>
  <si>
    <t>Safra Jun/24</t>
  </si>
  <si>
    <t>Safra Jul/24</t>
  </si>
  <si>
    <t>AREA A</t>
  </si>
  <si>
    <t>BOA</t>
  </si>
  <si>
    <t>CB I</t>
  </si>
  <si>
    <t>CB II</t>
  </si>
  <si>
    <t>CB III</t>
  </si>
  <si>
    <t>FUNIL</t>
  </si>
  <si>
    <t>IG</t>
  </si>
  <si>
    <t>MJ</t>
  </si>
  <si>
    <t>PN</t>
  </si>
  <si>
    <t>ROSA</t>
  </si>
  <si>
    <t>RB I</t>
  </si>
  <si>
    <t>STA ANA</t>
  </si>
  <si>
    <t>STA CLARA</t>
  </si>
  <si>
    <t>STA MARIA</t>
  </si>
  <si>
    <t>SLP</t>
  </si>
  <si>
    <t>SF I</t>
  </si>
  <si>
    <t>SF II</t>
  </si>
  <si>
    <t>SÃO FRANCISCO III</t>
  </si>
  <si>
    <t>SÃO FRANCISCO IV</t>
  </si>
  <si>
    <t>MIRANTE</t>
  </si>
  <si>
    <t>TOTAL</t>
  </si>
  <si>
    <t>TOTAL PRODUÇÃO</t>
  </si>
  <si>
    <t>Jun/24 (%)</t>
  </si>
  <si>
    <t>Jul/24 (%)</t>
  </si>
  <si>
    <t>Safra Ago/24</t>
  </si>
  <si>
    <t>Ago/24 (%)</t>
  </si>
  <si>
    <t>Safra Set/24</t>
  </si>
  <si>
    <t>Set/24 (%)</t>
  </si>
  <si>
    <t>Out/24 (%)</t>
  </si>
  <si>
    <t>Safra Out/24</t>
  </si>
  <si>
    <t>Safra Nov/24</t>
  </si>
  <si>
    <t>Nov/24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</si>
</sst>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</cellXfs>
  <cellStyles count="2">
    <cellStyle name="Normal" xfId="0" builtinId="0"/>
    <cellStyle name="Normal 2" xfId="1" xr:uid="{C1FE7644-5F13-844C-B446-6624130462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CE6-B2BC-5940-8B81-99A137A1F1E6}">
  <dimension ref="A1:O23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23" sqref="N23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4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34</v>
      </c>
      <c r="M1" s="1" t="s">
        <v>33</v>
      </c>
      <c r="N1" s="1" t="s">
        <v>35</v>
      </c>
      <c r="O1" s="1" t="s">
        <v>36</v>
      </c>
    </row>
    <row r="2" spans="1:15" x14ac:dyDescent="0.2">
      <c r="A2" s="1" t="s">
        <v>5</v>
      </c>
      <c r="B2" s="1">
        <v>91.77</v>
      </c>
      <c r="C2" s="2">
        <v>90000</v>
      </c>
      <c r="D2" s="2">
        <f>$C2*(1+E2%)</f>
        <v>80100</v>
      </c>
      <c r="E2" s="1">
        <v>-11</v>
      </c>
      <c r="F2" s="2">
        <f>$C2*(1+G2%)</f>
        <v>80100</v>
      </c>
      <c r="G2" s="1">
        <v>-11</v>
      </c>
      <c r="H2" s="2">
        <f t="shared" ref="H2:H15" si="0">$C2*(1+I2%)</f>
        <v>80100</v>
      </c>
      <c r="I2" s="1">
        <v>-11</v>
      </c>
      <c r="J2" s="2">
        <f t="shared" ref="J2:J15" si="1">$C2*(1+K2%)</f>
        <v>80100</v>
      </c>
      <c r="K2" s="1">
        <v>-11</v>
      </c>
      <c r="L2" s="2">
        <f t="shared" ref="L2:L15" si="2">$C2*(1+M2%)</f>
        <v>80100</v>
      </c>
      <c r="M2" s="1">
        <v>-11</v>
      </c>
      <c r="N2" s="2">
        <v>76023</v>
      </c>
      <c r="O2" s="2">
        <f t="shared" ref="O2:O18" si="3">(N2/C2-1)*100</f>
        <v>-15.53</v>
      </c>
    </row>
    <row r="3" spans="1:15" x14ac:dyDescent="0.2">
      <c r="A3" s="1" t="s">
        <v>6</v>
      </c>
      <c r="B3" s="1">
        <v>667.43</v>
      </c>
      <c r="C3" s="2">
        <v>800000</v>
      </c>
      <c r="D3" s="2">
        <f t="shared" ref="D3:F21" si="4">$C3*(1+E3%)</f>
        <v>624000</v>
      </c>
      <c r="E3" s="1">
        <v>-22</v>
      </c>
      <c r="F3" s="2">
        <f t="shared" si="4"/>
        <v>586400</v>
      </c>
      <c r="G3" s="1">
        <v>-26.7</v>
      </c>
      <c r="H3" s="2">
        <f t="shared" si="0"/>
        <v>664000</v>
      </c>
      <c r="I3" s="1">
        <v>-17</v>
      </c>
      <c r="J3" s="2">
        <f t="shared" si="1"/>
        <v>632000</v>
      </c>
      <c r="K3" s="1">
        <v>-21</v>
      </c>
      <c r="L3" s="2">
        <f t="shared" si="2"/>
        <v>568000</v>
      </c>
      <c r="M3" s="1">
        <v>-29</v>
      </c>
      <c r="N3" s="2">
        <v>565415</v>
      </c>
      <c r="O3" s="2">
        <f t="shared" si="3"/>
        <v>-29.323125000000005</v>
      </c>
    </row>
    <row r="4" spans="1:15" x14ac:dyDescent="0.2">
      <c r="A4" s="1" t="s">
        <v>7</v>
      </c>
      <c r="B4" s="1">
        <v>219.07</v>
      </c>
      <c r="C4" s="2">
        <f>320000*B4/SUM($B$4:$B$6)</f>
        <v>204017.34524606384</v>
      </c>
      <c r="D4" s="2">
        <f t="shared" si="4"/>
        <v>171374.57000669363</v>
      </c>
      <c r="E4" s="1">
        <v>-16</v>
      </c>
      <c r="F4" s="2">
        <f t="shared" si="4"/>
        <v>182595.52399522715</v>
      </c>
      <c r="G4" s="1">
        <v>-10.5</v>
      </c>
      <c r="H4" s="2">
        <f t="shared" si="0"/>
        <v>179535.26381653617</v>
      </c>
      <c r="I4" s="1">
        <v>-12</v>
      </c>
      <c r="J4" s="2">
        <f t="shared" si="1"/>
        <v>171374.57000669363</v>
      </c>
      <c r="K4" s="1">
        <v>-16</v>
      </c>
      <c r="L4" s="2">
        <f t="shared" si="2"/>
        <v>155053.18238700851</v>
      </c>
      <c r="M4" s="1">
        <v>-24</v>
      </c>
      <c r="N4" s="2">
        <f>248136*L4/(SUM($L$4:$L$6))</f>
        <v>158200.14993742906</v>
      </c>
      <c r="O4" s="2">
        <f t="shared" si="3"/>
        <v>-22.457499999999996</v>
      </c>
    </row>
    <row r="5" spans="1:15" x14ac:dyDescent="0.2">
      <c r="A5" s="1" t="s">
        <v>8</v>
      </c>
      <c r="B5" s="1">
        <v>105</v>
      </c>
      <c r="C5" s="2">
        <f>320000*B5/SUM($B$4:$B$6)</f>
        <v>97785.2798230552</v>
      </c>
      <c r="D5" s="2">
        <f t="shared" si="4"/>
        <v>82139.635051366364</v>
      </c>
      <c r="E5" s="1">
        <v>-16</v>
      </c>
      <c r="F5" s="2">
        <f t="shared" si="4"/>
        <v>87517.825441634399</v>
      </c>
      <c r="G5" s="1">
        <v>-10.5</v>
      </c>
      <c r="H5" s="2">
        <f t="shared" si="0"/>
        <v>76272.518261983059</v>
      </c>
      <c r="I5" s="1">
        <v>-22</v>
      </c>
      <c r="J5" s="2">
        <f t="shared" si="1"/>
        <v>82139.635051366364</v>
      </c>
      <c r="K5" s="1">
        <v>-16</v>
      </c>
      <c r="L5" s="2">
        <f t="shared" si="2"/>
        <v>74316.812665521953</v>
      </c>
      <c r="M5" s="1">
        <v>-24</v>
      </c>
      <c r="N5" s="2">
        <f>248136*L5/(SUM($L$4:$L$6))</f>
        <v>75825.150606792595</v>
      </c>
      <c r="O5" s="2">
        <f t="shared" si="3"/>
        <v>-22.457499999999985</v>
      </c>
    </row>
    <row r="6" spans="1:15" x14ac:dyDescent="0.2">
      <c r="A6" s="1" t="s">
        <v>9</v>
      </c>
      <c r="B6" s="1">
        <v>19.54</v>
      </c>
      <c r="C6" s="2">
        <f>320000*B6/SUM($B$4:$B$6)</f>
        <v>18197.374930880938</v>
      </c>
      <c r="D6" s="2">
        <f t="shared" si="4"/>
        <v>15285.794941939988</v>
      </c>
      <c r="E6" s="1">
        <v>-16</v>
      </c>
      <c r="F6" s="2">
        <f t="shared" si="4"/>
        <v>16286.650563138441</v>
      </c>
      <c r="G6" s="1">
        <v>-10.5</v>
      </c>
      <c r="H6" s="2">
        <f t="shared" si="0"/>
        <v>6733.0287244259471</v>
      </c>
      <c r="I6" s="1">
        <v>-63</v>
      </c>
      <c r="J6" s="2">
        <f t="shared" si="1"/>
        <v>15285.794941939988</v>
      </c>
      <c r="K6" s="1">
        <v>-16</v>
      </c>
      <c r="L6" s="2">
        <f t="shared" si="2"/>
        <v>13830.004947469513</v>
      </c>
      <c r="M6" s="1">
        <v>-24</v>
      </c>
      <c r="N6" s="2">
        <f>248136*L6/(SUM($L$4:$L$6))</f>
        <v>14110.699455778353</v>
      </c>
      <c r="O6" s="2">
        <f t="shared" si="3"/>
        <v>-22.457499999999996</v>
      </c>
    </row>
    <row r="7" spans="1:15" x14ac:dyDescent="0.2">
      <c r="A7" s="1" t="s">
        <v>10</v>
      </c>
      <c r="B7" s="1">
        <v>415.09</v>
      </c>
      <c r="C7" s="2">
        <v>320000</v>
      </c>
      <c r="D7" s="2">
        <f t="shared" si="4"/>
        <v>272000</v>
      </c>
      <c r="E7" s="1">
        <v>-15</v>
      </c>
      <c r="F7" s="2">
        <f t="shared" si="4"/>
        <v>273280</v>
      </c>
      <c r="G7" s="1">
        <v>-14.6</v>
      </c>
      <c r="H7" s="2">
        <f t="shared" si="0"/>
        <v>275200</v>
      </c>
      <c r="I7" s="1">
        <v>-14</v>
      </c>
      <c r="J7" s="2">
        <f t="shared" si="1"/>
        <v>278400</v>
      </c>
      <c r="K7" s="1">
        <v>-13</v>
      </c>
      <c r="L7" s="2">
        <f t="shared" si="2"/>
        <v>278400</v>
      </c>
      <c r="M7" s="1">
        <v>-13</v>
      </c>
      <c r="N7" s="2">
        <v>285553</v>
      </c>
      <c r="O7" s="2">
        <f t="shared" si="3"/>
        <v>-10.764687500000003</v>
      </c>
    </row>
    <row r="8" spans="1:15" x14ac:dyDescent="0.2">
      <c r="A8" s="1" t="s">
        <v>11</v>
      </c>
      <c r="B8" s="1">
        <v>686.75</v>
      </c>
      <c r="C8" s="2">
        <v>1060000</v>
      </c>
      <c r="D8" s="2">
        <f t="shared" si="4"/>
        <v>911600</v>
      </c>
      <c r="E8" s="1">
        <v>-14.000000000000002</v>
      </c>
      <c r="F8" s="2">
        <f t="shared" si="4"/>
        <v>940220</v>
      </c>
      <c r="G8" s="1">
        <v>-11.3</v>
      </c>
      <c r="H8" s="2">
        <f t="shared" si="0"/>
        <v>837400</v>
      </c>
      <c r="I8" s="1">
        <v>-21</v>
      </c>
      <c r="J8" s="2">
        <f t="shared" si="1"/>
        <v>826800</v>
      </c>
      <c r="K8" s="1">
        <v>-22</v>
      </c>
      <c r="L8" s="2">
        <f t="shared" si="2"/>
        <v>826800</v>
      </c>
      <c r="M8" s="1">
        <v>-22</v>
      </c>
      <c r="N8" s="2">
        <v>844068</v>
      </c>
      <c r="O8" s="2">
        <f t="shared" si="3"/>
        <v>-20.370943396226416</v>
      </c>
    </row>
    <row r="9" spans="1:15" x14ac:dyDescent="0.2">
      <c r="A9" s="1" t="s">
        <v>12</v>
      </c>
      <c r="B9" s="1">
        <v>390</v>
      </c>
      <c r="C9" s="2">
        <v>320000</v>
      </c>
      <c r="D9" s="2">
        <f t="shared" si="4"/>
        <v>131200</v>
      </c>
      <c r="E9" s="1">
        <v>-59</v>
      </c>
      <c r="F9" s="2">
        <f t="shared" si="4"/>
        <v>128960.00000000001</v>
      </c>
      <c r="G9" s="1">
        <v>-59.7</v>
      </c>
      <c r="H9" s="2">
        <f t="shared" si="0"/>
        <v>124800</v>
      </c>
      <c r="I9" s="1">
        <v>-61</v>
      </c>
      <c r="J9" s="2">
        <f t="shared" si="1"/>
        <v>140799.99999999997</v>
      </c>
      <c r="K9" s="1">
        <v>-56</v>
      </c>
      <c r="L9" s="2">
        <f t="shared" si="2"/>
        <v>134400</v>
      </c>
      <c r="M9" s="1">
        <v>-58</v>
      </c>
      <c r="N9" s="2">
        <v>121187</v>
      </c>
      <c r="O9" s="2">
        <f t="shared" si="3"/>
        <v>-62.129062499999996</v>
      </c>
    </row>
    <row r="10" spans="1:15" x14ac:dyDescent="0.2">
      <c r="A10" s="1" t="s">
        <v>13</v>
      </c>
      <c r="B10" s="1">
        <v>264.89999999999998</v>
      </c>
      <c r="C10" s="2">
        <v>280000</v>
      </c>
      <c r="D10" s="2">
        <f t="shared" si="4"/>
        <v>134400</v>
      </c>
      <c r="E10" s="1">
        <v>-52</v>
      </c>
      <c r="F10" s="2">
        <f t="shared" si="4"/>
        <v>122360.00000000001</v>
      </c>
      <c r="G10" s="1">
        <v>-56.3</v>
      </c>
      <c r="H10" s="2">
        <f t="shared" si="0"/>
        <v>137200</v>
      </c>
      <c r="I10" s="1">
        <v>-51</v>
      </c>
      <c r="J10" s="2">
        <f t="shared" si="1"/>
        <v>114800.00000000001</v>
      </c>
      <c r="K10" s="1">
        <v>-59</v>
      </c>
      <c r="L10" s="2">
        <f t="shared" si="2"/>
        <v>120400.00000000001</v>
      </c>
      <c r="M10" s="1">
        <v>-57</v>
      </c>
      <c r="N10" s="2">
        <v>112732</v>
      </c>
      <c r="O10" s="2">
        <f t="shared" si="3"/>
        <v>-59.738571428571433</v>
      </c>
    </row>
    <row r="11" spans="1:15" x14ac:dyDescent="0.2">
      <c r="A11" s="1" t="s">
        <v>14</v>
      </c>
      <c r="B11" s="1">
        <v>76.599999999999994</v>
      </c>
      <c r="C11" s="2">
        <v>90000</v>
      </c>
      <c r="D11" s="2">
        <f t="shared" si="4"/>
        <v>85500</v>
      </c>
      <c r="E11" s="1">
        <v>-5</v>
      </c>
      <c r="F11" s="2">
        <f t="shared" si="4"/>
        <v>85860</v>
      </c>
      <c r="G11" s="1">
        <v>-4.5999999999999996</v>
      </c>
      <c r="H11" s="2">
        <f t="shared" si="0"/>
        <v>84600</v>
      </c>
      <c r="I11" s="1">
        <v>-6</v>
      </c>
      <c r="J11" s="2">
        <f t="shared" si="1"/>
        <v>84600</v>
      </c>
      <c r="K11" s="1">
        <v>-6</v>
      </c>
      <c r="L11" s="2">
        <f t="shared" si="2"/>
        <v>84600</v>
      </c>
      <c r="M11" s="1">
        <v>-6</v>
      </c>
      <c r="N11" s="2">
        <v>84290</v>
      </c>
      <c r="O11" s="2">
        <f t="shared" si="3"/>
        <v>-6.3444444444444414</v>
      </c>
    </row>
    <row r="12" spans="1:15" x14ac:dyDescent="0.2">
      <c r="A12" s="1" t="s">
        <v>15</v>
      </c>
      <c r="B12" s="1">
        <v>502.42</v>
      </c>
      <c r="C12" s="2">
        <v>460000</v>
      </c>
      <c r="D12" s="2">
        <f t="shared" si="4"/>
        <v>239200</v>
      </c>
      <c r="E12" s="1">
        <v>-48</v>
      </c>
      <c r="F12" s="2">
        <f t="shared" si="4"/>
        <v>249320.00000000003</v>
      </c>
      <c r="G12" s="1">
        <v>-45.8</v>
      </c>
      <c r="H12" s="2">
        <f t="shared" si="0"/>
        <v>262200</v>
      </c>
      <c r="I12" s="1">
        <v>-43</v>
      </c>
      <c r="J12" s="2">
        <f t="shared" si="1"/>
        <v>276000</v>
      </c>
      <c r="K12" s="1">
        <v>-40</v>
      </c>
      <c r="L12" s="2">
        <f t="shared" si="2"/>
        <v>271400.00000000006</v>
      </c>
      <c r="M12" s="1">
        <v>-41</v>
      </c>
      <c r="N12" s="2">
        <v>276451</v>
      </c>
      <c r="O12" s="2">
        <f t="shared" si="3"/>
        <v>-39.901956521739137</v>
      </c>
    </row>
    <row r="13" spans="1:15" x14ac:dyDescent="0.2">
      <c r="A13" s="1" t="s">
        <v>16</v>
      </c>
      <c r="B13" s="1">
        <v>762.06</v>
      </c>
      <c r="C13" s="2">
        <v>620000</v>
      </c>
      <c r="D13" s="2">
        <f t="shared" si="4"/>
        <v>483600</v>
      </c>
      <c r="E13" s="1">
        <v>-22</v>
      </c>
      <c r="F13" s="2">
        <f t="shared" si="4"/>
        <v>487320</v>
      </c>
      <c r="G13" s="1">
        <v>-21.4</v>
      </c>
      <c r="H13" s="2">
        <f t="shared" si="0"/>
        <v>533200</v>
      </c>
      <c r="I13" s="1">
        <v>-14</v>
      </c>
      <c r="J13" s="2">
        <f t="shared" si="1"/>
        <v>564200</v>
      </c>
      <c r="K13" s="1">
        <v>-9</v>
      </c>
      <c r="L13" s="2">
        <f t="shared" si="2"/>
        <v>551800</v>
      </c>
      <c r="M13" s="1">
        <v>-11</v>
      </c>
      <c r="N13" s="2">
        <v>556433</v>
      </c>
      <c r="O13" s="2">
        <f t="shared" si="3"/>
        <v>-10.252741935483867</v>
      </c>
    </row>
    <row r="14" spans="1:15" x14ac:dyDescent="0.2">
      <c r="A14" s="1" t="s">
        <v>17</v>
      </c>
      <c r="B14" s="1">
        <v>288.42</v>
      </c>
      <c r="C14" s="2">
        <v>120000</v>
      </c>
      <c r="D14" s="2">
        <f t="shared" si="4"/>
        <v>122400</v>
      </c>
      <c r="E14" s="1">
        <v>2</v>
      </c>
      <c r="F14" s="2">
        <f t="shared" si="4"/>
        <v>122880</v>
      </c>
      <c r="G14" s="1">
        <v>2.4</v>
      </c>
      <c r="H14" s="2">
        <f t="shared" si="0"/>
        <v>130800.00000000001</v>
      </c>
      <c r="I14" s="1">
        <v>9</v>
      </c>
      <c r="J14" s="2">
        <f t="shared" si="1"/>
        <v>117600</v>
      </c>
      <c r="K14" s="1">
        <v>-2</v>
      </c>
      <c r="L14" s="2">
        <f t="shared" si="2"/>
        <v>117600</v>
      </c>
      <c r="M14" s="1">
        <v>-2</v>
      </c>
      <c r="N14" s="2">
        <v>117799</v>
      </c>
      <c r="O14" s="2">
        <f t="shared" si="3"/>
        <v>-1.8341666666666701</v>
      </c>
    </row>
    <row r="15" spans="1:15" x14ac:dyDescent="0.2">
      <c r="A15" s="1" t="s">
        <v>18</v>
      </c>
      <c r="B15" s="1">
        <v>589.05999999999995</v>
      </c>
      <c r="C15" s="2">
        <v>750000</v>
      </c>
      <c r="D15" s="2">
        <f t="shared" si="4"/>
        <v>577500</v>
      </c>
      <c r="E15" s="1">
        <v>-23</v>
      </c>
      <c r="F15" s="2">
        <f t="shared" si="4"/>
        <v>580500</v>
      </c>
      <c r="G15" s="1">
        <v>-22.6</v>
      </c>
      <c r="H15" s="2">
        <f t="shared" si="0"/>
        <v>600000</v>
      </c>
      <c r="I15" s="1">
        <v>-20</v>
      </c>
      <c r="J15" s="2">
        <f t="shared" si="1"/>
        <v>570000</v>
      </c>
      <c r="K15" s="1">
        <v>-24</v>
      </c>
      <c r="L15" s="2">
        <f t="shared" si="2"/>
        <v>555000</v>
      </c>
      <c r="M15" s="1">
        <v>-26</v>
      </c>
      <c r="N15" s="2">
        <v>554019</v>
      </c>
      <c r="O15" s="2">
        <f t="shared" si="3"/>
        <v>-26.130799999999997</v>
      </c>
    </row>
    <row r="16" spans="1:15" x14ac:dyDescent="0.2">
      <c r="A16" s="1" t="s">
        <v>19</v>
      </c>
      <c r="B16" s="1">
        <v>523.29999999999995</v>
      </c>
      <c r="C16" s="2">
        <v>190000</v>
      </c>
      <c r="D16" s="2">
        <f t="shared" si="4"/>
        <v>169100</v>
      </c>
      <c r="E16" s="1">
        <v>-11</v>
      </c>
      <c r="F16" s="2">
        <f t="shared" si="4"/>
        <v>158460</v>
      </c>
      <c r="G16" s="1">
        <v>-16.600000000000001</v>
      </c>
      <c r="H16" s="2">
        <f>$C16*(1+I16%)</f>
        <v>150100</v>
      </c>
      <c r="I16" s="1">
        <v>-21</v>
      </c>
      <c r="J16" s="2">
        <f>$C16*(1+K16%)</f>
        <v>146300</v>
      </c>
      <c r="K16" s="1">
        <v>-23</v>
      </c>
      <c r="L16" s="2">
        <f>$C16*(1+M16%)</f>
        <v>146300</v>
      </c>
      <c r="M16" s="1">
        <v>-23</v>
      </c>
      <c r="N16" s="2">
        <v>149755</v>
      </c>
      <c r="O16" s="2">
        <f t="shared" si="3"/>
        <v>-21.181578947368418</v>
      </c>
    </row>
    <row r="17" spans="1:15" x14ac:dyDescent="0.2">
      <c r="A17" s="1" t="s">
        <v>20</v>
      </c>
      <c r="B17" s="1">
        <v>243.5</v>
      </c>
      <c r="C17" s="2">
        <f>85545*$B17/(SUM($B$17:$B$18))</f>
        <v>59435.065768824716</v>
      </c>
      <c r="D17" s="2">
        <f t="shared" si="4"/>
        <v>105794.417068508</v>
      </c>
      <c r="E17" s="1">
        <v>78</v>
      </c>
      <c r="F17" s="2">
        <f t="shared" si="4"/>
        <v>99375.429965474934</v>
      </c>
      <c r="G17" s="1">
        <v>67.2</v>
      </c>
      <c r="H17" s="2">
        <f t="shared" ref="H17:H22" si="5">$C17*(1+I17%)</f>
        <v>90341.299968613574</v>
      </c>
      <c r="I17" s="1">
        <v>52</v>
      </c>
      <c r="J17" s="2">
        <f t="shared" ref="J17:J21" si="6">$C17*(1+K17%)</f>
        <v>104605.7157531315</v>
      </c>
      <c r="K17" s="1">
        <v>76</v>
      </c>
      <c r="L17" s="2">
        <f>$C17*(1+M17%)</f>
        <v>106388.76772619624</v>
      </c>
      <c r="M17" s="1">
        <v>79</v>
      </c>
      <c r="N17" s="2">
        <f>147146*$B17/(SUM($B$17:$B$18))</f>
        <v>102234.28824150425</v>
      </c>
      <c r="O17" s="2">
        <f t="shared" si="3"/>
        <v>72.010053188380382</v>
      </c>
    </row>
    <row r="18" spans="1:15" x14ac:dyDescent="0.2">
      <c r="A18" s="1" t="s">
        <v>21</v>
      </c>
      <c r="B18" s="1">
        <v>106.97</v>
      </c>
      <c r="C18" s="2">
        <f>85545*B18/(SUM($B$17:$B$18))</f>
        <v>26109.934231175277</v>
      </c>
      <c r="D18" s="2">
        <f t="shared" si="4"/>
        <v>46475.682931491996</v>
      </c>
      <c r="E18" s="1">
        <v>78</v>
      </c>
      <c r="F18" s="2">
        <f t="shared" si="4"/>
        <v>43655.810034525064</v>
      </c>
      <c r="G18" s="1">
        <v>67.2</v>
      </c>
      <c r="H18" s="2">
        <f t="shared" si="5"/>
        <v>39687.100031386421</v>
      </c>
      <c r="I18" s="1">
        <v>52</v>
      </c>
      <c r="J18" s="2">
        <f t="shared" si="6"/>
        <v>45953.484246868487</v>
      </c>
      <c r="K18" s="1">
        <v>76</v>
      </c>
      <c r="L18" s="2">
        <f t="shared" ref="L18:L21" si="7">$C18*(1+M18%)</f>
        <v>46736.78227380375</v>
      </c>
      <c r="M18" s="1">
        <v>79</v>
      </c>
      <c r="N18" s="2">
        <f>147146*$B18/(SUM($B$17:$B$18))</f>
        <v>44911.71175849573</v>
      </c>
      <c r="O18" s="2">
        <f t="shared" si="3"/>
        <v>72.010053188380382</v>
      </c>
    </row>
    <row r="19" spans="1:15" x14ac:dyDescent="0.2">
      <c r="A19" s="3" t="s">
        <v>22</v>
      </c>
      <c r="B19" s="1">
        <v>24.77</v>
      </c>
      <c r="C19" s="2">
        <v>0</v>
      </c>
      <c r="D19" s="2">
        <f t="shared" si="4"/>
        <v>0</v>
      </c>
      <c r="E19" s="1">
        <v>0</v>
      </c>
      <c r="F19" s="2">
        <f t="shared" si="4"/>
        <v>0</v>
      </c>
      <c r="G19" s="1">
        <v>0</v>
      </c>
      <c r="H19" s="2">
        <f t="shared" si="5"/>
        <v>0</v>
      </c>
      <c r="I19" s="1">
        <v>0</v>
      </c>
      <c r="J19" s="2">
        <f t="shared" si="6"/>
        <v>0</v>
      </c>
      <c r="K19" s="1">
        <v>0</v>
      </c>
      <c r="L19" s="2">
        <f t="shared" si="7"/>
        <v>0</v>
      </c>
      <c r="M19" s="1">
        <v>0</v>
      </c>
      <c r="N19" s="2">
        <v>0</v>
      </c>
      <c r="O19" s="2">
        <v>0</v>
      </c>
    </row>
    <row r="20" spans="1:15" x14ac:dyDescent="0.2">
      <c r="A20" s="3" t="s">
        <v>23</v>
      </c>
      <c r="B20" s="1">
        <v>120</v>
      </c>
      <c r="C20" s="2">
        <v>0</v>
      </c>
      <c r="D20" s="2">
        <f t="shared" si="4"/>
        <v>0</v>
      </c>
      <c r="E20" s="1">
        <v>0</v>
      </c>
      <c r="F20" s="2">
        <f t="shared" si="4"/>
        <v>0</v>
      </c>
      <c r="G20" s="1">
        <v>0</v>
      </c>
      <c r="H20" s="2">
        <f t="shared" si="5"/>
        <v>0</v>
      </c>
      <c r="I20" s="1">
        <v>0</v>
      </c>
      <c r="J20" s="2">
        <f t="shared" si="6"/>
        <v>0</v>
      </c>
      <c r="K20" s="1">
        <v>0</v>
      </c>
      <c r="L20" s="2">
        <f t="shared" si="7"/>
        <v>0</v>
      </c>
      <c r="M20" s="1">
        <v>0</v>
      </c>
      <c r="N20" s="2">
        <v>0</v>
      </c>
      <c r="O20" s="2">
        <v>0</v>
      </c>
    </row>
    <row r="21" spans="1:15" x14ac:dyDescent="0.2">
      <c r="A21" s="1" t="s">
        <v>24</v>
      </c>
      <c r="B21" s="1">
        <v>1500</v>
      </c>
      <c r="C21" s="2">
        <v>0</v>
      </c>
      <c r="D21" s="2">
        <f t="shared" si="4"/>
        <v>0</v>
      </c>
      <c r="E21" s="1">
        <v>0</v>
      </c>
      <c r="F21" s="2">
        <f t="shared" si="4"/>
        <v>0</v>
      </c>
      <c r="G21" s="1">
        <v>0</v>
      </c>
      <c r="H21" s="2">
        <f t="shared" si="5"/>
        <v>0</v>
      </c>
      <c r="I21" s="1">
        <v>0</v>
      </c>
      <c r="J21" s="2">
        <f t="shared" si="6"/>
        <v>0</v>
      </c>
      <c r="K21" s="1">
        <v>0</v>
      </c>
      <c r="L21" s="2">
        <f t="shared" si="7"/>
        <v>0</v>
      </c>
      <c r="M21" s="1">
        <v>0</v>
      </c>
      <c r="N21" s="2">
        <v>0</v>
      </c>
      <c r="O21" s="2">
        <v>0</v>
      </c>
    </row>
    <row r="22" spans="1:15" x14ac:dyDescent="0.2">
      <c r="A22" s="1" t="s">
        <v>25</v>
      </c>
      <c r="B22" s="1">
        <v>6096.65</v>
      </c>
      <c r="C22" s="2">
        <f>SUM(C2:C21)</f>
        <v>5505545</v>
      </c>
      <c r="D22" s="2">
        <f>$C22*(1+E22%)</f>
        <v>4239269.6500000004</v>
      </c>
      <c r="E22" s="1">
        <v>-23</v>
      </c>
      <c r="F22" s="2">
        <f>$C22*(1+G22%)</f>
        <v>4167697.5649999999</v>
      </c>
      <c r="G22" s="1">
        <v>-24.3</v>
      </c>
      <c r="H22" s="2">
        <f t="shared" si="5"/>
        <v>4239269.6500000004</v>
      </c>
      <c r="I22" s="1">
        <v>-23</v>
      </c>
      <c r="J22" s="2">
        <f>$C22*(1+K22%)</f>
        <v>4327358.37</v>
      </c>
      <c r="K22" s="1">
        <v>-21.4</v>
      </c>
      <c r="L22" s="2">
        <f>SUM(L2:L21)</f>
        <v>4131125.5500000003</v>
      </c>
      <c r="M22" s="2">
        <f>(L22/C22-1)*100</f>
        <v>-24.964276016270858</v>
      </c>
      <c r="N22" s="2">
        <f>SUM(N2:N21)</f>
        <v>4139007</v>
      </c>
      <c r="O22" s="2">
        <f>(N22/C22-1)*100</f>
        <v>-24.82112125139292</v>
      </c>
    </row>
    <row r="23" spans="1:15" x14ac:dyDescent="0.2">
      <c r="A23" s="1" t="s">
        <v>26</v>
      </c>
      <c r="B23" s="1">
        <v>6096.65</v>
      </c>
      <c r="C23" s="2">
        <f>C22</f>
        <v>5505545</v>
      </c>
      <c r="D23" s="2">
        <f>D22</f>
        <v>4239269.6500000004</v>
      </c>
      <c r="E23" s="1">
        <v>-23</v>
      </c>
      <c r="F23" s="2">
        <f>F22</f>
        <v>4167697.5649999999</v>
      </c>
      <c r="G23" s="1">
        <v>-24.3</v>
      </c>
      <c r="H23" s="2">
        <f>H22</f>
        <v>4239269.6500000004</v>
      </c>
      <c r="I23" s="1">
        <v>-23</v>
      </c>
      <c r="J23" s="2">
        <f>J22</f>
        <v>4327358.37</v>
      </c>
      <c r="K23" s="1">
        <v>-21.4</v>
      </c>
      <c r="L23" s="2">
        <f>L22</f>
        <v>4131125.5500000003</v>
      </c>
      <c r="M23" s="2">
        <f>(L23/C23-1)*100</f>
        <v>-24.964276016270858</v>
      </c>
      <c r="N23" s="2">
        <f>N22</f>
        <v>4139007</v>
      </c>
      <c r="O23" s="2">
        <f>(N23/C23-1)*100</f>
        <v>-24.82112125139292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dcterms:created xsi:type="dcterms:W3CDTF">2024-10-25T13:07:33Z</dcterms:created>
  <dcterms:modified xsi:type="dcterms:W3CDTF">2024-12-18T16:01:33Z</dcterms:modified>
</cp:coreProperties>
</file>