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71512790-8116-5A43-B914-8A80FBF536BE}" xr6:coauthVersionLast="47" xr6:coauthVersionMax="47" xr10:uidLastSave="{00000000-0000-0000-0000-000000000000}"/>
  <bookViews>
    <workbookView xWindow="4440" yWindow="940" windowWidth="24960" windowHeight="1654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Sheet2!$A$1:$Q$70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0" i="2"/>
  <c r="N70" i="2" s="1"/>
  <c r="M69" i="2"/>
  <c r="N69" i="2" s="1"/>
  <c r="M68" i="2"/>
  <c r="N68" i="2" s="1"/>
  <c r="Q67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<sst xmlns="http://schemas.openxmlformats.org/spreadsheetml/2006/main" count="952" uniqueCount="353">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</sst>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362.15</v>
      </c>
      <c r="M6" s="177">
        <f>(L6+H6)*1.3228</f>
        <v>518.73601999999994</v>
      </c>
      <c r="N6" s="167">
        <f>(E6*(M6+H6))</f>
        <v>175595.52639999997</v>
      </c>
      <c r="O6" s="178">
        <v>5.7</v>
      </c>
      <c r="P6" s="167">
        <f t="shared" ref="P6:P16" si="1">M6*O6</f>
        <v>2956.795314</v>
      </c>
      <c r="Q6" s="167">
        <f t="shared" ref="Q6:Q16" si="2">P6*E6</f>
        <v>946174.50047999993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362.15</v>
      </c>
      <c r="M7" s="177">
        <f>(L7+H7)*1.3228</f>
        <v>518.73601999999994</v>
      </c>
      <c r="N7" s="167">
        <f>(E7*(M7+H7))</f>
        <v>175595.52639999997</v>
      </c>
      <c r="O7" s="178">
        <v>5.7</v>
      </c>
      <c r="P7" s="167">
        <f t="shared" si="1"/>
        <v>2956.795314</v>
      </c>
      <c r="Q7" s="167">
        <f t="shared" si="2"/>
        <v>946174.50047999993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362.15</v>
      </c>
      <c r="M8" s="177">
        <f>(L8+H8)*1.3228</f>
        <v>518.73601999999994</v>
      </c>
      <c r="N8" s="167">
        <f>(E8*(M8+H8))</f>
        <v>175595.52639999997</v>
      </c>
      <c r="O8" s="178">
        <v>5.7</v>
      </c>
      <c r="P8" s="167">
        <f t="shared" si="1"/>
        <v>2956.795314</v>
      </c>
      <c r="Q8" s="167">
        <f t="shared" si="2"/>
        <v>946174.50047999993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362.15</v>
      </c>
      <c r="M9" s="177">
        <f>(L9+H9)*1.3228</f>
        <v>518.73601999999994</v>
      </c>
      <c r="N9" s="167">
        <f>(E9*(M9+H9))</f>
        <v>175595.52639999997</v>
      </c>
      <c r="O9" s="178">
        <v>5.7</v>
      </c>
      <c r="P9" s="167">
        <f t="shared" si="1"/>
        <v>2956.795314</v>
      </c>
      <c r="Q9" s="167">
        <f t="shared" si="2"/>
        <v>946174.50047999993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70.400000000000006</v>
      </c>
      <c r="M10" s="177">
        <f>(L10+H10)*1.3228</f>
        <v>132.80912000000001</v>
      </c>
      <c r="N10" s="167">
        <f>(E10*(M10+H10))</f>
        <v>52098.918400000002</v>
      </c>
      <c r="O10" s="178">
        <v>5.7</v>
      </c>
      <c r="P10" s="167">
        <f t="shared" si="1"/>
        <v>757.0119840000001</v>
      </c>
      <c r="Q10" s="167">
        <f t="shared" si="2"/>
        <v>242243.83488000004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362.15</v>
      </c>
      <c r="M11" s="177">
        <f t="shared" ref="M11:M16" si="4">(L11+H11)*1.3228</f>
        <v>516.09041999999999</v>
      </c>
      <c r="N11" s="167">
        <f t="shared" ref="N11:N16" si="5">(E11*(M11+H11))</f>
        <v>174108.9344</v>
      </c>
      <c r="O11" s="178">
        <v>5.7</v>
      </c>
      <c r="P11" s="167">
        <f t="shared" si="1"/>
        <v>2941.7153940000003</v>
      </c>
      <c r="Q11" s="167">
        <f t="shared" si="2"/>
        <v>941348.92608000012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362.15</v>
      </c>
      <c r="M12" s="177">
        <f t="shared" si="4"/>
        <v>516.09041999999999</v>
      </c>
      <c r="N12" s="167">
        <f t="shared" si="5"/>
        <v>174108.9344</v>
      </c>
      <c r="O12" s="178">
        <v>5.7</v>
      </c>
      <c r="P12" s="167">
        <f t="shared" si="1"/>
        <v>2941.7153940000003</v>
      </c>
      <c r="Q12" s="167">
        <f t="shared" si="2"/>
        <v>941348.92608000012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70.400000000000006</v>
      </c>
      <c r="M13" s="177">
        <f t="shared" si="4"/>
        <v>130.16352000000001</v>
      </c>
      <c r="N13" s="167">
        <f t="shared" si="5"/>
        <v>50612.326400000005</v>
      </c>
      <c r="O13" s="178">
        <v>5.7</v>
      </c>
      <c r="P13" s="167">
        <f t="shared" si="1"/>
        <v>741.93206400000008</v>
      </c>
      <c r="Q13" s="167">
        <f t="shared" si="2"/>
        <v>237418.26048000003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343.35</v>
      </c>
      <c r="M14" s="177">
        <f t="shared" si="4"/>
        <v>491.22178000000002</v>
      </c>
      <c r="N14" s="167">
        <f t="shared" si="5"/>
        <v>166150.96960000001</v>
      </c>
      <c r="O14" s="178">
        <v>5.7</v>
      </c>
      <c r="P14" s="167">
        <f t="shared" si="1"/>
        <v>2799.9641460000003</v>
      </c>
      <c r="Q14" s="167">
        <f t="shared" si="2"/>
        <v>895988.52672000008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70.400000000000006</v>
      </c>
      <c r="M15" s="177">
        <f t="shared" si="4"/>
        <v>64.023520000000005</v>
      </c>
      <c r="N15" s="167">
        <f t="shared" si="5"/>
        <v>13447.526400000002</v>
      </c>
      <c r="O15" s="178">
        <v>5.7</v>
      </c>
      <c r="P15" s="167">
        <f t="shared" si="1"/>
        <v>364.93406400000003</v>
      </c>
      <c r="Q15" s="167">
        <f t="shared" si="2"/>
        <v>116778.90048000001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362.15</v>
      </c>
      <c r="M16" s="177">
        <f t="shared" si="4"/>
        <v>549.16041999999993</v>
      </c>
      <c r="N16" s="167">
        <f t="shared" si="5"/>
        <v>192691.33439999999</v>
      </c>
      <c r="O16" s="178">
        <v>5.7</v>
      </c>
      <c r="P16" s="167">
        <f t="shared" si="1"/>
        <v>3130.2143939999996</v>
      </c>
      <c r="Q16" s="167">
        <f t="shared" si="2"/>
        <v>1001668.6060799998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447.17880571428566</v>
      </c>
      <c r="N19" s="183">
        <f>SUM(N5:N18)</f>
        <v>2003361.0495999998</v>
      </c>
      <c r="O19" s="184"/>
      <c r="P19" s="185">
        <f>Q19/E19</f>
        <v>2429.6263354285711</v>
      </c>
      <c r="Q19" s="183">
        <f>SUM(Q5:Q18)</f>
        <v>10884725.982719999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362.15</v>
      </c>
      <c r="K25" s="163"/>
      <c r="L25" s="197">
        <v>45973</v>
      </c>
      <c r="M25" s="163"/>
      <c r="N25" s="198">
        <f>(H25-I25)*1.3228*D25</f>
        <v>-1215702.8612189998</v>
      </c>
      <c r="O25" s="178">
        <f>O5</f>
        <v>5.7</v>
      </c>
      <c r="Q25" s="198">
        <f>N25*O25</f>
        <v>-6929506.3089482989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362.15</v>
      </c>
      <c r="K26" s="163"/>
      <c r="L26" s="197">
        <v>45973</v>
      </c>
      <c r="M26" s="163"/>
      <c r="N26" s="198">
        <f>(H26-I26)*1.3228*D26</f>
        <v>-435897.29042999994</v>
      </c>
      <c r="O26" s="178">
        <f>O6</f>
        <v>5.7</v>
      </c>
      <c r="Q26" s="198">
        <f t="shared" ref="Q26:Q27" si="6">N26*O26</f>
        <v>-2484614.5554509996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362.15</v>
      </c>
      <c r="K27" s="163"/>
      <c r="L27" s="197">
        <v>45980</v>
      </c>
      <c r="M27" s="163"/>
      <c r="N27" s="198">
        <f>(H27-I27)*1.3228*D27</f>
        <v>-556321.7218859999</v>
      </c>
      <c r="O27" s="178">
        <f>O7</f>
        <v>5.7</v>
      </c>
      <c r="Q27" s="198">
        <f t="shared" si="6"/>
        <v>-3171033.8147501997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-2207921.8735349998</v>
      </c>
      <c r="O28" s="201"/>
      <c r="P28" s="201"/>
      <c r="Q28" s="202">
        <f>SUM(Q25:Q27)</f>
        <v>-12585154.679149499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309.75</v>
      </c>
      <c r="K57" s="178">
        <f>O8</f>
        <v>5.7</v>
      </c>
      <c r="L57" s="197">
        <v>46345</v>
      </c>
      <c r="M57" s="198"/>
      <c r="N57" s="198">
        <f>(H57-I57)*1.3228*D57</f>
        <v>-30207.36158999996</v>
      </c>
      <c r="O57" s="166">
        <f>O25</f>
        <v>5.7</v>
      </c>
      <c r="Q57" s="198">
        <f>N57*O57</f>
        <v>-172181.96106299979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309.75</v>
      </c>
      <c r="K58" s="178">
        <f>O9</f>
        <v>5.7</v>
      </c>
      <c r="L58" s="197">
        <v>46345</v>
      </c>
      <c r="M58" s="198"/>
      <c r="N58" s="198">
        <f>(H58-I58)*1.3228*D58</f>
        <v>37951.396559999936</v>
      </c>
      <c r="O58" s="166">
        <f>O26</f>
        <v>5.7</v>
      </c>
      <c r="Q58" s="198">
        <f>N58*O58</f>
        <v>216322.96039199963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7744.0349699999751</v>
      </c>
      <c r="O59" s="201"/>
      <c r="P59" s="201"/>
      <c r="Q59" s="202">
        <f>SUM(Q56:Q58)</f>
        <v>44140.999328999838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0"/>
  <sheetViews>
    <sheetView zoomScale="80" zoomScaleNormal="80" workbookViewId="0">
      <pane ySplit="1" topLeftCell="A53" activePane="bottomLeft" state="frozen"/>
      <selection pane="bottomLeft" activeCell="E46" sqref="E46:E6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C67" s="2" t="s">
        <v>89</v>
      </c>
      <c r="D67" s="159" t="s">
        <v>331</v>
      </c>
      <c r="E67" s="2">
        <f>3000-E66-E65</f>
        <v>2968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8"/>
      <c r="N67" s="3"/>
      <c r="P67" s="3">
        <v>1600</v>
      </c>
      <c r="Q67" s="3">
        <f>E67*P67</f>
        <v>4748800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f>7000-4800-E69-E70</f>
        <v>1686.5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5">
        <v>325</v>
      </c>
      <c r="M68" s="155">
        <f>(L68+H68)*1.3228</f>
        <v>429.90999999999997</v>
      </c>
      <c r="N68" s="3">
        <f>M68*E68</f>
        <v>725043.21499999997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64.5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1</v>
      </c>
      <c r="K69" s="158">
        <v>45992</v>
      </c>
      <c r="L69" s="155">
        <v>330</v>
      </c>
      <c r="M69" s="155">
        <f>(L69+H69)*1.3228</f>
        <v>436.524</v>
      </c>
      <c r="N69" s="3">
        <f>M69*E69</f>
        <v>28155.797999999999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449</v>
      </c>
      <c r="F70" s="2" t="s">
        <v>32</v>
      </c>
      <c r="G70" s="2" t="s">
        <v>32</v>
      </c>
      <c r="H70" s="2">
        <v>0</v>
      </c>
      <c r="I70" s="158">
        <v>46082</v>
      </c>
      <c r="J70" s="2">
        <v>1</v>
      </c>
      <c r="K70" s="158">
        <v>46082</v>
      </c>
      <c r="L70" s="155">
        <v>325</v>
      </c>
      <c r="M70" s="155">
        <f>(L70+H70)*1.3228</f>
        <v>429.90999999999997</v>
      </c>
      <c r="N70" s="3">
        <f>M70*E70</f>
        <v>193029.59</v>
      </c>
    </row>
  </sheetData>
  <autoFilter ref="A1:Q70" xr:uid="{E433115D-D1E6-C943-B0EC-2BC4BD1B44BA}">
    <sortState xmlns:xlrd2="http://schemas.microsoft.com/office/spreadsheetml/2017/richdata2" ref="A2:Q70">
      <sortCondition ref="B1:B70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45890</v>
      </c>
    </row>
    <row r="2" spans="1:4" x14ac:dyDescent="0.2">
      <c r="A2" s="158">
        <v>45930</v>
      </c>
      <c r="B2" s="155">
        <v>372.45</v>
      </c>
      <c r="C2" s="155">
        <f t="shared" ref="C2:C12" si="0">B2*1.3228</f>
        <v>492.67685999999998</v>
      </c>
    </row>
    <row r="3" spans="1:4" x14ac:dyDescent="0.2">
      <c r="A3" s="158">
        <v>46021</v>
      </c>
      <c r="B3" s="155">
        <v>362.15</v>
      </c>
      <c r="C3" s="155">
        <f t="shared" si="0"/>
        <v>479.05201999999997</v>
      </c>
    </row>
    <row r="4" spans="1:4" x14ac:dyDescent="0.2">
      <c r="A4" s="158">
        <v>46112</v>
      </c>
      <c r="B4" s="155">
        <v>70.400000000000006</v>
      </c>
      <c r="C4" s="155">
        <f t="shared" si="0"/>
        <v>93.12512000000001</v>
      </c>
    </row>
    <row r="5" spans="1:4" x14ac:dyDescent="0.2">
      <c r="A5" s="158">
        <v>46173</v>
      </c>
      <c r="B5" s="155">
        <v>343.35</v>
      </c>
      <c r="C5" s="155">
        <f t="shared" si="0"/>
        <v>454.18338</v>
      </c>
    </row>
    <row r="6" spans="1:4" x14ac:dyDescent="0.2">
      <c r="A6" s="158">
        <v>46231</v>
      </c>
      <c r="B6" s="155">
        <v>333.4</v>
      </c>
      <c r="C6" s="155">
        <f t="shared" si="0"/>
        <v>441.02151999999995</v>
      </c>
    </row>
    <row r="7" spans="1:4" x14ac:dyDescent="0.2">
      <c r="A7" s="158">
        <v>46295</v>
      </c>
      <c r="B7" s="155">
        <v>320.55</v>
      </c>
      <c r="C7" s="155">
        <f t="shared" si="0"/>
        <v>424.02354000000003</v>
      </c>
    </row>
    <row r="8" spans="1:4" x14ac:dyDescent="0.2">
      <c r="A8" s="158">
        <v>46386</v>
      </c>
      <c r="B8" s="155">
        <v>309.75</v>
      </c>
      <c r="C8" s="155">
        <f t="shared" si="0"/>
        <v>409.7373</v>
      </c>
    </row>
    <row r="9" spans="1:4" x14ac:dyDescent="0.2">
      <c r="A9" s="158">
        <v>46477</v>
      </c>
      <c r="B9" s="155">
        <v>302.3</v>
      </c>
      <c r="C9" s="155">
        <f t="shared" si="0"/>
        <v>399.88244000000003</v>
      </c>
    </row>
    <row r="10" spans="1:4" x14ac:dyDescent="0.2">
      <c r="A10" s="158">
        <v>46538</v>
      </c>
      <c r="B10" s="155">
        <v>295.89999999999998</v>
      </c>
      <c r="C10" s="155">
        <f t="shared" si="0"/>
        <v>391.41651999999993</v>
      </c>
    </row>
    <row r="11" spans="1:4" x14ac:dyDescent="0.2">
      <c r="A11" s="158">
        <v>46596</v>
      </c>
      <c r="B11" s="155">
        <v>290.35000000000002</v>
      </c>
      <c r="C11" s="155">
        <f t="shared" si="0"/>
        <v>384.07498000000004</v>
      </c>
    </row>
    <row r="12" spans="1:4" x14ac:dyDescent="0.2">
      <c r="A12" s="158">
        <v>46660</v>
      </c>
      <c r="B12" s="155">
        <v>284.2</v>
      </c>
      <c r="C12" s="155">
        <f t="shared" si="0"/>
        <v>375.93975999999998</v>
      </c>
    </row>
    <row r="13" spans="1:4" x14ac:dyDescent="0.2">
      <c r="A13" s="158">
        <v>46751</v>
      </c>
      <c r="B13" s="155">
        <v>279.39999999999998</v>
      </c>
      <c r="C13" s="155">
        <f>B13*1.3228</f>
        <v>369.59031999999996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tabSelected="1" workbookViewId="0">
      <selection activeCell="D25" sqref="D25:D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362.15</v>
      </c>
      <c r="I16" s="2"/>
      <c r="J16" s="162">
        <v>45973</v>
      </c>
      <c r="K16" s="162"/>
      <c r="L16" s="215">
        <f t="shared" si="2"/>
        <v>-1215702.8612189998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362.15</v>
      </c>
      <c r="I17" s="2"/>
      <c r="J17" s="162">
        <v>45973</v>
      </c>
      <c r="K17" s="162"/>
      <c r="L17" s="215">
        <f t="shared" si="2"/>
        <v>-435897.29042999994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362.15</v>
      </c>
      <c r="I18" s="2"/>
      <c r="J18" s="162">
        <v>45973</v>
      </c>
      <c r="K18" s="162"/>
      <c r="L18" s="215">
        <f t="shared" si="2"/>
        <v>-84396.855689999938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362.15</v>
      </c>
      <c r="I19" s="208"/>
      <c r="J19" s="219">
        <v>45980</v>
      </c>
      <c r="K19" s="219"/>
      <c r="L19" s="220">
        <f t="shared" si="2"/>
        <v>-293905.81533599994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70.400000000000006</v>
      </c>
      <c r="I20" s="2"/>
      <c r="J20" s="162">
        <v>46063</v>
      </c>
      <c r="K20" s="162"/>
      <c r="L20" s="215">
        <f t="shared" si="2"/>
        <v>668349.59435999999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309.75</v>
      </c>
      <c r="I21" s="2"/>
      <c r="J21" s="162">
        <v>46345</v>
      </c>
      <c r="K21" s="162"/>
      <c r="L21" s="215">
        <f t="shared" si="2"/>
        <v>-30207.36158999996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309.75</v>
      </c>
      <c r="I22" s="2"/>
      <c r="J22" s="162">
        <v>46345</v>
      </c>
      <c r="K22" s="162"/>
      <c r="L22" s="215">
        <f t="shared" si="2"/>
        <v>37951.396559999936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309.75</v>
      </c>
      <c r="I23" s="2"/>
      <c r="J23" s="162">
        <v>46345</v>
      </c>
      <c r="K23" s="162"/>
      <c r="L23" s="215">
        <f t="shared" si="2"/>
        <v>-7650.2815200000341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309.75</v>
      </c>
      <c r="I24" s="208"/>
      <c r="J24" s="219">
        <v>46345</v>
      </c>
      <c r="K24" s="219"/>
      <c r="L24" s="220">
        <f t="shared" si="2"/>
        <v>-228383.40419999999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279.39999999999998</v>
      </c>
      <c r="I25" s="2"/>
      <c r="J25" s="162">
        <v>46710</v>
      </c>
      <c r="K25" s="162"/>
      <c r="L25" s="215">
        <f t="shared" si="2"/>
        <v>-125404.61471999991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279.39999999999998</v>
      </c>
      <c r="I26" s="2"/>
      <c r="J26" s="162">
        <v>46710</v>
      </c>
      <c r="K26" s="162"/>
      <c r="L26" s="215">
        <f t="shared" ref="L26" si="8">D26*(G26-H26)*1.3228</f>
        <v>-133204.90175999995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279.39999999999998</v>
      </c>
      <c r="I27" s="2"/>
      <c r="J27" s="162">
        <v>46710</v>
      </c>
      <c r="K27" s="162"/>
      <c r="L27" s="215">
        <f t="shared" ref="L27" si="10">D27*(G27-H27)*1.3228</f>
        <v>-53251.959599999958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279.39999999999998</v>
      </c>
      <c r="I28" s="2"/>
      <c r="J28" s="162">
        <v>46710</v>
      </c>
      <c r="K28" s="162"/>
      <c r="L28" s="215">
        <f t="shared" ref="L28" si="12">D28*(G28-H28)*1.3228</f>
        <v>-30751.131599999957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2025-08-21T14:17:54Z</dcterms:modified>
</cp:coreProperties>
</file>