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413"/>
  <workbookPr defaultThemeVersion="166925"/>
  <xr:revisionPtr revIDLastSave="945" documentId="11_BC302D3E80EBD8D2623DC6FA873E8C1851039F9C" xr6:coauthVersionLast="33" xr6:coauthVersionMax="33" xr10:uidLastSave="{F6BEDE54-185D-43E2-B970-DD87BB538EF0}"/>
  <bookViews>
    <workbookView xWindow="240" yWindow="105" windowWidth="14805" windowHeight="8010" firstSheet="2" xr2:uid="{00000000-000D-0000-FFFF-FFFF00000000}"/>
  </bookViews>
  <sheets>
    <sheet name="LocalHost" sheetId="1" r:id="rId1"/>
    <sheet name="Two-PC" sheetId="2" r:id="rId2"/>
    <sheet name="With WorkThreads Config" sheetId="3" r:id="rId3"/>
  </sheets>
  <calcPr calcId="179016"/>
</workbook>
</file>

<file path=xl/calcChain.xml><?xml version="1.0" encoding="utf-8"?>
<calcChain xmlns="http://schemas.openxmlformats.org/spreadsheetml/2006/main">
  <c r="B15" i="1" l="1"/>
  <c r="E15" i="1"/>
  <c r="F15" i="1"/>
  <c r="G15" i="1"/>
  <c r="I15" i="1"/>
  <c r="B24" i="1"/>
  <c r="C24" i="1"/>
  <c r="D24" i="1"/>
  <c r="E24" i="1"/>
  <c r="B23" i="1"/>
  <c r="E23" i="1"/>
  <c r="E20" i="1"/>
  <c r="F24" i="1"/>
  <c r="G24" i="1"/>
  <c r="I24" i="1"/>
  <c r="F23" i="1"/>
  <c r="G23" i="1"/>
  <c r="I23" i="1"/>
  <c r="E21" i="1"/>
  <c r="F21" i="1"/>
  <c r="G21" i="1"/>
  <c r="I21" i="1"/>
  <c r="F20" i="1"/>
  <c r="G20" i="1"/>
  <c r="I20" i="1"/>
  <c r="I17" i="1"/>
  <c r="I18" i="1"/>
  <c r="B14" i="1"/>
  <c r="F14" i="1"/>
  <c r="G14" i="1"/>
  <c r="F17" i="1"/>
  <c r="G17" i="1"/>
  <c r="F18" i="1"/>
  <c r="G18" i="1"/>
  <c r="E18" i="1"/>
  <c r="E17" i="1"/>
  <c r="E14" i="1"/>
  <c r="I14" i="1"/>
  <c r="E12" i="3"/>
  <c r="B9" i="3"/>
  <c r="B10" i="3"/>
  <c r="B11" i="3"/>
  <c r="B12" i="3"/>
  <c r="F12" i="3"/>
  <c r="G12" i="3"/>
  <c r="I12" i="3"/>
  <c r="E10" i="3"/>
  <c r="F10" i="3"/>
  <c r="G10" i="3"/>
  <c r="I10" i="3"/>
  <c r="E11" i="3"/>
  <c r="F11" i="3"/>
  <c r="G11" i="3"/>
  <c r="I11" i="3"/>
  <c r="B13" i="3"/>
  <c r="E13" i="3"/>
  <c r="F13" i="3"/>
  <c r="G13" i="3"/>
  <c r="I13" i="3"/>
  <c r="B14" i="3"/>
  <c r="E14" i="3"/>
  <c r="F14" i="3"/>
  <c r="G14" i="3"/>
  <c r="I14" i="3"/>
  <c r="F9" i="3"/>
  <c r="B8" i="2"/>
  <c r="B9" i="2"/>
  <c r="B10" i="2"/>
  <c r="B11" i="2"/>
  <c r="B12" i="2"/>
  <c r="B13" i="2"/>
  <c r="B14" i="2"/>
  <c r="B15" i="2"/>
  <c r="B16" i="2"/>
  <c r="E13" i="2"/>
  <c r="I13" i="2"/>
  <c r="E14" i="2"/>
  <c r="I14" i="2"/>
  <c r="I9" i="3"/>
  <c r="G9" i="3"/>
  <c r="E9" i="3"/>
  <c r="I8" i="2"/>
  <c r="I15" i="2"/>
  <c r="E10" i="2"/>
  <c r="I10" i="2"/>
  <c r="C16" i="2"/>
  <c r="I16" i="2"/>
  <c r="C8" i="2"/>
  <c r="E15" i="2"/>
  <c r="I12" i="2"/>
  <c r="E12" i="2"/>
  <c r="I11" i="2"/>
  <c r="E11" i="2"/>
  <c r="I9" i="2"/>
  <c r="E9" i="2"/>
  <c r="F8" i="2"/>
  <c r="G8" i="2"/>
  <c r="E8" i="2"/>
  <c r="E9" i="1"/>
  <c r="F9" i="1"/>
  <c r="G9" i="1"/>
  <c r="I9" i="1"/>
  <c r="E11" i="1"/>
  <c r="F11" i="1"/>
  <c r="G11" i="1"/>
  <c r="I11" i="1"/>
  <c r="E12" i="1"/>
  <c r="F12" i="1"/>
  <c r="G12" i="1"/>
  <c r="I12" i="1"/>
  <c r="E7" i="1"/>
  <c r="E10" i="1"/>
  <c r="E8" i="1"/>
  <c r="F7" i="1"/>
  <c r="F10" i="1"/>
  <c r="F8" i="1"/>
  <c r="G7" i="1"/>
  <c r="G10" i="1"/>
  <c r="G8" i="1"/>
  <c r="I7" i="1"/>
  <c r="J10" i="1"/>
  <c r="I10" i="1"/>
  <c r="I8" i="1"/>
  <c r="F13" i="2"/>
  <c r="G13" i="2"/>
  <c r="F14" i="2"/>
  <c r="G14" i="2"/>
  <c r="F10" i="2"/>
  <c r="G10" i="2"/>
  <c r="F16" i="2"/>
  <c r="G16" i="2"/>
  <c r="F15" i="2"/>
  <c r="G15" i="2"/>
  <c r="F12" i="2"/>
  <c r="G12" i="2"/>
  <c r="F11" i="2"/>
  <c r="G11" i="2"/>
  <c r="F9" i="2"/>
  <c r="G9" i="2"/>
</calcChain>
</file>

<file path=xl/sharedStrings.xml><?xml version="1.0" encoding="utf-8"?>
<sst xmlns="http://schemas.openxmlformats.org/spreadsheetml/2006/main" count="125" uniqueCount="59">
  <si>
    <t>Total Client Thread:</t>
  </si>
  <si>
    <t>Hardware</t>
  </si>
  <si>
    <t>compare server</t>
  </si>
  <si>
    <t>Test TThreadedSelector Setting</t>
  </si>
  <si>
    <t xml:space="preserve">Total Data Per Client Thread: </t>
  </si>
  <si>
    <t>CPU:</t>
  </si>
  <si>
    <t>I7-4500U</t>
  </si>
  <si>
    <t> I5-3230M</t>
  </si>
  <si>
    <t>RAM:</t>
  </si>
  <si>
    <t>8GB</t>
  </si>
  <si>
    <t>4GB</t>
  </si>
  <si>
    <t>HDD:</t>
  </si>
  <si>
    <t>5400RPM - HDD</t>
  </si>
  <si>
    <t>OS:</t>
  </si>
  <si>
    <t>Ubuntu - 16.04 LTS</t>
  </si>
  <si>
    <t xml:space="preserve">Server </t>
  </si>
  <si>
    <t>TOTAL
(data)</t>
  </si>
  <si>
    <t>SEND 
(req) </t>
  </si>
  <si>
    <t>RECV 
(resp) </t>
  </si>
  <si>
    <t>Fail Send 
(%)</t>
  </si>
  <si>
    <t>Error + Not Responsed
(resp)</t>
  </si>
  <si>
    <t>Fail Total 
(%)</t>
  </si>
  <si>
    <t>Total Test Time 
(s) </t>
  </si>
  <si>
    <t>AVGSpeed
(resp/s) </t>
  </si>
  <si>
    <t>MaxSpeed
(resp/s) </t>
  </si>
  <si>
    <t>resp time
(ms)</t>
  </si>
  <si>
    <t>Max (req - resv)
(data)</t>
  </si>
  <si>
    <t>TThreadPool + TBlocking +
TFrame +
TCompact </t>
  </si>
  <si>
    <t>TThreadPool + TBlocking + 
TSocket +
TCompact </t>
  </si>
  <si>
    <t>TThreadPool + TBlocking +
TFrame +
TBinary </t>
  </si>
  <si>
    <t>TThreadedSelector + tNonBlocking + 
TFrame + 
TCompact </t>
  </si>
  <si>
    <t>TThreadedSelector + tNonBlocking + 
TFrame + 
TBinary</t>
  </si>
  <si>
    <t>THsHa + tNonBlocking + 
TFrame + 
TCompact </t>
  </si>
  <si>
    <t>TThreadedSelector + tNonBlocking + 
TFrame + 
TBinary + 
Option (1selector,1woker,FAIR_ACCEPT)</t>
  </si>
  <si>
    <t>TThreadedSelector + tNonBlocking + 
TFrame + 
TBinary + 
Option (1selector,1woker,FAST_ACCEPT)</t>
  </si>
  <si>
    <t>160ms</t>
  </si>
  <si>
    <t>123ms</t>
  </si>
  <si>
    <t>TThreadedSelector + tNonBlocking + 
TFrame + 
TBinary + 
Option (1selector,1woker,FAIR_ACCEPT) +
CTimeOut:6s, STimeOut:3s</t>
  </si>
  <si>
    <t>TThreadedSelector + tNonBlocking + 
TFrame + 
TBinary + 
Option (1selector,1woker,FAST_ACCEPT) +
CTimeOut:6s, STimeOut:3s</t>
  </si>
  <si>
    <t>280ms</t>
  </si>
  <si>
    <t>TThreadedSelector + tNonBlocking + 
TFrame + 
TBinary + 
Option (1selector,1woker,FAIR_ACCEPT) + 
CTimeOut:6s, STimeOut:3s</t>
  </si>
  <si>
    <t>110ms</t>
  </si>
  <si>
    <t>Client</t>
  </si>
  <si>
    <t>Server</t>
  </si>
  <si>
    <t>Data Test: </t>
  </si>
  <si>
    <t>true,10,10l,4d,"This is Test Data make by RotS"</t>
  </si>
  <si>
    <t>Net:</t>
  </si>
  <si>
    <t>Wifi: VNG-F10</t>
  </si>
  <si>
    <t xml:space="preserve">TThreadPool + TBlocking +
TFrame +
TCompact </t>
  </si>
  <si>
    <t>TNonBlockingServer + tNonBlocking + 
TFrame + 
TBinary</t>
  </si>
  <si>
    <t>TNonBlockingServer + tNonBlocking + 
TFrame + 
TJSON</t>
  </si>
  <si>
    <t>TThreadPool + TNonBlocking +
TFrame +
TCompact </t>
  </si>
  <si>
    <t xml:space="preserve"> </t>
  </si>
  <si>
    <t>TThreadedSelector (tNonBlocking) + 
TFrame + TBinary + 
WorkerThreads: 5, SelectorThreads: 2
(Default Setting)</t>
  </si>
  <si>
    <t>TThreadedSelector (tNonBlocking) + 
TFrame + TBinary + 
WorkerThreads: 16, SelectorThreads:2</t>
  </si>
  <si>
    <t>TThreadedSelector (tNonBlocking) + 
TFrame + TBinary + 
WorkerThreads: 5, SelectorThreads:16</t>
  </si>
  <si>
    <t>TThreadedSelector (tNonBlocking) + 
TFrame + TBinary + 
WorkerThreads: 16, SelectorThreads:16</t>
  </si>
  <si>
    <t>TThreadedSelector (tNonBlocking) + 
TFrame + TBinary + 
WorkerThreads: 32, SelectorThreads:16</t>
  </si>
  <si>
    <t>TThreadedSelector (tNonBlocking) + 
TFrame + TBinary + 
WorkerThreads: 500, SelectorThreads:500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</si>
</sst>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D0D0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1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2" borderId="0" xfId="0" applyNumberFormat="1" applyFill="1" applyAlignment="1">
      <alignment vertical="center"/>
    </xf>
    <xf numFmtId="43" fontId="0" fillId="3" borderId="0" xfId="0" applyNumberFormat="1" applyFill="1" applyAlignment="1">
      <alignment vertical="center"/>
    </xf>
    <xf numFmtId="41" fontId="0" fillId="4" borderId="0" xfId="0" applyNumberFormat="1" applyFill="1" applyAlignment="1">
      <alignment vertical="center"/>
    </xf>
    <xf numFmtId="41" fontId="0" fillId="3" borderId="0" xfId="0" applyNumberFormat="1" applyFill="1" applyAlignment="1">
      <alignment vertical="center"/>
    </xf>
    <xf numFmtId="41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0" fontId="2" fillId="0" borderId="0" xfId="0" applyFont="1" applyAlignment="1">
      <alignment vertical="center" wrapText="1"/>
    </xf>
    <xf numFmtId="41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1" fillId="0" borderId="0" xfId="0" applyFont="1"/>
    <xf numFmtId="41" fontId="0" fillId="0" borderId="0" xfId="0" applyNumberFormat="1" applyFill="1" applyAlignment="1">
      <alignment vertical="center"/>
    </xf>
    <xf numFmtId="43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41" fontId="3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" fontId="4" fillId="5" borderId="0" xfId="0" applyNumberFormat="1" applyFont="1" applyFill="1" applyAlignment="1">
      <alignment vertical="center"/>
    </xf>
    <xf numFmtId="0" fontId="2" fillId="0" borderId="0" xfId="0" applyFont="1" applyFill="1"/>
    <xf numFmtId="0" fontId="5" fillId="0" borderId="0" xfId="0" applyFont="1" applyAlignment="1">
      <alignment vertical="center" wrapText="1"/>
    </xf>
    <xf numFmtId="41" fontId="6" fillId="0" borderId="0" xfId="0" applyNumberFormat="1" applyFont="1" applyFill="1" applyAlignment="1">
      <alignment vertical="center"/>
    </xf>
    <xf numFmtId="41" fontId="6" fillId="4" borderId="0" xfId="0" applyNumberFormat="1" applyFont="1" applyFill="1" applyAlignment="1">
      <alignment vertical="center"/>
    </xf>
    <xf numFmtId="41" fontId="6" fillId="3" borderId="0" xfId="0" applyNumberFormat="1" applyFont="1" applyFill="1" applyAlignment="1">
      <alignment vertical="center"/>
    </xf>
    <xf numFmtId="4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" fontId="0" fillId="3" borderId="0" xfId="0" applyNumberFormat="1" applyFill="1" applyAlignment="1">
      <alignment vertical="center"/>
    </xf>
    <xf numFmtId="41" fontId="3" fillId="6" borderId="0" xfId="0" applyNumberFormat="1" applyFont="1" applyFill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41" fontId="6" fillId="0" borderId="2" xfId="0" applyNumberFormat="1" applyFont="1" applyFill="1" applyBorder="1" applyAlignment="1">
      <alignment vertical="center"/>
    </xf>
    <xf numFmtId="43" fontId="6" fillId="0" borderId="2" xfId="0" applyNumberFormat="1" applyFont="1" applyFill="1" applyBorder="1" applyAlignment="1">
      <alignment vertical="center"/>
    </xf>
    <xf numFmtId="4" fontId="6" fillId="0" borderId="2" xfId="0" applyNumberFormat="1" applyFont="1" applyFill="1" applyBorder="1" applyAlignment="1">
      <alignment vertical="center"/>
    </xf>
    <xf numFmtId="41" fontId="6" fillId="0" borderId="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43" fontId="6" fillId="0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9" borderId="0" xfId="0" applyFont="1" applyFill="1"/>
    <xf numFmtId="0" fontId="0" fillId="9" borderId="0" xfId="0" applyFill="1"/>
    <xf numFmtId="0" fontId="1" fillId="10" borderId="0" xfId="0" applyFont="1" applyFill="1"/>
    <xf numFmtId="0" fontId="5" fillId="2" borderId="1" xfId="0" applyFont="1" applyFill="1" applyBorder="1" applyAlignment="1">
      <alignment vertical="center" wrapText="1"/>
    </xf>
    <xf numFmtId="41" fontId="6" fillId="2" borderId="2" xfId="0" applyNumberFormat="1" applyFont="1" applyFill="1" applyBorder="1" applyAlignment="1">
      <alignment vertical="center"/>
    </xf>
    <xf numFmtId="43" fontId="6" fillId="2" borderId="2" xfId="0" applyNumberFormat="1" applyFont="1" applyFill="1" applyBorder="1" applyAlignment="1">
      <alignment vertical="center"/>
    </xf>
    <xf numFmtId="4" fontId="6" fillId="2" borderId="2" xfId="0" applyNumberFormat="1" applyFont="1" applyFill="1" applyBorder="1" applyAlignment="1">
      <alignment vertical="center"/>
    </xf>
    <xf numFmtId="41" fontId="6" fillId="2" borderId="3" xfId="0" applyNumberFormat="1" applyFont="1" applyFill="1" applyBorder="1" applyAlignment="1">
      <alignment vertical="center"/>
    </xf>
    <xf numFmtId="0" fontId="1" fillId="1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rgb="FFC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923D88-7C48-4B76-8BD0-04A590808BB4}" name="Table1" displayName="Table1" ref="A6:L41" totalsRowShown="0" headerRowDxfId="9">
  <autoFilter ref="A6:L41" xr:uid="{BA474F2D-F8A1-4643-9990-01612670F72D}"/>
  <sortState ref="A7:J41">
    <sortCondition descending="1" ref="I6:I41"/>
  </sortState>
  <tableColumns count="12">
    <tableColumn id="1" xr3:uid="{BE58BBD3-6582-4658-9D16-AF25041F1838}" name="Server "/>
    <tableColumn id="2" xr3:uid="{FD60E75D-0371-45CE-9B63-B30CF255B5D4}" name="TOTAL_x000a_(data)"/>
    <tableColumn id="3" xr3:uid="{F02B95FF-141C-4E68-B2E8-3973EC5E246A}" name="SEND _x000a_(req) "/>
    <tableColumn id="4" xr3:uid="{1747390E-F217-4065-87CB-0C17A7977BE6}" name="RECV _x000a_(resp) "/>
    <tableColumn id="5" xr3:uid="{814AD520-D43D-43B4-BFF2-37302EA9E085}" name="Fail Send _x000a_(%)"/>
    <tableColumn id="6" xr3:uid="{3FDDE62B-D314-483A-B844-5A1DA6331304}" name="Error + Not Responsed_x000a_(resp)"/>
    <tableColumn id="7" xr3:uid="{0C71CF17-6A4D-4BEC-9251-21EDF67BB946}" name="Fail Total _x000a_(%)"/>
    <tableColumn id="8" xr3:uid="{073A22C8-1373-400A-BC12-51A496C6A8A3}" name="Total Test Time _x000a_(s) "/>
    <tableColumn id="9" xr3:uid="{7DBFC30F-ABB9-45B7-BC5C-74784FE30A46}" name="AVGSpeed_x000a_(resp/s) "/>
    <tableColumn id="10" xr3:uid="{75217A70-A919-488F-A156-5A2577E914AC}" name="MaxSpeed_x000a_(resp/s) "/>
    <tableColumn id="11" xr3:uid="{429CE321-A616-407B-A051-B49ABD7265DD}" name="resp time_x000a_(ms)"/>
    <tableColumn id="12" xr3:uid="{06425673-8D61-4D84-9681-8371F091EFBE}" name="Max (req - resv)_x000a_(dat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1FBE8-DB81-4638-9F24-550460300B2D}" name="Table13" displayName="Table13" ref="A7:J45" totalsRowShown="0" headerRowDxfId="8">
  <autoFilter ref="A7:J45" xr:uid="{0D6F5E90-B779-4FAB-904A-47985CFF1A47}"/>
  <sortState ref="A8:J45">
    <sortCondition descending="1" ref="I7:I45"/>
  </sortState>
  <tableColumns count="10">
    <tableColumn id="1" xr3:uid="{0D972CA1-360E-4C47-8FB7-F0E49A78A264}" name="Server "/>
    <tableColumn id="2" xr3:uid="{95802D4B-EEAE-4102-B726-46DAD83D8352}" name="TOTAL_x000a_(data)"/>
    <tableColumn id="3" xr3:uid="{6880EA72-6B7E-4298-9A0D-8573ED0C50C2}" name="SEND _x000a_(req) "/>
    <tableColumn id="4" xr3:uid="{ED5D77D7-57E2-4EDB-A342-202B6843D187}" name="RECV _x000a_(resp) "/>
    <tableColumn id="5" xr3:uid="{3E533FAA-A3E5-4A32-AC3E-6055421CA484}" name="Fail Send _x000a_(%)"/>
    <tableColumn id="6" xr3:uid="{122A5635-2F3B-4D95-9F4B-01EAF6CFBD7E}" name="Error + Not Responsed_x000a_(resp)"/>
    <tableColumn id="7" xr3:uid="{4D9187D0-0C43-41E9-A648-446F68529544}" name="Fail Total _x000a_(%)"/>
    <tableColumn id="8" xr3:uid="{F17B8E83-14DA-479F-B594-760BDEFDF3D1}" name="Total Test Time _x000a_(s) "/>
    <tableColumn id="9" xr3:uid="{6753347F-7EE2-42E9-B451-687DC09C3B74}" name="AVGSpeed_x000a_(resp/s) "/>
    <tableColumn id="10" xr3:uid="{460E1E3D-5F6A-475A-9FDE-AB1858B5CDCE}" name="MaxSpeed_x000a_(resp/s)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41AA10-656F-4DAB-8367-3C8F180FE0AE}" name="Table3" displayName="Table3" ref="H1:J5" totalsRowShown="0" dataDxfId="7">
  <autoFilter ref="H1:J5" xr:uid="{1946C3EC-9E52-4671-AEFB-3D6EE024A456}"/>
  <tableColumns count="3">
    <tableColumn id="1" xr3:uid="{E7CAC307-DCCA-4E65-B882-3ED227816C84}" name="Hardware" dataDxfId="6"/>
    <tableColumn id="2" xr3:uid="{342B25B3-55B8-4765-A46E-A04C90DEEE23}" name="Client" dataDxfId="5"/>
    <tableColumn id="3" xr3:uid="{795D768F-5DBA-4A68-BFA6-302F3C3C6ED7}" name="Server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9B2BF1-759D-43F7-A78B-6F4D3FE1F7BB}" name="Table39" displayName="Table39" ref="H1:J5" totalsRowShown="0" dataDxfId="3">
  <autoFilter ref="H1:J5" xr:uid="{B83B6A3B-E2E7-400D-9A4D-11345C68947E}"/>
  <tableColumns count="3">
    <tableColumn id="1" xr3:uid="{80E7F5E9-BAA9-415E-B458-26095E72F050}" name="Hardware" dataDxfId="2"/>
    <tableColumn id="2" xr3:uid="{66DFED79-791B-46C3-AC35-51DA9925D1B0}" name="Client" dataDxfId="1"/>
    <tableColumn id="3" xr3:uid="{A6A89E0A-8EB6-4CCE-8215-6A916EE496BA}" name="Serv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18" workbookViewId="0" xr3:uid="{AEA406A1-0E4B-5B11-9CD5-51D6E497D94C}">
      <selection activeCell="A21" sqref="A21"/>
    </sheetView>
  </sheetViews>
  <sheetFormatPr defaultRowHeight="15"/>
  <cols>
    <col min="1" max="1" width="38.5703125" customWidth="1"/>
    <col min="2" max="2" width="13.85546875" customWidth="1"/>
    <col min="3" max="3" width="15.5703125" customWidth="1"/>
    <col min="4" max="4" width="15.28515625" customWidth="1"/>
    <col min="5" max="5" width="13.5703125" customWidth="1"/>
    <col min="6" max="6" width="14.28515625" customWidth="1"/>
    <col min="7" max="7" width="14.7109375" customWidth="1"/>
    <col min="8" max="8" width="13.140625" customWidth="1"/>
    <col min="9" max="9" width="15.7109375" customWidth="1"/>
    <col min="10" max="10" width="16.7109375" customWidth="1"/>
    <col min="12" max="12" width="16.85546875" customWidth="1"/>
  </cols>
  <sheetData>
    <row r="1" spans="1:12">
      <c r="A1" s="18" t="s">
        <v>0</v>
      </c>
      <c r="B1" s="18">
        <v>10000</v>
      </c>
      <c r="F1" s="49" t="s">
        <v>1</v>
      </c>
      <c r="G1" s="49" t="s">
        <v>2</v>
      </c>
      <c r="H1" s="55" t="s">
        <v>3</v>
      </c>
      <c r="I1" s="55"/>
    </row>
    <row r="2" spans="1:12">
      <c r="A2" s="18" t="s">
        <v>4</v>
      </c>
      <c r="B2" s="18">
        <v>1000</v>
      </c>
      <c r="F2" s="49" t="s">
        <v>5</v>
      </c>
      <c r="G2" s="47" t="s">
        <v>6</v>
      </c>
      <c r="H2" s="56" t="s">
        <v>7</v>
      </c>
      <c r="I2" s="56"/>
    </row>
    <row r="3" spans="1:12">
      <c r="F3" s="49" t="s">
        <v>8</v>
      </c>
      <c r="G3" s="47" t="s">
        <v>9</v>
      </c>
      <c r="H3" s="56" t="s">
        <v>10</v>
      </c>
      <c r="I3" s="56"/>
    </row>
    <row r="4" spans="1:12">
      <c r="F4" s="49" t="s">
        <v>11</v>
      </c>
      <c r="G4" s="47" t="s">
        <v>12</v>
      </c>
      <c r="H4" s="56" t="s">
        <v>12</v>
      </c>
      <c r="I4" s="56"/>
    </row>
    <row r="5" spans="1:12">
      <c r="F5" s="49" t="s">
        <v>13</v>
      </c>
      <c r="G5" s="48" t="s">
        <v>14</v>
      </c>
      <c r="H5" s="57" t="s">
        <v>14</v>
      </c>
      <c r="I5" s="57"/>
    </row>
    <row r="6" spans="1:12" ht="45.75" customHeight="1">
      <c r="A6" s="1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26</v>
      </c>
    </row>
    <row r="7" spans="1:12" ht="45">
      <c r="A7" s="3" t="s">
        <v>27</v>
      </c>
      <c r="B7" s="4">
        <v>10000000</v>
      </c>
      <c r="C7" s="19">
        <v>9856144</v>
      </c>
      <c r="D7" s="4">
        <v>9833000</v>
      </c>
      <c r="E7" s="9">
        <f>100 - 100 * D7/C7</f>
        <v>0.23481799778899415</v>
      </c>
      <c r="F7" s="4">
        <f>B7-D7</f>
        <v>167000</v>
      </c>
      <c r="G7" s="6">
        <f>100 * F7/B7</f>
        <v>1.67</v>
      </c>
      <c r="H7" s="12">
        <v>113</v>
      </c>
      <c r="I7" s="12">
        <f>D7/H7</f>
        <v>87017.699115044248</v>
      </c>
      <c r="J7" s="12">
        <v>212513</v>
      </c>
    </row>
    <row r="8" spans="1:12" ht="45">
      <c r="A8" s="3" t="s">
        <v>28</v>
      </c>
      <c r="B8" s="4">
        <v>10000000</v>
      </c>
      <c r="C8" s="19">
        <v>10000000</v>
      </c>
      <c r="D8" s="4">
        <v>9669000</v>
      </c>
      <c r="E8" s="5">
        <f>100 - 100 * D8/C8</f>
        <v>3.3100000000000023</v>
      </c>
      <c r="F8" s="4">
        <f>B8-D8</f>
        <v>331000</v>
      </c>
      <c r="G8" s="6">
        <f>100 * F8/B8</f>
        <v>3.31</v>
      </c>
      <c r="H8" s="11">
        <v>136.03200000000001</v>
      </c>
      <c r="I8" s="11">
        <f>D8/H8</f>
        <v>71078.863796753692</v>
      </c>
      <c r="J8" s="11">
        <v>104990</v>
      </c>
    </row>
    <row r="9" spans="1:12" ht="45">
      <c r="A9" s="3" t="s">
        <v>29</v>
      </c>
      <c r="B9" s="4">
        <v>10000000</v>
      </c>
      <c r="C9" s="19">
        <v>9805092</v>
      </c>
      <c r="D9" s="4">
        <v>9636000</v>
      </c>
      <c r="E9" s="5">
        <f>100 - 100 * D9/C9</f>
        <v>1.7245325184098164</v>
      </c>
      <c r="F9" s="4">
        <f>B9-D9</f>
        <v>364000</v>
      </c>
      <c r="G9" s="6">
        <f>100 * F9/B9</f>
        <v>3.64</v>
      </c>
      <c r="H9" s="4">
        <v>155</v>
      </c>
      <c r="I9" s="4">
        <f>D9/H9</f>
        <v>62167.741935483871</v>
      </c>
      <c r="J9" s="11">
        <v>114329</v>
      </c>
    </row>
    <row r="10" spans="1:12" ht="45">
      <c r="A10" s="3" t="s">
        <v>30</v>
      </c>
      <c r="B10" s="4">
        <v>10000000</v>
      </c>
      <c r="C10" s="19">
        <v>9998004</v>
      </c>
      <c r="D10" s="4">
        <v>9973002</v>
      </c>
      <c r="E10" s="9">
        <f>100 - 100 * D10/C10</f>
        <v>0.25006991395483169</v>
      </c>
      <c r="F10" s="11">
        <f>B10-D10</f>
        <v>26998</v>
      </c>
      <c r="G10" s="32">
        <f>100 * F10/B10</f>
        <v>0.26998</v>
      </c>
      <c r="H10" s="4">
        <v>166</v>
      </c>
      <c r="I10" s="4">
        <f>D10/H10</f>
        <v>60078.325301204823</v>
      </c>
      <c r="J10" s="4">
        <f>77506</f>
        <v>77506</v>
      </c>
    </row>
    <row r="11" spans="1:12" ht="45">
      <c r="A11" s="3" t="s">
        <v>31</v>
      </c>
      <c r="B11" s="4">
        <v>10000000</v>
      </c>
      <c r="C11" s="19">
        <v>9999002</v>
      </c>
      <c r="D11" s="4">
        <v>9992001</v>
      </c>
      <c r="E11" s="8">
        <f>100 - 100 * D11/C11</f>
        <v>7.0016987695368016E-2</v>
      </c>
      <c r="F11" s="12">
        <f>B11-D11</f>
        <v>7999</v>
      </c>
      <c r="G11" s="13">
        <f>100 * F11/B11</f>
        <v>7.9990000000000006E-2</v>
      </c>
      <c r="H11" s="4">
        <v>175</v>
      </c>
      <c r="I11" s="4">
        <f>D11/H11</f>
        <v>57097.148571428574</v>
      </c>
      <c r="J11" s="4">
        <v>74741</v>
      </c>
    </row>
    <row r="12" spans="1:12" ht="40.5" customHeight="1">
      <c r="A12" s="14" t="s">
        <v>32</v>
      </c>
      <c r="B12" s="15">
        <v>10000000</v>
      </c>
      <c r="C12" s="22">
        <v>5794573</v>
      </c>
      <c r="D12" s="15">
        <v>5123000</v>
      </c>
      <c r="E12" s="16">
        <f>100 - 100 * D12/C12</f>
        <v>11.589689179858468</v>
      </c>
      <c r="F12" s="15">
        <f>B12-D12</f>
        <v>4877000</v>
      </c>
      <c r="G12" s="17">
        <f>100 * F12/B12</f>
        <v>48.77</v>
      </c>
      <c r="H12" s="33">
        <v>134</v>
      </c>
      <c r="I12" s="15">
        <f>D12/H12</f>
        <v>38231.343283582093</v>
      </c>
      <c r="J12" s="15">
        <v>68114</v>
      </c>
    </row>
    <row r="13" spans="1:12">
      <c r="A13" s="44"/>
      <c r="B13" s="44"/>
      <c r="C13" s="44"/>
      <c r="D13" s="44"/>
      <c r="E13" s="44"/>
      <c r="F13" s="44"/>
      <c r="G13" s="44"/>
      <c r="H13" s="44"/>
      <c r="I13" s="44"/>
      <c r="J13" s="44"/>
    </row>
    <row r="14" spans="1:12" ht="60">
      <c r="A14" s="3" t="s">
        <v>33</v>
      </c>
      <c r="B14" s="4">
        <f>10000*500</f>
        <v>5000000</v>
      </c>
      <c r="C14" s="19">
        <v>5000000</v>
      </c>
      <c r="D14" s="19">
        <v>5000000</v>
      </c>
      <c r="E14" s="20">
        <f>100 - 100 * D14/C14</f>
        <v>0</v>
      </c>
      <c r="F14" s="19">
        <f>B14-D14</f>
        <v>0</v>
      </c>
      <c r="G14" s="21">
        <f>100 * F14/B14</f>
        <v>0</v>
      </c>
      <c r="H14" s="19">
        <v>118</v>
      </c>
      <c r="I14" s="19">
        <f>D14/H14</f>
        <v>42372.881355932201</v>
      </c>
      <c r="J14" s="19">
        <v>49098</v>
      </c>
    </row>
    <row r="15" spans="1:12" ht="60">
      <c r="A15" s="3" t="s">
        <v>34</v>
      </c>
      <c r="B15" s="4">
        <f>10000*500</f>
        <v>5000000</v>
      </c>
      <c r="C15" s="19">
        <v>5000000</v>
      </c>
      <c r="D15" s="4">
        <v>4713500</v>
      </c>
      <c r="E15" s="5">
        <f>100 - 100 * D15/C15</f>
        <v>5.730000000000004</v>
      </c>
      <c r="F15" s="4">
        <f>B15-D15</f>
        <v>286500</v>
      </c>
      <c r="G15" s="6">
        <f>100 * F15/B15</f>
        <v>5.73</v>
      </c>
      <c r="H15" s="4">
        <v>185</v>
      </c>
      <c r="I15" s="4">
        <f>D15/H15</f>
        <v>25478.37837837838</v>
      </c>
      <c r="J15" s="19">
        <v>43050</v>
      </c>
    </row>
    <row r="16" spans="1:12">
      <c r="A16" s="44"/>
      <c r="B16" s="44"/>
      <c r="C16" s="44"/>
      <c r="D16" s="44"/>
      <c r="E16" s="44"/>
      <c r="F16" s="44"/>
      <c r="G16" s="44"/>
      <c r="H16" s="44"/>
      <c r="I16" s="44"/>
      <c r="J16" s="44"/>
    </row>
    <row r="17" spans="1:12" ht="60">
      <c r="A17" s="3" t="s">
        <v>33</v>
      </c>
      <c r="B17" s="4">
        <v>2400000</v>
      </c>
      <c r="C17" s="4">
        <v>2400000</v>
      </c>
      <c r="D17" s="4">
        <v>2400000</v>
      </c>
      <c r="E17" s="20">
        <f t="shared" ref="E16:E17" si="0">100 - 100 * D17/C17</f>
        <v>0</v>
      </c>
      <c r="F17" s="19">
        <f t="shared" ref="F16:F17" si="1">B17-D17</f>
        <v>0</v>
      </c>
      <c r="G17" s="21">
        <f t="shared" ref="G17:G18" si="2">100 * F17/B17</f>
        <v>0</v>
      </c>
      <c r="H17" s="45">
        <v>56</v>
      </c>
      <c r="I17" s="19">
        <f t="shared" ref="I16:I18" si="3">D17/H17</f>
        <v>42857.142857142855</v>
      </c>
      <c r="J17" s="45">
        <v>50043</v>
      </c>
      <c r="K17" t="s">
        <v>35</v>
      </c>
      <c r="L17">
        <v>8000</v>
      </c>
    </row>
    <row r="18" spans="1:12" ht="60">
      <c r="A18" s="3" t="s">
        <v>34</v>
      </c>
      <c r="B18" s="4">
        <v>2400000</v>
      </c>
      <c r="C18" s="4">
        <v>2400000</v>
      </c>
      <c r="D18" s="4">
        <v>1885800</v>
      </c>
      <c r="E18" s="20">
        <f t="shared" ref="E18" si="4">100 - 100 * D18/C18</f>
        <v>21.424999999999997</v>
      </c>
      <c r="F18" s="19">
        <f t="shared" ref="F18" si="5">B18-D18</f>
        <v>514200</v>
      </c>
      <c r="G18" s="6">
        <f t="shared" si="2"/>
        <v>21.425000000000001</v>
      </c>
      <c r="H18" s="7">
        <v>134</v>
      </c>
      <c r="I18" s="19">
        <f t="shared" si="3"/>
        <v>14073.134328358208</v>
      </c>
      <c r="J18" s="7">
        <v>52800</v>
      </c>
      <c r="K18" t="s">
        <v>36</v>
      </c>
      <c r="L18">
        <v>5500</v>
      </c>
    </row>
    <row r="19" spans="1:12">
      <c r="A19" s="46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75">
      <c r="A20" s="3" t="s">
        <v>37</v>
      </c>
      <c r="B20" s="4">
        <v>500000</v>
      </c>
      <c r="C20" s="4">
        <v>500000</v>
      </c>
      <c r="D20" s="4">
        <v>500000</v>
      </c>
      <c r="E20" s="20">
        <f>100 - 100 * D20/C20</f>
        <v>0</v>
      </c>
      <c r="F20" s="19">
        <f t="shared" ref="F19:F21" si="6">B20-D20</f>
        <v>0</v>
      </c>
      <c r="G20" s="6">
        <f t="shared" ref="G19:G21" si="7">100 * F20/B20</f>
        <v>0</v>
      </c>
      <c r="H20" s="7">
        <v>10</v>
      </c>
      <c r="I20" s="19">
        <f t="shared" ref="I19:I21" si="8">D20/H20</f>
        <v>50000</v>
      </c>
      <c r="J20" s="7">
        <v>43110</v>
      </c>
    </row>
    <row r="21" spans="1:12">
      <c r="A21" s="3"/>
      <c r="B21" s="4">
        <v>500000</v>
      </c>
      <c r="C21" s="4">
        <v>499003</v>
      </c>
      <c r="D21" s="4">
        <v>470988</v>
      </c>
      <c r="E21" s="20">
        <f t="shared" ref="E21" si="9">100 - 100 * D21/C21</f>
        <v>5.614194704240262</v>
      </c>
      <c r="F21" s="19">
        <f t="shared" ref="F21" si="10">B21-D21</f>
        <v>29012</v>
      </c>
      <c r="G21" s="6">
        <f t="shared" ref="G21" si="11">100 * F21/B21</f>
        <v>5.8023999999999996</v>
      </c>
      <c r="H21" s="7">
        <v>12</v>
      </c>
      <c r="I21" s="19">
        <f t="shared" ref="I21" si="12">D21/H21</f>
        <v>39249</v>
      </c>
      <c r="J21" s="7">
        <v>6070</v>
      </c>
    </row>
    <row r="22" spans="1:12">
      <c r="A22" s="46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 ht="90">
      <c r="A23" s="3" t="s">
        <v>38</v>
      </c>
      <c r="B23" s="4">
        <f>5000*1000</f>
        <v>5000000</v>
      </c>
      <c r="C23" s="4">
        <v>3288530</v>
      </c>
      <c r="D23" s="4">
        <v>3255982</v>
      </c>
      <c r="E23" s="20">
        <f>100 - 100* D23/B23</f>
        <v>34.880359999999996</v>
      </c>
      <c r="F23" s="19">
        <f t="shared" ref="F22:F24" si="13">B23-D23</f>
        <v>1744018</v>
      </c>
      <c r="G23" s="6">
        <f t="shared" ref="G22:G24" si="14">100 * F23/B23</f>
        <v>34.880360000000003</v>
      </c>
      <c r="H23" s="7">
        <v>74</v>
      </c>
      <c r="I23" s="19">
        <f t="shared" ref="I22:I24" si="15">D23/H23</f>
        <v>43999.75675675676</v>
      </c>
      <c r="J23" s="7">
        <v>45272</v>
      </c>
      <c r="K23" t="s">
        <v>39</v>
      </c>
      <c r="L23">
        <v>100000</v>
      </c>
    </row>
    <row r="24" spans="1:12" ht="90">
      <c r="A24" s="3" t="s">
        <v>40</v>
      </c>
      <c r="B24" s="4">
        <f>5000*1000</f>
        <v>5000000</v>
      </c>
      <c r="C24" s="4">
        <f>B24</f>
        <v>5000000</v>
      </c>
      <c r="D24" s="4">
        <f>C24</f>
        <v>5000000</v>
      </c>
      <c r="E24" s="20">
        <f t="shared" ref="E24" si="16">100 - 100 * D24/C24</f>
        <v>0</v>
      </c>
      <c r="F24" s="19">
        <f t="shared" si="13"/>
        <v>0</v>
      </c>
      <c r="G24" s="6">
        <f t="shared" si="14"/>
        <v>0</v>
      </c>
      <c r="H24" s="7">
        <v>124</v>
      </c>
      <c r="I24" s="19">
        <f t="shared" si="15"/>
        <v>40322.580645161288</v>
      </c>
      <c r="J24" s="7">
        <v>48783</v>
      </c>
      <c r="K24" t="s">
        <v>41</v>
      </c>
      <c r="L24">
        <v>4000</v>
      </c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7"/>
      <c r="E40" s="7"/>
      <c r="F40" s="7"/>
      <c r="G40" s="7"/>
      <c r="H40" s="7"/>
      <c r="I40" s="7"/>
      <c r="J40" s="7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4811-A23F-4D14-A34A-0F148B4EA7C1}">
  <dimension ref="A1:J44"/>
  <sheetViews>
    <sheetView topLeftCell="A11" workbookViewId="0" xr3:uid="{F66E33CF-E86A-5461-9920-78F47A93BCB9}">
      <selection activeCell="J2" sqref="J2"/>
    </sheetView>
  </sheetViews>
  <sheetFormatPr defaultRowHeight="15"/>
  <cols>
    <col min="1" max="1" width="27.7109375" customWidth="1"/>
    <col min="2" max="2" width="13.5703125" customWidth="1"/>
    <col min="3" max="3" width="12.5703125" customWidth="1"/>
    <col min="4" max="4" width="12.85546875" customWidth="1"/>
    <col min="5" max="5" width="13.140625" customWidth="1"/>
    <col min="6" max="6" width="18.7109375" customWidth="1"/>
    <col min="7" max="7" width="18.85546875" customWidth="1"/>
    <col min="8" max="8" width="15.7109375" customWidth="1"/>
    <col min="9" max="9" width="17.28515625" customWidth="1"/>
    <col min="10" max="10" width="17.7109375" customWidth="1"/>
  </cols>
  <sheetData>
    <row r="1" spans="1:10">
      <c r="B1" s="59"/>
      <c r="C1" s="59"/>
      <c r="D1" s="59"/>
      <c r="H1" t="s">
        <v>1</v>
      </c>
      <c r="I1" t="s">
        <v>42</v>
      </c>
      <c r="J1" t="s">
        <v>43</v>
      </c>
    </row>
    <row r="2" spans="1:10">
      <c r="A2" s="18" t="s">
        <v>0</v>
      </c>
      <c r="B2" s="58">
        <v>10000</v>
      </c>
      <c r="C2" s="58"/>
      <c r="D2" s="58"/>
      <c r="H2" s="25" t="s">
        <v>5</v>
      </c>
      <c r="I2" s="18" t="s">
        <v>6</v>
      </c>
      <c r="J2" s="18" t="s">
        <v>7</v>
      </c>
    </row>
    <row r="3" spans="1:10">
      <c r="A3" s="18" t="s">
        <v>4</v>
      </c>
      <c r="B3" s="58">
        <v>10</v>
      </c>
      <c r="C3" s="58"/>
      <c r="D3" s="58"/>
      <c r="H3" s="25" t="s">
        <v>8</v>
      </c>
      <c r="I3" s="18" t="s">
        <v>9</v>
      </c>
      <c r="J3" s="18" t="s">
        <v>10</v>
      </c>
    </row>
    <row r="4" spans="1:10">
      <c r="A4" s="18" t="s">
        <v>44</v>
      </c>
      <c r="B4" s="58" t="s">
        <v>45</v>
      </c>
      <c r="C4" s="58"/>
      <c r="D4" s="58"/>
      <c r="H4" s="25" t="s">
        <v>11</v>
      </c>
      <c r="I4" s="18" t="s">
        <v>12</v>
      </c>
      <c r="J4" s="18" t="s">
        <v>12</v>
      </c>
    </row>
    <row r="5" spans="1:10">
      <c r="A5" s="18" t="s">
        <v>46</v>
      </c>
      <c r="B5" s="58" t="s">
        <v>47</v>
      </c>
      <c r="C5" s="58"/>
      <c r="D5" s="58"/>
      <c r="H5" s="25" t="s">
        <v>13</v>
      </c>
      <c r="I5" s="18" t="s">
        <v>14</v>
      </c>
      <c r="J5" s="18" t="s">
        <v>14</v>
      </c>
    </row>
    <row r="7" spans="1:10" ht="45" customHeight="1">
      <c r="A7" s="1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24</v>
      </c>
    </row>
    <row r="8" spans="1:10" ht="45">
      <c r="A8" s="3" t="s">
        <v>48</v>
      </c>
      <c r="B8" s="19">
        <f>B2*B3</f>
        <v>100000</v>
      </c>
      <c r="C8" s="19">
        <f>100000</f>
        <v>100000</v>
      </c>
      <c r="D8" s="19">
        <v>58230</v>
      </c>
      <c r="E8" s="20">
        <f>100 - 100 * D8/C8</f>
        <v>41.77</v>
      </c>
      <c r="F8" s="19">
        <f>B8-D8</f>
        <v>41770</v>
      </c>
      <c r="G8" s="21">
        <f>100 * F8/B8</f>
        <v>41.77</v>
      </c>
      <c r="H8" s="10">
        <v>226</v>
      </c>
      <c r="I8" s="29">
        <f>D8/H8</f>
        <v>257.65486725663715</v>
      </c>
      <c r="J8" s="19">
        <v>797</v>
      </c>
    </row>
    <row r="9" spans="1:10" ht="45">
      <c r="A9" s="3" t="s">
        <v>28</v>
      </c>
      <c r="B9" s="19">
        <f>B8</f>
        <v>100000</v>
      </c>
      <c r="C9" s="19">
        <v>100000</v>
      </c>
      <c r="D9" s="27">
        <v>50500</v>
      </c>
      <c r="E9" s="20">
        <f>100 - 100 * D9/C9</f>
        <v>49.5</v>
      </c>
      <c r="F9" s="19">
        <f>B9-D9</f>
        <v>49500</v>
      </c>
      <c r="G9" s="21">
        <f>100 * F9/B9</f>
        <v>49.5</v>
      </c>
      <c r="H9" s="19">
        <v>449</v>
      </c>
      <c r="I9" s="19">
        <f>D9/H9</f>
        <v>112.47216035634744</v>
      </c>
      <c r="J9" s="19">
        <v>904</v>
      </c>
    </row>
    <row r="10" spans="1:10" ht="45">
      <c r="A10" s="3" t="s">
        <v>29</v>
      </c>
      <c r="B10" s="19">
        <f t="shared" ref="B10:B16" si="0">B9</f>
        <v>100000</v>
      </c>
      <c r="C10" s="19">
        <v>100000</v>
      </c>
      <c r="D10" s="19">
        <v>46898</v>
      </c>
      <c r="E10" s="20">
        <f>100 - 100 * D10/C10</f>
        <v>53.101999999999997</v>
      </c>
      <c r="F10" s="19">
        <f>B10-D10</f>
        <v>53102</v>
      </c>
      <c r="G10" s="21">
        <f>100 * F10/B10</f>
        <v>53.101999999999997</v>
      </c>
      <c r="H10" s="19">
        <v>563</v>
      </c>
      <c r="I10" s="19">
        <f>D10/H10</f>
        <v>83.300177619893432</v>
      </c>
      <c r="J10" s="19">
        <v>558</v>
      </c>
    </row>
    <row r="11" spans="1:10" ht="60">
      <c r="A11" s="3" t="s">
        <v>30</v>
      </c>
      <c r="B11" s="19">
        <f t="shared" si="0"/>
        <v>100000</v>
      </c>
      <c r="C11" s="19">
        <v>100000</v>
      </c>
      <c r="D11" s="19">
        <v>62090</v>
      </c>
      <c r="E11" s="20">
        <f>100 - 100 * D11/C11</f>
        <v>37.909999999999997</v>
      </c>
      <c r="F11" s="19">
        <f>B11-D11</f>
        <v>37910</v>
      </c>
      <c r="G11" s="21">
        <f>100 * F11/B11</f>
        <v>37.909999999999997</v>
      </c>
      <c r="H11" s="19">
        <v>463</v>
      </c>
      <c r="I11" s="19">
        <f>D11/H11</f>
        <v>134.1036717062635</v>
      </c>
      <c r="J11" s="19">
        <v>963</v>
      </c>
    </row>
    <row r="12" spans="1:10" ht="60">
      <c r="A12" s="3" t="s">
        <v>31</v>
      </c>
      <c r="B12" s="19">
        <f t="shared" si="0"/>
        <v>100000</v>
      </c>
      <c r="C12" s="19">
        <v>100000</v>
      </c>
      <c r="D12" s="12">
        <v>80380</v>
      </c>
      <c r="E12" s="8">
        <f>100 - 100 * D12/C12</f>
        <v>19.620000000000005</v>
      </c>
      <c r="F12" s="12">
        <f>B12-D12</f>
        <v>19620</v>
      </c>
      <c r="G12" s="13">
        <f>100 * F12/B12</f>
        <v>19.62</v>
      </c>
      <c r="H12" s="19">
        <v>352</v>
      </c>
      <c r="I12" s="19">
        <f>D12/H12</f>
        <v>228.35227272727272</v>
      </c>
      <c r="J12" s="19">
        <v>1254</v>
      </c>
    </row>
    <row r="13" spans="1:10" ht="60">
      <c r="A13" s="26" t="s">
        <v>49</v>
      </c>
      <c r="B13" s="19">
        <f t="shared" si="0"/>
        <v>100000</v>
      </c>
      <c r="C13" s="27">
        <v>100000</v>
      </c>
      <c r="D13" s="27">
        <v>61540</v>
      </c>
      <c r="E13" s="42">
        <f t="shared" ref="E13" si="1">100 - 100 * D13/C13</f>
        <v>38.46</v>
      </c>
      <c r="F13" s="27">
        <f t="shared" ref="F13" si="2">B13-D13</f>
        <v>38460</v>
      </c>
      <c r="G13" s="43">
        <f t="shared" ref="G13" si="3">100 * F13/B13</f>
        <v>38.46</v>
      </c>
      <c r="H13" s="27">
        <v>266</v>
      </c>
      <c r="I13" s="27">
        <f>D13/H13</f>
        <v>231.35338345864662</v>
      </c>
      <c r="J13" s="27">
        <v>757</v>
      </c>
    </row>
    <row r="14" spans="1:10" ht="60">
      <c r="A14" s="26" t="s">
        <v>50</v>
      </c>
      <c r="B14" s="19">
        <f t="shared" si="0"/>
        <v>100000</v>
      </c>
      <c r="C14" s="27">
        <v>99318</v>
      </c>
      <c r="D14" s="27">
        <v>70665</v>
      </c>
      <c r="E14" s="42">
        <f t="shared" ref="E14" si="4">100 - 100 * D14/C14</f>
        <v>28.849755331359873</v>
      </c>
      <c r="F14" s="27">
        <f t="shared" ref="F14" si="5">B14-D14</f>
        <v>29335</v>
      </c>
      <c r="G14" s="43">
        <f t="shared" ref="G14" si="6">100 * F14/B14</f>
        <v>29.335000000000001</v>
      </c>
      <c r="H14" s="27">
        <v>395</v>
      </c>
      <c r="I14" s="27">
        <f>D14/H14</f>
        <v>178.8987341772152</v>
      </c>
      <c r="J14" s="27">
        <v>3282</v>
      </c>
    </row>
    <row r="15" spans="1:10" ht="45">
      <c r="A15" s="26" t="s">
        <v>32</v>
      </c>
      <c r="B15" s="19">
        <f t="shared" si="0"/>
        <v>100000</v>
      </c>
      <c r="C15" s="27">
        <v>98740</v>
      </c>
      <c r="D15" s="29">
        <v>77006</v>
      </c>
      <c r="E15" s="31">
        <f>100 - 100 * D15/C15</f>
        <v>22.011342920802107</v>
      </c>
      <c r="F15" s="29">
        <f>B15-D15</f>
        <v>22994</v>
      </c>
      <c r="G15" s="30">
        <f>100 * F15/B15</f>
        <v>22.994</v>
      </c>
      <c r="H15" s="27">
        <v>328</v>
      </c>
      <c r="I15" s="19">
        <f t="shared" ref="I15" si="7">D15/H15</f>
        <v>234.77439024390245</v>
      </c>
      <c r="J15" s="28">
        <v>2104</v>
      </c>
    </row>
    <row r="16" spans="1:10" ht="60">
      <c r="A16" s="14" t="s">
        <v>51</v>
      </c>
      <c r="B16" s="19">
        <f t="shared" si="0"/>
        <v>100000</v>
      </c>
      <c r="C16" s="22">
        <f>100000</f>
        <v>100000</v>
      </c>
      <c r="D16" s="22">
        <v>4574</v>
      </c>
      <c r="E16" s="23" t="s">
        <v>52</v>
      </c>
      <c r="F16" s="22">
        <f>B16-D16</f>
        <v>95426</v>
      </c>
      <c r="G16" s="24">
        <f>100 * F16/B16</f>
        <v>95.426000000000002</v>
      </c>
      <c r="H16" s="22">
        <v>400</v>
      </c>
      <c r="I16" s="22">
        <f>D16/H16</f>
        <v>11.435</v>
      </c>
      <c r="J16" s="22">
        <v>177</v>
      </c>
    </row>
    <row r="17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7" t="s">
        <v>52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7"/>
      <c r="E44" s="7"/>
      <c r="F44" s="7"/>
      <c r="G44" s="7"/>
      <c r="H44" s="7"/>
      <c r="I44" s="7"/>
      <c r="J44" s="7"/>
    </row>
  </sheetData>
  <mergeCells count="5">
    <mergeCell ref="B4:D4"/>
    <mergeCell ref="B1:D1"/>
    <mergeCell ref="B2:D2"/>
    <mergeCell ref="B3:D3"/>
    <mergeCell ref="B5:D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2343-295F-4DF5-8AE0-DD0E78E56F3C}">
  <dimension ref="A1:J19"/>
  <sheetViews>
    <sheetView topLeftCell="A3" workbookViewId="0" xr3:uid="{2D00574E-FBCE-57CA-B811-1D93A4169202}">
      <selection activeCell="A12" sqref="A12"/>
    </sheetView>
  </sheetViews>
  <sheetFormatPr defaultRowHeight="15"/>
  <cols>
    <col min="1" max="1" width="36" customWidth="1"/>
    <col min="2" max="2" width="12.42578125" customWidth="1"/>
    <col min="3" max="3" width="12.28515625" customWidth="1"/>
    <col min="4" max="4" width="14.7109375" customWidth="1"/>
    <col min="5" max="5" width="13.140625" customWidth="1"/>
    <col min="6" max="6" width="14.28515625" customWidth="1"/>
    <col min="7" max="7" width="13.42578125" customWidth="1"/>
    <col min="8" max="8" width="10.28515625" customWidth="1"/>
    <col min="9" max="10" width="17.5703125" bestFit="1" customWidth="1"/>
  </cols>
  <sheetData>
    <row r="1" spans="1:10">
      <c r="B1" s="59"/>
      <c r="C1" s="59"/>
      <c r="D1" s="59"/>
      <c r="H1" t="s">
        <v>1</v>
      </c>
      <c r="I1" t="s">
        <v>42</v>
      </c>
      <c r="J1" t="s">
        <v>43</v>
      </c>
    </row>
    <row r="2" spans="1:10">
      <c r="A2" s="18" t="s">
        <v>0</v>
      </c>
      <c r="B2" s="58">
        <v>10000</v>
      </c>
      <c r="C2" s="58"/>
      <c r="D2" s="58"/>
      <c r="H2" s="25" t="s">
        <v>5</v>
      </c>
      <c r="I2" s="18" t="s">
        <v>6</v>
      </c>
      <c r="J2" s="18" t="s">
        <v>7</v>
      </c>
    </row>
    <row r="3" spans="1:10">
      <c r="A3" s="18" t="s">
        <v>4</v>
      </c>
      <c r="B3" s="58">
        <v>10</v>
      </c>
      <c r="C3" s="58"/>
      <c r="D3" s="58"/>
      <c r="H3" s="25" t="s">
        <v>8</v>
      </c>
      <c r="I3" s="18" t="s">
        <v>9</v>
      </c>
      <c r="J3" s="18" t="s">
        <v>10</v>
      </c>
    </row>
    <row r="4" spans="1:10">
      <c r="A4" s="18" t="s">
        <v>44</v>
      </c>
      <c r="B4" s="58" t="s">
        <v>45</v>
      </c>
      <c r="C4" s="58"/>
      <c r="D4" s="58"/>
      <c r="H4" s="25" t="s">
        <v>11</v>
      </c>
      <c r="I4" s="18" t="s">
        <v>12</v>
      </c>
      <c r="J4" s="18" t="s">
        <v>12</v>
      </c>
    </row>
    <row r="5" spans="1:10">
      <c r="A5" s="18" t="s">
        <v>46</v>
      </c>
      <c r="B5" s="58" t="s">
        <v>47</v>
      </c>
      <c r="C5" s="58"/>
      <c r="D5" s="58"/>
      <c r="H5" s="25" t="s">
        <v>13</v>
      </c>
      <c r="I5" s="18" t="s">
        <v>14</v>
      </c>
      <c r="J5" s="18" t="s">
        <v>14</v>
      </c>
    </row>
    <row r="8" spans="1:10" ht="45">
      <c r="A8" s="34" t="s">
        <v>15</v>
      </c>
      <c r="B8" s="35" t="s">
        <v>16</v>
      </c>
      <c r="C8" s="35" t="s">
        <v>17</v>
      </c>
      <c r="D8" s="35" t="s">
        <v>18</v>
      </c>
      <c r="E8" s="35" t="s">
        <v>19</v>
      </c>
      <c r="F8" s="35" t="s">
        <v>20</v>
      </c>
      <c r="G8" s="35" t="s">
        <v>21</v>
      </c>
      <c r="H8" s="35" t="s">
        <v>22</v>
      </c>
      <c r="I8" s="35" t="s">
        <v>23</v>
      </c>
      <c r="J8" s="36" t="s">
        <v>24</v>
      </c>
    </row>
    <row r="9" spans="1:10" ht="60">
      <c r="A9" s="41" t="s">
        <v>53</v>
      </c>
      <c r="B9" s="37">
        <f>B2*B3</f>
        <v>100000</v>
      </c>
      <c r="C9" s="37">
        <v>100000</v>
      </c>
      <c r="D9" s="37">
        <v>55950</v>
      </c>
      <c r="E9" s="38">
        <f>100 - 100 * D9/C9</f>
        <v>44.05</v>
      </c>
      <c r="F9" s="37">
        <f>B9-D9</f>
        <v>44050</v>
      </c>
      <c r="G9" s="39">
        <f>100 * F9/B9</f>
        <v>44.05</v>
      </c>
      <c r="H9" s="37">
        <v>738</v>
      </c>
      <c r="I9" s="37">
        <f>D9/H9</f>
        <v>75.8130081300813</v>
      </c>
      <c r="J9" s="40">
        <v>75</v>
      </c>
    </row>
    <row r="10" spans="1:10" ht="45">
      <c r="A10" s="41" t="s">
        <v>54</v>
      </c>
      <c r="B10" s="37">
        <f>B9</f>
        <v>100000</v>
      </c>
      <c r="C10" s="37">
        <v>99831</v>
      </c>
      <c r="D10" s="37">
        <v>76014</v>
      </c>
      <c r="E10" s="38">
        <f t="shared" ref="E10:E11" si="0">100 - 100 * D10/C10</f>
        <v>23.857318868888427</v>
      </c>
      <c r="F10" s="37">
        <f t="shared" ref="F10:F11" si="1">B10-D10</f>
        <v>23986</v>
      </c>
      <c r="G10" s="39">
        <f t="shared" ref="G10:G11" si="2">100 * F10/B10</f>
        <v>23.986000000000001</v>
      </c>
      <c r="H10" s="37">
        <v>617</v>
      </c>
      <c r="I10" s="37">
        <f>D10/H10</f>
        <v>123.19935170178282</v>
      </c>
      <c r="J10" s="40">
        <v>1832</v>
      </c>
    </row>
    <row r="11" spans="1:10" ht="45">
      <c r="A11" s="41" t="s">
        <v>55</v>
      </c>
      <c r="B11" s="37">
        <f>B10</f>
        <v>100000</v>
      </c>
      <c r="C11" s="37">
        <v>67090</v>
      </c>
      <c r="D11" s="37">
        <v>64102</v>
      </c>
      <c r="E11" s="38">
        <f t="shared" si="0"/>
        <v>4.4537188850797378</v>
      </c>
      <c r="F11" s="37">
        <f t="shared" si="1"/>
        <v>35898</v>
      </c>
      <c r="G11" s="39">
        <f t="shared" si="2"/>
        <v>35.898000000000003</v>
      </c>
      <c r="H11" s="37">
        <v>443</v>
      </c>
      <c r="I11" s="37">
        <f>D11/H11</f>
        <v>144.69977426636569</v>
      </c>
      <c r="J11" s="40">
        <v>792</v>
      </c>
    </row>
    <row r="12" spans="1:10" ht="60">
      <c r="A12" s="50" t="s">
        <v>56</v>
      </c>
      <c r="B12" s="51">
        <f>B11</f>
        <v>100000</v>
      </c>
      <c r="C12" s="51">
        <v>93212</v>
      </c>
      <c r="D12" s="51">
        <v>89031</v>
      </c>
      <c r="E12" s="52">
        <f>100 - 100 * D12/C12</f>
        <v>4.4854739733081601</v>
      </c>
      <c r="F12" s="51">
        <f>B12-D12</f>
        <v>10969</v>
      </c>
      <c r="G12" s="53">
        <f>100 * F12/B12</f>
        <v>10.968999999999999</v>
      </c>
      <c r="H12" s="51">
        <v>472</v>
      </c>
      <c r="I12" s="51">
        <f>D12/H12</f>
        <v>188.625</v>
      </c>
      <c r="J12" s="54">
        <v>888</v>
      </c>
    </row>
    <row r="13" spans="1:10" ht="60">
      <c r="A13" s="41" t="s">
        <v>57</v>
      </c>
      <c r="B13" s="37">
        <f t="shared" ref="B13" si="3">B12</f>
        <v>100000</v>
      </c>
      <c r="C13" s="37">
        <v>65270</v>
      </c>
      <c r="D13" s="37">
        <v>63590</v>
      </c>
      <c r="E13" s="38">
        <f>100 - 100 * D13/C13</f>
        <v>2.5739237015474146</v>
      </c>
      <c r="F13" s="37">
        <f>B13-D13</f>
        <v>36410</v>
      </c>
      <c r="G13" s="39">
        <f>100 * F13/B13</f>
        <v>36.409999999999997</v>
      </c>
      <c r="H13" s="37">
        <v>295</v>
      </c>
      <c r="I13" s="37">
        <f>D13/H13</f>
        <v>215.5593220338983</v>
      </c>
      <c r="J13" s="40">
        <v>87</v>
      </c>
    </row>
    <row r="14" spans="1:10" ht="60">
      <c r="A14" s="41" t="s">
        <v>58</v>
      </c>
      <c r="B14" s="37">
        <f t="shared" ref="B14" si="4">B12</f>
        <v>100000</v>
      </c>
      <c r="C14" s="37">
        <v>99494</v>
      </c>
      <c r="D14" s="37">
        <v>53032</v>
      </c>
      <c r="E14" s="38">
        <f>100 - 100 * D14/C14</f>
        <v>46.698293364423982</v>
      </c>
      <c r="F14" s="37">
        <f>B14-D14</f>
        <v>46968</v>
      </c>
      <c r="G14" s="39">
        <f>100 * F14/B14</f>
        <v>46.968000000000004</v>
      </c>
      <c r="H14" s="37">
        <v>488</v>
      </c>
      <c r="I14" s="37">
        <f>D14/H14</f>
        <v>108.67213114754098</v>
      </c>
      <c r="J14" s="40">
        <v>715</v>
      </c>
    </row>
    <row r="15" spans="1:10">
      <c r="A15" s="41"/>
      <c r="B15" s="37"/>
      <c r="C15" s="37"/>
      <c r="D15" s="37"/>
      <c r="E15" s="38"/>
      <c r="F15" s="37"/>
      <c r="G15" s="39"/>
      <c r="H15" s="37"/>
      <c r="I15" s="37"/>
      <c r="J15" s="40"/>
    </row>
    <row r="16" spans="1:10">
      <c r="A16" s="41"/>
      <c r="B16" s="37"/>
      <c r="C16" s="37"/>
      <c r="D16" s="37"/>
      <c r="E16" s="38"/>
      <c r="F16" s="37"/>
      <c r="G16" s="39"/>
      <c r="H16" s="37"/>
      <c r="I16" s="37"/>
      <c r="J16" s="40"/>
    </row>
    <row r="17" spans="1:10">
      <c r="A17" s="41"/>
      <c r="B17" s="37"/>
      <c r="C17" s="37"/>
      <c r="D17" s="37"/>
      <c r="E17" s="38"/>
      <c r="F17" s="37"/>
      <c r="G17" s="39"/>
      <c r="H17" s="37"/>
      <c r="I17" s="37"/>
      <c r="J17" s="40"/>
    </row>
    <row r="18" spans="1:10">
      <c r="A18" s="41"/>
      <c r="B18" s="37"/>
      <c r="C18" s="37"/>
      <c r="D18" s="37"/>
      <c r="E18" s="38"/>
      <c r="F18" s="37"/>
      <c r="G18" s="39"/>
      <c r="H18" s="37"/>
      <c r="I18" s="37"/>
      <c r="J18" s="40"/>
    </row>
    <row r="19" spans="1:10">
      <c r="A19" s="41"/>
      <c r="B19" s="37"/>
      <c r="C19" s="37"/>
      <c r="D19" s="37"/>
      <c r="E19" s="38"/>
      <c r="F19" s="37"/>
      <c r="G19" s="39"/>
      <c r="H19" s="37"/>
      <c r="I19" s="37"/>
      <c r="J19" s="40"/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Hải. Hà Quang</cp:lastModifiedBy>
  <cp:revision/>
  <dcterms:created xsi:type="dcterms:W3CDTF">2018-05-10T08:07:46Z</dcterms:created>
  <dcterms:modified xsi:type="dcterms:W3CDTF">2018-05-16T04:27:59Z</dcterms:modified>
  <cp:category/>
  <cp:contentStatus/>
</cp:coreProperties>
</file>