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G46" i="1"/>
  <c r="E46" i="1"/>
  <c r="B46" i="1"/>
  <c r="G45" i="1"/>
  <c r="E45" i="1"/>
  <c r="G44" i="1"/>
  <c r="E44" i="1"/>
  <c r="G43" i="1"/>
  <c r="E43" i="1"/>
  <c r="B43" i="1"/>
  <c r="G42" i="1"/>
  <c r="E42" i="1"/>
  <c r="G41" i="1"/>
  <c r="E41" i="1"/>
  <c r="G40" i="1"/>
  <c r="E40" i="1"/>
  <c r="B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B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<sst xmlns="http://schemas.openxmlformats.org/spreadsheetml/2006/main" count="9" uniqueCount="9">
  <si>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</si>
  <si>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相对日期</t>
    <phoneticPr fontId="1" type="noConversion"/>
  </si>
  <si>
    <t>时</t>
    <phoneticPr fontId="1" type="noConversion"/>
  </si>
  <si>
    <t>分</t>
    <phoneticPr fontId="1" type="noConversion"/>
  </si>
  <si>
    <t>相对日数</t>
    <phoneticPr fontId="1" type="noConversion"/>
  </si>
  <si>
    <t>亮度</t>
    <phoneticPr fontId="1" type="noConversion"/>
  </si>
  <si>
    <t>日期相位</t>
    <phoneticPr fontId="1" type="noConversion"/>
  </si>
  <si>
    <t>周期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</si>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</sst>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Sheet1!$G$2:$G$45</c:f>
              <c:numCache>
                <c:formatCode>General</c:formatCode>
                <c:ptCount val="44"/>
                <c:pt idx="0">
                  <c:v>0.76597222222222205</c:v>
                </c:pt>
                <c:pt idx="1">
                  <c:v>1.82361111111111</c:v>
                </c:pt>
                <c:pt idx="2">
                  <c:v>2.9083333333333301</c:v>
                </c:pt>
                <c:pt idx="3">
                  <c:v>3.8576388888888902</c:v>
                </c:pt>
                <c:pt idx="4">
                  <c:v>4.20046296296296</c:v>
                </c:pt>
                <c:pt idx="5">
                  <c:v>0.46663888888888899</c:v>
                </c:pt>
                <c:pt idx="6">
                  <c:v>1.4763611111111099</c:v>
                </c:pt>
                <c:pt idx="7">
                  <c:v>2.5562222222222202</c:v>
                </c:pt>
                <c:pt idx="8">
                  <c:v>4.4402499999999998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2.1492499999999999</c:v>
                </c:pt>
                <c:pt idx="12">
                  <c:v>3.1804999999999999</c:v>
                </c:pt>
                <c:pt idx="13">
                  <c:v>0.65686111111111201</c:v>
                </c:pt>
                <c:pt idx="14">
                  <c:v>3.73463888888889</c:v>
                </c:pt>
                <c:pt idx="15">
                  <c:v>4.6797777777777796</c:v>
                </c:pt>
                <c:pt idx="16">
                  <c:v>1.3096111111111099</c:v>
                </c:pt>
                <c:pt idx="17">
                  <c:v>2.28322222222222</c:v>
                </c:pt>
                <c:pt idx="18">
                  <c:v>5.3214166666666696</c:v>
                </c:pt>
                <c:pt idx="19">
                  <c:v>3.0831944444444401</c:v>
                </c:pt>
                <c:pt idx="20">
                  <c:v>5.0109722222222297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1.2755000000000001</c:v>
                </c:pt>
                <c:pt idx="24">
                  <c:v>5.2942500000000097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2.4434999999999998</c:v>
                </c:pt>
                <c:pt idx="28">
                  <c:v>2.6275277777777801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4.2573611111111198</c:v>
                </c:pt>
                <c:pt idx="32">
                  <c:v>5.1809722222222199</c:v>
                </c:pt>
                <c:pt idx="33">
                  <c:v>0.81775000000000397</c:v>
                </c:pt>
                <c:pt idx="34">
                  <c:v>1.80802777777778</c:v>
                </c:pt>
                <c:pt idx="35">
                  <c:v>2.8031666666666699</c:v>
                </c:pt>
                <c:pt idx="36">
                  <c:v>3.9323333333333399</c:v>
                </c:pt>
                <c:pt idx="37">
                  <c:v>4.8642777777777804</c:v>
                </c:pt>
                <c:pt idx="38">
                  <c:v>1.36147222222223</c:v>
                </c:pt>
                <c:pt idx="39">
                  <c:v>2.4857777777777801</c:v>
                </c:pt>
                <c:pt idx="40">
                  <c:v>3.4906388888888999</c:v>
                </c:pt>
                <c:pt idx="41">
                  <c:v>4.01769444444444</c:v>
                </c:pt>
                <c:pt idx="42">
                  <c:v>0.97177777777778795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4.0999999999999996</c:v>
                </c:pt>
              </c:numCache>
            </c:numRef>
          </c:yVal>
          <c:smooth val="0"/>
        </c:ser>
        <c:ser>
          <c:idx val="1"/>
          <c:order val="1"/>
          <c:tx>
            <c:v>2018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Sheet1!$G$46</c:f>
              <c:numCache>
                <c:formatCode>General</c:formatCode>
                <c:ptCount val="1"/>
                <c:pt idx="0">
                  <c:v>4.6173611111111699</c:v>
                </c:pt>
              </c:numCache>
            </c:numRef>
          </c:xVal>
          <c:yVal>
            <c:numRef>
              <c:f>Sheet1!$F$46</c:f>
              <c:numCache>
                <c:formatCode>0.0_ </c:formatCode>
                <c:ptCount val="1"/>
                <c:pt idx="0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Sheet1!$G$2:$G$45</c:f>
              <c:numCache>
                <c:formatCode>General</c:formatCode>
                <c:ptCount val="44"/>
                <c:pt idx="0">
                  <c:v>0.76597222222222205</c:v>
                </c:pt>
                <c:pt idx="1">
                  <c:v>1.82361111111111</c:v>
                </c:pt>
                <c:pt idx="2">
                  <c:v>2.9083333333333301</c:v>
                </c:pt>
                <c:pt idx="3">
                  <c:v>3.8576388888888902</c:v>
                </c:pt>
                <c:pt idx="4">
                  <c:v>4.20046296296296</c:v>
                </c:pt>
                <c:pt idx="5">
                  <c:v>0.46663888888888899</c:v>
                </c:pt>
                <c:pt idx="6">
                  <c:v>1.4763611111111099</c:v>
                </c:pt>
                <c:pt idx="7">
                  <c:v>2.5562222222222202</c:v>
                </c:pt>
                <c:pt idx="8">
                  <c:v>4.4402499999999998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2.1492499999999999</c:v>
                </c:pt>
                <c:pt idx="12">
                  <c:v>3.1804999999999999</c:v>
                </c:pt>
                <c:pt idx="13">
                  <c:v>0.65686111111111201</c:v>
                </c:pt>
                <c:pt idx="14">
                  <c:v>3.73463888888889</c:v>
                </c:pt>
                <c:pt idx="15">
                  <c:v>4.6797777777777796</c:v>
                </c:pt>
                <c:pt idx="16">
                  <c:v>1.3096111111111099</c:v>
                </c:pt>
                <c:pt idx="17">
                  <c:v>2.28322222222222</c:v>
                </c:pt>
                <c:pt idx="18">
                  <c:v>5.3214166666666696</c:v>
                </c:pt>
                <c:pt idx="19">
                  <c:v>3.0831944444444401</c:v>
                </c:pt>
                <c:pt idx="20">
                  <c:v>5.0109722222222297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1.2755000000000001</c:v>
                </c:pt>
                <c:pt idx="24">
                  <c:v>5.2942500000000097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2.4434999999999998</c:v>
                </c:pt>
                <c:pt idx="28">
                  <c:v>2.6275277777777801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4.2573611111111198</c:v>
                </c:pt>
                <c:pt idx="32">
                  <c:v>5.1809722222222199</c:v>
                </c:pt>
                <c:pt idx="33">
                  <c:v>0.81775000000000397</c:v>
                </c:pt>
                <c:pt idx="34">
                  <c:v>1.80802777777778</c:v>
                </c:pt>
                <c:pt idx="35">
                  <c:v>2.8031666666666699</c:v>
                </c:pt>
                <c:pt idx="36">
                  <c:v>3.9323333333333399</c:v>
                </c:pt>
                <c:pt idx="37">
                  <c:v>4.8642777777777804</c:v>
                </c:pt>
                <c:pt idx="38">
                  <c:v>1.36147222222223</c:v>
                </c:pt>
                <c:pt idx="39">
                  <c:v>2.4857777777777801</c:v>
                </c:pt>
                <c:pt idx="40">
                  <c:v>3.4906388888888999</c:v>
                </c:pt>
                <c:pt idx="41">
                  <c:v>4.01769444444444</c:v>
                </c:pt>
                <c:pt idx="42">
                  <c:v>0.97177777777778795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4.0999999999999996</c:v>
                </c:pt>
              </c:numCache>
            </c:numRef>
          </c:yVal>
          <c:smooth val="0"/>
        </c:ser>
        <c:ser>
          <c:idx val="1"/>
          <c:order val="1"/>
          <c:tx>
            <c:v>2018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Sheet1!$G$46</c:f>
              <c:numCache>
                <c:formatCode>General</c:formatCode>
                <c:ptCount val="1"/>
                <c:pt idx="0">
                  <c:v>4.6173611111111699</c:v>
                </c:pt>
              </c:numCache>
            </c:numRef>
          </c:xVal>
          <c:yVal>
            <c:numRef>
              <c:f>Sheet1!$F$46</c:f>
              <c:numCache>
                <c:formatCode>0.0_ </c:formatCode>
                <c:ptCount val="1"/>
                <c:pt idx="0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4240"/>
        <c:axId val="92396160"/>
      </c:scatterChart>
      <c:valAx>
        <c:axId val="9239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6160"/>
        <c:crosses val="autoZero"/>
        <c:crossBetween val="midCat"/>
        <c:majorUnit val="0.5"/>
      </c:valAx>
      <c:valAx>
        <c:axId val="92396160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4240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142875</xdr:rowOff>
    </xdr:from>
    <xdr:to>
      <xdr:col>18</xdr:col>
      <xdr:colOff>466725</xdr:colOff>
      <xdr:row>34</xdr:row>
      <xdr:rowOff>55880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683260</xdr:colOff>
      <xdr:row>0</xdr:row>
      <xdr:rowOff>168910</xdr:rowOff>
    </xdr:from>
    <xdr:to>
      <xdr:col>12</xdr:col>
      <xdr:colOff>310515</xdr:colOff>
      <xdr:row>34</xdr:row>
      <xdr:rowOff>81915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L42" sqref="L42"/>
    </sheetView>
  </sheetViews>
  <sheetFormatPr defaultColWidth="9" defaultRowHeight="13.5" x14ac:dyDescent="0.1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9" max="9" width="5.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15">
      <c r="A2" s="2">
        <v>43028</v>
      </c>
      <c r="B2">
        <v>0</v>
      </c>
      <c r="C2">
        <v>18</v>
      </c>
      <c r="D2">
        <v>23</v>
      </c>
      <c r="E2">
        <f>(B2*1440+C2*60+D2)/1440</f>
        <v>0.76597222222222205</v>
      </c>
      <c r="F2" s="1">
        <v>3.6</v>
      </c>
      <c r="G2">
        <f>E2</f>
        <v>0.76597222222222205</v>
      </c>
      <c r="I2">
        <v>2017</v>
      </c>
    </row>
    <row r="3" spans="1:9" x14ac:dyDescent="0.15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9" x14ac:dyDescent="0.15">
      <c r="A4" s="2">
        <v>43030</v>
      </c>
      <c r="B4">
        <v>2</v>
      </c>
      <c r="C4">
        <v>21</v>
      </c>
      <c r="D4">
        <v>48</v>
      </c>
      <c r="E4">
        <f t="shared" si="0"/>
        <v>2.9083333333333301</v>
      </c>
      <c r="F4" s="1">
        <v>4.2</v>
      </c>
      <c r="G4">
        <f t="shared" si="1"/>
        <v>2.9083333333333301</v>
      </c>
    </row>
    <row r="5" spans="1:9" x14ac:dyDescent="0.15">
      <c r="A5" s="2">
        <v>43031</v>
      </c>
      <c r="B5">
        <v>3</v>
      </c>
      <c r="C5">
        <v>20</v>
      </c>
      <c r="D5">
        <v>35</v>
      </c>
      <c r="E5">
        <f>(B5*1440+C5*60+D5)/1440</f>
        <v>3.8576388888888888</v>
      </c>
      <c r="F5" s="1">
        <v>3.4</v>
      </c>
      <c r="G5">
        <f t="shared" si="1"/>
        <v>3.8576388888888902</v>
      </c>
      <c r="H5">
        <v>0</v>
      </c>
    </row>
    <row r="6" spans="1:9" x14ac:dyDescent="0.15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9" x14ac:dyDescent="0.15">
      <c r="A7" s="2">
        <v>43033</v>
      </c>
      <c r="B7">
        <v>5</v>
      </c>
      <c r="C7">
        <v>19</v>
      </c>
      <c r="D7">
        <v>59</v>
      </c>
      <c r="E7">
        <f t="shared" si="0"/>
        <v>5.8326388888888898</v>
      </c>
      <c r="F7" s="1">
        <v>3.7</v>
      </c>
      <c r="G7">
        <f>E7-5.366</f>
        <v>0.46663888888888899</v>
      </c>
    </row>
    <row r="8" spans="1:9" x14ac:dyDescent="0.15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4.0999999999999996</v>
      </c>
      <c r="G8">
        <f t="shared" ref="G8:G10" si="2">E8-5.366</f>
        <v>1.4763611111111099</v>
      </c>
    </row>
    <row r="9" spans="1:9" x14ac:dyDescent="0.15">
      <c r="A9" s="2">
        <v>43035</v>
      </c>
      <c r="B9">
        <v>7</v>
      </c>
      <c r="C9">
        <v>22</v>
      </c>
      <c r="D9">
        <v>8</v>
      </c>
      <c r="E9">
        <f t="shared" si="0"/>
        <v>7.9222222222222198</v>
      </c>
      <c r="F9" s="1">
        <v>4.3</v>
      </c>
      <c r="G9">
        <f t="shared" si="2"/>
        <v>2.5562222222222202</v>
      </c>
    </row>
    <row r="10" spans="1:9" x14ac:dyDescent="0.15">
      <c r="A10" s="2">
        <v>43037</v>
      </c>
      <c r="B10">
        <v>9</v>
      </c>
      <c r="C10">
        <v>19</v>
      </c>
      <c r="D10">
        <v>21</v>
      </c>
      <c r="E10">
        <f t="shared" si="0"/>
        <v>9.8062500000000004</v>
      </c>
      <c r="F10" s="1">
        <v>3.4</v>
      </c>
      <c r="G10">
        <f t="shared" si="2"/>
        <v>4.4402499999999998</v>
      </c>
      <c r="H10">
        <v>1</v>
      </c>
    </row>
    <row r="11" spans="1:9" x14ac:dyDescent="0.15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9" x14ac:dyDescent="0.15">
      <c r="A12" s="2">
        <v>43039</v>
      </c>
      <c r="B12">
        <v>11</v>
      </c>
      <c r="C12">
        <v>21</v>
      </c>
      <c r="D12">
        <v>33</v>
      </c>
      <c r="E12">
        <f t="shared" si="0"/>
        <v>11.897916666666699</v>
      </c>
      <c r="F12" s="1">
        <v>3.8</v>
      </c>
      <c r="G12">
        <f t="shared" ref="G12:G14" si="3">E12-5.366*2</f>
        <v>1.16591666666667</v>
      </c>
    </row>
    <row r="13" spans="1:9" x14ac:dyDescent="0.15">
      <c r="A13" s="2">
        <v>43040</v>
      </c>
      <c r="B13">
        <v>12</v>
      </c>
      <c r="C13">
        <v>21</v>
      </c>
      <c r="D13">
        <v>9</v>
      </c>
      <c r="E13">
        <f t="shared" ref="E13:E44" si="4">(B13*1440+C13*60+D13)/1440</f>
        <v>12.88125</v>
      </c>
      <c r="F13" s="1">
        <v>4</v>
      </c>
      <c r="G13">
        <f t="shared" si="3"/>
        <v>2.1492499999999999</v>
      </c>
    </row>
    <row r="14" spans="1:9" x14ac:dyDescent="0.15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3.1804999999999999</v>
      </c>
    </row>
    <row r="15" spans="1:9" x14ac:dyDescent="0.15">
      <c r="A15" s="2">
        <v>43044</v>
      </c>
      <c r="B15">
        <v>16</v>
      </c>
      <c r="C15">
        <v>18</v>
      </c>
      <c r="D15">
        <v>7</v>
      </c>
      <c r="E15">
        <f t="shared" si="4"/>
        <v>16.754861111111101</v>
      </c>
      <c r="F15" s="1">
        <v>3.5</v>
      </c>
      <c r="G15">
        <f t="shared" ref="G15:G17" si="5">E15-5.366*3</f>
        <v>0.65686111111111201</v>
      </c>
      <c r="H15">
        <v>3</v>
      </c>
    </row>
    <row r="16" spans="1:9" x14ac:dyDescent="0.15">
      <c r="A16" s="2">
        <v>43047</v>
      </c>
      <c r="B16">
        <v>19</v>
      </c>
      <c r="C16">
        <v>19</v>
      </c>
      <c r="D16">
        <v>59</v>
      </c>
      <c r="E16">
        <f t="shared" si="4"/>
        <v>19.832638888888901</v>
      </c>
      <c r="F16" s="1">
        <v>3.7</v>
      </c>
      <c r="G16">
        <f t="shared" si="5"/>
        <v>3.73463888888889</v>
      </c>
    </row>
    <row r="17" spans="1:8" x14ac:dyDescent="0.15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4.6797777777777796</v>
      </c>
    </row>
    <row r="18" spans="1:8" x14ac:dyDescent="0.15">
      <c r="A18" s="2">
        <v>43050</v>
      </c>
      <c r="B18">
        <v>22</v>
      </c>
      <c r="C18">
        <v>18</v>
      </c>
      <c r="D18">
        <v>34</v>
      </c>
      <c r="E18">
        <f t="shared" si="4"/>
        <v>22.773611111111101</v>
      </c>
      <c r="F18" s="1">
        <v>3.9</v>
      </c>
      <c r="G18">
        <f t="shared" ref="G18:G20" si="6">E18-5.366*4</f>
        <v>1.3096111111111099</v>
      </c>
    </row>
    <row r="19" spans="1:8" x14ac:dyDescent="0.15">
      <c r="A19" s="2">
        <v>43051</v>
      </c>
      <c r="B19">
        <v>23</v>
      </c>
      <c r="C19">
        <v>17</v>
      </c>
      <c r="D19">
        <v>56</v>
      </c>
      <c r="E19">
        <f t="shared" si="4"/>
        <v>23.747222222222199</v>
      </c>
      <c r="F19" s="1">
        <v>4.2</v>
      </c>
      <c r="G19">
        <f t="shared" si="6"/>
        <v>2.28322222222222</v>
      </c>
    </row>
    <row r="20" spans="1:8" x14ac:dyDescent="0.15">
      <c r="A20" s="2">
        <v>43054</v>
      </c>
      <c r="B20">
        <v>26</v>
      </c>
      <c r="C20">
        <v>18</v>
      </c>
      <c r="D20">
        <v>51</v>
      </c>
      <c r="E20">
        <f t="shared" si="4"/>
        <v>26.785416666666698</v>
      </c>
      <c r="F20" s="1">
        <v>3.5</v>
      </c>
      <c r="G20">
        <f t="shared" si="6"/>
        <v>5.3214166666666696</v>
      </c>
      <c r="H20">
        <v>4</v>
      </c>
    </row>
    <row r="21" spans="1:8" x14ac:dyDescent="0.15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3.0831944444444401</v>
      </c>
    </row>
    <row r="22" spans="1:8" x14ac:dyDescent="0.15">
      <c r="A22" s="2">
        <v>43059</v>
      </c>
      <c r="B22">
        <v>31</v>
      </c>
      <c r="C22">
        <v>20</v>
      </c>
      <c r="D22">
        <v>11</v>
      </c>
      <c r="E22">
        <f t="shared" si="4"/>
        <v>31.840972222222199</v>
      </c>
      <c r="F22" s="1">
        <v>3.4</v>
      </c>
      <c r="G22">
        <f t="shared" si="7"/>
        <v>5.0109722222222297</v>
      </c>
      <c r="H22">
        <v>5</v>
      </c>
    </row>
    <row r="23" spans="1:8" x14ac:dyDescent="0.15">
      <c r="A23" s="2">
        <v>43062</v>
      </c>
      <c r="B23">
        <v>34</v>
      </c>
      <c r="C23">
        <v>18</v>
      </c>
      <c r="D23">
        <v>59</v>
      </c>
      <c r="E23">
        <f t="shared" si="4"/>
        <v>34.790972222222202</v>
      </c>
      <c r="F23" s="1">
        <v>4</v>
      </c>
      <c r="G23">
        <f>E23-5.366*6</f>
        <v>2.59497222222222</v>
      </c>
    </row>
    <row r="24" spans="1:8" x14ac:dyDescent="0.15">
      <c r="A24" s="2">
        <v>43065</v>
      </c>
      <c r="B24">
        <v>37</v>
      </c>
      <c r="C24">
        <v>17</v>
      </c>
      <c r="D24">
        <v>57</v>
      </c>
      <c r="E24">
        <f t="shared" si="4"/>
        <v>37.747916666666697</v>
      </c>
      <c r="F24" s="1">
        <v>3.5</v>
      </c>
      <c r="G24">
        <f t="shared" ref="G24:G26" si="8">E24-5.366*7</f>
        <v>0.185916666666671</v>
      </c>
      <c r="H24">
        <v>6</v>
      </c>
    </row>
    <row r="25" spans="1:8" x14ac:dyDescent="0.15">
      <c r="A25" s="2">
        <v>43066</v>
      </c>
      <c r="B25">
        <v>38</v>
      </c>
      <c r="C25">
        <v>20</v>
      </c>
      <c r="D25">
        <v>6</v>
      </c>
      <c r="E25">
        <f t="shared" si="4"/>
        <v>38.837499999999999</v>
      </c>
      <c r="F25" s="1">
        <v>3.7</v>
      </c>
      <c r="G25">
        <f t="shared" si="8"/>
        <v>1.2755000000000001</v>
      </c>
    </row>
    <row r="26" spans="1:8" x14ac:dyDescent="0.15">
      <c r="A26" s="2">
        <v>43070</v>
      </c>
      <c r="B26">
        <v>42</v>
      </c>
      <c r="C26">
        <v>20</v>
      </c>
      <c r="D26">
        <v>33</v>
      </c>
      <c r="E26">
        <f t="shared" si="4"/>
        <v>42.856250000000003</v>
      </c>
      <c r="F26" s="1">
        <v>3.4</v>
      </c>
      <c r="G26">
        <f t="shared" si="8"/>
        <v>5.2942500000000097</v>
      </c>
      <c r="H26">
        <v>7</v>
      </c>
    </row>
    <row r="27" spans="1:8" x14ac:dyDescent="0.15">
      <c r="A27" s="2">
        <v>43074</v>
      </c>
      <c r="B27">
        <v>46</v>
      </c>
      <c r="C27">
        <v>19</v>
      </c>
      <c r="D27">
        <v>36</v>
      </c>
      <c r="E27">
        <f t="shared" si="4"/>
        <v>46.816666666666698</v>
      </c>
      <c r="F27" s="1">
        <v>3.4</v>
      </c>
      <c r="G27">
        <f>E27-5.366*8</f>
        <v>3.88866666666667</v>
      </c>
      <c r="H27">
        <v>8</v>
      </c>
    </row>
    <row r="28" spans="1:8" x14ac:dyDescent="0.15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49.924999999999997</v>
      </c>
      <c r="F28" s="1">
        <v>4</v>
      </c>
      <c r="G28">
        <f t="shared" ref="G28:G32" si="9">E28-5.366*9</f>
        <v>1.631</v>
      </c>
    </row>
    <row r="29" spans="1:8" x14ac:dyDescent="0.15">
      <c r="A29" s="2">
        <v>43078</v>
      </c>
      <c r="B29">
        <v>50</v>
      </c>
      <c r="C29">
        <v>17</v>
      </c>
      <c r="D29">
        <v>42</v>
      </c>
      <c r="E29">
        <f t="shared" si="4"/>
        <v>50.737499999999997</v>
      </c>
      <c r="F29" s="1">
        <v>4.2</v>
      </c>
      <c r="G29">
        <f t="shared" si="9"/>
        <v>2.4434999999999998</v>
      </c>
    </row>
    <row r="30" spans="1:8" x14ac:dyDescent="0.15">
      <c r="A30" s="2">
        <v>43078</v>
      </c>
      <c r="B30">
        <v>50</v>
      </c>
      <c r="C30">
        <v>22</v>
      </c>
      <c r="D30">
        <v>7</v>
      </c>
      <c r="E30">
        <f t="shared" si="4"/>
        <v>50.921527777777797</v>
      </c>
      <c r="F30" s="1">
        <v>4.3</v>
      </c>
      <c r="G30">
        <f t="shared" si="9"/>
        <v>2.6275277777777801</v>
      </c>
    </row>
    <row r="31" spans="1:8" x14ac:dyDescent="0.15">
      <c r="A31" s="2">
        <v>43079</v>
      </c>
      <c r="B31">
        <v>51</v>
      </c>
      <c r="C31">
        <v>18</v>
      </c>
      <c r="D31">
        <v>2</v>
      </c>
      <c r="E31">
        <f t="shared" si="4"/>
        <v>51.751388888888897</v>
      </c>
      <c r="F31" s="1">
        <v>4</v>
      </c>
      <c r="G31">
        <f t="shared" si="9"/>
        <v>3.45738888888889</v>
      </c>
    </row>
    <row r="32" spans="1:8" x14ac:dyDescent="0.15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9" x14ac:dyDescent="0.15">
      <c r="A33" s="2">
        <v>43085</v>
      </c>
      <c r="B33">
        <v>57</v>
      </c>
      <c r="C33">
        <v>22</v>
      </c>
      <c r="D33">
        <v>1</v>
      </c>
      <c r="E33">
        <f t="shared" si="4"/>
        <v>57.917361111111099</v>
      </c>
      <c r="F33" s="1">
        <v>3.5</v>
      </c>
      <c r="G33">
        <f t="shared" ref="G33:G34" si="10">E33-5.366*10</f>
        <v>4.2573611111111198</v>
      </c>
      <c r="H33">
        <v>10</v>
      </c>
    </row>
    <row r="34" spans="1:9" x14ac:dyDescent="0.15">
      <c r="A34" s="2">
        <v>43086</v>
      </c>
      <c r="B34">
        <v>58</v>
      </c>
      <c r="C34">
        <v>20</v>
      </c>
      <c r="D34">
        <v>11</v>
      </c>
      <c r="E34">
        <f t="shared" si="4"/>
        <v>58.840972222222199</v>
      </c>
      <c r="F34" s="1">
        <v>3.7</v>
      </c>
      <c r="G34">
        <f t="shared" si="10"/>
        <v>5.1809722222222199</v>
      </c>
    </row>
    <row r="35" spans="1:9" x14ac:dyDescent="0.15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0.81775000000000397</v>
      </c>
    </row>
    <row r="36" spans="1:9" x14ac:dyDescent="0.15">
      <c r="A36" s="2">
        <v>43088</v>
      </c>
      <c r="B36">
        <v>60</v>
      </c>
      <c r="C36">
        <v>20</v>
      </c>
      <c r="D36">
        <v>1</v>
      </c>
      <c r="E36">
        <f t="shared" si="4"/>
        <v>60.834027777777798</v>
      </c>
      <c r="F36" s="1">
        <v>4</v>
      </c>
      <c r="G36">
        <f t="shared" si="11"/>
        <v>1.80802777777778</v>
      </c>
    </row>
    <row r="37" spans="1:9" x14ac:dyDescent="0.15">
      <c r="A37" s="2">
        <v>43089</v>
      </c>
      <c r="B37">
        <v>61</v>
      </c>
      <c r="C37">
        <v>19</v>
      </c>
      <c r="D37">
        <v>54</v>
      </c>
      <c r="E37">
        <f t="shared" si="4"/>
        <v>61.829166666666701</v>
      </c>
      <c r="F37" s="1">
        <v>4.3</v>
      </c>
      <c r="G37">
        <f t="shared" si="11"/>
        <v>2.8031666666666699</v>
      </c>
    </row>
    <row r="38" spans="1:9" x14ac:dyDescent="0.15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3.9323333333333399</v>
      </c>
      <c r="H38">
        <v>11</v>
      </c>
    </row>
    <row r="39" spans="1:9" x14ac:dyDescent="0.15">
      <c r="A39" s="2">
        <v>43091</v>
      </c>
      <c r="B39">
        <v>63</v>
      </c>
      <c r="C39">
        <v>21</v>
      </c>
      <c r="D39">
        <v>22</v>
      </c>
      <c r="E39">
        <f t="shared" si="4"/>
        <v>63.890277777777797</v>
      </c>
      <c r="F39" s="1">
        <v>3.5</v>
      </c>
      <c r="G39">
        <f t="shared" si="11"/>
        <v>4.8642777777777804</v>
      </c>
    </row>
    <row r="40" spans="1:9" x14ac:dyDescent="0.15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9" x14ac:dyDescent="0.15">
      <c r="A41" s="2">
        <v>43094</v>
      </c>
      <c r="B41">
        <v>66</v>
      </c>
      <c r="C41">
        <v>21</v>
      </c>
      <c r="D41">
        <v>4</v>
      </c>
      <c r="E41">
        <f t="shared" si="4"/>
        <v>66.877777777777794</v>
      </c>
      <c r="F41" s="1">
        <v>4.2</v>
      </c>
      <c r="G41">
        <f t="shared" si="12"/>
        <v>2.4857777777777801</v>
      </c>
    </row>
    <row r="42" spans="1:9" x14ac:dyDescent="0.15">
      <c r="A42" s="2">
        <v>43095</v>
      </c>
      <c r="B42">
        <v>67</v>
      </c>
      <c r="C42">
        <v>21</v>
      </c>
      <c r="D42">
        <v>11</v>
      </c>
      <c r="E42">
        <f t="shared" si="4"/>
        <v>67.882638888888906</v>
      </c>
      <c r="F42" s="1">
        <v>4</v>
      </c>
      <c r="G42">
        <f t="shared" si="12"/>
        <v>3.4906388888888999</v>
      </c>
    </row>
    <row r="43" spans="1:9" x14ac:dyDescent="0.15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73.775694444444397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9" x14ac:dyDescent="0.15">
      <c r="A44" s="2">
        <v>43114</v>
      </c>
      <c r="B44">
        <v>86</v>
      </c>
      <c r="C44">
        <v>19</v>
      </c>
      <c r="D44">
        <v>52</v>
      </c>
      <c r="E44">
        <f t="shared" si="4"/>
        <v>86.827777777777797</v>
      </c>
      <c r="F44" s="1">
        <v>3.8</v>
      </c>
      <c r="G44">
        <f t="shared" ref="G44:G45" si="13">E44-5.366*16</f>
        <v>0.97177777777778795</v>
      </c>
      <c r="H44">
        <v>16</v>
      </c>
    </row>
    <row r="45" spans="1:9" x14ac:dyDescent="0.15">
      <c r="A45" s="2">
        <v>43115</v>
      </c>
      <c r="B45">
        <v>87</v>
      </c>
      <c r="C45">
        <v>19</v>
      </c>
      <c r="D45">
        <v>51</v>
      </c>
      <c r="E45">
        <f>(B45*1440+C45*60+D45)/1440</f>
        <v>87.827083333333306</v>
      </c>
      <c r="F45" s="1">
        <v>4.0999999999999996</v>
      </c>
      <c r="G45">
        <f t="shared" si="13"/>
        <v>1.97108333333334</v>
      </c>
    </row>
    <row r="46" spans="1:9" x14ac:dyDescent="0.15">
      <c r="A46" s="2">
        <v>43300</v>
      </c>
      <c r="B46">
        <f>A46-A45+B45</f>
        <v>272</v>
      </c>
      <c r="C46">
        <v>22</v>
      </c>
      <c r="D46">
        <v>1</v>
      </c>
      <c r="E46">
        <f>(B46*1440+C46*60+D46)/1440</f>
        <v>272.91736111111101</v>
      </c>
      <c r="F46" s="1">
        <v>3.4</v>
      </c>
      <c r="G46">
        <f>E46-5.366*50</f>
        <v>4.6173611111111699</v>
      </c>
      <c r="H46">
        <v>50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He Yong</cp:lastModifiedBy>
  <dcterms:created xsi:type="dcterms:W3CDTF">2017-10-30T09:20:00Z</dcterms:created>
  <dcterms:modified xsi:type="dcterms:W3CDTF">2018-07-20T02:35:55Z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