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0350"/>
  </bookViews>
  <sheets>
    <sheet name="delta_cep" sheetId="1" r:id="rId1"/>
    <sheet name="mu_ce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<sst xmlns="http://schemas.openxmlformats.org/spreadsheetml/2006/main" count="13">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</sst>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2078687593211"/>
          <c:y val="0.0838880902355418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delta_cep!$G$46:$G$106</c:f>
              <c:numCache>
                <c:formatCode>General</c:formatCode>
                <c:ptCount val="61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0.0818333333333499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0.620611111111145</c:v>
                </c:pt>
                <c:pt idx="19">
                  <c:v>1.6303333333334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  <c:pt idx="25">
                  <c:v>2.87333333333333</c:v>
                </c:pt>
                <c:pt idx="26">
                  <c:v>1.74061111111109</c:v>
                </c:pt>
                <c:pt idx="27">
                  <c:v>1.51975000000004</c:v>
                </c:pt>
                <c:pt idx="28">
                  <c:v>3.42669444444448</c:v>
                </c:pt>
                <c:pt idx="29">
                  <c:v>4.46211111111114</c:v>
                </c:pt>
                <c:pt idx="30">
                  <c:v>0.0447222222222763</c:v>
                </c:pt>
                <c:pt idx="31">
                  <c:v>1.01972222222224</c:v>
                </c:pt>
                <c:pt idx="32">
                  <c:v>2.12111111111113</c:v>
                </c:pt>
                <c:pt idx="33">
                  <c:v>3.03291666666672</c:v>
                </c:pt>
                <c:pt idx="34">
                  <c:v>4.06000000000006</c:v>
                </c:pt>
                <c:pt idx="35">
                  <c:v>5.0558333333334</c:v>
                </c:pt>
                <c:pt idx="36">
                  <c:v>2.78636111111115</c:v>
                </c:pt>
                <c:pt idx="37">
                  <c:v>3.70302777777783</c:v>
                </c:pt>
                <c:pt idx="38">
                  <c:v>5.34188888888889</c:v>
                </c:pt>
                <c:pt idx="39">
                  <c:v>5.08352777777782</c:v>
                </c:pt>
                <c:pt idx="40">
                  <c:v>1.56891666666672</c:v>
                </c:pt>
                <c:pt idx="41">
                  <c:v>2.51405555555561</c:v>
                </c:pt>
                <c:pt idx="42">
                  <c:v>3.51544444444448</c:v>
                </c:pt>
                <c:pt idx="43">
                  <c:v>4.60919444444448</c:v>
                </c:pt>
                <c:pt idx="44">
                  <c:v>1.32791666666668</c:v>
                </c:pt>
                <c:pt idx="45">
                  <c:v>2.24041666666665</c:v>
                </c:pt>
                <c:pt idx="46">
                  <c:v>4.2452777777778</c:v>
                </c:pt>
                <c:pt idx="47">
                  <c:v>4.88413888888891</c:v>
                </c:pt>
                <c:pt idx="48">
                  <c:v>0.516750000000002</c:v>
                </c:pt>
                <c:pt idx="49">
                  <c:v>3.50841666666668</c:v>
                </c:pt>
                <c:pt idx="50">
                  <c:v>2.77155555555561</c:v>
                </c:pt>
                <c:pt idx="51">
                  <c:v>3.66877777777785</c:v>
                </c:pt>
                <c:pt idx="52">
                  <c:v>4.83266666666674</c:v>
                </c:pt>
                <c:pt idx="53">
                  <c:v>3.44513888888889</c:v>
                </c:pt>
                <c:pt idx="54">
                  <c:v>5.36388888888888</c:v>
                </c:pt>
                <c:pt idx="55">
                  <c:v>1.33116666666666</c:v>
                </c:pt>
                <c:pt idx="56">
                  <c:v>4.36102777777779</c:v>
                </c:pt>
                <c:pt idx="57">
                  <c:v>0.94780555555559</c:v>
                </c:pt>
                <c:pt idx="58">
                  <c:v>2.94294444444444</c:v>
                </c:pt>
                <c:pt idx="59">
                  <c:v>1.19775000000004</c:v>
                </c:pt>
                <c:pt idx="60">
                  <c:v>4.1998333333334</c:v>
                </c:pt>
              </c:numCache>
            </c:numRef>
          </c:xVal>
          <c:yVal>
            <c:numRef>
              <c:f>delta_cep!$F$46:$F$106</c:f>
              <c:numCache>
                <c:formatCode>0.0_ </c:formatCode>
                <c:ptCount val="61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  <c:pt idx="27">
                  <c:v>4</c:v>
                </c:pt>
                <c:pt idx="28">
                  <c:v>3.9</c:v>
                </c:pt>
                <c:pt idx="29">
                  <c:v>3.4</c:v>
                </c:pt>
                <c:pt idx="30">
                  <c:v>3.6</c:v>
                </c:pt>
                <c:pt idx="31">
                  <c:v>3.7</c:v>
                </c:pt>
                <c:pt idx="32">
                  <c:v>4</c:v>
                </c:pt>
                <c:pt idx="33">
                  <c:v>4.1</c:v>
                </c:pt>
                <c:pt idx="34">
                  <c:v>3.6</c:v>
                </c:pt>
                <c:pt idx="35">
                  <c:v>3.7</c:v>
                </c:pt>
                <c:pt idx="36">
                  <c:v>4</c:v>
                </c:pt>
                <c:pt idx="37">
                  <c:v>3.7</c:v>
                </c:pt>
                <c:pt idx="38">
                  <c:v>3.7</c:v>
                </c:pt>
                <c:pt idx="39">
                  <c:v>3.8</c:v>
                </c:pt>
                <c:pt idx="40">
                  <c:v>4</c:v>
                </c:pt>
                <c:pt idx="41">
                  <c:v>4.2</c:v>
                </c:pt>
                <c:pt idx="42">
                  <c:v>4</c:v>
                </c:pt>
                <c:pt idx="43">
                  <c:v>3.5</c:v>
                </c:pt>
                <c:pt idx="44">
                  <c:v>3.9</c:v>
                </c:pt>
                <c:pt idx="45">
                  <c:v>4</c:v>
                </c:pt>
                <c:pt idx="46">
                  <c:v>3.5</c:v>
                </c:pt>
                <c:pt idx="47">
                  <c:v>3.7</c:v>
                </c:pt>
                <c:pt idx="48">
                  <c:v>3.8</c:v>
                </c:pt>
                <c:pt idx="49">
                  <c:v>3.4</c:v>
                </c:pt>
                <c:pt idx="50">
                  <c:v>4.2</c:v>
                </c:pt>
                <c:pt idx="51">
                  <c:v>3.7</c:v>
                </c:pt>
                <c:pt idx="52">
                  <c:v>3.5</c:v>
                </c:pt>
                <c:pt idx="53">
                  <c:v>3.9</c:v>
                </c:pt>
                <c:pt idx="54">
                  <c:v>3.7</c:v>
                </c:pt>
                <c:pt idx="55">
                  <c:v>3.7</c:v>
                </c:pt>
                <c:pt idx="56">
                  <c:v>3.4</c:v>
                </c:pt>
                <c:pt idx="57">
                  <c:v>3.9</c:v>
                </c:pt>
                <c:pt idx="58">
                  <c:v>4.3</c:v>
                </c:pt>
                <c:pt idx="59">
                  <c:v>3.8</c:v>
                </c:pt>
                <c:pt idx="60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276225</xdr:colOff>
      <xdr:row>1</xdr:row>
      <xdr:rowOff>0</xdr:rowOff>
    </xdr:from>
    <xdr:to>
      <xdr:col>22</xdr:col>
      <xdr:colOff>302260</xdr:colOff>
      <xdr:row>34</xdr:row>
      <xdr:rowOff>84455</xdr:rowOff>
    </xdr:to>
    <xdr:graphicFrame>
      <xdr:nvGraphicFramePr>
        <xdr:cNvPr id="3" name="图表 2"/>
        <xdr:cNvGraphicFramePr/>
      </xdr:nvGraphicFramePr>
      <xdr:xfrm>
        <a:off x="5210175" y="171450"/>
        <a:ext cx="894143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"/>
  <sheetViews>
    <sheetView tabSelected="1" topLeftCell="C1" workbookViewId="0">
      <selection activeCell="J22" sqref="J22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6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106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0.0818333333333499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0.620611111111145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1.6303333333334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 t="shared" ref="G70:G72" si="21">E70-5.366*60</f>
        <v>1.8705555555556</v>
      </c>
      <c r="H70">
        <v>60</v>
      </c>
      <c r="I70" t="s">
        <v>10</v>
      </c>
    </row>
    <row r="71" spans="1:9">
      <c r="A71" s="3">
        <v>43352</v>
      </c>
      <c r="B71">
        <f t="shared" si="14"/>
        <v>324</v>
      </c>
      <c r="C71">
        <v>20</v>
      </c>
      <c r="D71">
        <v>0</v>
      </c>
      <c r="E71">
        <f t="shared" si="4"/>
        <v>324.833333333333</v>
      </c>
      <c r="F71" s="4">
        <v>4.2</v>
      </c>
      <c r="G71">
        <f t="shared" si="21"/>
        <v>2.87333333333333</v>
      </c>
      <c r="I71" t="s">
        <v>9</v>
      </c>
    </row>
    <row r="72" spans="1:9">
      <c r="A72" s="3">
        <v>43367</v>
      </c>
      <c r="B72">
        <f t="shared" si="14"/>
        <v>339</v>
      </c>
      <c r="C72">
        <v>19</v>
      </c>
      <c r="D72">
        <v>10</v>
      </c>
      <c r="E72">
        <f t="shared" si="4"/>
        <v>339.798611111111</v>
      </c>
      <c r="F72" s="4">
        <v>4</v>
      </c>
      <c r="G72">
        <f>E72-5.366*63</f>
        <v>1.74061111111109</v>
      </c>
      <c r="I72" t="s">
        <v>12</v>
      </c>
    </row>
    <row r="73" spans="1:9">
      <c r="A73" s="3">
        <v>43372</v>
      </c>
      <c r="B73">
        <f t="shared" si="14"/>
        <v>344</v>
      </c>
      <c r="C73">
        <v>22</v>
      </c>
      <c r="D73">
        <v>39</v>
      </c>
      <c r="E73">
        <f t="shared" si="4"/>
        <v>344.94375</v>
      </c>
      <c r="F73" s="4">
        <v>4</v>
      </c>
      <c r="G73">
        <f t="shared" ref="G73:G76" si="22">E73-5.366*64</f>
        <v>1.51975000000004</v>
      </c>
      <c r="I73" t="s">
        <v>9</v>
      </c>
    </row>
    <row r="74" spans="1:9">
      <c r="A74" s="3">
        <v>43374</v>
      </c>
      <c r="B74">
        <f t="shared" si="14"/>
        <v>346</v>
      </c>
      <c r="C74">
        <v>20</v>
      </c>
      <c r="D74">
        <v>25</v>
      </c>
      <c r="E74">
        <f t="shared" si="4"/>
        <v>346.850694444444</v>
      </c>
      <c r="F74" s="4">
        <v>3.9</v>
      </c>
      <c r="G74">
        <f t="shared" si="22"/>
        <v>3.42669444444448</v>
      </c>
      <c r="I74" t="s">
        <v>10</v>
      </c>
    </row>
    <row r="75" spans="1:9">
      <c r="A75" s="3">
        <v>43375</v>
      </c>
      <c r="B75">
        <f t="shared" si="14"/>
        <v>347</v>
      </c>
      <c r="C75">
        <v>21</v>
      </c>
      <c r="D75">
        <v>16</v>
      </c>
      <c r="E75">
        <f t="shared" si="4"/>
        <v>347.886111111111</v>
      </c>
      <c r="F75" s="4">
        <v>3.4</v>
      </c>
      <c r="G75">
        <f t="shared" si="22"/>
        <v>4.46211111111114</v>
      </c>
      <c r="I75" t="s">
        <v>9</v>
      </c>
    </row>
    <row r="76" spans="1:9">
      <c r="A76" s="3">
        <v>43376</v>
      </c>
      <c r="B76">
        <f t="shared" si="14"/>
        <v>348</v>
      </c>
      <c r="C76">
        <v>20</v>
      </c>
      <c r="D76">
        <v>2</v>
      </c>
      <c r="E76">
        <f t="shared" si="4"/>
        <v>348.834722222222</v>
      </c>
      <c r="F76" s="4">
        <v>3.6</v>
      </c>
      <c r="G76">
        <f t="shared" ref="G76:G83" si="23">E76-5.366*65</f>
        <v>0.0447222222222763</v>
      </c>
      <c r="I76" t="s">
        <v>9</v>
      </c>
    </row>
    <row r="77" spans="1:9">
      <c r="A77" s="3">
        <v>43377</v>
      </c>
      <c r="B77">
        <f t="shared" si="14"/>
        <v>349</v>
      </c>
      <c r="C77">
        <v>19</v>
      </c>
      <c r="D77">
        <v>26</v>
      </c>
      <c r="E77">
        <f t="shared" ref="E77:E105" si="24">(B77*1440+C77*60+D77)/1440</f>
        <v>349.809722222222</v>
      </c>
      <c r="F77" s="4">
        <v>3.7</v>
      </c>
      <c r="G77">
        <f t="shared" si="23"/>
        <v>1.01972222222224</v>
      </c>
      <c r="I77" t="s">
        <v>9</v>
      </c>
    </row>
    <row r="78" spans="1:9">
      <c r="A78" s="3">
        <v>43378</v>
      </c>
      <c r="B78">
        <f t="shared" si="14"/>
        <v>350</v>
      </c>
      <c r="C78">
        <v>21</v>
      </c>
      <c r="D78">
        <v>52</v>
      </c>
      <c r="E78">
        <f t="shared" si="24"/>
        <v>350.911111111111</v>
      </c>
      <c r="F78" s="4">
        <v>4</v>
      </c>
      <c r="G78">
        <f t="shared" si="23"/>
        <v>2.12111111111113</v>
      </c>
      <c r="I78" t="s">
        <v>9</v>
      </c>
    </row>
    <row r="79" spans="1:9">
      <c r="A79" s="3">
        <v>43379</v>
      </c>
      <c r="B79">
        <f t="shared" si="14"/>
        <v>351</v>
      </c>
      <c r="C79">
        <v>19</v>
      </c>
      <c r="D79">
        <v>45</v>
      </c>
      <c r="E79">
        <f t="shared" si="24"/>
        <v>351.822916666667</v>
      </c>
      <c r="F79" s="4">
        <v>4.1</v>
      </c>
      <c r="G79">
        <f t="shared" si="23"/>
        <v>3.03291666666672</v>
      </c>
      <c r="I79" t="s">
        <v>10</v>
      </c>
    </row>
    <row r="80" spans="1:9">
      <c r="A80" s="3">
        <v>43380</v>
      </c>
      <c r="B80">
        <f t="shared" si="14"/>
        <v>352</v>
      </c>
      <c r="C80">
        <v>20</v>
      </c>
      <c r="D80">
        <v>24</v>
      </c>
      <c r="E80">
        <f t="shared" si="24"/>
        <v>352.85</v>
      </c>
      <c r="F80" s="4">
        <v>3.6</v>
      </c>
      <c r="G80">
        <f t="shared" si="23"/>
        <v>4.06000000000006</v>
      </c>
      <c r="I80" t="s">
        <v>9</v>
      </c>
    </row>
    <row r="81" spans="1:9">
      <c r="A81" s="3">
        <v>43381</v>
      </c>
      <c r="B81">
        <f t="shared" si="14"/>
        <v>353</v>
      </c>
      <c r="C81">
        <v>20</v>
      </c>
      <c r="D81">
        <v>18</v>
      </c>
      <c r="E81">
        <f t="shared" si="24"/>
        <v>353.845833333333</v>
      </c>
      <c r="F81" s="4">
        <v>3.7</v>
      </c>
      <c r="G81">
        <f t="shared" si="23"/>
        <v>5.0558333333334</v>
      </c>
      <c r="I81" t="s">
        <v>12</v>
      </c>
    </row>
    <row r="82" spans="1:9">
      <c r="A82" s="3">
        <v>43384</v>
      </c>
      <c r="B82">
        <f t="shared" si="14"/>
        <v>356</v>
      </c>
      <c r="C82">
        <v>22</v>
      </c>
      <c r="D82">
        <v>37</v>
      </c>
      <c r="E82">
        <f t="shared" si="24"/>
        <v>356.942361111111</v>
      </c>
      <c r="F82" s="4">
        <v>4</v>
      </c>
      <c r="G82">
        <f t="shared" ref="G82:G84" si="25">E82-5.366*66</f>
        <v>2.78636111111115</v>
      </c>
      <c r="I82" t="s">
        <v>9</v>
      </c>
    </row>
    <row r="83" spans="1:9">
      <c r="A83" s="3">
        <v>43385</v>
      </c>
      <c r="B83">
        <f t="shared" si="14"/>
        <v>357</v>
      </c>
      <c r="C83">
        <v>20</v>
      </c>
      <c r="D83">
        <v>37</v>
      </c>
      <c r="E83">
        <f t="shared" si="24"/>
        <v>357.859027777778</v>
      </c>
      <c r="F83" s="4">
        <v>3.7</v>
      </c>
      <c r="G83">
        <f t="shared" si="25"/>
        <v>3.70302777777783</v>
      </c>
      <c r="I83" t="s">
        <v>9</v>
      </c>
    </row>
    <row r="84" spans="1:9">
      <c r="A84" s="3">
        <v>43392</v>
      </c>
      <c r="B84">
        <f t="shared" si="14"/>
        <v>364</v>
      </c>
      <c r="C84">
        <v>20</v>
      </c>
      <c r="D84">
        <v>44</v>
      </c>
      <c r="E84">
        <f t="shared" si="24"/>
        <v>364.863888888889</v>
      </c>
      <c r="F84" s="4">
        <v>3.7</v>
      </c>
      <c r="G84">
        <f>E84-5.366*67</f>
        <v>5.34188888888889</v>
      </c>
      <c r="I84" t="s">
        <v>12</v>
      </c>
    </row>
    <row r="85" spans="1:9">
      <c r="A85" s="3">
        <v>43397</v>
      </c>
      <c r="B85">
        <f t="shared" si="14"/>
        <v>369</v>
      </c>
      <c r="C85">
        <v>23</v>
      </c>
      <c r="D85">
        <v>19</v>
      </c>
      <c r="E85">
        <f t="shared" si="24"/>
        <v>369.971527777778</v>
      </c>
      <c r="F85" s="4">
        <v>3.8</v>
      </c>
      <c r="G85">
        <f t="shared" ref="G85:G87" si="26">E85-5.366*68</f>
        <v>5.08352777777782</v>
      </c>
      <c r="I85" t="s">
        <v>10</v>
      </c>
    </row>
    <row r="86" spans="1:9">
      <c r="A86" s="3">
        <v>43399</v>
      </c>
      <c r="B86">
        <f t="shared" si="14"/>
        <v>371</v>
      </c>
      <c r="C86">
        <v>19</v>
      </c>
      <c r="D86">
        <v>45</v>
      </c>
      <c r="E86">
        <f t="shared" si="24"/>
        <v>371.822916666667</v>
      </c>
      <c r="F86" s="4">
        <v>4</v>
      </c>
      <c r="G86">
        <f t="shared" ref="G86:G90" si="27">E86-5.366*69</f>
        <v>1.56891666666672</v>
      </c>
      <c r="I86" t="s">
        <v>9</v>
      </c>
    </row>
    <row r="87" spans="1:9">
      <c r="A87" s="3">
        <v>43400</v>
      </c>
      <c r="B87">
        <f t="shared" si="14"/>
        <v>372</v>
      </c>
      <c r="C87">
        <v>18</v>
      </c>
      <c r="D87">
        <v>26</v>
      </c>
      <c r="E87">
        <f t="shared" si="24"/>
        <v>372.768055555556</v>
      </c>
      <c r="F87" s="4">
        <v>4.2</v>
      </c>
      <c r="G87">
        <f t="shared" si="27"/>
        <v>2.51405555555561</v>
      </c>
      <c r="I87" t="s">
        <v>9</v>
      </c>
    </row>
    <row r="88" spans="1:9">
      <c r="A88" s="3">
        <v>43401</v>
      </c>
      <c r="B88">
        <f t="shared" si="14"/>
        <v>373</v>
      </c>
      <c r="C88">
        <v>18</v>
      </c>
      <c r="D88">
        <v>28</v>
      </c>
      <c r="E88">
        <f t="shared" si="24"/>
        <v>373.769444444444</v>
      </c>
      <c r="F88" s="4">
        <v>4</v>
      </c>
      <c r="G88">
        <f t="shared" si="27"/>
        <v>3.51544444444448</v>
      </c>
      <c r="I88" t="s">
        <v>9</v>
      </c>
    </row>
    <row r="89" spans="1:9">
      <c r="A89" s="3">
        <v>43402</v>
      </c>
      <c r="B89">
        <f t="shared" si="14"/>
        <v>374</v>
      </c>
      <c r="C89">
        <v>20</v>
      </c>
      <c r="D89">
        <v>43</v>
      </c>
      <c r="E89">
        <f t="shared" si="24"/>
        <v>374.863194444444</v>
      </c>
      <c r="F89" s="4">
        <v>3.5</v>
      </c>
      <c r="G89">
        <f t="shared" si="27"/>
        <v>4.60919444444448</v>
      </c>
      <c r="I89" t="s">
        <v>9</v>
      </c>
    </row>
    <row r="90" spans="1:9">
      <c r="A90" s="3">
        <v>43404</v>
      </c>
      <c r="B90">
        <f t="shared" si="14"/>
        <v>376</v>
      </c>
      <c r="C90">
        <v>22</v>
      </c>
      <c r="D90">
        <v>45</v>
      </c>
      <c r="E90">
        <f t="shared" si="24"/>
        <v>376.947916666667</v>
      </c>
      <c r="F90" s="4">
        <v>3.9</v>
      </c>
      <c r="G90">
        <f t="shared" ref="G90:G93" si="28">E90-5.366*70</f>
        <v>1.32791666666668</v>
      </c>
      <c r="I90" t="s">
        <v>9</v>
      </c>
    </row>
    <row r="91" spans="1:9">
      <c r="A91" s="3">
        <v>43405</v>
      </c>
      <c r="B91">
        <f t="shared" si="14"/>
        <v>377</v>
      </c>
      <c r="C91">
        <v>20</v>
      </c>
      <c r="D91">
        <v>39</v>
      </c>
      <c r="E91">
        <f t="shared" si="24"/>
        <v>377.860416666667</v>
      </c>
      <c r="F91" s="4">
        <v>4</v>
      </c>
      <c r="G91">
        <f t="shared" si="28"/>
        <v>2.24041666666665</v>
      </c>
      <c r="I91" t="s">
        <v>9</v>
      </c>
    </row>
    <row r="92" spans="1:9">
      <c r="A92" s="3">
        <v>43407</v>
      </c>
      <c r="B92">
        <f t="shared" si="14"/>
        <v>379</v>
      </c>
      <c r="C92">
        <v>20</v>
      </c>
      <c r="D92">
        <v>46</v>
      </c>
      <c r="E92">
        <f t="shared" si="24"/>
        <v>379.865277777778</v>
      </c>
      <c r="F92" s="4">
        <v>3.5</v>
      </c>
      <c r="G92">
        <f t="shared" si="28"/>
        <v>4.2452777777778</v>
      </c>
      <c r="I92" t="s">
        <v>10</v>
      </c>
    </row>
    <row r="93" spans="1:9">
      <c r="A93" s="3">
        <v>43413</v>
      </c>
      <c r="B93">
        <f t="shared" si="14"/>
        <v>385</v>
      </c>
      <c r="C93">
        <v>20</v>
      </c>
      <c r="D93">
        <v>53</v>
      </c>
      <c r="E93">
        <f t="shared" si="24"/>
        <v>385.870138888889</v>
      </c>
      <c r="F93" s="4">
        <v>3.7</v>
      </c>
      <c r="G93">
        <f>E93-5.366*71</f>
        <v>4.88413888888891</v>
      </c>
      <c r="I93" t="s">
        <v>9</v>
      </c>
    </row>
    <row r="94" spans="1:9">
      <c r="A94" s="3">
        <v>43414</v>
      </c>
      <c r="B94">
        <f t="shared" si="14"/>
        <v>386</v>
      </c>
      <c r="C94">
        <v>20</v>
      </c>
      <c r="D94">
        <v>51</v>
      </c>
      <c r="E94">
        <f t="shared" si="24"/>
        <v>386.86875</v>
      </c>
      <c r="F94" s="4">
        <v>3.8</v>
      </c>
      <c r="G94">
        <f t="shared" ref="G94:G96" si="29">E94-5.366*72</f>
        <v>0.516750000000002</v>
      </c>
      <c r="I94" t="s">
        <v>9</v>
      </c>
    </row>
    <row r="95" spans="1:9">
      <c r="A95" s="3">
        <v>43417</v>
      </c>
      <c r="B95">
        <f t="shared" si="14"/>
        <v>389</v>
      </c>
      <c r="C95">
        <v>20</v>
      </c>
      <c r="D95">
        <v>39</v>
      </c>
      <c r="E95">
        <f t="shared" si="24"/>
        <v>389.860416666667</v>
      </c>
      <c r="F95" s="4">
        <v>3.4</v>
      </c>
      <c r="G95">
        <f t="shared" si="29"/>
        <v>3.50841666666668</v>
      </c>
      <c r="I95" t="s">
        <v>12</v>
      </c>
    </row>
    <row r="96" spans="1:9">
      <c r="A96" s="3">
        <v>43427</v>
      </c>
      <c r="B96">
        <f t="shared" si="14"/>
        <v>399</v>
      </c>
      <c r="C96">
        <v>20</v>
      </c>
      <c r="D96">
        <v>32</v>
      </c>
      <c r="E96">
        <f t="shared" si="24"/>
        <v>399.855555555556</v>
      </c>
      <c r="F96" s="4">
        <v>4.2</v>
      </c>
      <c r="G96">
        <f t="shared" ref="G96:G100" si="30">E96-5.366*74</f>
        <v>2.77155555555561</v>
      </c>
      <c r="I96" t="s">
        <v>9</v>
      </c>
    </row>
    <row r="97" spans="1:9">
      <c r="A97" s="3">
        <v>43428</v>
      </c>
      <c r="B97">
        <f t="shared" si="14"/>
        <v>400</v>
      </c>
      <c r="C97">
        <v>18</v>
      </c>
      <c r="D97">
        <v>4</v>
      </c>
      <c r="E97">
        <f t="shared" si="24"/>
        <v>400.752777777778</v>
      </c>
      <c r="F97" s="4">
        <v>3.7</v>
      </c>
      <c r="G97">
        <f t="shared" si="30"/>
        <v>3.66877777777785</v>
      </c>
      <c r="I97" t="s">
        <v>9</v>
      </c>
    </row>
    <row r="98" spans="1:9">
      <c r="A98" s="3">
        <v>43429</v>
      </c>
      <c r="B98">
        <f t="shared" si="14"/>
        <v>401</v>
      </c>
      <c r="C98">
        <v>22</v>
      </c>
      <c r="D98">
        <v>0</v>
      </c>
      <c r="E98">
        <f t="shared" si="24"/>
        <v>401.916666666667</v>
      </c>
      <c r="F98" s="4">
        <v>3.5</v>
      </c>
      <c r="G98">
        <f t="shared" si="30"/>
        <v>4.83266666666674</v>
      </c>
      <c r="I98" t="s">
        <v>12</v>
      </c>
    </row>
    <row r="99" spans="1:9">
      <c r="A99" s="3">
        <v>43433</v>
      </c>
      <c r="B99">
        <f t="shared" si="14"/>
        <v>405</v>
      </c>
      <c r="C99">
        <v>21</v>
      </c>
      <c r="D99">
        <v>29</v>
      </c>
      <c r="E99">
        <f t="shared" si="24"/>
        <v>405.895138888889</v>
      </c>
      <c r="F99" s="4">
        <v>3.9</v>
      </c>
      <c r="G99">
        <f t="shared" ref="G99:G102" si="31">E99-5.366*75</f>
        <v>3.44513888888889</v>
      </c>
      <c r="I99" t="s">
        <v>9</v>
      </c>
    </row>
    <row r="100" spans="1:9">
      <c r="A100" s="3">
        <v>43435</v>
      </c>
      <c r="B100">
        <f t="shared" si="14"/>
        <v>407</v>
      </c>
      <c r="C100">
        <v>19</v>
      </c>
      <c r="D100">
        <v>32</v>
      </c>
      <c r="E100">
        <f t="shared" si="24"/>
        <v>407.813888888889</v>
      </c>
      <c r="F100" s="4">
        <v>3.7</v>
      </c>
      <c r="G100">
        <f t="shared" si="31"/>
        <v>5.36388888888888</v>
      </c>
      <c r="I100" t="s">
        <v>12</v>
      </c>
    </row>
    <row r="101" spans="1:7">
      <c r="A101" s="3">
        <v>43447</v>
      </c>
      <c r="B101">
        <f t="shared" si="14"/>
        <v>419</v>
      </c>
      <c r="C101">
        <v>21</v>
      </c>
      <c r="D101">
        <v>6</v>
      </c>
      <c r="E101">
        <f t="shared" si="24"/>
        <v>419.879166666667</v>
      </c>
      <c r="F101" s="4">
        <v>3.7</v>
      </c>
      <c r="G101">
        <f t="shared" ref="G101:G104" si="32">E101-5.366*78</f>
        <v>1.33116666666666</v>
      </c>
    </row>
    <row r="102" spans="1:7">
      <c r="A102" s="3">
        <v>43450</v>
      </c>
      <c r="B102">
        <f t="shared" si="14"/>
        <v>422</v>
      </c>
      <c r="C102">
        <v>21</v>
      </c>
      <c r="D102">
        <v>49</v>
      </c>
      <c r="E102">
        <f t="shared" si="24"/>
        <v>422.909027777778</v>
      </c>
      <c r="F102" s="4">
        <v>3.4</v>
      </c>
      <c r="G102">
        <f t="shared" si="32"/>
        <v>4.36102777777779</v>
      </c>
    </row>
    <row r="103" spans="1:7">
      <c r="A103" s="3">
        <v>43452</v>
      </c>
      <c r="B103">
        <f t="shared" si="14"/>
        <v>424</v>
      </c>
      <c r="C103">
        <v>20</v>
      </c>
      <c r="D103">
        <v>41</v>
      </c>
      <c r="E103">
        <f t="shared" si="24"/>
        <v>424.861805555556</v>
      </c>
      <c r="F103" s="4">
        <v>3.9</v>
      </c>
      <c r="G103">
        <f t="shared" ref="G103:G105" si="33">E103-5.366*79</f>
        <v>0.94780555555559</v>
      </c>
    </row>
    <row r="104" spans="1:7">
      <c r="A104" s="3">
        <v>43454</v>
      </c>
      <c r="B104">
        <f t="shared" si="14"/>
        <v>426</v>
      </c>
      <c r="C104">
        <v>20</v>
      </c>
      <c r="D104">
        <v>34</v>
      </c>
      <c r="E104">
        <f t="shared" si="24"/>
        <v>426.856944444444</v>
      </c>
      <c r="F104" s="4">
        <v>4.3</v>
      </c>
      <c r="G104">
        <f t="shared" si="33"/>
        <v>2.94294444444444</v>
      </c>
    </row>
    <row r="105" spans="1:9">
      <c r="A105" s="3">
        <v>43463</v>
      </c>
      <c r="B105">
        <f t="shared" si="14"/>
        <v>435</v>
      </c>
      <c r="C105">
        <v>20</v>
      </c>
      <c r="D105">
        <v>15</v>
      </c>
      <c r="E105">
        <f t="shared" si="24"/>
        <v>435.84375</v>
      </c>
      <c r="F105" s="4">
        <v>3.8</v>
      </c>
      <c r="G105">
        <f>E105-5.366*81</f>
        <v>1.19775000000004</v>
      </c>
      <c r="H105">
        <v>81</v>
      </c>
      <c r="I105" t="s">
        <v>12</v>
      </c>
    </row>
    <row r="106" spans="1:10">
      <c r="A106" s="3">
        <v>43466</v>
      </c>
      <c r="B106">
        <f t="shared" si="14"/>
        <v>438</v>
      </c>
      <c r="C106">
        <v>20</v>
      </c>
      <c r="D106">
        <v>18</v>
      </c>
      <c r="E106">
        <f>(B106*1440+C106*60+D106)/1440</f>
        <v>438.845833333333</v>
      </c>
      <c r="F106" s="4">
        <v>3.3</v>
      </c>
      <c r="G106">
        <f>E106-5.366*81</f>
        <v>4.1998333333334</v>
      </c>
      <c r="I106" t="s">
        <v>12</v>
      </c>
      <c r="J106">
        <v>2019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9" sqref="E29"/>
    </sheetView>
  </sheetViews>
  <sheetFormatPr defaultColWidth="9" defaultRowHeight="13.5" outlineLevelCol="6"/>
  <cols>
    <col min="1" max="1" width="9.125"/>
    <col min="3" max="3" width="7" customWidth="1"/>
    <col min="4" max="4" width="5.75" customWidth="1"/>
    <col min="5" max="5" width="12.625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25" si="0">(B2*1440+C2*60+D2)/1440</f>
        <v>0.852777777777778</v>
      </c>
      <c r="F2" s="1">
        <v>3.5</v>
      </c>
      <c r="G2">
        <v>2019</v>
      </c>
    </row>
    <row r="3" spans="1:6">
      <c r="A3" s="3">
        <v>43331</v>
      </c>
      <c r="B3">
        <f t="shared" ref="B3:B25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  <row r="8" spans="1:6">
      <c r="A8" s="3">
        <v>43367</v>
      </c>
      <c r="B8">
        <f t="shared" si="1"/>
        <v>40</v>
      </c>
      <c r="C8">
        <v>19</v>
      </c>
      <c r="D8">
        <v>10</v>
      </c>
      <c r="E8">
        <f t="shared" si="0"/>
        <v>40.7986111111111</v>
      </c>
      <c r="F8" s="1">
        <v>3.8</v>
      </c>
    </row>
    <row r="9" spans="1:6">
      <c r="A9" s="3">
        <v>43372</v>
      </c>
      <c r="B9">
        <f t="shared" si="1"/>
        <v>45</v>
      </c>
      <c r="C9">
        <v>22</v>
      </c>
      <c r="D9">
        <v>39</v>
      </c>
      <c r="E9">
        <f t="shared" si="0"/>
        <v>45.94375</v>
      </c>
      <c r="F9" s="1">
        <v>3.6</v>
      </c>
    </row>
    <row r="10" spans="1:6">
      <c r="A10" s="3">
        <v>43376</v>
      </c>
      <c r="B10">
        <f t="shared" si="1"/>
        <v>49</v>
      </c>
      <c r="C10">
        <v>20</v>
      </c>
      <c r="D10">
        <v>2</v>
      </c>
      <c r="E10">
        <f t="shared" si="0"/>
        <v>49.8347222222222</v>
      </c>
      <c r="F10" s="1">
        <v>3.5</v>
      </c>
    </row>
    <row r="11" spans="1:6">
      <c r="A11" s="3">
        <v>43380</v>
      </c>
      <c r="B11">
        <f t="shared" si="1"/>
        <v>53</v>
      </c>
      <c r="C11">
        <v>20</v>
      </c>
      <c r="D11">
        <v>24</v>
      </c>
      <c r="E11">
        <f t="shared" si="0"/>
        <v>53.85</v>
      </c>
      <c r="F11" s="1">
        <v>3.6</v>
      </c>
    </row>
    <row r="12" spans="1:6">
      <c r="A12" s="3">
        <v>43384</v>
      </c>
      <c r="B12">
        <f t="shared" si="1"/>
        <v>57</v>
      </c>
      <c r="C12">
        <v>22</v>
      </c>
      <c r="D12">
        <v>37</v>
      </c>
      <c r="E12">
        <f t="shared" si="0"/>
        <v>57.9423611111111</v>
      </c>
      <c r="F12" s="1">
        <v>3.6</v>
      </c>
    </row>
    <row r="13" spans="1:6">
      <c r="A13" s="3">
        <v>43392</v>
      </c>
      <c r="B13">
        <f t="shared" si="1"/>
        <v>65</v>
      </c>
      <c r="C13">
        <v>20</v>
      </c>
      <c r="D13">
        <v>44</v>
      </c>
      <c r="E13">
        <f t="shared" si="0"/>
        <v>65.8638888888889</v>
      </c>
      <c r="F13" s="1">
        <v>3.6</v>
      </c>
    </row>
    <row r="14" spans="1:6">
      <c r="A14" s="3">
        <v>43397</v>
      </c>
      <c r="B14">
        <f t="shared" si="1"/>
        <v>70</v>
      </c>
      <c r="C14">
        <v>23</v>
      </c>
      <c r="D14">
        <v>19</v>
      </c>
      <c r="E14">
        <f t="shared" si="0"/>
        <v>70.9715277777778</v>
      </c>
      <c r="F14" s="1">
        <v>3.7</v>
      </c>
    </row>
    <row r="15" spans="1:6">
      <c r="A15" s="3">
        <v>43400</v>
      </c>
      <c r="B15">
        <f t="shared" si="1"/>
        <v>73</v>
      </c>
      <c r="C15">
        <v>18</v>
      </c>
      <c r="D15">
        <v>26</v>
      </c>
      <c r="E15">
        <f t="shared" si="0"/>
        <v>73.7680555555555</v>
      </c>
      <c r="F15" s="1">
        <v>3.7</v>
      </c>
    </row>
    <row r="16" spans="1:6">
      <c r="A16" s="3">
        <v>43401</v>
      </c>
      <c r="B16">
        <f t="shared" si="1"/>
        <v>74</v>
      </c>
      <c r="C16">
        <v>18</v>
      </c>
      <c r="D16">
        <v>28</v>
      </c>
      <c r="E16">
        <f t="shared" si="0"/>
        <v>74.7694444444444</v>
      </c>
      <c r="F16" s="1">
        <v>3.6</v>
      </c>
    </row>
    <row r="17" spans="1:6">
      <c r="A17" s="3">
        <v>43405</v>
      </c>
      <c r="B17">
        <f t="shared" si="1"/>
        <v>78</v>
      </c>
      <c r="C17">
        <v>20</v>
      </c>
      <c r="D17">
        <v>39</v>
      </c>
      <c r="E17">
        <f t="shared" si="0"/>
        <v>78.8604166666667</v>
      </c>
      <c r="F17" s="1">
        <v>3.6</v>
      </c>
    </row>
    <row r="18" spans="1:6">
      <c r="A18" s="3">
        <v>43407</v>
      </c>
      <c r="B18">
        <f t="shared" si="1"/>
        <v>80</v>
      </c>
      <c r="C18">
        <v>20</v>
      </c>
      <c r="D18">
        <v>46</v>
      </c>
      <c r="E18">
        <f t="shared" si="0"/>
        <v>80.8652777777778</v>
      </c>
      <c r="F18" s="1">
        <v>3.4</v>
      </c>
    </row>
    <row r="19" spans="1:6">
      <c r="A19" s="3">
        <v>43413</v>
      </c>
      <c r="B19">
        <f t="shared" si="1"/>
        <v>86</v>
      </c>
      <c r="C19">
        <v>20</v>
      </c>
      <c r="D19">
        <v>53</v>
      </c>
      <c r="E19">
        <f t="shared" si="0"/>
        <v>86.8701388888889</v>
      </c>
      <c r="F19" s="1">
        <v>3.5</v>
      </c>
    </row>
    <row r="20" spans="1:6">
      <c r="A20" s="3">
        <v>43417</v>
      </c>
      <c r="B20">
        <f t="shared" si="1"/>
        <v>90</v>
      </c>
      <c r="C20">
        <v>20</v>
      </c>
      <c r="D20">
        <v>39</v>
      </c>
      <c r="E20">
        <f t="shared" si="0"/>
        <v>90.8604166666667</v>
      </c>
      <c r="F20" s="1">
        <v>3.6</v>
      </c>
    </row>
    <row r="21" spans="1:6">
      <c r="A21" s="3">
        <v>43427</v>
      </c>
      <c r="B21">
        <f t="shared" si="1"/>
        <v>100</v>
      </c>
      <c r="C21">
        <v>20</v>
      </c>
      <c r="D21">
        <v>32</v>
      </c>
      <c r="E21">
        <f t="shared" si="0"/>
        <v>100.855555555556</v>
      </c>
      <c r="F21" s="1">
        <v>3.6</v>
      </c>
    </row>
    <row r="22" spans="1:6">
      <c r="A22" s="3">
        <v>43435</v>
      </c>
      <c r="B22">
        <f t="shared" si="1"/>
        <v>108</v>
      </c>
      <c r="C22">
        <v>19</v>
      </c>
      <c r="D22">
        <v>32</v>
      </c>
      <c r="E22">
        <f t="shared" si="0"/>
        <v>108.813888888889</v>
      </c>
      <c r="F22" s="1">
        <v>3.5</v>
      </c>
    </row>
    <row r="23" spans="1:6">
      <c r="A23" s="3">
        <v>43452</v>
      </c>
      <c r="B23">
        <f t="shared" si="1"/>
        <v>125</v>
      </c>
      <c r="C23">
        <v>20</v>
      </c>
      <c r="D23">
        <v>41</v>
      </c>
      <c r="E23">
        <f t="shared" si="0"/>
        <v>125.861805555556</v>
      </c>
      <c r="F23" s="1">
        <v>3.7</v>
      </c>
    </row>
    <row r="24" spans="1:6">
      <c r="A24" s="3">
        <v>43454</v>
      </c>
      <c r="B24">
        <f t="shared" si="1"/>
        <v>127</v>
      </c>
      <c r="C24">
        <v>20</v>
      </c>
      <c r="D24">
        <v>34</v>
      </c>
      <c r="E24">
        <f t="shared" si="0"/>
        <v>127.856944444444</v>
      </c>
      <c r="F24" s="1">
        <v>3.5</v>
      </c>
    </row>
    <row r="25" spans="1:6">
      <c r="A25" s="3">
        <v>43463</v>
      </c>
      <c r="B25">
        <f t="shared" si="1"/>
        <v>136</v>
      </c>
      <c r="C25">
        <v>20</v>
      </c>
      <c r="D25">
        <v>15</v>
      </c>
      <c r="E25">
        <f t="shared" si="0"/>
        <v>136.84375</v>
      </c>
      <c r="F25" s="1">
        <v>3.8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delta_cep</vt:lpstr>
      <vt:lpstr>mu_cep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2019-01-01T16:50:53Z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