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10155"/>
  </bookViews>
  <sheets>
    <sheet name="delta_cep" sheetId="1" r:id="rId1"/>
    <sheet name="delta_cep_2019" sheetId="3" r:id="rId2"/>
    <sheet name="delta_cep_2020" sheetId="4" r:id="rId3"/>
    <sheet name="mu_cep" sheetId="2" r:id="rId4"/>
  </sheets>
  <calcPr calcId="144525"/>
</workbook>
</file>

<file path=xl/sharedStrings.xml><?xml version="1.0" encoding="utf-8"?>
<sst xmlns="http://schemas.openxmlformats.org/spreadsheetml/2006/main" count="112" uniqueCount="13">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</sst>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22291652189526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delta_cep_2019!$G$2:$G$53</c:f>
              <c:numCache>
                <c:formatCode>General</c:formatCode>
                <c:ptCount val="52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  <c:pt idx="26">
                  <c:v>4.2385277777779</c:v>
                </c:pt>
                <c:pt idx="27">
                  <c:v>0.997527777777918</c:v>
                </c:pt>
                <c:pt idx="28">
                  <c:v>2.96558333333337</c:v>
                </c:pt>
                <c:pt idx="29">
                  <c:v>3.97738888888898</c:v>
                </c:pt>
                <c:pt idx="30">
                  <c:v>0.517638888888882</c:v>
                </c:pt>
                <c:pt idx="31">
                  <c:v>1.61347222222219</c:v>
                </c:pt>
                <c:pt idx="32">
                  <c:v>3.67527777777775</c:v>
                </c:pt>
                <c:pt idx="33">
                  <c:v>4.60027777777782</c:v>
                </c:pt>
                <c:pt idx="34">
                  <c:v>0.262749999999983</c:v>
                </c:pt>
                <c:pt idx="35">
                  <c:v>3.26413888888885</c:v>
                </c:pt>
                <c:pt idx="36">
                  <c:v>4.18011111111116</c:v>
                </c:pt>
                <c:pt idx="37">
                  <c:v>5.29538888888885</c:v>
                </c:pt>
                <c:pt idx="38">
                  <c:v>0.944666666666649</c:v>
                </c:pt>
                <c:pt idx="39">
                  <c:v>1.91133333333335</c:v>
                </c:pt>
                <c:pt idx="40">
                  <c:v>3.47241666666673</c:v>
                </c:pt>
                <c:pt idx="41">
                  <c:v>1.17933333333337</c:v>
                </c:pt>
                <c:pt idx="42">
                  <c:v>2.18350000000009</c:v>
                </c:pt>
                <c:pt idx="43">
                  <c:v>5.08419444444451</c:v>
                </c:pt>
                <c:pt idx="44">
                  <c:v>0.690416666666692</c:v>
                </c:pt>
                <c:pt idx="45">
                  <c:v>1.67513888888891</c:v>
                </c:pt>
                <c:pt idx="46">
                  <c:v>4.79458333333343</c:v>
                </c:pt>
                <c:pt idx="47">
                  <c:v>1.34455555555564</c:v>
                </c:pt>
                <c:pt idx="48">
                  <c:v>4.36886111111119</c:v>
                </c:pt>
                <c:pt idx="49">
                  <c:v>2.10008333333337</c:v>
                </c:pt>
                <c:pt idx="50">
                  <c:v>4.70630555555567</c:v>
                </c:pt>
                <c:pt idx="51">
                  <c:v>3.34516666666673</c:v>
                </c:pt>
              </c:numCache>
            </c:numRef>
          </c:xVal>
          <c:yVal>
            <c:numRef>
              <c:f>delta_cep_2019!$F$2:$F$53</c:f>
              <c:numCache>
                <c:formatCode>0.0_ </c:formatCode>
                <c:ptCount val="52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  <c:pt idx="26">
                  <c:v>3.4</c:v>
                </c:pt>
                <c:pt idx="27">
                  <c:v>3.8</c:v>
                </c:pt>
                <c:pt idx="28">
                  <c:v>4</c:v>
                </c:pt>
                <c:pt idx="29">
                  <c:v>3.4</c:v>
                </c:pt>
                <c:pt idx="30">
                  <c:v>3.7</c:v>
                </c:pt>
                <c:pt idx="31">
                  <c:v>3.9</c:v>
                </c:pt>
                <c:pt idx="32">
                  <c:v>3.7</c:v>
                </c:pt>
                <c:pt idx="33">
                  <c:v>3.5</c:v>
                </c:pt>
                <c:pt idx="34">
                  <c:v>3.7</c:v>
                </c:pt>
                <c:pt idx="35">
                  <c:v>3.9</c:v>
                </c:pt>
                <c:pt idx="36">
                  <c:v>3.3</c:v>
                </c:pt>
                <c:pt idx="37">
                  <c:v>3.6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</c:v>
                </c:pt>
                <c:pt idx="42">
                  <c:v>4.2</c:v>
                </c:pt>
                <c:pt idx="43">
                  <c:v>3.6</c:v>
                </c:pt>
                <c:pt idx="44">
                  <c:v>3.8</c:v>
                </c:pt>
                <c:pt idx="45">
                  <c:v>4</c:v>
                </c:pt>
                <c:pt idx="46">
                  <c:v>3.6</c:v>
                </c:pt>
                <c:pt idx="47">
                  <c:v>3.9</c:v>
                </c:pt>
                <c:pt idx="48">
                  <c:v>3.3</c:v>
                </c:pt>
                <c:pt idx="49">
                  <c:v>4.2</c:v>
                </c:pt>
                <c:pt idx="50">
                  <c:v>3.8</c:v>
                </c:pt>
                <c:pt idx="51">
                  <c:v>3.9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diamond"/>
            <c:size val="5"/>
          </c:marker>
          <c:dLbls>
            <c:delete val="1"/>
          </c:dLbls>
          <c:xVal>
            <c:numRef>
              <c:f>delta_cep_2020!$G$2:$G$5</c:f>
              <c:numCache>
                <c:formatCode>General</c:formatCode>
                <c:ptCount val="4"/>
                <c:pt idx="0">
                  <c:v>4.23058333333336</c:v>
                </c:pt>
                <c:pt idx="1">
                  <c:v>3.92291666666665</c:v>
                </c:pt>
                <c:pt idx="2">
                  <c:v>4.9354166666667</c:v>
                </c:pt>
                <c:pt idx="3">
                  <c:v>1.03736111111118</c:v>
                </c:pt>
              </c:numCache>
            </c:numRef>
          </c:xVal>
          <c:yVal>
            <c:numRef>
              <c:f>delta_cep_2020!$F$2:$F$5</c:f>
              <c:numCache>
                <c:formatCode>0.0_ </c:formatCode>
                <c:ptCount val="4"/>
                <c:pt idx="0">
                  <c:v>3.4</c:v>
                </c:pt>
                <c:pt idx="1">
                  <c:v>3.4</c:v>
                </c:pt>
                <c:pt idx="2">
                  <c:v>3.3</c:v>
                </c:pt>
                <c:pt idx="3">
                  <c:v>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285750</xdr:colOff>
      <xdr:row>0</xdr:row>
      <xdr:rowOff>1270</xdr:rowOff>
    </xdr:from>
    <xdr:to>
      <xdr:col>22</xdr:col>
      <xdr:colOff>311785</xdr:colOff>
      <xdr:row>33</xdr:row>
      <xdr:rowOff>85725</xdr:rowOff>
    </xdr:to>
    <xdr:graphicFrame>
      <xdr:nvGraphicFramePr>
        <xdr:cNvPr id="3" name="图表 2"/>
        <xdr:cNvGraphicFramePr/>
      </xdr:nvGraphicFramePr>
      <xdr:xfrm>
        <a:off x="5219700" y="127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workbookViewId="0">
      <selection activeCell="X17" sqref="X17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topLeftCell="A34" workbookViewId="0">
      <selection activeCell="I53" sqref="I53"/>
    </sheetView>
  </sheetViews>
  <sheetFormatPr defaultColWidth="9" defaultRowHeight="13.5"/>
  <cols>
    <col min="1" max="1" width="9.125"/>
    <col min="7" max="7" width="13.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53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8">
      <c r="A3" s="3">
        <v>43485</v>
      </c>
      <c r="B3">
        <f t="shared" ref="B3:B53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  <c r="H3">
        <v>85</v>
      </c>
    </row>
    <row r="4" spans="1:8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  <c r="H4">
        <v>86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 t="shared" ref="G26:G29" si="9"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 t="shared" si="9"/>
        <v>2.26075000000003</v>
      </c>
      <c r="H27">
        <v>138</v>
      </c>
    </row>
    <row r="28" spans="1:8">
      <c r="A28" s="3">
        <v>43772</v>
      </c>
      <c r="B28">
        <f t="shared" si="1"/>
        <v>744</v>
      </c>
      <c r="C28">
        <v>17</v>
      </c>
      <c r="D28">
        <v>55</v>
      </c>
      <c r="E28">
        <f t="shared" si="0"/>
        <v>744.746527777778</v>
      </c>
      <c r="F28" s="4">
        <v>3.4</v>
      </c>
      <c r="G28">
        <f t="shared" si="9"/>
        <v>4.2385277777779</v>
      </c>
      <c r="H28">
        <v>138</v>
      </c>
    </row>
    <row r="29" spans="1:10">
      <c r="A29" s="3">
        <v>43774</v>
      </c>
      <c r="B29">
        <f t="shared" si="1"/>
        <v>746</v>
      </c>
      <c r="C29">
        <v>20</v>
      </c>
      <c r="D29">
        <v>55</v>
      </c>
      <c r="E29">
        <f t="shared" si="0"/>
        <v>746.871527777778</v>
      </c>
      <c r="F29" s="4">
        <v>3.8</v>
      </c>
      <c r="G29">
        <f t="shared" ref="G29:G33" si="10">E29-5.366*139</f>
        <v>0.997527777777918</v>
      </c>
      <c r="H29">
        <v>139</v>
      </c>
      <c r="J29" t="s">
        <v>9</v>
      </c>
    </row>
    <row r="30" spans="1:8">
      <c r="A30" s="3">
        <v>43776</v>
      </c>
      <c r="B30">
        <f t="shared" si="1"/>
        <v>748</v>
      </c>
      <c r="C30">
        <v>20</v>
      </c>
      <c r="D30">
        <v>9</v>
      </c>
      <c r="E30">
        <f t="shared" si="0"/>
        <v>748.839583333333</v>
      </c>
      <c r="F30" s="4">
        <v>4</v>
      </c>
      <c r="G30">
        <f t="shared" si="10"/>
        <v>2.96558333333337</v>
      </c>
      <c r="H30">
        <v>139</v>
      </c>
    </row>
    <row r="31" spans="1:10">
      <c r="A31" s="3">
        <v>43777</v>
      </c>
      <c r="B31">
        <f t="shared" si="1"/>
        <v>749</v>
      </c>
      <c r="C31">
        <v>20</v>
      </c>
      <c r="D31">
        <v>26</v>
      </c>
      <c r="E31">
        <f t="shared" si="0"/>
        <v>749.851388888889</v>
      </c>
      <c r="F31" s="4">
        <v>3.4</v>
      </c>
      <c r="G31">
        <f t="shared" si="10"/>
        <v>3.97738888888898</v>
      </c>
      <c r="H31">
        <v>139</v>
      </c>
      <c r="J31" t="s">
        <v>12</v>
      </c>
    </row>
    <row r="32" spans="1:8">
      <c r="A32" s="3">
        <v>43779</v>
      </c>
      <c r="B32">
        <f t="shared" si="1"/>
        <v>751</v>
      </c>
      <c r="C32">
        <v>18</v>
      </c>
      <c r="D32">
        <v>11</v>
      </c>
      <c r="E32">
        <f t="shared" si="0"/>
        <v>751.757638888889</v>
      </c>
      <c r="F32" s="4">
        <v>3.7</v>
      </c>
      <c r="G32">
        <f t="shared" ref="G32:G36" si="11">E32-5.366*140</f>
        <v>0.517638888888882</v>
      </c>
      <c r="H32">
        <v>140</v>
      </c>
    </row>
    <row r="33" spans="1:8">
      <c r="A33" s="3">
        <v>43780</v>
      </c>
      <c r="B33">
        <f t="shared" si="1"/>
        <v>752</v>
      </c>
      <c r="C33">
        <v>20</v>
      </c>
      <c r="D33">
        <v>29</v>
      </c>
      <c r="E33">
        <f t="shared" si="0"/>
        <v>752.853472222222</v>
      </c>
      <c r="F33" s="4">
        <v>3.9</v>
      </c>
      <c r="G33">
        <f t="shared" si="11"/>
        <v>1.61347222222219</v>
      </c>
      <c r="H33">
        <v>140</v>
      </c>
    </row>
    <row r="34" spans="1:8">
      <c r="A34" s="3">
        <v>43782</v>
      </c>
      <c r="B34">
        <f t="shared" si="1"/>
        <v>754</v>
      </c>
      <c r="C34">
        <v>21</v>
      </c>
      <c r="D34">
        <v>58</v>
      </c>
      <c r="E34">
        <f t="shared" si="0"/>
        <v>754.915277777778</v>
      </c>
      <c r="F34" s="4">
        <v>3.7</v>
      </c>
      <c r="G34">
        <f t="shared" si="11"/>
        <v>3.67527777777775</v>
      </c>
      <c r="H34">
        <v>140</v>
      </c>
    </row>
    <row r="35" spans="1:8">
      <c r="A35" s="3">
        <v>43783</v>
      </c>
      <c r="B35">
        <f t="shared" si="1"/>
        <v>755</v>
      </c>
      <c r="C35">
        <v>20</v>
      </c>
      <c r="D35">
        <v>10</v>
      </c>
      <c r="E35">
        <f t="shared" si="0"/>
        <v>755.840277777778</v>
      </c>
      <c r="F35" s="4">
        <v>3.5</v>
      </c>
      <c r="G35">
        <f t="shared" si="11"/>
        <v>4.60027777777782</v>
      </c>
      <c r="H35">
        <v>140</v>
      </c>
    </row>
    <row r="36" spans="1:8">
      <c r="A36" s="3">
        <v>43784</v>
      </c>
      <c r="B36">
        <f t="shared" si="1"/>
        <v>756</v>
      </c>
      <c r="C36">
        <v>20</v>
      </c>
      <c r="D36">
        <v>51</v>
      </c>
      <c r="E36">
        <f t="shared" si="0"/>
        <v>756.86875</v>
      </c>
      <c r="F36" s="4">
        <v>3.7</v>
      </c>
      <c r="G36">
        <f t="shared" ref="G36:G40" si="12">E36-5.366*141</f>
        <v>0.262749999999983</v>
      </c>
      <c r="H36">
        <v>141</v>
      </c>
    </row>
    <row r="37" spans="1:8">
      <c r="A37" s="3">
        <v>43787</v>
      </c>
      <c r="B37">
        <f t="shared" si="1"/>
        <v>759</v>
      </c>
      <c r="C37">
        <v>20</v>
      </c>
      <c r="D37">
        <v>53</v>
      </c>
      <c r="E37">
        <f t="shared" si="0"/>
        <v>759.870138888889</v>
      </c>
      <c r="F37" s="4">
        <v>3.9</v>
      </c>
      <c r="G37">
        <f t="shared" si="12"/>
        <v>3.26413888888885</v>
      </c>
      <c r="H37">
        <v>141</v>
      </c>
    </row>
    <row r="38" spans="1:10">
      <c r="A38" s="3">
        <v>43788</v>
      </c>
      <c r="B38">
        <f t="shared" si="1"/>
        <v>760</v>
      </c>
      <c r="C38">
        <v>18</v>
      </c>
      <c r="D38">
        <v>52</v>
      </c>
      <c r="E38">
        <f t="shared" si="0"/>
        <v>760.786111111111</v>
      </c>
      <c r="F38" s="4">
        <v>3.3</v>
      </c>
      <c r="G38">
        <f t="shared" si="12"/>
        <v>4.18011111111116</v>
      </c>
      <c r="H38">
        <v>141</v>
      </c>
      <c r="J38" t="s">
        <v>12</v>
      </c>
    </row>
    <row r="39" spans="1:10">
      <c r="A39" s="3">
        <v>43789</v>
      </c>
      <c r="B39">
        <f t="shared" si="1"/>
        <v>761</v>
      </c>
      <c r="C39">
        <v>21</v>
      </c>
      <c r="D39">
        <v>38</v>
      </c>
      <c r="E39">
        <f t="shared" si="0"/>
        <v>761.901388888889</v>
      </c>
      <c r="F39" s="4">
        <v>3.6</v>
      </c>
      <c r="G39">
        <f t="shared" si="12"/>
        <v>5.29538888888885</v>
      </c>
      <c r="H39">
        <v>141</v>
      </c>
      <c r="J39" t="s">
        <v>10</v>
      </c>
    </row>
    <row r="40" spans="1:10">
      <c r="A40" s="3">
        <v>43790</v>
      </c>
      <c r="B40">
        <f t="shared" si="1"/>
        <v>762</v>
      </c>
      <c r="C40">
        <v>22</v>
      </c>
      <c r="D40">
        <v>0</v>
      </c>
      <c r="E40">
        <f t="shared" si="0"/>
        <v>762.916666666667</v>
      </c>
      <c r="F40" s="4">
        <v>3.9</v>
      </c>
      <c r="G40">
        <f t="shared" ref="G40:G42" si="13">E40-5.366*142</f>
        <v>0.944666666666649</v>
      </c>
      <c r="H40">
        <v>142</v>
      </c>
      <c r="J40" t="s">
        <v>9</v>
      </c>
    </row>
    <row r="41" spans="1:10">
      <c r="A41" s="3">
        <v>43791</v>
      </c>
      <c r="B41">
        <f t="shared" si="1"/>
        <v>763</v>
      </c>
      <c r="C41">
        <v>21</v>
      </c>
      <c r="D41">
        <v>12</v>
      </c>
      <c r="E41">
        <f t="shared" si="0"/>
        <v>763.883333333333</v>
      </c>
      <c r="F41" s="4">
        <v>3.9</v>
      </c>
      <c r="G41">
        <f t="shared" si="13"/>
        <v>1.91133333333335</v>
      </c>
      <c r="H41">
        <v>142</v>
      </c>
      <c r="J41" t="s">
        <v>9</v>
      </c>
    </row>
    <row r="42" spans="1:8">
      <c r="A42" s="3">
        <v>43798</v>
      </c>
      <c r="B42">
        <f t="shared" si="1"/>
        <v>770</v>
      </c>
      <c r="C42">
        <v>19</v>
      </c>
      <c r="D42">
        <v>27</v>
      </c>
      <c r="E42">
        <f t="shared" si="0"/>
        <v>770.810416666667</v>
      </c>
      <c r="F42" s="4">
        <v>3.9</v>
      </c>
      <c r="G42">
        <f>E42-5.366*143</f>
        <v>3.47241666666673</v>
      </c>
      <c r="H42">
        <v>143</v>
      </c>
    </row>
    <row r="43" spans="1:8">
      <c r="A43" s="3">
        <v>43801</v>
      </c>
      <c r="B43">
        <f t="shared" si="1"/>
        <v>773</v>
      </c>
      <c r="C43">
        <v>21</v>
      </c>
      <c r="D43">
        <v>12</v>
      </c>
      <c r="E43">
        <f t="shared" si="0"/>
        <v>773.883333333333</v>
      </c>
      <c r="F43" s="4">
        <v>4</v>
      </c>
      <c r="G43">
        <f t="shared" ref="G43:G46" si="14">E43-5.366*144</f>
        <v>1.17933333333337</v>
      </c>
      <c r="H43">
        <v>144</v>
      </c>
    </row>
    <row r="44" spans="1:8">
      <c r="A44" s="3">
        <v>43802</v>
      </c>
      <c r="B44">
        <f t="shared" si="1"/>
        <v>774</v>
      </c>
      <c r="C44">
        <v>21</v>
      </c>
      <c r="D44">
        <v>18</v>
      </c>
      <c r="E44">
        <f t="shared" si="0"/>
        <v>774.8875</v>
      </c>
      <c r="F44" s="4">
        <v>4.2</v>
      </c>
      <c r="G44">
        <f t="shared" si="14"/>
        <v>2.18350000000009</v>
      </c>
      <c r="H44">
        <v>144</v>
      </c>
    </row>
    <row r="45" spans="1:10">
      <c r="A45" s="3">
        <v>43805</v>
      </c>
      <c r="B45">
        <f t="shared" si="1"/>
        <v>777</v>
      </c>
      <c r="C45">
        <v>18</v>
      </c>
      <c r="D45">
        <v>55</v>
      </c>
      <c r="E45">
        <f t="shared" si="0"/>
        <v>777.788194444444</v>
      </c>
      <c r="F45" s="4">
        <v>3.6</v>
      </c>
      <c r="G45">
        <f t="shared" si="14"/>
        <v>5.08419444444451</v>
      </c>
      <c r="H45">
        <v>144</v>
      </c>
      <c r="J45" t="s">
        <v>10</v>
      </c>
    </row>
    <row r="46" spans="1:8">
      <c r="A46" s="3">
        <v>43806</v>
      </c>
      <c r="B46">
        <f t="shared" si="1"/>
        <v>778</v>
      </c>
      <c r="C46">
        <v>18</v>
      </c>
      <c r="D46">
        <v>15</v>
      </c>
      <c r="E46">
        <f t="shared" si="0"/>
        <v>778.760416666667</v>
      </c>
      <c r="F46" s="4">
        <v>3.8</v>
      </c>
      <c r="G46">
        <f t="shared" ref="G46:G49" si="15">E46-5.366*145</f>
        <v>0.690416666666692</v>
      </c>
      <c r="H46">
        <v>145</v>
      </c>
    </row>
    <row r="47" spans="1:8">
      <c r="A47" s="3">
        <v>43807</v>
      </c>
      <c r="B47">
        <f t="shared" si="1"/>
        <v>779</v>
      </c>
      <c r="C47">
        <v>17</v>
      </c>
      <c r="D47">
        <v>53</v>
      </c>
      <c r="E47">
        <f t="shared" si="0"/>
        <v>779.745138888889</v>
      </c>
      <c r="F47" s="4">
        <v>4</v>
      </c>
      <c r="G47">
        <f t="shared" si="15"/>
        <v>1.67513888888891</v>
      </c>
      <c r="H47">
        <v>145</v>
      </c>
    </row>
    <row r="48" spans="1:8">
      <c r="A48" s="3">
        <v>43810</v>
      </c>
      <c r="B48">
        <f t="shared" si="1"/>
        <v>782</v>
      </c>
      <c r="C48">
        <v>20</v>
      </c>
      <c r="D48">
        <v>45</v>
      </c>
      <c r="E48">
        <f t="shared" si="0"/>
        <v>782.864583333333</v>
      </c>
      <c r="F48" s="4">
        <v>3.6</v>
      </c>
      <c r="G48">
        <f t="shared" si="15"/>
        <v>4.79458333333343</v>
      </c>
      <c r="H48">
        <v>145</v>
      </c>
    </row>
    <row r="49" spans="1:8">
      <c r="A49" s="3">
        <v>43812</v>
      </c>
      <c r="B49">
        <f t="shared" si="1"/>
        <v>784</v>
      </c>
      <c r="C49">
        <v>18</v>
      </c>
      <c r="D49">
        <v>44</v>
      </c>
      <c r="E49">
        <f t="shared" si="0"/>
        <v>784.780555555556</v>
      </c>
      <c r="F49" s="4">
        <v>3.9</v>
      </c>
      <c r="G49">
        <f t="shared" ref="G49:G51" si="16">E49-5.366*146</f>
        <v>1.34455555555564</v>
      </c>
      <c r="H49">
        <v>146</v>
      </c>
    </row>
    <row r="50" spans="1:8">
      <c r="A50" s="3">
        <v>43815</v>
      </c>
      <c r="B50">
        <f t="shared" si="1"/>
        <v>787</v>
      </c>
      <c r="C50">
        <v>19</v>
      </c>
      <c r="D50">
        <v>19</v>
      </c>
      <c r="E50">
        <f t="shared" si="0"/>
        <v>787.804861111111</v>
      </c>
      <c r="F50" s="4">
        <v>3.3</v>
      </c>
      <c r="G50">
        <f t="shared" si="16"/>
        <v>4.36886111111119</v>
      </c>
      <c r="H50">
        <v>146</v>
      </c>
    </row>
    <row r="51" spans="1:8">
      <c r="A51" s="3">
        <v>43818</v>
      </c>
      <c r="B51">
        <f t="shared" si="1"/>
        <v>790</v>
      </c>
      <c r="C51">
        <v>21</v>
      </c>
      <c r="D51">
        <v>39</v>
      </c>
      <c r="E51">
        <f t="shared" si="0"/>
        <v>790.902083333333</v>
      </c>
      <c r="F51" s="4">
        <v>4.2</v>
      </c>
      <c r="G51">
        <f>E51-5.366*147</f>
        <v>2.10008333333337</v>
      </c>
      <c r="H51">
        <v>147</v>
      </c>
    </row>
    <row r="52" spans="1:8">
      <c r="A52" s="3">
        <v>43826</v>
      </c>
      <c r="B52">
        <f t="shared" si="1"/>
        <v>798</v>
      </c>
      <c r="C52">
        <v>20</v>
      </c>
      <c r="D52">
        <v>59</v>
      </c>
      <c r="E52">
        <f t="shared" si="0"/>
        <v>798.874305555556</v>
      </c>
      <c r="F52" s="4">
        <v>3.8</v>
      </c>
      <c r="G52">
        <f>E52-5.366*148</f>
        <v>4.70630555555567</v>
      </c>
      <c r="H52">
        <v>148</v>
      </c>
    </row>
    <row r="53" spans="1:8">
      <c r="A53" s="3">
        <v>43830</v>
      </c>
      <c r="B53">
        <f t="shared" si="1"/>
        <v>802</v>
      </c>
      <c r="C53">
        <v>21</v>
      </c>
      <c r="D53">
        <v>6</v>
      </c>
      <c r="E53">
        <f t="shared" si="0"/>
        <v>802.879166666667</v>
      </c>
      <c r="F53" s="4">
        <v>3.9</v>
      </c>
      <c r="G53">
        <f>E53-5.366*149</f>
        <v>3.34516666666673</v>
      </c>
      <c r="H53">
        <v>149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H5" sqref="H5"/>
    </sheetView>
  </sheetViews>
  <sheetFormatPr defaultColWidth="9" defaultRowHeight="13.5" outlineLevelRow="4"/>
  <cols>
    <col min="2" max="2" width="8.875" customWidth="1"/>
    <col min="3" max="3" width="4.375" customWidth="1"/>
    <col min="4" max="4" width="4.625" customWidth="1"/>
    <col min="5" max="5" width="13.5" customWidth="1"/>
    <col min="6" max="6" width="5.875" customWidth="1"/>
    <col min="7" max="7" width="12.625"/>
    <col min="8" max="8" width="7.125" customWidth="1"/>
    <col min="9" max="9" width="7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</row>
    <row r="2" spans="1:9">
      <c r="A2" s="3">
        <v>43831</v>
      </c>
      <c r="B2">
        <f>A2-delta_cep!A2+delta_cep!B2</f>
        <v>803</v>
      </c>
      <c r="C2">
        <v>18</v>
      </c>
      <c r="D2">
        <v>21</v>
      </c>
      <c r="E2">
        <f>(B2*1440+C2*60+D2)/1440</f>
        <v>803.764583333333</v>
      </c>
      <c r="F2" s="4">
        <v>3.4</v>
      </c>
      <c r="G2">
        <f>E2-5.366*H2</f>
        <v>4.23058333333336</v>
      </c>
      <c r="H2">
        <v>149</v>
      </c>
      <c r="I2" t="s">
        <v>12</v>
      </c>
    </row>
    <row r="3" spans="1:8">
      <c r="A3" s="3">
        <v>43836</v>
      </c>
      <c r="B3">
        <f>A3-delta_cep!A3+delta_cep!B3</f>
        <v>808</v>
      </c>
      <c r="C3">
        <v>19</v>
      </c>
      <c r="D3">
        <v>45</v>
      </c>
      <c r="E3">
        <f>(B3*1440+C3*60+D3)/1440</f>
        <v>808.822916666667</v>
      </c>
      <c r="F3" s="4">
        <v>3.4</v>
      </c>
      <c r="G3">
        <f>E3-5.366*H3</f>
        <v>3.92291666666665</v>
      </c>
      <c r="H3">
        <v>150</v>
      </c>
    </row>
    <row r="4" spans="1:9">
      <c r="A4" s="3">
        <v>43837</v>
      </c>
      <c r="B4">
        <f>A4-delta_cep!A4+delta_cep!B4</f>
        <v>809</v>
      </c>
      <c r="C4">
        <v>20</v>
      </c>
      <c r="D4">
        <v>3</v>
      </c>
      <c r="E4">
        <f>(B4*1440+C4*60+D4)/1440</f>
        <v>809.835416666667</v>
      </c>
      <c r="F4" s="4">
        <v>3.3</v>
      </c>
      <c r="G4">
        <f>E4-5.366*H4</f>
        <v>4.9354166666667</v>
      </c>
      <c r="H4">
        <v>150</v>
      </c>
      <c r="I4" t="s">
        <v>12</v>
      </c>
    </row>
    <row r="5" spans="1:8">
      <c r="A5" s="3">
        <v>43860</v>
      </c>
      <c r="B5">
        <f>A5-delta_cep!A5+delta_cep!B5</f>
        <v>832</v>
      </c>
      <c r="C5">
        <v>18</v>
      </c>
      <c r="D5">
        <v>25</v>
      </c>
      <c r="E5">
        <f>(B5*1440+C5*60+D5)/1440</f>
        <v>832.767361111111</v>
      </c>
      <c r="F5" s="4">
        <v>3.6</v>
      </c>
      <c r="G5">
        <f>E5-5.366*H5</f>
        <v>1.03736111111118</v>
      </c>
      <c r="H5">
        <v>155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F29" sqref="F29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29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29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  <row r="29" spans="1:6">
      <c r="A29" s="3">
        <v>43788</v>
      </c>
      <c r="B29">
        <f t="shared" si="1"/>
        <v>461</v>
      </c>
      <c r="C29">
        <v>18</v>
      </c>
      <c r="D29">
        <v>52</v>
      </c>
      <c r="E29">
        <f t="shared" si="0"/>
        <v>461.786111111111</v>
      </c>
      <c r="F29" s="2">
        <v>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delta_cep</vt:lpstr>
      <vt:lpstr>delta_cep_2019</vt:lpstr>
      <vt:lpstr>delta_cep_2020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2020-01-30T10:48:02Z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