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85" windowWidth="15015" windowHeight="7365"/>
  </bookViews>
  <sheets>
    <sheet name="Assignments_Midterm" sheetId="2" r:id="rId1"/>
    <sheet name="Labs" sheetId="1" r:id="rId2"/>
  </sheets>
  <calcPr calcId="125725"/>
</workbook>
</file>

<file path=xl/calcChain.xml><?xml version="1.0" encoding="utf-8"?>
<calcChain xmlns="http://schemas.openxmlformats.org/spreadsheetml/2006/main">
  <c r="I566" i="2"/>
  <c r="I564"/>
  <c r="I560"/>
  <c r="I556"/>
  <c r="I554"/>
  <c r="I553"/>
  <c r="I552"/>
  <c r="I550"/>
  <c r="I545"/>
  <c r="I544"/>
  <c r="I540"/>
  <c r="I536"/>
  <c r="I535"/>
  <c r="I531"/>
  <c r="I529"/>
  <c r="I524"/>
  <c r="I521"/>
  <c r="I518"/>
  <c r="I516"/>
  <c r="I512"/>
  <c r="I511"/>
  <c r="I510"/>
  <c r="I506"/>
  <c r="I505"/>
  <c r="I503"/>
  <c r="I502"/>
  <c r="I500"/>
  <c r="I497"/>
  <c r="I495"/>
  <c r="I492"/>
  <c r="I491"/>
  <c r="I488"/>
  <c r="I487"/>
  <c r="I486"/>
  <c r="I485"/>
  <c r="I483"/>
  <c r="I482"/>
  <c r="I481"/>
  <c r="I477"/>
  <c r="I475"/>
  <c r="I474"/>
  <c r="I473"/>
  <c r="I472"/>
  <c r="I468"/>
  <c r="I467"/>
  <c r="I462"/>
  <c r="I459"/>
  <c r="I445"/>
  <c r="I444"/>
  <c r="I443"/>
  <c r="I437"/>
  <c r="I436"/>
  <c r="I435"/>
  <c r="I434"/>
  <c r="I433"/>
  <c r="I428"/>
  <c r="I424"/>
  <c r="I423"/>
  <c r="I420"/>
  <c r="I419"/>
  <c r="I416"/>
  <c r="I414"/>
  <c r="I412"/>
  <c r="I407"/>
  <c r="I398"/>
  <c r="I396"/>
  <c r="I393"/>
  <c r="I390"/>
  <c r="I388"/>
  <c r="I387"/>
  <c r="I384"/>
  <c r="I379"/>
  <c r="I377"/>
  <c r="I373"/>
  <c r="I325"/>
  <c r="I322"/>
  <c r="I317"/>
  <c r="I307"/>
  <c r="I305"/>
  <c r="I303"/>
  <c r="I295"/>
  <c r="I294"/>
  <c r="I292"/>
  <c r="I289"/>
  <c r="I288"/>
  <c r="I287"/>
  <c r="I285"/>
  <c r="I275"/>
  <c r="I274"/>
  <c r="I265"/>
  <c r="I263"/>
  <c r="I260"/>
  <c r="I249"/>
  <c r="I245"/>
  <c r="I241"/>
  <c r="I183"/>
  <c r="I180"/>
  <c r="I179"/>
  <c r="I178"/>
  <c r="I177"/>
  <c r="I176"/>
  <c r="I175"/>
  <c r="I174"/>
  <c r="I173"/>
  <c r="I172"/>
  <c r="I171"/>
  <c r="I170"/>
  <c r="I163"/>
  <c r="I161"/>
  <c r="I159"/>
  <c r="I153"/>
  <c r="I152"/>
  <c r="I149"/>
  <c r="I148"/>
  <c r="I146"/>
  <c r="I143"/>
  <c r="I136"/>
  <c r="I135"/>
  <c r="I132"/>
  <c r="I131"/>
  <c r="I129"/>
  <c r="I127"/>
  <c r="I126"/>
  <c r="I122"/>
  <c r="I120"/>
  <c r="I118"/>
  <c r="I117"/>
  <c r="I116"/>
  <c r="I114"/>
  <c r="I112"/>
  <c r="I111"/>
  <c r="I108"/>
  <c r="I106"/>
  <c r="I100"/>
  <c r="I99"/>
  <c r="I96"/>
  <c r="I92"/>
  <c r="I91"/>
  <c r="I87"/>
  <c r="I85"/>
  <c r="I84"/>
  <c r="I75"/>
  <c r="I64"/>
  <c r="I54"/>
  <c r="O54" s="1"/>
  <c r="I51"/>
  <c r="O51" s="1"/>
  <c r="I50"/>
  <c r="O50" s="1"/>
  <c r="I45"/>
  <c r="O45" s="1"/>
  <c r="I37"/>
  <c r="I35"/>
  <c r="O35" s="1"/>
  <c r="I34"/>
  <c r="O34" s="1"/>
  <c r="I30"/>
  <c r="I29"/>
  <c r="I27"/>
  <c r="O27" s="1"/>
  <c r="I26"/>
  <c r="O26" s="1"/>
  <c r="I24"/>
  <c r="I19"/>
  <c r="I18"/>
  <c r="I16"/>
  <c r="O16" s="1"/>
  <c r="I13"/>
  <c r="O13" s="1"/>
  <c r="I12"/>
  <c r="O12" s="1"/>
  <c r="I10"/>
  <c r="I8"/>
  <c r="O8" s="1"/>
  <c r="M570" i="1"/>
  <c r="O570" i="2" s="1"/>
  <c r="M569" i="1"/>
  <c r="O569" i="2" s="1"/>
  <c r="M568" i="1"/>
  <c r="O568" i="2" s="1"/>
  <c r="M567" i="1"/>
  <c r="O567" i="2" s="1"/>
  <c r="M566" i="1"/>
  <c r="M565"/>
  <c r="O565" i="2" s="1"/>
  <c r="M564" i="1"/>
  <c r="M563"/>
  <c r="O563" i="2" s="1"/>
  <c r="M562" i="1"/>
  <c r="O562" i="2" s="1"/>
  <c r="M561" i="1"/>
  <c r="O561" i="2" s="1"/>
  <c r="M560" i="1"/>
  <c r="O560" i="2" s="1"/>
  <c r="M559" i="1"/>
  <c r="O559" i="2" s="1"/>
  <c r="M558" i="1"/>
  <c r="O558" i="2" s="1"/>
  <c r="M557" i="1"/>
  <c r="O557" i="2" s="1"/>
  <c r="M556" i="1"/>
  <c r="M555"/>
  <c r="O555" i="2" s="1"/>
  <c r="M554" i="1"/>
  <c r="O554" i="2" s="1"/>
  <c r="M553" i="1"/>
  <c r="M552"/>
  <c r="O552" i="2" s="1"/>
  <c r="M551" i="1"/>
  <c r="O551" i="2" s="1"/>
  <c r="M550" i="1"/>
  <c r="M549"/>
  <c r="O549" i="2" s="1"/>
  <c r="M548" i="1"/>
  <c r="O548" i="2" s="1"/>
  <c r="M547" i="1"/>
  <c r="O547" i="2" s="1"/>
  <c r="M546" i="1"/>
  <c r="O546" i="2" s="1"/>
  <c r="M545" i="1"/>
  <c r="M544"/>
  <c r="M543"/>
  <c r="O543" i="2" s="1"/>
  <c r="M542" i="1"/>
  <c r="O542" i="2" s="1"/>
  <c r="M541" i="1"/>
  <c r="O541" i="2" s="1"/>
  <c r="M540" i="1"/>
  <c r="O540" i="2" s="1"/>
  <c r="M539" i="1"/>
  <c r="O539" i="2" s="1"/>
  <c r="M538" i="1"/>
  <c r="O538" i="2" s="1"/>
  <c r="M537" i="1"/>
  <c r="O537" i="2" s="1"/>
  <c r="M536" i="1"/>
  <c r="M535"/>
  <c r="M534"/>
  <c r="O534" i="2" s="1"/>
  <c r="M533" i="1"/>
  <c r="O533" i="2" s="1"/>
  <c r="M532" i="1"/>
  <c r="O532" i="2" s="1"/>
  <c r="M531" i="1"/>
  <c r="M530"/>
  <c r="O530" i="2" s="1"/>
  <c r="M529" i="1"/>
  <c r="M528"/>
  <c r="O528" i="2" s="1"/>
  <c r="M527" i="1"/>
  <c r="O527" i="2" s="1"/>
  <c r="M526" i="1"/>
  <c r="O526" i="2" s="1"/>
  <c r="M525" i="1"/>
  <c r="O525" i="2" s="1"/>
  <c r="M524" i="1"/>
  <c r="M523"/>
  <c r="O523" i="2" s="1"/>
  <c r="M522" i="1"/>
  <c r="O522" i="2" s="1"/>
  <c r="M521" i="1"/>
  <c r="M520"/>
  <c r="O520" i="2" s="1"/>
  <c r="M519" i="1"/>
  <c r="O519" i="2" s="1"/>
  <c r="M518" i="1"/>
  <c r="M517"/>
  <c r="O517" i="2" s="1"/>
  <c r="M516" i="1"/>
  <c r="M515"/>
  <c r="O515" i="2" s="1"/>
  <c r="M514" i="1"/>
  <c r="O514" i="2" s="1"/>
  <c r="M513" i="1"/>
  <c r="O513" i="2" s="1"/>
  <c r="M512" i="1"/>
  <c r="M511"/>
  <c r="M510"/>
  <c r="O510" i="2" s="1"/>
  <c r="M509" i="1"/>
  <c r="O509" i="2" s="1"/>
  <c r="M508" i="1"/>
  <c r="O508" i="2" s="1"/>
  <c r="M507" i="1"/>
  <c r="O507" i="2" s="1"/>
  <c r="M506" i="1"/>
  <c r="M505"/>
  <c r="M504"/>
  <c r="O504" i="2" s="1"/>
  <c r="M503" i="1"/>
  <c r="O503" i="2" s="1"/>
  <c r="M502" i="1"/>
  <c r="O502" i="2" s="1"/>
  <c r="M501" i="1"/>
  <c r="O501" i="2" s="1"/>
  <c r="M500" i="1"/>
  <c r="M499"/>
  <c r="O499" i="2" s="1"/>
  <c r="M498" i="1"/>
  <c r="O498" i="2" s="1"/>
  <c r="M497" i="1"/>
  <c r="M496"/>
  <c r="O496" i="2" s="1"/>
  <c r="M495" i="1"/>
  <c r="O495" i="2" s="1"/>
  <c r="M494" i="1"/>
  <c r="O494" i="2" s="1"/>
  <c r="M493" i="1"/>
  <c r="O493" i="2" s="1"/>
  <c r="M492" i="1"/>
  <c r="O492" i="2" s="1"/>
  <c r="M491" i="1"/>
  <c r="O491" i="2" s="1"/>
  <c r="M490" i="1"/>
  <c r="O490" i="2" s="1"/>
  <c r="M489" i="1"/>
  <c r="O489" i="2" s="1"/>
  <c r="M488" i="1"/>
  <c r="O488" i="2" s="1"/>
  <c r="M487" i="1"/>
  <c r="O487" i="2" s="1"/>
  <c r="M486" i="1"/>
  <c r="O486" i="2" s="1"/>
  <c r="M485" i="1"/>
  <c r="O485" i="2" s="1"/>
  <c r="M484" i="1"/>
  <c r="O484" i="2" s="1"/>
  <c r="M483" i="1"/>
  <c r="M482"/>
  <c r="M481"/>
  <c r="M480"/>
  <c r="O480" i="2" s="1"/>
  <c r="M479" i="1"/>
  <c r="O479" i="2" s="1"/>
  <c r="M478" i="1"/>
  <c r="O478" i="2" s="1"/>
  <c r="M477" i="1"/>
  <c r="O477" i="2" s="1"/>
  <c r="M476" i="1"/>
  <c r="O476" i="2" s="1"/>
  <c r="M475" i="1"/>
  <c r="M474"/>
  <c r="M473"/>
  <c r="M472"/>
  <c r="M471"/>
  <c r="O471" i="2" s="1"/>
  <c r="M470" i="1"/>
  <c r="O470" i="2" s="1"/>
  <c r="M469" i="1"/>
  <c r="O469" i="2" s="1"/>
  <c r="M468" i="1"/>
  <c r="O468" i="2" s="1"/>
  <c r="M467" i="1"/>
  <c r="O467" i="2" s="1"/>
  <c r="M466" i="1"/>
  <c r="O466" i="2" s="1"/>
  <c r="M465" i="1"/>
  <c r="O465" i="2" s="1"/>
  <c r="M464" i="1"/>
  <c r="O464" i="2" s="1"/>
  <c r="M463" i="1"/>
  <c r="O463" i="2" s="1"/>
  <c r="M462" i="1"/>
  <c r="O462" i="2" s="1"/>
  <c r="M461" i="1"/>
  <c r="O461" i="2" s="1"/>
  <c r="M460" i="1"/>
  <c r="O460" i="2" s="1"/>
  <c r="M459" i="1"/>
  <c r="O459" i="2" s="1"/>
  <c r="M458" i="1"/>
  <c r="O458" i="2" s="1"/>
  <c r="M457" i="1"/>
  <c r="O457" i="2" s="1"/>
  <c r="M456" i="1"/>
  <c r="O456" i="2" s="1"/>
  <c r="M455" i="1"/>
  <c r="O455" i="2" s="1"/>
  <c r="M454" i="1"/>
  <c r="O454" i="2" s="1"/>
  <c r="M453" i="1"/>
  <c r="O453" i="2" s="1"/>
  <c r="M452" i="1"/>
  <c r="O452" i="2" s="1"/>
  <c r="M451" i="1"/>
  <c r="O451" i="2" s="1"/>
  <c r="M450" i="1"/>
  <c r="O450" i="2" s="1"/>
  <c r="M449" i="1"/>
  <c r="O449" i="2" s="1"/>
  <c r="M448" i="1"/>
  <c r="O448" i="2" s="1"/>
  <c r="M447" i="1"/>
  <c r="O447" i="2" s="1"/>
  <c r="M446" i="1"/>
  <c r="O446" i="2" s="1"/>
  <c r="M445" i="1"/>
  <c r="M444"/>
  <c r="M443"/>
  <c r="M442"/>
  <c r="O442" i="2" s="1"/>
  <c r="M441" i="1"/>
  <c r="O441" i="2" s="1"/>
  <c r="M440" i="1"/>
  <c r="O440" i="2" s="1"/>
  <c r="M439" i="1"/>
  <c r="O439" i="2" s="1"/>
  <c r="M438" i="1"/>
  <c r="O438" i="2" s="1"/>
  <c r="M437" i="1"/>
  <c r="O437" i="2" s="1"/>
  <c r="M436" i="1"/>
  <c r="O436" i="2" s="1"/>
  <c r="M435" i="1"/>
  <c r="O435" i="2" s="1"/>
  <c r="M434" i="1"/>
  <c r="O434" i="2" s="1"/>
  <c r="M433" i="1"/>
  <c r="O433" i="2" s="1"/>
  <c r="M432" i="1"/>
  <c r="O432" i="2" s="1"/>
  <c r="M431" i="1"/>
  <c r="O431" i="2" s="1"/>
  <c r="M430" i="1"/>
  <c r="O430" i="2" s="1"/>
  <c r="M429" i="1"/>
  <c r="O429" i="2" s="1"/>
  <c r="M428" i="1"/>
  <c r="O428" i="2" s="1"/>
  <c r="M427" i="1"/>
  <c r="O427" i="2" s="1"/>
  <c r="M426" i="1"/>
  <c r="O426" i="2" s="1"/>
  <c r="M425" i="1"/>
  <c r="O425" i="2" s="1"/>
  <c r="M424" i="1"/>
  <c r="M423"/>
  <c r="M422"/>
  <c r="O422" i="2" s="1"/>
  <c r="M421" i="1"/>
  <c r="O421" i="2" s="1"/>
  <c r="M420" i="1"/>
  <c r="M419"/>
  <c r="M418"/>
  <c r="O418" i="2" s="1"/>
  <c r="M417" i="1"/>
  <c r="O417" i="2" s="1"/>
  <c r="M416" i="1"/>
  <c r="M415"/>
  <c r="O415" i="2" s="1"/>
  <c r="M414" i="1"/>
  <c r="O414" i="2" s="1"/>
  <c r="M413" i="1"/>
  <c r="O413" i="2" s="1"/>
  <c r="M412" i="1"/>
  <c r="M411"/>
  <c r="O411" i="2" s="1"/>
  <c r="M410" i="1"/>
  <c r="O410" i="2" s="1"/>
  <c r="M409" i="1"/>
  <c r="O409" i="2" s="1"/>
  <c r="M408" i="1"/>
  <c r="O408" i="2" s="1"/>
  <c r="M407" i="1"/>
  <c r="M406"/>
  <c r="O406" i="2" s="1"/>
  <c r="M405" i="1"/>
  <c r="O405" i="2" s="1"/>
  <c r="M404" i="1"/>
  <c r="O404" i="2" s="1"/>
  <c r="M403" i="1"/>
  <c r="O403" i="2" s="1"/>
  <c r="M402" i="1"/>
  <c r="O402" i="2" s="1"/>
  <c r="M401" i="1"/>
  <c r="O401" i="2" s="1"/>
  <c r="M400" i="1"/>
  <c r="O400" i="2" s="1"/>
  <c r="M399" i="1"/>
  <c r="O399" i="2" s="1"/>
  <c r="M398" i="1"/>
  <c r="M397"/>
  <c r="O397" i="2" s="1"/>
  <c r="M396" i="1"/>
  <c r="O396" i="2" s="1"/>
  <c r="M395" i="1"/>
  <c r="O395" i="2" s="1"/>
  <c r="M394" i="1"/>
  <c r="O394" i="2" s="1"/>
  <c r="M393" i="1"/>
  <c r="O393" i="2" s="1"/>
  <c r="M392" i="1"/>
  <c r="O392" i="2" s="1"/>
  <c r="M391" i="1"/>
  <c r="O391" i="2" s="1"/>
  <c r="M390" i="1"/>
  <c r="O390" i="2" s="1"/>
  <c r="M389" i="1"/>
  <c r="O389" i="2" s="1"/>
  <c r="M388" i="1"/>
  <c r="M387"/>
  <c r="M386"/>
  <c r="O386" i="2" s="1"/>
  <c r="M385" i="1"/>
  <c r="O385" i="2" s="1"/>
  <c r="M384" i="1"/>
  <c r="M383"/>
  <c r="O383" i="2" s="1"/>
  <c r="M382" i="1"/>
  <c r="O382" i="2" s="1"/>
  <c r="M381" i="1"/>
  <c r="O381" i="2" s="1"/>
  <c r="M380" i="1"/>
  <c r="O380" i="2" s="1"/>
  <c r="M379" i="1"/>
  <c r="M378"/>
  <c r="O378" i="2" s="1"/>
  <c r="M377" i="1"/>
  <c r="O377" i="2" s="1"/>
  <c r="M376" i="1"/>
  <c r="O376" i="2" s="1"/>
  <c r="M375" i="1"/>
  <c r="O375" i="2" s="1"/>
  <c r="M374" i="1"/>
  <c r="O374" i="2" s="1"/>
  <c r="M373" i="1"/>
  <c r="M372"/>
  <c r="O372" i="2" s="1"/>
  <c r="M371" i="1"/>
  <c r="O371" i="2" s="1"/>
  <c r="M370" i="1"/>
  <c r="O370" i="2" s="1"/>
  <c r="M369" i="1"/>
  <c r="O369" i="2" s="1"/>
  <c r="M368" i="1"/>
  <c r="O368" i="2" s="1"/>
  <c r="M367" i="1"/>
  <c r="O367" i="2" s="1"/>
  <c r="M366" i="1"/>
  <c r="O366" i="2" s="1"/>
  <c r="M365" i="1"/>
  <c r="O365" i="2" s="1"/>
  <c r="M364" i="1"/>
  <c r="O364" i="2" s="1"/>
  <c r="M363" i="1"/>
  <c r="O363" i="2" s="1"/>
  <c r="M362" i="1"/>
  <c r="O362" i="2" s="1"/>
  <c r="M361" i="1"/>
  <c r="O361" i="2" s="1"/>
  <c r="M360" i="1"/>
  <c r="O360" i="2" s="1"/>
  <c r="M359" i="1"/>
  <c r="O359" i="2" s="1"/>
  <c r="M358" i="1"/>
  <c r="O358" i="2" s="1"/>
  <c r="M357" i="1"/>
  <c r="O357" i="2" s="1"/>
  <c r="M356" i="1"/>
  <c r="O356" i="2" s="1"/>
  <c r="M355" i="1"/>
  <c r="O355" i="2" s="1"/>
  <c r="M354" i="1"/>
  <c r="O354" i="2" s="1"/>
  <c r="M353" i="1"/>
  <c r="O353" i="2" s="1"/>
  <c r="M352" i="1"/>
  <c r="O352" i="2" s="1"/>
  <c r="M351" i="1"/>
  <c r="O351" i="2" s="1"/>
  <c r="M350" i="1"/>
  <c r="O350" i="2" s="1"/>
  <c r="M349" i="1"/>
  <c r="O349" i="2" s="1"/>
  <c r="M348" i="1"/>
  <c r="O348" i="2" s="1"/>
  <c r="M347" i="1"/>
  <c r="O347" i="2" s="1"/>
  <c r="M346" i="1"/>
  <c r="O346" i="2" s="1"/>
  <c r="M345" i="1"/>
  <c r="O345" i="2" s="1"/>
  <c r="M344" i="1"/>
  <c r="O344" i="2" s="1"/>
  <c r="M343" i="1"/>
  <c r="O343" i="2" s="1"/>
  <c r="M342" i="1"/>
  <c r="O342" i="2" s="1"/>
  <c r="M341" i="1"/>
  <c r="O341" i="2" s="1"/>
  <c r="M340" i="1"/>
  <c r="O340" i="2" s="1"/>
  <c r="M339" i="1"/>
  <c r="O339" i="2" s="1"/>
  <c r="M338" i="1"/>
  <c r="O338" i="2" s="1"/>
  <c r="M337" i="1"/>
  <c r="O337" i="2" s="1"/>
  <c r="M336" i="1"/>
  <c r="O336" i="2" s="1"/>
  <c r="M335" i="1"/>
  <c r="O335" i="2" s="1"/>
  <c r="M334" i="1"/>
  <c r="O334" i="2" s="1"/>
  <c r="M333" i="1"/>
  <c r="O333" i="2" s="1"/>
  <c r="M332" i="1"/>
  <c r="O332" i="2" s="1"/>
  <c r="M331" i="1"/>
  <c r="O331" i="2" s="1"/>
  <c r="M330" i="1"/>
  <c r="O330" i="2" s="1"/>
  <c r="M329" i="1"/>
  <c r="O329" i="2" s="1"/>
  <c r="M328" i="1"/>
  <c r="O328" i="2" s="1"/>
  <c r="M327" i="1"/>
  <c r="O327" i="2" s="1"/>
  <c r="M326" i="1"/>
  <c r="O326" i="2" s="1"/>
  <c r="M325" i="1"/>
  <c r="O325" i="2" s="1"/>
  <c r="M324" i="1"/>
  <c r="O324" i="2" s="1"/>
  <c r="M323" i="1"/>
  <c r="O323" i="2" s="1"/>
  <c r="M322" i="1"/>
  <c r="O322" i="2" s="1"/>
  <c r="M321" i="1"/>
  <c r="O321" i="2" s="1"/>
  <c r="M320" i="1"/>
  <c r="O320" i="2" s="1"/>
  <c r="M319" i="1"/>
  <c r="O319" i="2" s="1"/>
  <c r="M318" i="1"/>
  <c r="O318" i="2" s="1"/>
  <c r="M317" i="1"/>
  <c r="O317" i="2" s="1"/>
  <c r="M316" i="1"/>
  <c r="O316" i="2" s="1"/>
  <c r="M315" i="1"/>
  <c r="O315" i="2" s="1"/>
  <c r="M314" i="1"/>
  <c r="O314" i="2" s="1"/>
  <c r="M313" i="1"/>
  <c r="O313" i="2" s="1"/>
  <c r="M312" i="1"/>
  <c r="O312" i="2" s="1"/>
  <c r="M311" i="1"/>
  <c r="O311" i="2" s="1"/>
  <c r="M310" i="1"/>
  <c r="O310" i="2" s="1"/>
  <c r="M309" i="1"/>
  <c r="O309" i="2" s="1"/>
  <c r="M308" i="1"/>
  <c r="O308" i="2" s="1"/>
  <c r="M307" i="1"/>
  <c r="M306"/>
  <c r="O306" i="2" s="1"/>
  <c r="M305" i="1"/>
  <c r="O305" i="2" s="1"/>
  <c r="M304" i="1"/>
  <c r="O304" i="2" s="1"/>
  <c r="M303" i="1"/>
  <c r="M302"/>
  <c r="O302" i="2" s="1"/>
  <c r="M301" i="1"/>
  <c r="O301" i="2" s="1"/>
  <c r="M300" i="1"/>
  <c r="O300" i="2" s="1"/>
  <c r="M299" i="1"/>
  <c r="O299" i="2" s="1"/>
  <c r="M298" i="1"/>
  <c r="O298" i="2" s="1"/>
  <c r="M297" i="1"/>
  <c r="O297" i="2" s="1"/>
  <c r="M296" i="1"/>
  <c r="O296" i="2" s="1"/>
  <c r="M295" i="1"/>
  <c r="O295" i="2" s="1"/>
  <c r="M294" i="1"/>
  <c r="O294" i="2" s="1"/>
  <c r="M293" i="1"/>
  <c r="O293" i="2" s="1"/>
  <c r="M292" i="1"/>
  <c r="M291"/>
  <c r="O291" i="2" s="1"/>
  <c r="M290" i="1"/>
  <c r="O290" i="2" s="1"/>
  <c r="M289" i="1"/>
  <c r="M288"/>
  <c r="M287"/>
  <c r="M286"/>
  <c r="O286" i="2" s="1"/>
  <c r="M285" i="1"/>
  <c r="O285" i="2" s="1"/>
  <c r="M284" i="1"/>
  <c r="O284" i="2" s="1"/>
  <c r="M283" i="1"/>
  <c r="O283" i="2" s="1"/>
  <c r="M282" i="1"/>
  <c r="O282" i="2" s="1"/>
  <c r="M281" i="1"/>
  <c r="O281" i="2" s="1"/>
  <c r="M280" i="1"/>
  <c r="O280" i="2" s="1"/>
  <c r="M279" i="1"/>
  <c r="O279" i="2" s="1"/>
  <c r="M278" i="1"/>
  <c r="O278" i="2" s="1"/>
  <c r="M277" i="1"/>
  <c r="O277" i="2" s="1"/>
  <c r="M276" i="1"/>
  <c r="O276" i="2" s="1"/>
  <c r="M275" i="1"/>
  <c r="M274"/>
  <c r="M273"/>
  <c r="O273" i="2" s="1"/>
  <c r="M272" i="1"/>
  <c r="O272" i="2" s="1"/>
  <c r="M271" i="1"/>
  <c r="O271" i="2" s="1"/>
  <c r="M270" i="1"/>
  <c r="O270" i="2" s="1"/>
  <c r="M269" i="1"/>
  <c r="O269" i="2" s="1"/>
  <c r="M268" i="1"/>
  <c r="O268" i="2" s="1"/>
  <c r="M267" i="1"/>
  <c r="O267" i="2" s="1"/>
  <c r="M266" i="1"/>
  <c r="O266" i="2" s="1"/>
  <c r="M265" i="1"/>
  <c r="M264"/>
  <c r="O264" i="2" s="1"/>
  <c r="M263" i="1"/>
  <c r="O263" i="2" s="1"/>
  <c r="M262" i="1"/>
  <c r="O262" i="2" s="1"/>
  <c r="M261" i="1"/>
  <c r="O261" i="2" s="1"/>
  <c r="M260" i="1"/>
  <c r="O260" i="2" s="1"/>
  <c r="M259" i="1"/>
  <c r="O259" i="2" s="1"/>
  <c r="M258" i="1"/>
  <c r="O258" i="2" s="1"/>
  <c r="M257" i="1"/>
  <c r="O257" i="2" s="1"/>
  <c r="M256" i="1"/>
  <c r="O256" i="2" s="1"/>
  <c r="M255" i="1"/>
  <c r="O255" i="2" s="1"/>
  <c r="M254" i="1"/>
  <c r="O254" i="2" s="1"/>
  <c r="M253" i="1"/>
  <c r="O253" i="2" s="1"/>
  <c r="M252" i="1"/>
  <c r="O252" i="2" s="1"/>
  <c r="M251" i="1"/>
  <c r="O251" i="2" s="1"/>
  <c r="M250" i="1"/>
  <c r="O250" i="2" s="1"/>
  <c r="M249" i="1"/>
  <c r="O249" i="2" s="1"/>
  <c r="M248" i="1"/>
  <c r="O248" i="2" s="1"/>
  <c r="M247" i="1"/>
  <c r="O247" i="2" s="1"/>
  <c r="M246" i="1"/>
  <c r="O246" i="2" s="1"/>
  <c r="M245" i="1"/>
  <c r="M244"/>
  <c r="O244" i="2" s="1"/>
  <c r="M243" i="1"/>
  <c r="O243" i="2" s="1"/>
  <c r="M242" i="1"/>
  <c r="O242" i="2" s="1"/>
  <c r="M241" i="1"/>
  <c r="O241" i="2" s="1"/>
  <c r="M240" i="1"/>
  <c r="O240" i="2" s="1"/>
  <c r="M239" i="1"/>
  <c r="O239" i="2" s="1"/>
  <c r="M238" i="1"/>
  <c r="O238" i="2" s="1"/>
  <c r="M237" i="1"/>
  <c r="O237" i="2" s="1"/>
  <c r="M236" i="1"/>
  <c r="O236" i="2" s="1"/>
  <c r="M235" i="1"/>
  <c r="O235" i="2" s="1"/>
  <c r="M234" i="1"/>
  <c r="O234" i="2" s="1"/>
  <c r="M233" i="1"/>
  <c r="O233" i="2" s="1"/>
  <c r="M232" i="1"/>
  <c r="O232" i="2" s="1"/>
  <c r="M231" i="1"/>
  <c r="O231" i="2" s="1"/>
  <c r="M230" i="1"/>
  <c r="O230" i="2" s="1"/>
  <c r="M229" i="1"/>
  <c r="O229" i="2" s="1"/>
  <c r="M228" i="1"/>
  <c r="O228" i="2" s="1"/>
  <c r="M227" i="1"/>
  <c r="O227" i="2" s="1"/>
  <c r="M226" i="1"/>
  <c r="O226" i="2" s="1"/>
  <c r="M225" i="1"/>
  <c r="O225" i="2" s="1"/>
  <c r="M224" i="1"/>
  <c r="O224" i="2" s="1"/>
  <c r="M223" i="1"/>
  <c r="O223" i="2" s="1"/>
  <c r="M222" i="1"/>
  <c r="O222" i="2" s="1"/>
  <c r="M221" i="1"/>
  <c r="O221" i="2" s="1"/>
  <c r="M220" i="1"/>
  <c r="O220" i="2" s="1"/>
  <c r="M219" i="1"/>
  <c r="O219" i="2" s="1"/>
  <c r="M218" i="1"/>
  <c r="O218" i="2" s="1"/>
  <c r="M217" i="1"/>
  <c r="O217" i="2" s="1"/>
  <c r="M216" i="1"/>
  <c r="O216" i="2" s="1"/>
  <c r="M215" i="1"/>
  <c r="O215" i="2" s="1"/>
  <c r="M214" i="1"/>
  <c r="O214" i="2" s="1"/>
  <c r="M213" i="1"/>
  <c r="O213" i="2" s="1"/>
  <c r="M212" i="1"/>
  <c r="O212" i="2" s="1"/>
  <c r="M211" i="1"/>
  <c r="O211" i="2" s="1"/>
  <c r="M210" i="1"/>
  <c r="O210" i="2" s="1"/>
  <c r="M209" i="1"/>
  <c r="O209" i="2" s="1"/>
  <c r="M208" i="1"/>
  <c r="O208" i="2" s="1"/>
  <c r="M207" i="1"/>
  <c r="O207" i="2" s="1"/>
  <c r="M206" i="1"/>
  <c r="O206" i="2" s="1"/>
  <c r="M205" i="1"/>
  <c r="O205" i="2" s="1"/>
  <c r="M204" i="1"/>
  <c r="O204" i="2" s="1"/>
  <c r="M203" i="1"/>
  <c r="O203" i="2" s="1"/>
  <c r="M202" i="1"/>
  <c r="O202" i="2" s="1"/>
  <c r="M201" i="1"/>
  <c r="O201" i="2" s="1"/>
  <c r="M200" i="1"/>
  <c r="O200" i="2" s="1"/>
  <c r="M199" i="1"/>
  <c r="O199" i="2" s="1"/>
  <c r="M198" i="1"/>
  <c r="O198" i="2" s="1"/>
  <c r="M197" i="1"/>
  <c r="O197" i="2" s="1"/>
  <c r="M196" i="1"/>
  <c r="O196" i="2" s="1"/>
  <c r="M195" i="1"/>
  <c r="O195" i="2" s="1"/>
  <c r="M194" i="1"/>
  <c r="O194" i="2" s="1"/>
  <c r="M193" i="1"/>
  <c r="O193" i="2" s="1"/>
  <c r="M192" i="1"/>
  <c r="O192" i="2" s="1"/>
  <c r="M191" i="1"/>
  <c r="O191" i="2" s="1"/>
  <c r="M190" i="1"/>
  <c r="O190" i="2" s="1"/>
  <c r="M189" i="1"/>
  <c r="O189" i="2" s="1"/>
  <c r="M188" i="1"/>
  <c r="O188" i="2" s="1"/>
  <c r="M187" i="1"/>
  <c r="O187" i="2" s="1"/>
  <c r="M186" i="1"/>
  <c r="O186" i="2" s="1"/>
  <c r="M185" i="1"/>
  <c r="O185" i="2" s="1"/>
  <c r="M184" i="1"/>
  <c r="O184" i="2" s="1"/>
  <c r="M183" i="1"/>
  <c r="M182"/>
  <c r="O182" i="2" s="1"/>
  <c r="M181" i="1"/>
  <c r="O181" i="2" s="1"/>
  <c r="M180" i="1"/>
  <c r="M179"/>
  <c r="M178"/>
  <c r="M177"/>
  <c r="M176"/>
  <c r="M175"/>
  <c r="M174"/>
  <c r="M173"/>
  <c r="M172"/>
  <c r="M171"/>
  <c r="M170"/>
  <c r="M169"/>
  <c r="O169" i="2" s="1"/>
  <c r="M168" i="1"/>
  <c r="O168" i="2" s="1"/>
  <c r="M167" i="1"/>
  <c r="O167" i="2" s="1"/>
  <c r="M166" i="1"/>
  <c r="O166" i="2" s="1"/>
  <c r="M165" i="1"/>
  <c r="O165" i="2" s="1"/>
  <c r="M164" i="1"/>
  <c r="O164" i="2" s="1"/>
  <c r="M163" i="1"/>
  <c r="M162"/>
  <c r="O162" i="2" s="1"/>
  <c r="M161" i="1"/>
  <c r="M160"/>
  <c r="O160" i="2" s="1"/>
  <c r="M159" i="1"/>
  <c r="M158"/>
  <c r="O158" i="2" s="1"/>
  <c r="M157" i="1"/>
  <c r="O157" i="2" s="1"/>
  <c r="M156" i="1"/>
  <c r="O156" i="2" s="1"/>
  <c r="M155" i="1"/>
  <c r="O155" i="2" s="1"/>
  <c r="M154" i="1"/>
  <c r="O154" i="2" s="1"/>
  <c r="M153" i="1"/>
  <c r="M152"/>
  <c r="O152" i="2" s="1"/>
  <c r="M151" i="1"/>
  <c r="O151" i="2" s="1"/>
  <c r="M150" i="1"/>
  <c r="O150" i="2" s="1"/>
  <c r="M149" i="1"/>
  <c r="O149" i="2" s="1"/>
  <c r="M148" i="1"/>
  <c r="O148" i="2" s="1"/>
  <c r="M147" i="1"/>
  <c r="O147" i="2" s="1"/>
  <c r="M146" i="1"/>
  <c r="M145"/>
  <c r="O145" i="2" s="1"/>
  <c r="M144" i="1"/>
  <c r="O144" i="2" s="1"/>
  <c r="M143" i="1"/>
  <c r="M142"/>
  <c r="O142" i="2" s="1"/>
  <c r="M141" i="1"/>
  <c r="O141" i="2" s="1"/>
  <c r="M140" i="1"/>
  <c r="O140" i="2" s="1"/>
  <c r="M139" i="1"/>
  <c r="O139" i="2" s="1"/>
  <c r="M138" i="1"/>
  <c r="O138" i="2" s="1"/>
  <c r="M137" i="1"/>
  <c r="O137" i="2" s="1"/>
  <c r="M136" i="1"/>
  <c r="M135"/>
  <c r="M134"/>
  <c r="O134" i="2" s="1"/>
  <c r="M133" i="1"/>
  <c r="O133" i="2" s="1"/>
  <c r="M132" i="1"/>
  <c r="M131"/>
  <c r="M130"/>
  <c r="O130" i="2" s="1"/>
  <c r="M129" i="1"/>
  <c r="O129" i="2" s="1"/>
  <c r="M128" i="1"/>
  <c r="O128" i="2" s="1"/>
  <c r="M127" i="1"/>
  <c r="M126"/>
  <c r="M125"/>
  <c r="O125" i="2" s="1"/>
  <c r="M124" i="1"/>
  <c r="O124" i="2" s="1"/>
  <c r="M123" i="1"/>
  <c r="O123" i="2" s="1"/>
  <c r="M122" i="1"/>
  <c r="O122" i="2" s="1"/>
  <c r="M121" i="1"/>
  <c r="O121" i="2" s="1"/>
  <c r="M120" i="1"/>
  <c r="M119"/>
  <c r="O119" i="2" s="1"/>
  <c r="M118" i="1"/>
  <c r="O118" i="2" s="1"/>
  <c r="M117" i="1"/>
  <c r="O117" i="2" s="1"/>
  <c r="M116" i="1"/>
  <c r="O116" i="2" s="1"/>
  <c r="M115" i="1"/>
  <c r="O115" i="2" s="1"/>
  <c r="M114" i="1"/>
  <c r="M113"/>
  <c r="O113" i="2" s="1"/>
  <c r="M112" i="1"/>
  <c r="O112" i="2" s="1"/>
  <c r="M111" i="1"/>
  <c r="O111" i="2" s="1"/>
  <c r="M110" i="1"/>
  <c r="O110" i="2" s="1"/>
  <c r="M109" i="1"/>
  <c r="O109" i="2" s="1"/>
  <c r="M108" i="1"/>
  <c r="O108" i="2" s="1"/>
  <c r="M107" i="1"/>
  <c r="O107" i="2" s="1"/>
  <c r="M106" i="1"/>
  <c r="M105"/>
  <c r="O105" i="2" s="1"/>
  <c r="M104" i="1"/>
  <c r="O104" i="2" s="1"/>
  <c r="M103" i="1"/>
  <c r="O103" i="2" s="1"/>
  <c r="M102" i="1"/>
  <c r="O102" i="2" s="1"/>
  <c r="M101" i="1"/>
  <c r="O101" i="2" s="1"/>
  <c r="M100" i="1"/>
  <c r="O100" i="2" s="1"/>
  <c r="M99" i="1"/>
  <c r="O99" i="2" s="1"/>
  <c r="M98" i="1"/>
  <c r="O98" i="2" s="1"/>
  <c r="M97" i="1"/>
  <c r="O97" i="2" s="1"/>
  <c r="M96" i="1"/>
  <c r="O96" i="2" s="1"/>
  <c r="M95" i="1"/>
  <c r="O95" i="2" s="1"/>
  <c r="M94" i="1"/>
  <c r="O94" i="2" s="1"/>
  <c r="M93" i="1"/>
  <c r="O93" i="2" s="1"/>
  <c r="M92" i="1"/>
  <c r="M91"/>
  <c r="M90"/>
  <c r="O90" i="2" s="1"/>
  <c r="M89" i="1"/>
  <c r="O89" i="2" s="1"/>
  <c r="M88" i="1"/>
  <c r="O88" i="2" s="1"/>
  <c r="M87" i="1"/>
  <c r="O87" i="2" s="1"/>
  <c r="M86" i="1"/>
  <c r="O86" i="2" s="1"/>
  <c r="M85" i="1"/>
  <c r="M84"/>
  <c r="M83"/>
  <c r="O83" i="2" s="1"/>
  <c r="M82" i="1"/>
  <c r="O82" i="2" s="1"/>
  <c r="M81" i="1"/>
  <c r="O81" i="2" s="1"/>
  <c r="M80" i="1"/>
  <c r="O80" i="2" s="1"/>
  <c r="M79" i="1"/>
  <c r="O79" i="2" s="1"/>
  <c r="M78" i="1"/>
  <c r="O78" i="2" s="1"/>
  <c r="M77" i="1"/>
  <c r="O77" i="2" s="1"/>
  <c r="M76" i="1"/>
  <c r="O76" i="2" s="1"/>
  <c r="M75" i="1"/>
  <c r="M74"/>
  <c r="O74" i="2" s="1"/>
  <c r="M73" i="1"/>
  <c r="O73" i="2" s="1"/>
  <c r="M72" i="1"/>
  <c r="O72" i="2" s="1"/>
  <c r="M71" i="1"/>
  <c r="O71" i="2" s="1"/>
  <c r="M70" i="1"/>
  <c r="O70" i="2" s="1"/>
  <c r="M69" i="1"/>
  <c r="O69" i="2" s="1"/>
  <c r="M68" i="1"/>
  <c r="O68" i="2" s="1"/>
  <c r="M67" i="1"/>
  <c r="O67" i="2" s="1"/>
  <c r="M66" i="1"/>
  <c r="O66" i="2" s="1"/>
  <c r="M65" i="1"/>
  <c r="O65" i="2" s="1"/>
  <c r="M64" i="1"/>
  <c r="O64" i="2" s="1"/>
  <c r="M63" i="1"/>
  <c r="O63" i="2" s="1"/>
  <c r="M62" i="1"/>
  <c r="O62" i="2" s="1"/>
  <c r="M61" i="1"/>
  <c r="O61" i="2" s="1"/>
  <c r="M60" i="1"/>
  <c r="O60" i="2" s="1"/>
  <c r="M59" i="1"/>
  <c r="O59" i="2" s="1"/>
  <c r="M58" i="1"/>
  <c r="O58" i="2" s="1"/>
  <c r="M57" i="1"/>
  <c r="O57" i="2" s="1"/>
  <c r="M56" i="1"/>
  <c r="O56" i="2" s="1"/>
  <c r="M55" i="1"/>
  <c r="O55" i="2" s="1"/>
  <c r="M54" i="1"/>
  <c r="M53"/>
  <c r="O53" i="2" s="1"/>
  <c r="M52" i="1"/>
  <c r="O52" i="2" s="1"/>
  <c r="M51" i="1"/>
  <c r="M50"/>
  <c r="M49"/>
  <c r="O49" i="2" s="1"/>
  <c r="M48" i="1"/>
  <c r="O48" i="2" s="1"/>
  <c r="M47" i="1"/>
  <c r="O47" i="2" s="1"/>
  <c r="M46" i="1"/>
  <c r="O46" i="2" s="1"/>
  <c r="M45" i="1"/>
  <c r="M44"/>
  <c r="O44" i="2" s="1"/>
  <c r="M43" i="1"/>
  <c r="O43" i="2" s="1"/>
  <c r="M42" i="1"/>
  <c r="O42" i="2" s="1"/>
  <c r="M41" i="1"/>
  <c r="O41" i="2" s="1"/>
  <c r="M40" i="1"/>
  <c r="O40" i="2" s="1"/>
  <c r="M39" i="1"/>
  <c r="O39" i="2" s="1"/>
  <c r="M38" i="1"/>
  <c r="O38" i="2" s="1"/>
  <c r="M37" i="1"/>
  <c r="M36"/>
  <c r="O36" i="2" s="1"/>
  <c r="M35" i="1"/>
  <c r="M34"/>
  <c r="M33"/>
  <c r="O33" i="2" s="1"/>
  <c r="M32" i="1"/>
  <c r="O32" i="2" s="1"/>
  <c r="M31" i="1"/>
  <c r="O31" i="2" s="1"/>
  <c r="M30" i="1"/>
  <c r="O30" i="2" s="1"/>
  <c r="M29" i="1"/>
  <c r="M28"/>
  <c r="O28" i="2" s="1"/>
  <c r="M27" i="1"/>
  <c r="M26"/>
  <c r="M25"/>
  <c r="O25" i="2" s="1"/>
  <c r="M24" i="1"/>
  <c r="O24" i="2" s="1"/>
  <c r="M23" i="1"/>
  <c r="O23" i="2" s="1"/>
  <c r="M22" i="1"/>
  <c r="O22" i="2" s="1"/>
  <c r="M21" i="1"/>
  <c r="O21" i="2" s="1"/>
  <c r="M20" i="1"/>
  <c r="O20" i="2" s="1"/>
  <c r="M19" i="1"/>
  <c r="M18"/>
  <c r="O18" i="2" s="1"/>
  <c r="M17" i="1"/>
  <c r="O17" i="2" s="1"/>
  <c r="M16" i="1"/>
  <c r="M15"/>
  <c r="O15" i="2" s="1"/>
  <c r="M14" i="1"/>
  <c r="O14" i="2" s="1"/>
  <c r="M13" i="1"/>
  <c r="M12"/>
  <c r="M11"/>
  <c r="O11" i="2" s="1"/>
  <c r="M10" i="1"/>
  <c r="O10" i="2" s="1"/>
  <c r="M9" i="1"/>
  <c r="O9" i="2" s="1"/>
  <c r="M8" i="1"/>
  <c r="M7"/>
  <c r="O7" i="2" s="1"/>
  <c r="O19" l="1"/>
  <c r="O29"/>
  <c r="O37"/>
  <c r="O531"/>
  <c r="O553"/>
  <c r="I5"/>
  <c r="O75"/>
  <c r="O84"/>
  <c r="O92"/>
  <c r="O106"/>
  <c r="O114"/>
  <c r="O120"/>
  <c r="O126"/>
  <c r="O132"/>
  <c r="O136"/>
  <c r="O146"/>
  <c r="O153"/>
  <c r="O161"/>
  <c r="O170"/>
  <c r="O172"/>
  <c r="O174"/>
  <c r="O176"/>
  <c r="O178"/>
  <c r="O180"/>
  <c r="O274"/>
  <c r="O288"/>
  <c r="O292"/>
  <c r="O384"/>
  <c r="O388"/>
  <c r="O398"/>
  <c r="O412"/>
  <c r="O416"/>
  <c r="O420"/>
  <c r="O424"/>
  <c r="O444"/>
  <c r="O472"/>
  <c r="O474"/>
  <c r="O482"/>
  <c r="O500"/>
  <c r="O506"/>
  <c r="O511"/>
  <c r="O516"/>
  <c r="O521"/>
  <c r="O529"/>
  <c r="O535"/>
  <c r="O545"/>
  <c r="O566"/>
  <c r="O85"/>
  <c r="O91"/>
  <c r="O127"/>
  <c r="O131"/>
  <c r="O135"/>
  <c r="O143"/>
  <c r="O159"/>
  <c r="O163"/>
  <c r="O171"/>
  <c r="O173"/>
  <c r="O175"/>
  <c r="O177"/>
  <c r="O179"/>
  <c r="O183"/>
  <c r="O245"/>
  <c r="O265"/>
  <c r="O275"/>
  <c r="O287"/>
  <c r="O289"/>
  <c r="O303"/>
  <c r="O307"/>
  <c r="O373"/>
  <c r="O379"/>
  <c r="O387"/>
  <c r="O407"/>
  <c r="O419"/>
  <c r="O423"/>
  <c r="O443"/>
  <c r="O445"/>
  <c r="O473"/>
  <c r="O475"/>
  <c r="O481"/>
  <c r="O483"/>
  <c r="O497"/>
  <c r="O505"/>
  <c r="O512"/>
  <c r="O518"/>
  <c r="O524"/>
  <c r="O536"/>
  <c r="O544"/>
  <c r="O550"/>
  <c r="O556"/>
  <c r="O564"/>
</calcChain>
</file>

<file path=xl/comments1.xml><?xml version="1.0" encoding="utf-8"?>
<comments xmlns="http://schemas.openxmlformats.org/spreadsheetml/2006/main">
  <authors>
    <author/>
  </authors>
  <commentList>
    <comment ref="E244" authorId="0">
      <text>
        <r>
          <rPr>
            <sz val="10"/>
            <color rgb="FF000000"/>
            <rFont val="Arial"/>
          </rPr>
          <t>windows forms GUI
	-Mahmoud Ismail Ismail</t>
        </r>
      </text>
    </comment>
    <comment ref="E252" authorId="0">
      <text>
        <r>
          <rPr>
            <sz val="10"/>
            <color rgb="FF000000"/>
            <rFont val="Arial"/>
          </rPr>
          <t>old grade was 2.5
	-Amany Mohamed Hesham</t>
        </r>
      </text>
    </comment>
    <comment ref="E254" authorId="0">
      <text>
        <r>
          <rPr>
            <sz val="10"/>
            <color rgb="FF000000"/>
            <rFont val="Arial"/>
          </rPr>
          <t>windows forms GUI
	-Mahmoud Ismail Ismail</t>
        </r>
      </text>
    </comment>
    <comment ref="E317" authorId="0">
      <text>
        <r>
          <rPr>
            <sz val="10"/>
            <color rgb="FF000000"/>
            <rFont val="Arial"/>
          </rPr>
          <t>was 0 from e.amany but i rediscussed him
	-Mahmoud Ismail Ismail</t>
        </r>
      </text>
    </comment>
    <comment ref="C324" authorId="0">
      <text>
        <r>
          <rPr>
            <sz val="10"/>
            <color rgb="FF000000"/>
            <rFont val="Arial"/>
          </rPr>
          <t>old grade was 4.8
	-Amany Mohamed Hesham
I handled this issue with him and the other group
	-Mahmoud Ismail Ismail</t>
        </r>
      </text>
    </comment>
    <comment ref="E504" authorId="0">
      <text>
        <r>
          <rPr>
            <sz val="10"/>
            <color rgb="FF000000"/>
            <rFont val="Arial"/>
          </rPr>
          <t>I handled the case based on DR request
	-Mahmoud Ismail Ismail</t>
        </r>
      </text>
    </comment>
    <comment ref="C525" authorId="0">
      <text>
        <r>
          <rPr>
            <sz val="10"/>
            <color rgb="FF000000"/>
            <rFont val="Arial"/>
          </rPr>
          <t>old grade was 6
	-Amany Mohamed Hesham</t>
        </r>
      </text>
    </comment>
    <comment ref="C564" authorId="0">
      <text>
        <r>
          <rPr>
            <sz val="10"/>
            <color rgb="FF000000"/>
            <rFont val="Arial"/>
          </rPr>
          <t>I made sure he isn't cheater
	-Mahmoud Ismail Ismail</t>
        </r>
      </text>
    </comment>
  </commentList>
</comments>
</file>

<file path=xl/sharedStrings.xml><?xml version="1.0" encoding="utf-8"?>
<sst xmlns="http://schemas.openxmlformats.org/spreadsheetml/2006/main" count="1364" uniqueCount="132">
  <si>
    <t>List of Students for Course CS215 : File Organization and Processing</t>
  </si>
  <si>
    <t/>
  </si>
  <si>
    <t>Cherry</t>
  </si>
  <si>
    <t>Basma</t>
  </si>
  <si>
    <t>Ahmed Galal</t>
  </si>
  <si>
    <t>MNassef</t>
  </si>
  <si>
    <t>Amany</t>
  </si>
  <si>
    <t>M.Ismail</t>
  </si>
  <si>
    <t>Arnaoty</t>
  </si>
  <si>
    <t>Islam</t>
  </si>
  <si>
    <t>Desoky</t>
  </si>
  <si>
    <t>Ahmed Mohamed</t>
  </si>
  <si>
    <t>Ramly</t>
  </si>
  <si>
    <t>Number of Students 563</t>
  </si>
  <si>
    <t>Student ID</t>
  </si>
  <si>
    <t>Student Name</t>
  </si>
  <si>
    <t>Group</t>
  </si>
  <si>
    <t>Lab 2 (Mar 15) Lab(1) Bonus(1)</t>
  </si>
  <si>
    <t>Lab 3 (Mar 22) Lab(1) Bonus(1)</t>
  </si>
  <si>
    <t>Lab 4 (Mar 29) (Discussion)</t>
  </si>
  <si>
    <t>Lab 5 (Apr 5)</t>
  </si>
  <si>
    <t>Lab 6 (Apr 12)</t>
  </si>
  <si>
    <t>Lab 7 (Apr 19)</t>
  </si>
  <si>
    <t>Lab 8 (Apr 26)</t>
  </si>
  <si>
    <t>Lab 9 (May 10)</t>
  </si>
  <si>
    <t>Lab 10 (May 17)</t>
  </si>
  <si>
    <t>Total</t>
  </si>
  <si>
    <t>Total is adjust to be out of 10. Max Lab mark is 10. It was 6 ut then upgraded to 10</t>
  </si>
  <si>
    <t>ONE makr given to group wo missed 2 labs &amp;&amp; 1.5 instead of 1 for groups on lab 3 that were given 1 for task &amp; bonus</t>
  </si>
  <si>
    <t>We tried to balance and compensate</t>
  </si>
  <si>
    <t>GE </t>
  </si>
  <si>
    <t>G_9 </t>
  </si>
  <si>
    <t>G_8 </t>
  </si>
  <si>
    <t>G_7 </t>
  </si>
  <si>
    <t>G_6 </t>
  </si>
  <si>
    <t>G_5 </t>
  </si>
  <si>
    <t>G_4 </t>
  </si>
  <si>
    <t>G_3 </t>
  </si>
  <si>
    <t>G_24 </t>
  </si>
  <si>
    <t>G_23 </t>
  </si>
  <si>
    <t>G_22 </t>
  </si>
  <si>
    <t>G_21 </t>
  </si>
  <si>
    <t>G_20 </t>
  </si>
  <si>
    <t>G_2 </t>
  </si>
  <si>
    <t>G_19 </t>
  </si>
  <si>
    <t>G_18 </t>
  </si>
  <si>
    <t>G_17 </t>
  </si>
  <si>
    <t>G_16 </t>
  </si>
  <si>
    <t>G_15 </t>
  </si>
  <si>
    <t>G_14 </t>
  </si>
  <si>
    <t>G_13 </t>
  </si>
  <si>
    <t>G_12 </t>
  </si>
  <si>
    <t>G_11 </t>
  </si>
  <si>
    <t>G_10 </t>
  </si>
  <si>
    <t>G_1 </t>
  </si>
  <si>
    <t>Amany Mohamed</t>
  </si>
  <si>
    <t>Amira</t>
  </si>
  <si>
    <t>Rana</t>
  </si>
  <si>
    <t>Sara</t>
  </si>
  <si>
    <t>Assignment 1 (6)</t>
  </si>
  <si>
    <t>A1 Comments</t>
  </si>
  <si>
    <t>Assignment 2 (6)</t>
  </si>
  <si>
    <t>A2 Comments</t>
  </si>
  <si>
    <t>Quiz1 (2.00)</t>
  </si>
  <si>
    <t>Quiz1 Comments</t>
  </si>
  <si>
    <t>Midterm (10)</t>
  </si>
  <si>
    <t>Midterm comments</t>
  </si>
  <si>
    <t>Assignment 3 (6)</t>
  </si>
  <si>
    <t>A3 Comments</t>
  </si>
  <si>
    <t>Assignment 4 (6)</t>
  </si>
  <si>
    <t>A4 Comments</t>
  </si>
  <si>
    <t>Mark approximated to nearest one</t>
  </si>
  <si>
    <t>Cheating - 10 June Reduced Ramly</t>
  </si>
  <si>
    <t>GUI</t>
  </si>
  <si>
    <t>bonus</t>
  </si>
  <si>
    <t>no video</t>
  </si>
  <si>
    <t>Didn't register and did only 2 modules</t>
  </si>
  <si>
    <t>Not cheater RAMLY</t>
  </si>
  <si>
    <t>Cheating</t>
  </si>
  <si>
    <t>cheater - changed by ramly</t>
  </si>
  <si>
    <t>-0.5 cause user name can be repeated + bonus</t>
  </si>
  <si>
    <t>didn't attend</t>
  </si>
  <si>
    <t>RAMLY 21 MAY (cancelled cheating)</t>
  </si>
  <si>
    <t>Functionality Bonus + GUI</t>
  </si>
  <si>
    <t>absent</t>
  </si>
  <si>
    <t>Cheating (Forgiven Ramly)</t>
  </si>
  <si>
    <t>uploaded rar file is empty</t>
  </si>
  <si>
    <t>didn't discuss</t>
  </si>
  <si>
    <t>Re-discuss (Dr Ramly)</t>
  </si>
  <si>
    <t>didn`t discuss with Eng.Mohamed but came later and discussed with Eng.Ahmed galal</t>
  </si>
  <si>
    <t>Functionality Bonus</t>
  </si>
  <si>
    <t>discussion code runs with bugs. Acadox code does not compile !!!!!!!</t>
  </si>
  <si>
    <t>video has no sound</t>
  </si>
  <si>
    <t>RAMLY - missing paper</t>
  </si>
  <si>
    <t>video link doesn't work</t>
  </si>
  <si>
    <t>video is private</t>
  </si>
  <si>
    <t>Was -12 and Reduced 10 June Ramly</t>
  </si>
  <si>
    <t>RAMLY - C PRF</t>
  </si>
  <si>
    <t>functional bonus</t>
  </si>
  <si>
    <t>No video</t>
  </si>
  <si>
    <t>No Video Link</t>
  </si>
  <si>
    <t>0.5 creativity</t>
  </si>
  <si>
    <t>Didn't register on time</t>
  </si>
  <si>
    <t>not uploaded to acadox, mark from 75%</t>
  </si>
  <si>
    <t>Corrupted Video</t>
  </si>
  <si>
    <t>didn't submit and didn't discuss</t>
  </si>
  <si>
    <t>Not submitted</t>
  </si>
  <si>
    <t>Ramly Avg - Paper found - no name</t>
  </si>
  <si>
    <t>GUI Bonus</t>
  </si>
  <si>
    <t>GUI Bonus</t>
  </si>
  <si>
    <t>Boy Voice in Video</t>
  </si>
  <si>
    <t>GUI,Fuctionality Bouns</t>
  </si>
  <si>
    <t>not uploaded to acadox</t>
  </si>
  <si>
    <t>video is private .. can't open it</t>
  </si>
  <si>
    <t>More Module</t>
  </si>
  <si>
    <t>1 member. No collaboration grade</t>
  </si>
  <si>
    <t>Registered but didn't do the assignment</t>
  </si>
  <si>
    <t>Not cheating but replaced paper - Remarked - Ramly</t>
  </si>
  <si>
    <t>No video. Presentation only</t>
  </si>
  <si>
    <t>No Video</t>
  </si>
  <si>
    <t>GUI Bonus - 1</t>
  </si>
  <si>
    <t>GUI Bonus - 1.5</t>
  </si>
  <si>
    <t>GUI,Functionality Bonus</t>
  </si>
  <si>
    <t>Video Only</t>
  </si>
  <si>
    <t>RAMLY MODIFIED (CANCELLED CHEATER)</t>
  </si>
  <si>
    <t>CHEATER</t>
  </si>
  <si>
    <t>-0.5 update without using seek + bonus</t>
  </si>
  <si>
    <t>Video only</t>
  </si>
  <si>
    <t>Ramly was F ??</t>
  </si>
  <si>
    <t>Your formal mark</t>
  </si>
  <si>
    <t>درجتك الرسمية</t>
  </si>
  <si>
    <t>لو ثمة مشكلة كلم معيدك حالا</t>
  </si>
</sst>
</file>

<file path=xl/styles.xml><?xml version="1.0" encoding="utf-8"?>
<styleSheet xmlns="http://schemas.openxmlformats.org/spreadsheetml/2006/main">
  <fonts count="23">
    <font>
      <sz val="10"/>
      <color rgb="FF000000"/>
      <name val="Arial"/>
    </font>
    <font>
      <b/>
      <sz val="12"/>
      <color rgb="FFFFFF00"/>
      <name val="Arial"/>
    </font>
    <font>
      <sz val="10"/>
      <color rgb="FF000000"/>
      <name val="Arial"/>
    </font>
    <font>
      <b/>
      <sz val="14"/>
      <color rgb="FF000000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b/>
      <sz val="24"/>
      <color rgb="FFFF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b/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b/>
      <sz val="10"/>
      <color rgb="FFFF0000"/>
      <name val="Arial"/>
    </font>
    <font>
      <b/>
      <sz val="12"/>
      <color rgb="FF000000"/>
      <name val="Arial"/>
    </font>
    <font>
      <b/>
      <sz val="16"/>
      <color rgb="FFFF0000"/>
      <name val="Arial"/>
      <family val="2"/>
    </font>
    <font>
      <sz val="10"/>
      <color rgb="FF000000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2E631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3" borderId="4" xfId="0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2" fillId="6" borderId="7" xfId="0" applyFont="1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8" borderId="10" xfId="0" applyFill="1" applyBorder="1" applyAlignment="1">
      <alignment horizontal="center" wrapText="1"/>
    </xf>
    <xf numFmtId="0" fontId="0" fillId="9" borderId="1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10" borderId="12" xfId="0" applyFill="1" applyBorder="1" applyAlignment="1">
      <alignment horizontal="center" wrapText="1"/>
    </xf>
    <xf numFmtId="0" fontId="0" fillId="11" borderId="13" xfId="0" applyFill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12" borderId="15" xfId="0" applyFill="1" applyBorder="1" applyAlignment="1">
      <alignment horizontal="center" wrapText="1"/>
    </xf>
    <xf numFmtId="0" fontId="3" fillId="13" borderId="16" xfId="0" applyFont="1" applyFill="1" applyBorder="1" applyAlignment="1">
      <alignment horizontal="center" wrapText="1"/>
    </xf>
    <xf numFmtId="0" fontId="0" fillId="14" borderId="17" xfId="0" applyFill="1" applyBorder="1" applyAlignment="1">
      <alignment horizontal="center" wrapText="1"/>
    </xf>
    <xf numFmtId="0" fontId="0" fillId="16" borderId="20" xfId="0" applyFill="1" applyBorder="1" applyAlignment="1">
      <alignment horizontal="center" wrapText="1"/>
    </xf>
    <xf numFmtId="0" fontId="0" fillId="17" borderId="21" xfId="0" applyFill="1" applyBorder="1" applyAlignment="1">
      <alignment horizontal="center" wrapText="1"/>
    </xf>
    <xf numFmtId="0" fontId="0" fillId="18" borderId="22" xfId="0" applyFill="1" applyBorder="1" applyAlignment="1">
      <alignment horizontal="center" wrapText="1"/>
    </xf>
    <xf numFmtId="0" fontId="5" fillId="19" borderId="23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20" borderId="25" xfId="0" applyFill="1" applyBorder="1" applyAlignment="1">
      <alignment horizontal="center" wrapText="1"/>
    </xf>
    <xf numFmtId="0" fontId="0" fillId="21" borderId="26" xfId="0" applyFill="1" applyBorder="1" applyAlignment="1">
      <alignment horizontal="center" wrapText="1"/>
    </xf>
    <xf numFmtId="0" fontId="0" fillId="0" borderId="27" xfId="0" applyBorder="1" applyAlignment="1">
      <alignment wrapText="1"/>
    </xf>
    <xf numFmtId="0" fontId="0" fillId="22" borderId="28" xfId="0" applyFill="1" applyBorder="1" applyAlignment="1">
      <alignment horizontal="center" wrapText="1"/>
    </xf>
    <xf numFmtId="0" fontId="7" fillId="23" borderId="29" xfId="0" applyFont="1" applyFill="1" applyBorder="1" applyAlignment="1">
      <alignment horizontal="center" wrapText="1"/>
    </xf>
    <xf numFmtId="0" fontId="0" fillId="24" borderId="30" xfId="0" applyFill="1" applyBorder="1" applyAlignment="1">
      <alignment horizontal="center" wrapText="1"/>
    </xf>
    <xf numFmtId="0" fontId="8" fillId="25" borderId="31" xfId="0" applyFont="1" applyFill="1" applyBorder="1" applyAlignment="1">
      <alignment horizontal="center" wrapText="1"/>
    </xf>
    <xf numFmtId="0" fontId="0" fillId="26" borderId="32" xfId="0" applyFill="1" applyBorder="1" applyAlignment="1">
      <alignment wrapText="1"/>
    </xf>
    <xf numFmtId="0" fontId="0" fillId="27" borderId="33" xfId="0" applyFill="1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28" borderId="35" xfId="0" applyFill="1" applyBorder="1" applyAlignment="1">
      <alignment horizontal="center" wrapText="1"/>
    </xf>
    <xf numFmtId="0" fontId="0" fillId="29" borderId="36" xfId="0" applyFill="1" applyBorder="1" applyAlignment="1">
      <alignment horizontal="center" wrapText="1"/>
    </xf>
    <xf numFmtId="0" fontId="0" fillId="30" borderId="37" xfId="0" applyFill="1" applyBorder="1" applyAlignment="1">
      <alignment horizontal="center" wrapText="1"/>
    </xf>
    <xf numFmtId="0" fontId="0" fillId="31" borderId="0" xfId="0" applyFill="1" applyAlignment="1">
      <alignment wrapText="1"/>
    </xf>
    <xf numFmtId="0" fontId="0" fillId="32" borderId="38" xfId="0" applyFill="1" applyBorder="1" applyAlignment="1">
      <alignment wrapText="1"/>
    </xf>
    <xf numFmtId="0" fontId="9" fillId="33" borderId="39" xfId="0" applyFont="1" applyFill="1" applyBorder="1" applyAlignment="1">
      <alignment horizontal="center" wrapText="1"/>
    </xf>
    <xf numFmtId="0" fontId="10" fillId="0" borderId="40" xfId="0" applyFont="1" applyBorder="1" applyAlignment="1">
      <alignment horizontal="center" wrapText="1"/>
    </xf>
    <xf numFmtId="0" fontId="11" fillId="34" borderId="0" xfId="0" applyFont="1" applyFill="1" applyAlignment="1">
      <alignment horizontal="center" wrapText="1"/>
    </xf>
    <xf numFmtId="0" fontId="0" fillId="35" borderId="41" xfId="0" applyFill="1" applyBorder="1" applyAlignment="1">
      <alignment horizontal="center" wrapText="1"/>
    </xf>
    <xf numFmtId="0" fontId="0" fillId="36" borderId="42" xfId="0" applyFill="1" applyBorder="1" applyAlignment="1">
      <alignment horizontal="center" wrapText="1"/>
    </xf>
    <xf numFmtId="0" fontId="0" fillId="37" borderId="43" xfId="0" applyFill="1" applyBorder="1" applyAlignment="1">
      <alignment wrapText="1"/>
    </xf>
    <xf numFmtId="0" fontId="0" fillId="38" borderId="44" xfId="0" applyFill="1" applyBorder="1" applyAlignment="1">
      <alignment horizontal="center" wrapText="1"/>
    </xf>
    <xf numFmtId="0" fontId="0" fillId="39" borderId="45" xfId="0" applyFill="1" applyBorder="1" applyAlignment="1">
      <alignment horizontal="center" wrapText="1"/>
    </xf>
    <xf numFmtId="0" fontId="12" fillId="40" borderId="46" xfId="0" applyFont="1" applyFill="1" applyBorder="1" applyAlignment="1">
      <alignment horizontal="center" wrapText="1"/>
    </xf>
    <xf numFmtId="0" fontId="0" fillId="41" borderId="47" xfId="0" applyFill="1" applyBorder="1" applyAlignment="1">
      <alignment horizontal="center" wrapText="1"/>
    </xf>
    <xf numFmtId="0" fontId="0" fillId="42" borderId="48" xfId="0" applyFill="1" applyBorder="1" applyAlignment="1">
      <alignment wrapText="1"/>
    </xf>
    <xf numFmtId="0" fontId="13" fillId="43" borderId="49" xfId="0" applyFont="1" applyFill="1" applyBorder="1" applyAlignment="1">
      <alignment horizontal="center" wrapText="1"/>
    </xf>
    <xf numFmtId="0" fontId="0" fillId="44" borderId="50" xfId="0" applyFill="1" applyBorder="1" applyAlignment="1">
      <alignment horizontal="center" wrapText="1"/>
    </xf>
    <xf numFmtId="0" fontId="0" fillId="45" borderId="51" xfId="0" applyFill="1" applyBorder="1" applyAlignment="1">
      <alignment horizontal="center" wrapText="1"/>
    </xf>
    <xf numFmtId="0" fontId="0" fillId="0" borderId="52" xfId="0" applyBorder="1" applyAlignment="1">
      <alignment horizontal="center" wrapText="1"/>
    </xf>
    <xf numFmtId="0" fontId="0" fillId="46" borderId="53" xfId="0" applyFill="1" applyBorder="1" applyAlignment="1">
      <alignment wrapText="1"/>
    </xf>
    <xf numFmtId="0" fontId="0" fillId="47" borderId="54" xfId="0" applyFill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0" fillId="0" borderId="55" xfId="0" applyBorder="1" applyAlignment="1">
      <alignment horizontal="center" wrapText="1"/>
    </xf>
    <xf numFmtId="0" fontId="0" fillId="48" borderId="56" xfId="0" applyFill="1" applyBorder="1" applyAlignment="1">
      <alignment horizontal="center" wrapText="1"/>
    </xf>
    <xf numFmtId="0" fontId="0" fillId="49" borderId="57" xfId="0" applyFill="1" applyBorder="1" applyAlignment="1">
      <alignment horizontal="center" wrapText="1"/>
    </xf>
    <xf numFmtId="0" fontId="0" fillId="51" borderId="59" xfId="0" applyFill="1" applyBorder="1" applyAlignment="1">
      <alignment horizontal="center" wrapText="1"/>
    </xf>
    <xf numFmtId="0" fontId="0" fillId="52" borderId="60" xfId="0" applyFill="1" applyBorder="1" applyAlignment="1">
      <alignment horizontal="center" wrapText="1"/>
    </xf>
    <xf numFmtId="0" fontId="0" fillId="53" borderId="61" xfId="0" applyFill="1" applyBorder="1" applyAlignment="1">
      <alignment horizontal="center" wrapText="1"/>
    </xf>
    <xf numFmtId="0" fontId="0" fillId="0" borderId="63" xfId="0" applyBorder="1" applyAlignment="1">
      <alignment wrapText="1"/>
    </xf>
    <xf numFmtId="0" fontId="0" fillId="56" borderId="65" xfId="0" applyFill="1" applyBorder="1" applyAlignment="1">
      <alignment horizontal="center" wrapText="1"/>
    </xf>
    <xf numFmtId="0" fontId="0" fillId="0" borderId="66" xfId="0" applyBorder="1" applyAlignment="1">
      <alignment wrapText="1"/>
    </xf>
    <xf numFmtId="0" fontId="0" fillId="57" borderId="67" xfId="0" applyFill="1" applyBorder="1" applyAlignment="1">
      <alignment horizontal="center" wrapText="1"/>
    </xf>
    <xf numFmtId="0" fontId="0" fillId="58" borderId="68" xfId="0" applyFill="1" applyBorder="1" applyAlignment="1">
      <alignment horizontal="center" wrapText="1"/>
    </xf>
    <xf numFmtId="0" fontId="0" fillId="59" borderId="69" xfId="0" applyFill="1" applyBorder="1" applyAlignment="1">
      <alignment horizontal="center" wrapText="1"/>
    </xf>
    <xf numFmtId="0" fontId="0" fillId="0" borderId="70" xfId="0" applyBorder="1" applyAlignment="1">
      <alignment horizontal="center" wrapText="1"/>
    </xf>
    <xf numFmtId="0" fontId="0" fillId="60" borderId="71" xfId="0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20" fillId="61" borderId="72" xfId="0" applyFont="1" applyFill="1" applyBorder="1" applyAlignment="1">
      <alignment horizontal="center" wrapText="1"/>
    </xf>
    <xf numFmtId="0" fontId="0" fillId="0" borderId="73" xfId="0" applyBorder="1" applyAlignment="1">
      <alignment horizontal="center" wrapText="1"/>
    </xf>
    <xf numFmtId="0" fontId="0" fillId="62" borderId="74" xfId="0" applyFill="1" applyBorder="1" applyAlignment="1">
      <alignment wrapText="1"/>
    </xf>
    <xf numFmtId="0" fontId="0" fillId="63" borderId="75" xfId="0" applyFill="1" applyBorder="1" applyAlignment="1">
      <alignment horizontal="center" wrapText="1"/>
    </xf>
    <xf numFmtId="0" fontId="0" fillId="64" borderId="76" xfId="0" applyFill="1" applyBorder="1" applyAlignment="1">
      <alignment wrapText="1"/>
    </xf>
    <xf numFmtId="0" fontId="4" fillId="15" borderId="18" xfId="0" applyFont="1" applyFill="1" applyBorder="1" applyAlignment="1">
      <alignment horizontal="center" wrapText="1"/>
    </xf>
    <xf numFmtId="0" fontId="16" fillId="54" borderId="62" xfId="0" applyFont="1" applyFill="1" applyBorder="1" applyAlignment="1">
      <alignment horizontal="center" wrapText="1"/>
    </xf>
    <xf numFmtId="0" fontId="0" fillId="0" borderId="19" xfId="0" applyBorder="1" applyAlignment="1">
      <alignment wrapText="1"/>
    </xf>
    <xf numFmtId="0" fontId="3" fillId="13" borderId="16" xfId="0" applyFont="1" applyFill="1" applyBorder="1" applyAlignment="1">
      <alignment horizontal="center" wrapText="1"/>
    </xf>
    <xf numFmtId="0" fontId="8" fillId="25" borderId="31" xfId="0" applyFont="1" applyFill="1" applyBorder="1" applyAlignment="1">
      <alignment horizontal="center" wrapText="1"/>
    </xf>
    <xf numFmtId="0" fontId="17" fillId="55" borderId="64" xfId="0" applyFont="1" applyFill="1" applyBorder="1" applyAlignment="1">
      <alignment horizontal="center" wrapText="1"/>
    </xf>
    <xf numFmtId="0" fontId="15" fillId="50" borderId="58" xfId="0" applyFont="1" applyFill="1" applyBorder="1" applyAlignment="1">
      <alignment horizontal="center" wrapText="1"/>
    </xf>
    <xf numFmtId="0" fontId="0" fillId="62" borderId="2" xfId="0" applyFill="1" applyBorder="1" applyAlignment="1">
      <alignment wrapText="1"/>
    </xf>
    <xf numFmtId="0" fontId="6" fillId="62" borderId="0" xfId="0" applyFont="1" applyFill="1" applyAlignment="1">
      <alignment horizontal="center" wrapText="1"/>
    </xf>
    <xf numFmtId="0" fontId="18" fillId="62" borderId="0" xfId="0" applyFont="1" applyFill="1" applyAlignment="1">
      <alignment horizontal="center" wrapText="1"/>
    </xf>
    <xf numFmtId="0" fontId="0" fillId="62" borderId="0" xfId="0" applyFill="1" applyAlignment="1">
      <alignment wrapText="1"/>
    </xf>
    <xf numFmtId="0" fontId="21" fillId="62" borderId="0" xfId="0" applyFont="1" applyFill="1" applyAlignment="1">
      <alignment horizontal="center" wrapText="1"/>
    </xf>
    <xf numFmtId="0" fontId="22" fillId="6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70"/>
  <sheetViews>
    <sheetView tabSelected="1" workbookViewId="0">
      <pane xSplit="1" ySplit="6" topLeftCell="I7" activePane="bottomRight" state="frozen"/>
      <selection pane="topRight" activeCell="C1" sqref="C1"/>
      <selection pane="bottomLeft" activeCell="A7" sqref="A7"/>
      <selection pane="bottomRight" activeCell="O4" sqref="O4"/>
    </sheetView>
  </sheetViews>
  <sheetFormatPr defaultColWidth="17.140625" defaultRowHeight="12.75" customHeight="1"/>
  <cols>
    <col min="1" max="1" width="11.85546875" customWidth="1"/>
    <col min="2" max="2" width="11.5703125" customWidth="1"/>
    <col min="15" max="15" width="22.85546875" style="87" customWidth="1"/>
  </cols>
  <sheetData>
    <row r="1" spans="1:17" ht="46.5" customHeight="1">
      <c r="A1" s="47"/>
      <c r="B1" s="80" t="s">
        <v>0</v>
      </c>
      <c r="C1" s="80"/>
      <c r="D1" s="80"/>
      <c r="E1" s="80"/>
      <c r="F1" s="80"/>
      <c r="G1" s="17"/>
      <c r="H1" s="17"/>
      <c r="I1" s="17"/>
      <c r="J1" s="17"/>
      <c r="K1" s="17"/>
      <c r="L1" s="17"/>
      <c r="M1" s="15"/>
      <c r="N1" s="57"/>
      <c r="O1" s="88" t="s">
        <v>129</v>
      </c>
      <c r="P1" s="12"/>
      <c r="Q1" s="12"/>
    </row>
    <row r="2" spans="1:17" ht="20.25">
      <c r="A2" s="3" t="s">
        <v>1</v>
      </c>
      <c r="B2" s="3"/>
      <c r="C2" s="3"/>
      <c r="D2" s="3"/>
      <c r="E2" s="3"/>
      <c r="F2" s="3"/>
      <c r="G2" s="3"/>
      <c r="H2" s="3"/>
      <c r="I2" s="33"/>
      <c r="J2" s="3"/>
      <c r="K2" s="3"/>
      <c r="L2" s="53"/>
      <c r="M2" s="26"/>
      <c r="N2" s="63"/>
      <c r="O2" s="88" t="s">
        <v>130</v>
      </c>
    </row>
    <row r="3" spans="1:17">
      <c r="A3" s="13" t="s">
        <v>2</v>
      </c>
      <c r="B3" s="16" t="s">
        <v>9</v>
      </c>
      <c r="C3" s="27" t="s">
        <v>7</v>
      </c>
      <c r="D3" s="21" t="s">
        <v>4</v>
      </c>
      <c r="E3" s="33" t="s">
        <v>55</v>
      </c>
      <c r="F3" s="67" t="s">
        <v>8</v>
      </c>
      <c r="G3" s="14" t="s">
        <v>5</v>
      </c>
      <c r="H3" s="11" t="s">
        <v>10</v>
      </c>
      <c r="I3" s="35" t="s">
        <v>56</v>
      </c>
      <c r="J3" s="64" t="s">
        <v>57</v>
      </c>
      <c r="K3" s="25" t="s">
        <v>11</v>
      </c>
      <c r="L3" s="53" t="s">
        <v>58</v>
      </c>
      <c r="M3" s="26"/>
      <c r="N3" s="63"/>
      <c r="O3" s="89" t="s">
        <v>131</v>
      </c>
    </row>
    <row r="4" spans="1:17" ht="20.25" customHeight="1">
      <c r="A4" s="9"/>
      <c r="B4" s="81" t="s">
        <v>13</v>
      </c>
      <c r="C4" s="82"/>
      <c r="D4" s="83"/>
      <c r="E4" s="81"/>
      <c r="F4" s="81"/>
      <c r="G4" s="30"/>
      <c r="H4" s="30"/>
      <c r="I4" s="30"/>
      <c r="J4" s="30"/>
      <c r="K4" s="30"/>
      <c r="L4" s="30"/>
      <c r="M4" s="26"/>
      <c r="N4" s="63"/>
      <c r="O4" s="84"/>
    </row>
    <row r="5" spans="1:17">
      <c r="A5" s="3"/>
      <c r="B5" s="3"/>
      <c r="C5" s="3"/>
      <c r="D5" s="3"/>
      <c r="E5" s="3"/>
      <c r="F5" s="3"/>
      <c r="G5" s="3"/>
      <c r="H5" s="3"/>
      <c r="I5" s="33">
        <f>MAX(I7:I600)</f>
        <v>9</v>
      </c>
      <c r="J5" s="3"/>
      <c r="K5" s="3"/>
      <c r="L5" s="53"/>
      <c r="M5" s="26"/>
      <c r="N5" s="63"/>
      <c r="O5" s="84"/>
    </row>
    <row r="6" spans="1:17" ht="21.75" customHeight="1">
      <c r="A6" s="22" t="s">
        <v>14</v>
      </c>
      <c r="B6" s="22" t="s">
        <v>16</v>
      </c>
      <c r="C6" s="22" t="s">
        <v>59</v>
      </c>
      <c r="D6" s="22" t="s">
        <v>60</v>
      </c>
      <c r="E6" s="22" t="s">
        <v>61</v>
      </c>
      <c r="F6" s="22" t="s">
        <v>62</v>
      </c>
      <c r="G6" s="22" t="s">
        <v>63</v>
      </c>
      <c r="H6" s="22" t="s">
        <v>64</v>
      </c>
      <c r="I6" s="22" t="s">
        <v>65</v>
      </c>
      <c r="J6" s="22" t="s">
        <v>66</v>
      </c>
      <c r="K6" s="22" t="s">
        <v>67</v>
      </c>
      <c r="L6" s="22" t="s">
        <v>68</v>
      </c>
      <c r="M6" s="22" t="s">
        <v>69</v>
      </c>
      <c r="N6" s="28" t="s">
        <v>70</v>
      </c>
      <c r="O6" s="85" t="s">
        <v>26</v>
      </c>
      <c r="P6" s="12" t="s">
        <v>71</v>
      </c>
    </row>
    <row r="7" spans="1:17" ht="15.75">
      <c r="A7" s="33">
        <v>20110507</v>
      </c>
      <c r="B7" s="33" t="s">
        <v>30</v>
      </c>
      <c r="C7" s="68"/>
      <c r="D7" s="33"/>
      <c r="E7" s="27">
        <v>3.8</v>
      </c>
      <c r="F7" s="68"/>
      <c r="G7" s="33"/>
      <c r="H7" s="33"/>
      <c r="I7" s="13">
        <v>2.5</v>
      </c>
      <c r="J7" s="3"/>
      <c r="K7" s="27">
        <v>3.5</v>
      </c>
      <c r="L7" s="53"/>
      <c r="M7" s="20">
        <v>2.5</v>
      </c>
      <c r="N7" s="26"/>
      <c r="O7" s="86">
        <f>ROUND(MIN(((((((M7+K7)+I7)+G7)+E7)+C7)+Labs!M7),40),0)</f>
        <v>22</v>
      </c>
    </row>
    <row r="8" spans="1:17" ht="15.75">
      <c r="A8" s="33">
        <v>20110530</v>
      </c>
      <c r="B8" s="33" t="s">
        <v>30</v>
      </c>
      <c r="C8" s="27">
        <v>3.9</v>
      </c>
      <c r="D8" s="33"/>
      <c r="E8" s="27">
        <v>2.8</v>
      </c>
      <c r="F8" s="68"/>
      <c r="G8" s="33"/>
      <c r="H8" s="33"/>
      <c r="I8" s="16">
        <f>19/4</f>
        <v>4.75</v>
      </c>
      <c r="J8" s="3"/>
      <c r="K8" s="27">
        <v>3.5</v>
      </c>
      <c r="L8" s="53"/>
      <c r="M8" s="26"/>
      <c r="N8" s="26"/>
      <c r="O8" s="86">
        <f>ROUND(MIN(((((((M8+K8)+I8)+G8)+E8)+C8)+Labs!M8),40),0)</f>
        <v>25</v>
      </c>
    </row>
    <row r="9" spans="1:17" ht="15.75">
      <c r="A9" s="33">
        <v>20120467</v>
      </c>
      <c r="B9" s="33" t="s">
        <v>30</v>
      </c>
      <c r="C9" s="27">
        <v>3.5</v>
      </c>
      <c r="D9" s="33"/>
      <c r="E9" s="27">
        <v>5.4</v>
      </c>
      <c r="F9" s="33"/>
      <c r="G9" s="11">
        <v>0.6</v>
      </c>
      <c r="H9" s="33"/>
      <c r="I9" s="13">
        <v>3</v>
      </c>
      <c r="J9" s="3"/>
      <c r="K9" s="27">
        <v>3.5</v>
      </c>
      <c r="L9" s="53"/>
      <c r="M9" s="20">
        <v>2.5</v>
      </c>
      <c r="N9" s="26"/>
      <c r="O9" s="86">
        <f>ROUND(MIN(((((((M9+K9)+I9)+G9)+E9)+C9)+Labs!M9),40),0)</f>
        <v>29</v>
      </c>
    </row>
    <row r="10" spans="1:17" ht="15.75">
      <c r="A10" s="33">
        <v>20120557</v>
      </c>
      <c r="B10" s="33" t="s">
        <v>30</v>
      </c>
      <c r="C10" s="27">
        <v>6</v>
      </c>
      <c r="D10" s="33"/>
      <c r="E10" s="27">
        <v>3.9</v>
      </c>
      <c r="F10" s="33"/>
      <c r="G10" s="16">
        <v>0.8</v>
      </c>
      <c r="H10" s="33"/>
      <c r="I10" s="16">
        <f>24/4</f>
        <v>6</v>
      </c>
      <c r="J10" s="3"/>
      <c r="K10" s="27">
        <v>3.5</v>
      </c>
      <c r="L10" s="53"/>
      <c r="M10" s="26"/>
      <c r="N10" s="26"/>
      <c r="O10" s="86">
        <f>ROUND(MIN(((((((M10+K10)+I10)+G10)+E10)+C10)+Labs!M10),40),0)</f>
        <v>30</v>
      </c>
    </row>
    <row r="11" spans="1:17" ht="15.75">
      <c r="A11" s="33">
        <v>20120558</v>
      </c>
      <c r="B11" s="33" t="s">
        <v>30</v>
      </c>
      <c r="C11" s="27">
        <v>3</v>
      </c>
      <c r="D11" s="33"/>
      <c r="E11" s="27">
        <v>5.0999999999999996</v>
      </c>
      <c r="F11" s="33"/>
      <c r="G11" s="21">
        <v>0.2</v>
      </c>
      <c r="H11" s="33"/>
      <c r="I11" s="13">
        <v>4</v>
      </c>
      <c r="J11" s="3"/>
      <c r="K11" s="27">
        <v>2.5</v>
      </c>
      <c r="L11" s="53"/>
      <c r="M11" s="26"/>
      <c r="N11" s="26"/>
      <c r="O11" s="86">
        <f>ROUND(MIN(((((((M11+K11)+I11)+G11)+E11)+C11)+Labs!M11),40),0)</f>
        <v>24</v>
      </c>
    </row>
    <row r="12" spans="1:17" ht="15.75">
      <c r="A12" s="33">
        <v>20120559</v>
      </c>
      <c r="B12" s="33" t="s">
        <v>30</v>
      </c>
      <c r="C12" s="27">
        <v>3.2</v>
      </c>
      <c r="D12" s="33"/>
      <c r="E12" s="27">
        <v>4.2</v>
      </c>
      <c r="F12" s="33"/>
      <c r="G12" s="21">
        <v>0.3</v>
      </c>
      <c r="H12" s="33"/>
      <c r="I12" s="16">
        <f>8/4</f>
        <v>2</v>
      </c>
      <c r="J12" s="3"/>
      <c r="K12" s="27">
        <v>1</v>
      </c>
      <c r="L12" s="53"/>
      <c r="M12" s="26"/>
      <c r="N12" s="26"/>
      <c r="O12" s="86">
        <f>ROUND(MIN(((((((M12+K12)+I12)+G12)+E12)+C12)+Labs!M12),40),0)</f>
        <v>20</v>
      </c>
    </row>
    <row r="13" spans="1:17" ht="26.25">
      <c r="A13" s="33">
        <v>20120561</v>
      </c>
      <c r="B13" s="33" t="s">
        <v>30</v>
      </c>
      <c r="C13" s="27">
        <v>3.5</v>
      </c>
      <c r="D13" s="33"/>
      <c r="E13" s="27">
        <v>5.9</v>
      </c>
      <c r="F13" s="33"/>
      <c r="G13" s="13">
        <v>-1.5</v>
      </c>
      <c r="H13" s="13" t="s">
        <v>72</v>
      </c>
      <c r="I13" s="16">
        <f>5/4</f>
        <v>1.25</v>
      </c>
      <c r="J13" s="3"/>
      <c r="K13" s="27">
        <v>3.5</v>
      </c>
      <c r="L13" s="53"/>
      <c r="M13" s="20">
        <v>2.5</v>
      </c>
      <c r="N13" s="26"/>
      <c r="O13" s="86">
        <f>ROUND(MIN(((((((M13+K13)+I13)+G13)+E13)+C13)+Labs!M13),40),0)</f>
        <v>25</v>
      </c>
    </row>
    <row r="14" spans="1:17" ht="15.75">
      <c r="A14" s="33">
        <v>20120216</v>
      </c>
      <c r="B14" s="33" t="s">
        <v>31</v>
      </c>
      <c r="C14" s="16">
        <v>4.5999999999999996</v>
      </c>
      <c r="D14" s="33"/>
      <c r="E14" s="13">
        <v>7.5</v>
      </c>
      <c r="F14" s="33"/>
      <c r="G14" s="13">
        <v>0.95</v>
      </c>
      <c r="H14" s="33"/>
      <c r="I14" s="13">
        <v>7.5</v>
      </c>
      <c r="J14" s="3"/>
      <c r="K14" s="13">
        <v>7</v>
      </c>
      <c r="L14" s="55" t="s">
        <v>73</v>
      </c>
      <c r="M14" s="18">
        <v>9.5</v>
      </c>
      <c r="N14" s="26"/>
      <c r="O14" s="86">
        <f>ROUND(MIN(((((((M14+K14)+I14)+G14)+E14)+C14)+Labs!M14),40),0)</f>
        <v>40</v>
      </c>
    </row>
    <row r="15" spans="1:17" ht="15.75">
      <c r="A15" s="33">
        <v>20120228</v>
      </c>
      <c r="B15" s="33" t="s">
        <v>31</v>
      </c>
      <c r="C15" s="64">
        <v>5.3</v>
      </c>
      <c r="D15" s="33"/>
      <c r="E15" s="13">
        <v>6.2</v>
      </c>
      <c r="F15" s="33"/>
      <c r="G15" s="33"/>
      <c r="H15" s="33"/>
      <c r="I15" s="33"/>
      <c r="J15" s="3"/>
      <c r="K15" s="13">
        <v>5.2</v>
      </c>
      <c r="L15" s="55" t="s">
        <v>73</v>
      </c>
      <c r="M15" s="15">
        <v>8</v>
      </c>
      <c r="N15" s="15" t="s">
        <v>74</v>
      </c>
      <c r="O15" s="86">
        <f>ROUND(MIN(((((((M15+K15)+I15)+G15)+E15)+C15)+Labs!M15),40),0)</f>
        <v>29</v>
      </c>
    </row>
    <row r="16" spans="1:17" ht="15.75">
      <c r="A16" s="33">
        <v>20120229</v>
      </c>
      <c r="B16" s="33" t="s">
        <v>31</v>
      </c>
      <c r="C16" s="68"/>
      <c r="D16" s="33"/>
      <c r="E16" s="13">
        <v>3.8</v>
      </c>
      <c r="F16" s="13" t="s">
        <v>75</v>
      </c>
      <c r="G16" s="36">
        <v>0.2</v>
      </c>
      <c r="H16" s="33"/>
      <c r="I16" s="16">
        <f>11/4</f>
        <v>2.75</v>
      </c>
      <c r="J16" s="3"/>
      <c r="K16" s="13">
        <v>2.8</v>
      </c>
      <c r="L16" s="53"/>
      <c r="M16" s="18">
        <v>4.5999999999999996</v>
      </c>
      <c r="N16" s="26"/>
      <c r="O16" s="86">
        <f>ROUND(MIN(((((((M16+K16)+I16)+G16)+E16)+C16)+Labs!M16),40),0)</f>
        <v>21</v>
      </c>
    </row>
    <row r="17" spans="1:15" ht="15.75">
      <c r="A17" s="33">
        <v>20120230</v>
      </c>
      <c r="B17" s="33" t="s">
        <v>31</v>
      </c>
      <c r="C17" s="68"/>
      <c r="D17" s="33"/>
      <c r="E17" s="13">
        <v>3.8</v>
      </c>
      <c r="F17" s="13" t="s">
        <v>75</v>
      </c>
      <c r="G17" s="11">
        <v>0.1</v>
      </c>
      <c r="H17" s="33"/>
      <c r="I17" s="13">
        <v>2.5</v>
      </c>
      <c r="J17" s="3"/>
      <c r="K17" s="13">
        <v>3</v>
      </c>
      <c r="L17" s="53"/>
      <c r="M17" s="18">
        <v>5.3</v>
      </c>
      <c r="N17" s="26"/>
      <c r="O17" s="86">
        <f>ROUND(MIN(((((((M17+K17)+I17)+G17)+E17)+C17)+Labs!M17),40),0)</f>
        <v>21</v>
      </c>
    </row>
    <row r="18" spans="1:15" ht="15.75">
      <c r="A18" s="33">
        <v>20120231</v>
      </c>
      <c r="B18" s="33" t="s">
        <v>31</v>
      </c>
      <c r="C18" s="16">
        <v>5.5</v>
      </c>
      <c r="D18" s="33"/>
      <c r="E18" s="13">
        <v>7.3</v>
      </c>
      <c r="F18" s="33"/>
      <c r="G18" s="36">
        <v>0</v>
      </c>
      <c r="H18" s="33"/>
      <c r="I18" s="16">
        <f>0</f>
        <v>0</v>
      </c>
      <c r="J18" s="3"/>
      <c r="K18" s="13">
        <v>7</v>
      </c>
      <c r="L18" s="55" t="s">
        <v>73</v>
      </c>
      <c r="M18" s="18">
        <v>9.5</v>
      </c>
      <c r="N18" s="26"/>
      <c r="O18" s="86">
        <f>ROUND(MIN(((((((M18+K18)+I18)+G18)+E18)+C18)+Labs!M18),40),0)</f>
        <v>39</v>
      </c>
    </row>
    <row r="19" spans="1:15" ht="26.25">
      <c r="A19" s="33">
        <v>20120232</v>
      </c>
      <c r="B19" s="33" t="s">
        <v>31</v>
      </c>
      <c r="C19" s="13">
        <v>5</v>
      </c>
      <c r="D19" s="33"/>
      <c r="E19" s="13">
        <v>5.6</v>
      </c>
      <c r="F19" s="33"/>
      <c r="G19" s="36">
        <v>0.6</v>
      </c>
      <c r="H19" s="33"/>
      <c r="I19" s="16">
        <f>10/4</f>
        <v>2.5</v>
      </c>
      <c r="J19" s="3"/>
      <c r="K19" s="13">
        <v>3.7</v>
      </c>
      <c r="L19" s="53"/>
      <c r="M19" s="18">
        <v>3.2</v>
      </c>
      <c r="N19" s="18" t="s">
        <v>76</v>
      </c>
      <c r="O19" s="86">
        <f>ROUND(MIN(((((((M19+K19)+I19)+G19)+E19)+C19)+Labs!M19),40),0)</f>
        <v>29</v>
      </c>
    </row>
    <row r="20" spans="1:15" ht="15.75">
      <c r="A20" s="33">
        <v>20120233</v>
      </c>
      <c r="B20" s="33" t="s">
        <v>31</v>
      </c>
      <c r="C20" s="64">
        <v>5.3</v>
      </c>
      <c r="D20" s="33"/>
      <c r="E20" s="13">
        <v>8</v>
      </c>
      <c r="F20" s="33"/>
      <c r="G20" s="16">
        <v>1.1000000000000001</v>
      </c>
      <c r="H20" s="33"/>
      <c r="I20" s="13">
        <v>2.5</v>
      </c>
      <c r="J20" s="3"/>
      <c r="K20" s="13">
        <v>6.8</v>
      </c>
      <c r="L20" s="55" t="s">
        <v>73</v>
      </c>
      <c r="M20" s="15">
        <v>8</v>
      </c>
      <c r="N20" s="15" t="s">
        <v>74</v>
      </c>
      <c r="O20" s="86">
        <f>ROUND(MIN(((((((M20+K20)+I20)+G20)+E20)+C20)+Labs!M20),40),0)</f>
        <v>39</v>
      </c>
    </row>
    <row r="21" spans="1:15" ht="15.75">
      <c r="A21" s="33">
        <v>20120234</v>
      </c>
      <c r="B21" s="33" t="s">
        <v>31</v>
      </c>
      <c r="C21" s="64">
        <v>6</v>
      </c>
      <c r="D21" s="33"/>
      <c r="E21" s="13">
        <v>6</v>
      </c>
      <c r="F21" s="33"/>
      <c r="G21" s="14">
        <v>1.1000000000000001</v>
      </c>
      <c r="H21" s="33"/>
      <c r="I21" s="13">
        <v>4</v>
      </c>
      <c r="J21" s="3"/>
      <c r="K21" s="13">
        <v>5.4</v>
      </c>
      <c r="L21" s="53"/>
      <c r="M21" s="15">
        <v>8</v>
      </c>
      <c r="N21" s="15" t="s">
        <v>74</v>
      </c>
      <c r="O21" s="86">
        <f>ROUND(MIN(((((((M21+K21)+I21)+G21)+E21)+C21)+Labs!M21),40),0)</f>
        <v>39</v>
      </c>
    </row>
    <row r="22" spans="1:15" ht="15.75">
      <c r="A22" s="33">
        <v>20120235</v>
      </c>
      <c r="B22" s="33" t="s">
        <v>31</v>
      </c>
      <c r="C22" s="64">
        <v>6</v>
      </c>
      <c r="D22" s="33"/>
      <c r="E22" s="13">
        <v>6</v>
      </c>
      <c r="F22" s="33"/>
      <c r="G22" s="13">
        <v>0.5</v>
      </c>
      <c r="H22" s="33"/>
      <c r="I22" s="13">
        <v>5.5</v>
      </c>
      <c r="J22" s="3"/>
      <c r="K22" s="13">
        <v>6</v>
      </c>
      <c r="L22" s="53"/>
      <c r="M22" s="15">
        <v>8</v>
      </c>
      <c r="N22" s="15" t="s">
        <v>74</v>
      </c>
      <c r="O22" s="86">
        <f>ROUND(MIN(((((((M22+K22)+I22)+G22)+E22)+C22)+Labs!M22),40),0)</f>
        <v>40</v>
      </c>
    </row>
    <row r="23" spans="1:15" ht="26.25">
      <c r="A23" s="33">
        <v>20120236</v>
      </c>
      <c r="B23" s="33" t="s">
        <v>31</v>
      </c>
      <c r="C23" s="16">
        <v>5.7</v>
      </c>
      <c r="D23" s="33"/>
      <c r="E23" s="16">
        <v>5.7</v>
      </c>
      <c r="F23" s="33"/>
      <c r="G23" s="21">
        <v>1.2</v>
      </c>
      <c r="H23" s="21" t="s">
        <v>77</v>
      </c>
      <c r="I23" s="13">
        <v>3</v>
      </c>
      <c r="J23" s="3"/>
      <c r="K23" s="13">
        <v>5.3</v>
      </c>
      <c r="L23" s="53"/>
      <c r="M23" s="48">
        <v>8</v>
      </c>
      <c r="N23" s="26"/>
      <c r="O23" s="86">
        <f>ROUND(MIN(((((((M23+K23)+I23)+G23)+E23)+C23)+Labs!M23),40),0)</f>
        <v>38</v>
      </c>
    </row>
    <row r="24" spans="1:15" ht="15.75">
      <c r="A24" s="33">
        <v>20120237</v>
      </c>
      <c r="B24" s="33" t="s">
        <v>31</v>
      </c>
      <c r="C24" s="64">
        <v>5.3</v>
      </c>
      <c r="D24" s="33"/>
      <c r="E24" s="13">
        <v>4.5</v>
      </c>
      <c r="F24" s="13" t="s">
        <v>78</v>
      </c>
      <c r="G24" s="36">
        <v>0.5</v>
      </c>
      <c r="H24" s="33"/>
      <c r="I24" s="16">
        <f>13/4</f>
        <v>3.25</v>
      </c>
      <c r="J24" s="3"/>
      <c r="K24" s="13">
        <v>4.2</v>
      </c>
      <c r="L24" s="53"/>
      <c r="M24" s="48">
        <v>8</v>
      </c>
      <c r="N24" s="26"/>
      <c r="O24" s="86">
        <f>ROUND(MIN(((((((M24+K24)+I24)+G24)+E24)+C24)+Labs!M24),40),0)</f>
        <v>33</v>
      </c>
    </row>
    <row r="25" spans="1:15" ht="15.75">
      <c r="A25" s="33">
        <v>20120238</v>
      </c>
      <c r="B25" s="33" t="s">
        <v>31</v>
      </c>
      <c r="C25" s="16">
        <v>5.5</v>
      </c>
      <c r="D25" s="33"/>
      <c r="E25" s="33"/>
      <c r="F25" s="33"/>
      <c r="G25" s="33"/>
      <c r="H25" s="33"/>
      <c r="I25" s="13">
        <v>2</v>
      </c>
      <c r="J25" s="3"/>
      <c r="K25" s="3"/>
      <c r="L25" s="53"/>
      <c r="M25" s="26"/>
      <c r="N25" s="26"/>
      <c r="O25" s="86">
        <f>ROUND(MIN(((((((M25+K25)+I25)+G25)+E25)+C25)+Labs!M25),40),0)</f>
        <v>13</v>
      </c>
    </row>
    <row r="26" spans="1:15" ht="26.25">
      <c r="A26" s="33">
        <v>20120242</v>
      </c>
      <c r="B26" s="33" t="s">
        <v>31</v>
      </c>
      <c r="C26" s="13">
        <v>4.8</v>
      </c>
      <c r="D26" s="33"/>
      <c r="E26" s="13">
        <v>5.5</v>
      </c>
      <c r="F26" s="33"/>
      <c r="G26" s="21">
        <v>-1.5</v>
      </c>
      <c r="H26" s="21" t="s">
        <v>79</v>
      </c>
      <c r="I26" s="16">
        <f>6/4</f>
        <v>1.5</v>
      </c>
      <c r="J26" s="3"/>
      <c r="K26" s="3"/>
      <c r="L26" s="53"/>
      <c r="M26" s="18">
        <v>1.8</v>
      </c>
      <c r="N26" s="18" t="s">
        <v>76</v>
      </c>
      <c r="O26" s="86">
        <f>ROUND(MIN(((((((M26+K26)+I26)+G26)+E26)+C26)+Labs!M26),40),0)</f>
        <v>21</v>
      </c>
    </row>
    <row r="27" spans="1:15" ht="15.75">
      <c r="A27" s="33">
        <v>20120243</v>
      </c>
      <c r="B27" s="33" t="s">
        <v>31</v>
      </c>
      <c r="C27" s="16">
        <v>6</v>
      </c>
      <c r="D27" s="33"/>
      <c r="E27" s="33"/>
      <c r="F27" s="33"/>
      <c r="G27" s="16">
        <v>0.6</v>
      </c>
      <c r="H27" s="33"/>
      <c r="I27" s="16">
        <f>10/4</f>
        <v>2.5</v>
      </c>
      <c r="J27" s="3"/>
      <c r="K27" s="13">
        <v>1.4</v>
      </c>
      <c r="L27" s="53"/>
      <c r="M27" s="26"/>
      <c r="N27" s="26"/>
      <c r="O27" s="86">
        <f>ROUND(MIN(((((((M27+K27)+I27)+G27)+E27)+C27)+Labs!M27),40),0)</f>
        <v>17</v>
      </c>
    </row>
    <row r="28" spans="1:15" ht="15.75">
      <c r="A28" s="33">
        <v>20120244</v>
      </c>
      <c r="B28" s="33" t="s">
        <v>31</v>
      </c>
      <c r="C28" s="13">
        <v>4.5</v>
      </c>
      <c r="D28" s="33"/>
      <c r="E28" s="13">
        <v>5.8</v>
      </c>
      <c r="F28" s="33"/>
      <c r="G28" s="14">
        <v>0.9</v>
      </c>
      <c r="H28" s="33"/>
      <c r="I28" s="13">
        <v>2.5</v>
      </c>
      <c r="J28" s="3"/>
      <c r="K28" s="16">
        <v>4.5</v>
      </c>
      <c r="L28" s="53"/>
      <c r="M28" s="26"/>
      <c r="N28" s="26"/>
      <c r="O28" s="86">
        <f>ROUND(MIN(((((((M28+K28)+I28)+G28)+E28)+C28)+Labs!M28),40),0)</f>
        <v>27</v>
      </c>
    </row>
    <row r="29" spans="1:15" ht="15.75">
      <c r="A29" s="33">
        <v>20120246</v>
      </c>
      <c r="B29" s="33" t="s">
        <v>31</v>
      </c>
      <c r="C29" s="68"/>
      <c r="D29" s="33"/>
      <c r="E29" s="33"/>
      <c r="F29" s="33"/>
      <c r="G29" s="33"/>
      <c r="H29" s="33"/>
      <c r="I29" s="16">
        <f>4/4</f>
        <v>1</v>
      </c>
      <c r="J29" s="3"/>
      <c r="K29" s="3"/>
      <c r="L29" s="53"/>
      <c r="M29" s="26"/>
      <c r="N29" s="26"/>
      <c r="O29" s="86">
        <f>ROUND(MIN(((((((M29+K29)+I29)+G29)+E29)+C29)+Labs!M29),40),0)</f>
        <v>10</v>
      </c>
    </row>
    <row r="30" spans="1:15" ht="15.75">
      <c r="A30" s="33">
        <v>20120247</v>
      </c>
      <c r="B30" s="33" t="s">
        <v>31</v>
      </c>
      <c r="C30" s="64">
        <v>6</v>
      </c>
      <c r="D30" s="33"/>
      <c r="E30" s="13">
        <v>6</v>
      </c>
      <c r="F30" s="33"/>
      <c r="G30" s="16">
        <v>0.8</v>
      </c>
      <c r="H30" s="33"/>
      <c r="I30" s="16">
        <f>20/4</f>
        <v>5</v>
      </c>
      <c r="J30" s="3"/>
      <c r="K30" s="13">
        <v>5.7</v>
      </c>
      <c r="L30" s="9"/>
      <c r="M30" s="15">
        <v>8</v>
      </c>
      <c r="N30" s="15" t="s">
        <v>74</v>
      </c>
      <c r="O30" s="86">
        <f>ROUND(MIN(((((((M30+K30)+I30)+G30)+E30)+C30)+Labs!M30),40),0)</f>
        <v>40</v>
      </c>
    </row>
    <row r="31" spans="1:15" ht="15.75">
      <c r="A31" s="33">
        <v>20120249</v>
      </c>
      <c r="B31" s="33" t="s">
        <v>31</v>
      </c>
      <c r="C31" s="16">
        <v>5.5</v>
      </c>
      <c r="D31" s="33"/>
      <c r="E31" s="13">
        <v>7.5</v>
      </c>
      <c r="F31" s="33"/>
      <c r="G31" s="16">
        <v>0.8</v>
      </c>
      <c r="H31" s="33"/>
      <c r="I31" s="13">
        <v>2</v>
      </c>
      <c r="J31" s="3"/>
      <c r="K31" s="13">
        <v>7</v>
      </c>
      <c r="L31" s="55" t="s">
        <v>73</v>
      </c>
      <c r="M31" s="18">
        <v>9.5</v>
      </c>
      <c r="N31" s="26"/>
      <c r="O31" s="86">
        <f>ROUND(MIN(((((((M31+K31)+I31)+G31)+E31)+C31)+Labs!M31),40),0)</f>
        <v>40</v>
      </c>
    </row>
    <row r="32" spans="1:15" ht="15.75">
      <c r="A32" s="33">
        <v>20120250</v>
      </c>
      <c r="B32" s="33" t="s">
        <v>31</v>
      </c>
      <c r="C32" s="68"/>
      <c r="D32" s="33"/>
      <c r="E32" s="33"/>
      <c r="F32" s="33"/>
      <c r="G32" s="11">
        <v>0.2</v>
      </c>
      <c r="H32" s="33"/>
      <c r="I32" s="13">
        <v>1.5</v>
      </c>
      <c r="J32" s="3"/>
      <c r="K32" s="3"/>
      <c r="L32" s="9"/>
      <c r="M32" s="26"/>
      <c r="N32" s="26"/>
      <c r="O32" s="86">
        <f>ROUND(MIN(((((((M32+K32)+I32)+G32)+E32)+C32)+Labs!M32),40),0)</f>
        <v>9</v>
      </c>
    </row>
    <row r="33" spans="1:15" ht="15.75">
      <c r="A33" s="33">
        <v>20120251</v>
      </c>
      <c r="B33" s="33" t="s">
        <v>31</v>
      </c>
      <c r="C33" s="68"/>
      <c r="D33" s="33"/>
      <c r="E33" s="33"/>
      <c r="F33" s="33"/>
      <c r="G33" s="36">
        <v>0</v>
      </c>
      <c r="H33" s="33"/>
      <c r="I33" s="13">
        <v>0.5</v>
      </c>
      <c r="J33" s="3"/>
      <c r="K33" s="3"/>
      <c r="L33" s="9"/>
      <c r="M33" s="26"/>
      <c r="N33" s="26"/>
      <c r="O33" s="86">
        <f>ROUND(MIN(((((((M33+K33)+I33)+G33)+E33)+C33)+Labs!M33),40),0)</f>
        <v>5</v>
      </c>
    </row>
    <row r="34" spans="1:15" ht="15.75">
      <c r="A34" s="33">
        <v>20120252</v>
      </c>
      <c r="B34" s="33" t="s">
        <v>31</v>
      </c>
      <c r="C34" s="13">
        <v>5.5</v>
      </c>
      <c r="D34" s="33"/>
      <c r="E34" s="16">
        <v>5.7</v>
      </c>
      <c r="F34" s="33"/>
      <c r="G34" s="13">
        <v>0.25</v>
      </c>
      <c r="H34" s="33"/>
      <c r="I34" s="16">
        <f>13/4</f>
        <v>3.25</v>
      </c>
      <c r="J34" s="3"/>
      <c r="K34" s="16">
        <v>5.7</v>
      </c>
      <c r="L34" s="9"/>
      <c r="M34" s="48">
        <v>7.7</v>
      </c>
      <c r="N34" s="26"/>
      <c r="O34" s="86">
        <f>ROUND(MIN(((((((M34+K34)+I34)+G34)+E34)+C34)+Labs!M34),40),0)</f>
        <v>36</v>
      </c>
    </row>
    <row r="35" spans="1:15" ht="39">
      <c r="A35" s="33">
        <v>20120254</v>
      </c>
      <c r="B35" s="33" t="s">
        <v>31</v>
      </c>
      <c r="C35" s="13">
        <v>6</v>
      </c>
      <c r="D35" s="33"/>
      <c r="E35" s="13">
        <v>4.0999999999999996</v>
      </c>
      <c r="F35" s="13" t="s">
        <v>75</v>
      </c>
      <c r="G35" s="11">
        <v>1</v>
      </c>
      <c r="H35" s="33"/>
      <c r="I35" s="16">
        <f>9/4</f>
        <v>2.25</v>
      </c>
      <c r="J35" s="3"/>
      <c r="K35" s="16">
        <v>5.3</v>
      </c>
      <c r="L35" s="9"/>
      <c r="M35" s="15">
        <v>7.5</v>
      </c>
      <c r="N35" s="15" t="s">
        <v>80</v>
      </c>
      <c r="O35" s="86">
        <f>ROUND(MIN(((((((M35+K35)+I35)+G35)+E35)+C35)+Labs!M35),40),0)</f>
        <v>35</v>
      </c>
    </row>
    <row r="36" spans="1:15" ht="15.75">
      <c r="A36" s="33">
        <v>20120350</v>
      </c>
      <c r="B36" s="33" t="s">
        <v>31</v>
      </c>
      <c r="C36" s="16">
        <v>4.8</v>
      </c>
      <c r="D36" s="33"/>
      <c r="E36" s="13">
        <v>4.9000000000000004</v>
      </c>
      <c r="F36" s="68"/>
      <c r="G36" s="14">
        <v>0.3</v>
      </c>
      <c r="H36" s="33"/>
      <c r="I36" s="13">
        <v>2.5</v>
      </c>
      <c r="J36" s="3"/>
      <c r="K36" s="13">
        <v>1</v>
      </c>
      <c r="L36" s="9"/>
      <c r="M36" s="18">
        <v>5.8</v>
      </c>
      <c r="N36" s="26"/>
      <c r="O36" s="86">
        <f>ROUND(MIN(((((((M36+K36)+I36)+G36)+E36)+C36)+Labs!M36),40),0)</f>
        <v>27</v>
      </c>
    </row>
    <row r="37" spans="1:15" ht="15.75">
      <c r="A37" s="33">
        <v>20120378</v>
      </c>
      <c r="B37" s="33" t="s">
        <v>31</v>
      </c>
      <c r="C37" s="64">
        <v>5.3</v>
      </c>
      <c r="D37" s="33"/>
      <c r="E37" s="13">
        <v>3.7</v>
      </c>
      <c r="F37" s="13" t="s">
        <v>75</v>
      </c>
      <c r="G37" s="36">
        <v>0.4</v>
      </c>
      <c r="H37" s="33"/>
      <c r="I37" s="16">
        <f>9/4</f>
        <v>2.25</v>
      </c>
      <c r="J37" s="3"/>
      <c r="K37" s="16">
        <v>4.9000000000000004</v>
      </c>
      <c r="L37" s="9"/>
      <c r="M37" s="18">
        <v>4.8</v>
      </c>
      <c r="N37" s="26"/>
      <c r="O37" s="86">
        <f>ROUND(MIN(((((((M37+K37)+I37)+G37)+E37)+C37)+Labs!M37),40),0)</f>
        <v>30</v>
      </c>
    </row>
    <row r="38" spans="1:15" ht="15.75">
      <c r="A38" s="33">
        <v>20120200</v>
      </c>
      <c r="B38" s="33" t="s">
        <v>32</v>
      </c>
      <c r="C38" s="14">
        <v>5.2</v>
      </c>
      <c r="D38" s="33"/>
      <c r="E38" s="11">
        <v>2</v>
      </c>
      <c r="F38" s="33"/>
      <c r="G38" s="16">
        <v>0.5</v>
      </c>
      <c r="H38" s="33"/>
      <c r="I38" s="33">
        <v>3</v>
      </c>
      <c r="J38" s="3"/>
      <c r="K38" s="3"/>
      <c r="L38" s="9"/>
      <c r="M38" s="26"/>
      <c r="N38" s="26"/>
      <c r="O38" s="86">
        <f>ROUND(MIN(((((((M38+K38)+I38)+G38)+E38)+C38)+Labs!M38),40),0)</f>
        <v>20</v>
      </c>
    </row>
    <row r="39" spans="1:15" ht="15.75">
      <c r="A39" s="33">
        <v>20120201</v>
      </c>
      <c r="B39" s="33" t="s">
        <v>32</v>
      </c>
      <c r="C39" s="11">
        <v>3</v>
      </c>
      <c r="D39" s="33"/>
      <c r="E39" s="11">
        <v>4.5</v>
      </c>
      <c r="F39" s="33"/>
      <c r="G39" s="14">
        <v>0</v>
      </c>
      <c r="H39" s="33"/>
      <c r="I39" s="27">
        <v>2</v>
      </c>
      <c r="J39" s="3"/>
      <c r="K39" s="11">
        <v>4</v>
      </c>
      <c r="L39" s="9"/>
      <c r="M39" s="45">
        <v>8</v>
      </c>
      <c r="N39" s="26"/>
      <c r="O39" s="86">
        <f>ROUND(MIN(((((((M39+K39)+I39)+G39)+E39)+C39)+Labs!M39),40),0)</f>
        <v>31</v>
      </c>
    </row>
    <row r="40" spans="1:15" ht="15.75">
      <c r="A40" s="33">
        <v>20120202</v>
      </c>
      <c r="B40" s="33" t="s">
        <v>32</v>
      </c>
      <c r="C40" s="11">
        <v>6</v>
      </c>
      <c r="D40" s="33"/>
      <c r="E40" s="11">
        <v>6</v>
      </c>
      <c r="F40" s="33"/>
      <c r="G40" s="16">
        <v>1</v>
      </c>
      <c r="H40" s="33"/>
      <c r="I40" s="33">
        <v>5</v>
      </c>
      <c r="J40" s="3"/>
      <c r="K40" s="11">
        <v>6</v>
      </c>
      <c r="L40" s="9"/>
      <c r="M40" s="45">
        <v>7</v>
      </c>
      <c r="N40" s="26"/>
      <c r="O40" s="86">
        <f>ROUND(MIN(((((((M40+K40)+I40)+G40)+E40)+C40)+Labs!M40),40),0)</f>
        <v>40</v>
      </c>
    </row>
    <row r="41" spans="1:15" ht="15.75">
      <c r="A41" s="33">
        <v>20120203</v>
      </c>
      <c r="B41" s="33" t="s">
        <v>32</v>
      </c>
      <c r="C41" s="14">
        <v>6</v>
      </c>
      <c r="D41" s="33"/>
      <c r="E41" s="14">
        <v>6</v>
      </c>
      <c r="F41" s="33"/>
      <c r="G41" s="14">
        <v>0.7</v>
      </c>
      <c r="H41" s="33"/>
      <c r="I41" s="33">
        <v>5</v>
      </c>
      <c r="J41" s="3"/>
      <c r="K41" s="14">
        <v>5</v>
      </c>
      <c r="L41" s="9"/>
      <c r="M41" s="26"/>
      <c r="N41" s="26"/>
      <c r="O41" s="86">
        <f>ROUND(MIN(((((((M41+K41)+I41)+G41)+E41)+C41)+Labs!M41),40),0)</f>
        <v>33</v>
      </c>
    </row>
    <row r="42" spans="1:15" ht="15.75">
      <c r="A42" s="33">
        <v>20120205</v>
      </c>
      <c r="B42" s="33" t="s">
        <v>32</v>
      </c>
      <c r="C42" s="11">
        <v>6</v>
      </c>
      <c r="D42" s="33"/>
      <c r="E42" s="11">
        <v>6</v>
      </c>
      <c r="F42" s="33"/>
      <c r="G42" s="21">
        <v>0.6</v>
      </c>
      <c r="H42" s="33"/>
      <c r="I42" s="13">
        <v>3</v>
      </c>
      <c r="J42" s="3"/>
      <c r="K42" s="11">
        <v>6</v>
      </c>
      <c r="L42" s="9"/>
      <c r="M42" s="45">
        <v>7</v>
      </c>
      <c r="N42" s="26"/>
      <c r="O42" s="86">
        <f>ROUND(MIN(((((((M42+K42)+I42)+G42)+E42)+C42)+Labs!M42),40),0)</f>
        <v>38</v>
      </c>
    </row>
    <row r="43" spans="1:15" ht="15.75">
      <c r="A43" s="33">
        <v>20120206</v>
      </c>
      <c r="B43" s="33" t="s">
        <v>32</v>
      </c>
      <c r="C43" s="11">
        <v>5</v>
      </c>
      <c r="D43" s="33"/>
      <c r="E43" s="11">
        <v>6</v>
      </c>
      <c r="F43" s="33"/>
      <c r="G43" s="13">
        <v>0.95</v>
      </c>
      <c r="H43" s="33"/>
      <c r="I43" s="13">
        <v>2</v>
      </c>
      <c r="J43" s="3"/>
      <c r="K43" s="11">
        <v>6</v>
      </c>
      <c r="L43" s="9"/>
      <c r="M43" s="45">
        <v>7</v>
      </c>
      <c r="N43" s="26"/>
      <c r="O43" s="86">
        <f>ROUND(MIN(((((((M43+K43)+I43)+G43)+E43)+C43)+Labs!M43),40),0)</f>
        <v>37</v>
      </c>
    </row>
    <row r="44" spans="1:15" ht="15.75">
      <c r="A44" s="33">
        <v>20120207</v>
      </c>
      <c r="B44" s="33" t="s">
        <v>32</v>
      </c>
      <c r="C44" s="11">
        <v>4.5</v>
      </c>
      <c r="D44" s="33"/>
      <c r="E44" s="11">
        <v>7</v>
      </c>
      <c r="F44" s="33"/>
      <c r="G44" s="13">
        <v>0.5</v>
      </c>
      <c r="H44" s="33"/>
      <c r="I44" s="27">
        <v>5</v>
      </c>
      <c r="J44" s="3"/>
      <c r="K44" s="11">
        <v>8</v>
      </c>
      <c r="L44" s="9"/>
      <c r="M44" s="45">
        <v>10</v>
      </c>
      <c r="N44" s="26"/>
      <c r="O44" s="86">
        <f>ROUND(MIN(((((((M44+K44)+I44)+G44)+E44)+C44)+Labs!M44),40),0)</f>
        <v>40</v>
      </c>
    </row>
    <row r="45" spans="1:15" ht="15.75">
      <c r="A45" s="33">
        <v>20120209</v>
      </c>
      <c r="B45" s="33" t="s">
        <v>32</v>
      </c>
      <c r="C45" s="14">
        <v>5.3</v>
      </c>
      <c r="D45" s="33"/>
      <c r="E45" s="14">
        <v>4.8</v>
      </c>
      <c r="F45" s="33"/>
      <c r="G45" s="36">
        <v>0</v>
      </c>
      <c r="H45" s="33"/>
      <c r="I45" s="33">
        <f>7/4</f>
        <v>1.75</v>
      </c>
      <c r="J45" s="3"/>
      <c r="K45" s="3"/>
      <c r="L45" s="9"/>
      <c r="M45" s="48">
        <v>5.4</v>
      </c>
      <c r="N45" s="26"/>
      <c r="O45" s="86">
        <f>ROUND(MIN(((((((M45+K45)+I45)+G45)+E45)+C45)+Labs!M45),40),0)</f>
        <v>27</v>
      </c>
    </row>
    <row r="46" spans="1:15" ht="15.75">
      <c r="A46" s="33">
        <v>20120210</v>
      </c>
      <c r="B46" s="33" t="s">
        <v>32</v>
      </c>
      <c r="C46" s="11">
        <v>6</v>
      </c>
      <c r="D46" s="33"/>
      <c r="E46" s="11">
        <v>6</v>
      </c>
      <c r="F46" s="33"/>
      <c r="G46" s="11">
        <v>0.4</v>
      </c>
      <c r="H46" s="33"/>
      <c r="I46" s="13">
        <v>4</v>
      </c>
      <c r="J46" s="3"/>
      <c r="K46" s="11">
        <v>6</v>
      </c>
      <c r="L46" s="9"/>
      <c r="M46" s="45">
        <v>5</v>
      </c>
      <c r="N46" s="26"/>
      <c r="O46" s="86">
        <f>ROUND(MIN(((((((M46+K46)+I46)+G46)+E46)+C46)+Labs!M46),40),0)</f>
        <v>37</v>
      </c>
    </row>
    <row r="47" spans="1:15" ht="15.75">
      <c r="A47" s="33">
        <v>20120212</v>
      </c>
      <c r="B47" s="33" t="s">
        <v>32</v>
      </c>
      <c r="C47" s="68"/>
      <c r="D47" s="33"/>
      <c r="E47" s="11">
        <v>6</v>
      </c>
      <c r="F47" s="33"/>
      <c r="G47" s="21">
        <v>0</v>
      </c>
      <c r="H47" s="33"/>
      <c r="I47" s="33">
        <v>3</v>
      </c>
      <c r="J47" s="3"/>
      <c r="K47" s="11">
        <v>6</v>
      </c>
      <c r="L47" s="9"/>
      <c r="M47" s="45">
        <v>4</v>
      </c>
      <c r="N47" s="26"/>
      <c r="O47" s="86">
        <f>ROUND(MIN(((((((M47+K47)+I47)+G47)+E47)+C47)+Labs!M47),40),0)</f>
        <v>29</v>
      </c>
    </row>
    <row r="48" spans="1:15" ht="15.75">
      <c r="A48" s="33">
        <v>20120213</v>
      </c>
      <c r="B48" s="33" t="s">
        <v>32</v>
      </c>
      <c r="C48" s="11">
        <v>6</v>
      </c>
      <c r="D48" s="33"/>
      <c r="E48" s="11">
        <v>6</v>
      </c>
      <c r="F48" s="33"/>
      <c r="G48" s="33"/>
      <c r="H48" s="33"/>
      <c r="I48" s="13">
        <v>4</v>
      </c>
      <c r="J48" s="3"/>
      <c r="K48" s="11">
        <v>5</v>
      </c>
      <c r="L48" s="9"/>
      <c r="M48" s="45">
        <v>5</v>
      </c>
      <c r="N48" s="26"/>
      <c r="O48" s="86">
        <f>ROUND(MIN(((((((M48+K48)+I48)+G48)+E48)+C48)+Labs!M48),40),0)</f>
        <v>35</v>
      </c>
    </row>
    <row r="49" spans="1:15" ht="15.75">
      <c r="A49" s="33">
        <v>20120214</v>
      </c>
      <c r="B49" s="33" t="s">
        <v>32</v>
      </c>
      <c r="C49" s="11">
        <v>6</v>
      </c>
      <c r="D49" s="33"/>
      <c r="E49" s="11">
        <v>7</v>
      </c>
      <c r="F49" s="33"/>
      <c r="G49" s="36">
        <v>0.8</v>
      </c>
      <c r="H49" s="33"/>
      <c r="I49" s="33"/>
      <c r="J49" s="3"/>
      <c r="K49" s="11">
        <v>8</v>
      </c>
      <c r="L49" s="9"/>
      <c r="M49" s="45">
        <v>10</v>
      </c>
      <c r="N49" s="26"/>
      <c r="O49" s="86">
        <f>ROUND(MIN(((((((M49+K49)+I49)+G49)+E49)+C49)+Labs!M49),40),0)</f>
        <v>40</v>
      </c>
    </row>
    <row r="50" spans="1:15" ht="15.75">
      <c r="A50" s="33">
        <v>20120215</v>
      </c>
      <c r="B50" s="33" t="s">
        <v>32</v>
      </c>
      <c r="C50" s="11">
        <v>4.5</v>
      </c>
      <c r="D50" s="33"/>
      <c r="E50" s="11">
        <v>6</v>
      </c>
      <c r="F50" s="33"/>
      <c r="G50" s="33"/>
      <c r="H50" s="33"/>
      <c r="I50" s="33">
        <f>6/4</f>
        <v>1.5</v>
      </c>
      <c r="J50" s="3"/>
      <c r="K50" s="11">
        <v>3</v>
      </c>
      <c r="L50" s="9"/>
      <c r="M50" s="26"/>
      <c r="N50" s="26"/>
      <c r="O50" s="86">
        <f>ROUND(MIN(((((((M50+K50)+I50)+G50)+E50)+C50)+Labs!M50),40),0)</f>
        <v>23</v>
      </c>
    </row>
    <row r="51" spans="1:15" ht="15.75">
      <c r="A51" s="33">
        <v>20120219</v>
      </c>
      <c r="B51" s="33" t="s">
        <v>32</v>
      </c>
      <c r="C51" s="11">
        <v>5.5</v>
      </c>
      <c r="D51" s="33"/>
      <c r="E51" s="11">
        <v>4.5</v>
      </c>
      <c r="F51" s="33"/>
      <c r="G51" s="33"/>
      <c r="H51" s="33"/>
      <c r="I51" s="33">
        <f>5/4</f>
        <v>1.25</v>
      </c>
      <c r="J51" s="3"/>
      <c r="K51" s="3"/>
      <c r="L51" s="9"/>
      <c r="M51" s="26"/>
      <c r="N51" s="26"/>
      <c r="O51" s="86">
        <f>ROUND(MIN(((((((M51+K51)+I51)+G51)+E51)+C51)+Labs!M51),40),0)</f>
        <v>19</v>
      </c>
    </row>
    <row r="52" spans="1:15" ht="15.75">
      <c r="A52" s="33">
        <v>20120221</v>
      </c>
      <c r="B52" s="33" t="s">
        <v>32</v>
      </c>
      <c r="C52" s="11">
        <v>5.5</v>
      </c>
      <c r="D52" s="33"/>
      <c r="E52" s="11">
        <v>5</v>
      </c>
      <c r="F52" s="33"/>
      <c r="G52" s="14">
        <v>0.7</v>
      </c>
      <c r="H52" s="33"/>
      <c r="I52" s="27">
        <v>4</v>
      </c>
      <c r="J52" s="3"/>
      <c r="K52" s="11">
        <v>5</v>
      </c>
      <c r="L52" s="9"/>
      <c r="M52" s="45">
        <v>6</v>
      </c>
      <c r="N52" s="26"/>
      <c r="O52" s="86">
        <f>ROUND(MIN(((((((M52+K52)+I52)+G52)+E52)+C52)+Labs!M52),40),0)</f>
        <v>32</v>
      </c>
    </row>
    <row r="53" spans="1:15" ht="15.75">
      <c r="A53" s="33">
        <v>20120222</v>
      </c>
      <c r="B53" s="33" t="s">
        <v>32</v>
      </c>
      <c r="C53" s="11">
        <v>4.5</v>
      </c>
      <c r="D53" s="33"/>
      <c r="E53" s="11">
        <v>4</v>
      </c>
      <c r="F53" s="33"/>
      <c r="G53" s="16">
        <v>0.6</v>
      </c>
      <c r="H53" s="33"/>
      <c r="I53" s="13">
        <v>2</v>
      </c>
      <c r="J53" s="3"/>
      <c r="K53" s="11">
        <v>4</v>
      </c>
      <c r="L53" s="9"/>
      <c r="M53" s="45">
        <v>6</v>
      </c>
      <c r="N53" s="26"/>
      <c r="O53" s="86">
        <f>ROUND(MIN(((((((M53+K53)+I53)+G53)+E53)+C53)+Labs!M53),40),0)</f>
        <v>31</v>
      </c>
    </row>
    <row r="54" spans="1:15" ht="15.75">
      <c r="A54" s="33">
        <v>20120223</v>
      </c>
      <c r="B54" s="33" t="s">
        <v>32</v>
      </c>
      <c r="C54" s="11">
        <v>4.5</v>
      </c>
      <c r="D54" s="33"/>
      <c r="E54" s="11">
        <v>6</v>
      </c>
      <c r="F54" s="33"/>
      <c r="G54" s="16">
        <v>0.8</v>
      </c>
      <c r="H54" s="33"/>
      <c r="I54" s="16">
        <f>9/4</f>
        <v>2.25</v>
      </c>
      <c r="J54" s="3"/>
      <c r="K54" s="11">
        <v>7</v>
      </c>
      <c r="L54" s="9"/>
      <c r="M54" s="45">
        <v>8</v>
      </c>
      <c r="N54" s="26"/>
      <c r="O54" s="86">
        <f>ROUND(MIN(((((((M54+K54)+I54)+G54)+E54)+C54)+Labs!M54),40),0)</f>
        <v>39</v>
      </c>
    </row>
    <row r="55" spans="1:15" ht="15.75">
      <c r="A55" s="33">
        <v>20120225</v>
      </c>
      <c r="B55" s="33" t="s">
        <v>32</v>
      </c>
      <c r="C55" s="11">
        <v>5</v>
      </c>
      <c r="D55" s="33"/>
      <c r="E55" s="11">
        <v>5</v>
      </c>
      <c r="F55" s="33"/>
      <c r="G55" s="16">
        <v>0.8</v>
      </c>
      <c r="H55" s="33"/>
      <c r="I55" s="27">
        <v>4</v>
      </c>
      <c r="J55" s="3"/>
      <c r="K55" s="11">
        <v>5</v>
      </c>
      <c r="L55" s="9"/>
      <c r="M55" s="45">
        <v>6</v>
      </c>
      <c r="N55" s="26"/>
      <c r="O55" s="86">
        <f>ROUND(MIN(((((((M55+K55)+I55)+G55)+E55)+C55)+Labs!M55),40),0)</f>
        <v>36</v>
      </c>
    </row>
    <row r="56" spans="1:15" ht="15.75">
      <c r="A56" s="33">
        <v>20120226</v>
      </c>
      <c r="B56" s="33" t="s">
        <v>32</v>
      </c>
      <c r="C56" s="68"/>
      <c r="D56" s="33"/>
      <c r="E56" s="11">
        <v>5</v>
      </c>
      <c r="F56" s="33"/>
      <c r="G56" s="33"/>
      <c r="H56" s="33"/>
      <c r="I56" s="27">
        <v>2</v>
      </c>
      <c r="J56" s="3"/>
      <c r="K56" s="3"/>
      <c r="L56" s="9"/>
      <c r="M56" s="26"/>
      <c r="N56" s="26"/>
      <c r="O56" s="86">
        <f>ROUND(MIN(((((((M56+K56)+I56)+G56)+E56)+C56)+Labs!M56),40),0)</f>
        <v>16</v>
      </c>
    </row>
    <row r="57" spans="1:15" ht="15.75">
      <c r="A57" s="33">
        <v>20120227</v>
      </c>
      <c r="B57" s="33" t="s">
        <v>32</v>
      </c>
      <c r="C57" s="11">
        <v>4.5</v>
      </c>
      <c r="D57" s="33"/>
      <c r="E57" s="11">
        <v>8</v>
      </c>
      <c r="F57" s="33"/>
      <c r="G57" s="36">
        <v>1</v>
      </c>
      <c r="H57" s="33"/>
      <c r="I57" s="27">
        <v>6</v>
      </c>
      <c r="J57" s="3"/>
      <c r="K57" s="11">
        <v>8</v>
      </c>
      <c r="L57" s="9"/>
      <c r="M57" s="45">
        <v>8</v>
      </c>
      <c r="N57" s="26"/>
      <c r="O57" s="86">
        <f>ROUND(MIN(((((((M57+K57)+I57)+G57)+E57)+C57)+Labs!M57),40),0)</f>
        <v>40</v>
      </c>
    </row>
    <row r="58" spans="1:15" ht="15.75">
      <c r="A58" s="33">
        <v>20120245</v>
      </c>
      <c r="B58" s="33" t="s">
        <v>32</v>
      </c>
      <c r="C58" s="11">
        <v>5.5</v>
      </c>
      <c r="D58" s="33"/>
      <c r="E58" s="11">
        <v>6</v>
      </c>
      <c r="F58" s="33"/>
      <c r="G58" s="33"/>
      <c r="H58" s="33"/>
      <c r="I58" s="33">
        <v>5</v>
      </c>
      <c r="J58" s="3"/>
      <c r="K58" s="11">
        <v>5</v>
      </c>
      <c r="L58" s="9"/>
      <c r="M58" s="45">
        <v>5</v>
      </c>
      <c r="N58" s="26"/>
      <c r="O58" s="86">
        <f>ROUND(MIN(((((((M58+K58)+I58)+G58)+E58)+C58)+Labs!M58),40),0)</f>
        <v>36</v>
      </c>
    </row>
    <row r="59" spans="1:15" ht="15.75">
      <c r="A59" s="33">
        <v>20120283</v>
      </c>
      <c r="B59" s="33" t="s">
        <v>32</v>
      </c>
      <c r="C59" s="14">
        <v>6</v>
      </c>
      <c r="D59" s="33"/>
      <c r="E59" s="33"/>
      <c r="F59" s="33"/>
      <c r="G59" s="33"/>
      <c r="H59" s="33"/>
      <c r="I59" s="33"/>
      <c r="J59" s="3"/>
      <c r="K59" s="3"/>
      <c r="L59" s="9"/>
      <c r="M59" s="26"/>
      <c r="N59" s="26"/>
      <c r="O59" s="86">
        <f>ROUND(MIN(((((((M59+K59)+I59)+G59)+E59)+C59)+Labs!M59),40),0)</f>
        <v>14</v>
      </c>
    </row>
    <row r="60" spans="1:15" ht="15.75">
      <c r="A60" s="33">
        <v>20120364</v>
      </c>
      <c r="B60" s="33" t="s">
        <v>32</v>
      </c>
      <c r="C60" s="11">
        <v>6</v>
      </c>
      <c r="D60" s="33"/>
      <c r="E60" s="11">
        <v>7</v>
      </c>
      <c r="F60" s="33"/>
      <c r="G60" s="11">
        <v>1.2</v>
      </c>
      <c r="H60" s="33"/>
      <c r="I60" s="13">
        <v>4</v>
      </c>
      <c r="J60" s="3"/>
      <c r="K60" s="11">
        <v>8</v>
      </c>
      <c r="L60" s="9"/>
      <c r="M60" s="45">
        <v>10</v>
      </c>
      <c r="N60" s="26"/>
      <c r="O60" s="86">
        <f>ROUND(MIN(((((((M60+K60)+I60)+G60)+E60)+C60)+Labs!M60),40),0)</f>
        <v>40</v>
      </c>
    </row>
    <row r="61" spans="1:15" ht="15.75">
      <c r="A61" s="33">
        <v>20120381</v>
      </c>
      <c r="B61" s="33" t="s">
        <v>32</v>
      </c>
      <c r="C61" s="11">
        <v>6</v>
      </c>
      <c r="D61" s="33"/>
      <c r="E61" s="11">
        <v>8</v>
      </c>
      <c r="F61" s="33"/>
      <c r="G61" s="36">
        <v>0.8</v>
      </c>
      <c r="H61" s="33"/>
      <c r="I61" s="27">
        <v>5</v>
      </c>
      <c r="J61" s="3"/>
      <c r="K61" s="11">
        <v>6</v>
      </c>
      <c r="L61" s="9"/>
      <c r="M61" s="45">
        <v>6</v>
      </c>
      <c r="N61" s="26"/>
      <c r="O61" s="86">
        <f>ROUND(MIN(((((((M61+K61)+I61)+G61)+E61)+C61)+Labs!M61),40),0)</f>
        <v>40</v>
      </c>
    </row>
    <row r="62" spans="1:15" ht="15.75">
      <c r="A62" s="33">
        <v>20120525</v>
      </c>
      <c r="B62" s="33" t="s">
        <v>32</v>
      </c>
      <c r="C62" s="68"/>
      <c r="D62" s="33"/>
      <c r="E62" s="33"/>
      <c r="F62" s="33"/>
      <c r="G62" s="33"/>
      <c r="H62" s="33"/>
      <c r="I62" s="33"/>
      <c r="J62" s="3"/>
      <c r="K62" s="3"/>
      <c r="L62" s="9"/>
      <c r="M62" s="26"/>
      <c r="N62" s="26"/>
      <c r="O62" s="86">
        <f>ROUND(MIN(((((((M62+K62)+I62)+G62)+E62)+C62)+Labs!M62),40),0)</f>
        <v>8</v>
      </c>
    </row>
    <row r="63" spans="1:15" ht="15.75">
      <c r="A63" s="33">
        <v>20120106</v>
      </c>
      <c r="B63" s="33" t="s">
        <v>33</v>
      </c>
      <c r="C63" s="14">
        <v>6.2</v>
      </c>
      <c r="D63" s="33"/>
      <c r="E63" s="14">
        <v>6</v>
      </c>
      <c r="F63" s="33"/>
      <c r="G63" s="21">
        <v>0.4</v>
      </c>
      <c r="H63" s="33"/>
      <c r="I63" s="33">
        <v>7</v>
      </c>
      <c r="J63" s="3"/>
      <c r="K63" s="14">
        <v>5.5</v>
      </c>
      <c r="L63" s="9"/>
      <c r="M63" s="26"/>
      <c r="N63" s="26"/>
      <c r="O63" s="86">
        <f>ROUND(MIN(((((((M63+K63)+I63)+G63)+E63)+C63)+Labs!M63),40),0)</f>
        <v>35</v>
      </c>
    </row>
    <row r="64" spans="1:15" ht="15.75">
      <c r="A64" s="33">
        <v>20120167</v>
      </c>
      <c r="B64" s="33" t="s">
        <v>33</v>
      </c>
      <c r="C64" s="14">
        <v>5.2</v>
      </c>
      <c r="D64" s="33"/>
      <c r="E64" s="14">
        <v>5.5</v>
      </c>
      <c r="F64" s="33"/>
      <c r="G64" s="14">
        <v>0</v>
      </c>
      <c r="H64" s="33"/>
      <c r="I64" s="16">
        <f>5/4</f>
        <v>1.25</v>
      </c>
      <c r="J64" s="3"/>
      <c r="K64" s="14">
        <v>3.5</v>
      </c>
      <c r="L64" s="9"/>
      <c r="M64" s="48">
        <v>5.6</v>
      </c>
      <c r="N64" s="26"/>
      <c r="O64" s="86">
        <f>ROUND(MIN(((((((M64+K64)+I64)+G64)+E64)+C64)+Labs!M64),40),0)</f>
        <v>31</v>
      </c>
    </row>
    <row r="65" spans="1:21" ht="15.75">
      <c r="A65" s="33">
        <v>20120171</v>
      </c>
      <c r="B65" s="33" t="s">
        <v>33</v>
      </c>
      <c r="C65" s="14">
        <v>5.8</v>
      </c>
      <c r="D65" s="33"/>
      <c r="E65" s="14">
        <v>6</v>
      </c>
      <c r="F65" s="33"/>
      <c r="G65" s="14">
        <v>0.3</v>
      </c>
      <c r="H65" s="33"/>
      <c r="I65" s="13">
        <v>5.5</v>
      </c>
      <c r="J65" s="3"/>
      <c r="K65" s="14">
        <v>6</v>
      </c>
      <c r="L65" s="9"/>
      <c r="M65" s="26"/>
      <c r="N65" s="26"/>
      <c r="O65" s="86">
        <f>ROUND(MIN(((((((M65+K65)+I65)+G65)+E65)+C65)+Labs!M65),40),0)</f>
        <v>34</v>
      </c>
    </row>
    <row r="66" spans="1:21" ht="15.75">
      <c r="A66" s="33">
        <v>20120174</v>
      </c>
      <c r="B66" s="33" t="s">
        <v>33</v>
      </c>
      <c r="C66" s="14">
        <v>5.5</v>
      </c>
      <c r="D66" s="33"/>
      <c r="E66" s="14">
        <v>5</v>
      </c>
      <c r="F66" s="33"/>
      <c r="G66" s="14">
        <v>0.5</v>
      </c>
      <c r="H66" s="33"/>
      <c r="I66" s="33">
        <v>4</v>
      </c>
      <c r="J66" s="3"/>
      <c r="K66" s="14">
        <v>4.5</v>
      </c>
      <c r="L66" s="9"/>
      <c r="M66" s="26"/>
      <c r="N66" s="26"/>
      <c r="O66" s="86">
        <f>ROUND(MIN(((((((M66+K66)+I66)+G66)+E66)+C66)+Labs!M66),40),0)</f>
        <v>30</v>
      </c>
    </row>
    <row r="67" spans="1:21" ht="15.75">
      <c r="A67" s="33">
        <v>20120177</v>
      </c>
      <c r="B67" s="33" t="s">
        <v>33</v>
      </c>
      <c r="C67" s="68"/>
      <c r="D67" s="33"/>
      <c r="E67" s="33"/>
      <c r="F67" s="33"/>
      <c r="G67" s="33"/>
      <c r="H67" s="33"/>
      <c r="I67" s="33"/>
      <c r="J67" s="3"/>
      <c r="K67" s="3"/>
      <c r="L67" s="9"/>
      <c r="M67" s="26"/>
      <c r="N67" s="26"/>
      <c r="O67" s="86">
        <f>ROUND(MIN(((((((M67+K67)+I67)+G67)+E67)+C67)+Labs!M67),40),0)</f>
        <v>0</v>
      </c>
    </row>
    <row r="68" spans="1:21" ht="15.75">
      <c r="A68" s="33">
        <v>20120178</v>
      </c>
      <c r="B68" s="33" t="s">
        <v>33</v>
      </c>
      <c r="C68" s="14">
        <v>6</v>
      </c>
      <c r="D68" s="33"/>
      <c r="E68" s="14">
        <v>5.5</v>
      </c>
      <c r="F68" s="33"/>
      <c r="G68" s="36">
        <v>0.8</v>
      </c>
      <c r="H68" s="33"/>
      <c r="I68" s="33">
        <v>1</v>
      </c>
      <c r="J68" s="3"/>
      <c r="K68" s="14">
        <v>4.5</v>
      </c>
      <c r="L68" s="9"/>
      <c r="M68" s="26"/>
      <c r="N68" s="26"/>
      <c r="O68" s="86">
        <f>ROUND(MIN(((((((M68+K68)+I68)+G68)+E68)+C68)+Labs!M68),40),0)</f>
        <v>27</v>
      </c>
    </row>
    <row r="69" spans="1:21" ht="15.75">
      <c r="A69" s="33">
        <v>20120179</v>
      </c>
      <c r="B69" s="33" t="s">
        <v>33</v>
      </c>
      <c r="C69" s="14">
        <v>5.7</v>
      </c>
      <c r="D69" s="33"/>
      <c r="E69" s="14">
        <v>5.5</v>
      </c>
      <c r="F69" s="33"/>
      <c r="G69" s="36">
        <v>0.2</v>
      </c>
      <c r="H69" s="33"/>
      <c r="I69" s="27">
        <v>3</v>
      </c>
      <c r="J69" s="3"/>
      <c r="K69" s="14">
        <v>5</v>
      </c>
      <c r="L69" s="9"/>
      <c r="M69" s="26"/>
      <c r="N69" s="26"/>
      <c r="O69" s="86">
        <f>ROUND(MIN(((((((M69+K69)+I69)+G69)+E69)+C69)+Labs!M69),40),0)</f>
        <v>29</v>
      </c>
    </row>
    <row r="70" spans="1:21" ht="15.75">
      <c r="A70" s="33">
        <v>20120180</v>
      </c>
      <c r="B70" s="33" t="s">
        <v>33</v>
      </c>
      <c r="C70" s="14">
        <v>6.5</v>
      </c>
      <c r="D70" s="33"/>
      <c r="E70" s="14">
        <v>6</v>
      </c>
      <c r="F70" s="33"/>
      <c r="G70" s="36">
        <v>0.45</v>
      </c>
      <c r="H70" s="33"/>
      <c r="I70" s="33">
        <v>6</v>
      </c>
      <c r="J70" s="3"/>
      <c r="K70" s="14">
        <v>5</v>
      </c>
      <c r="L70" s="9"/>
      <c r="M70" s="26"/>
      <c r="N70" s="26"/>
      <c r="O70" s="86">
        <f>ROUND(MIN(((((((M70+K70)+I70)+G70)+E70)+C70)+Labs!M70),40),0)</f>
        <v>33</v>
      </c>
    </row>
    <row r="71" spans="1:21" ht="15.75">
      <c r="A71" s="33">
        <v>20120181</v>
      </c>
      <c r="B71" s="33" t="s">
        <v>33</v>
      </c>
      <c r="C71" s="14">
        <v>5.2</v>
      </c>
      <c r="D71" s="33"/>
      <c r="E71" s="33"/>
      <c r="F71" s="33"/>
      <c r="G71" s="33"/>
      <c r="H71" s="33"/>
      <c r="I71" s="33"/>
      <c r="J71" s="3"/>
      <c r="K71" s="3"/>
      <c r="L71" s="9"/>
      <c r="M71" s="26"/>
      <c r="N71" s="26"/>
      <c r="O71" s="86">
        <f>ROUND(MIN(((((((M71+K71)+I71)+G71)+E71)+C71)+Labs!M71),40),0)</f>
        <v>12</v>
      </c>
    </row>
    <row r="72" spans="1:21" ht="15.75">
      <c r="A72" s="33">
        <v>20120182</v>
      </c>
      <c r="B72" s="33" t="s">
        <v>33</v>
      </c>
      <c r="C72" s="68"/>
      <c r="D72" s="33"/>
      <c r="E72" s="68"/>
      <c r="F72" s="33"/>
      <c r="G72" s="33"/>
      <c r="H72" s="33"/>
      <c r="I72" s="13">
        <v>0.5</v>
      </c>
      <c r="J72" s="3"/>
      <c r="K72" s="3"/>
      <c r="L72" s="9"/>
      <c r="M72" s="26"/>
      <c r="N72" s="26"/>
      <c r="O72" s="86">
        <f>ROUND(MIN(((((((M72+K72)+I72)+G72)+E72)+C72)+Labs!M72),40),0)</f>
        <v>4</v>
      </c>
    </row>
    <row r="73" spans="1:21" ht="15.75">
      <c r="A73" s="33">
        <v>20120183</v>
      </c>
      <c r="B73" s="33" t="s">
        <v>33</v>
      </c>
      <c r="C73" s="14">
        <v>5.8</v>
      </c>
      <c r="D73" s="33"/>
      <c r="E73" s="14">
        <v>6</v>
      </c>
      <c r="F73" s="33"/>
      <c r="G73" s="11">
        <v>0.4</v>
      </c>
      <c r="H73" s="33"/>
      <c r="I73" s="13">
        <v>3.5</v>
      </c>
      <c r="J73" s="33"/>
      <c r="K73" s="14">
        <v>5.5</v>
      </c>
      <c r="L73" s="53"/>
      <c r="M73" s="15"/>
      <c r="N73" s="15"/>
      <c r="O73" s="86">
        <f>ROUND(MIN(((((((M73+K73)+I73)+G73)+E73)+C73)+Labs!M73),40),0)</f>
        <v>30</v>
      </c>
      <c r="P73" s="12"/>
      <c r="Q73" s="12"/>
      <c r="R73" s="12"/>
      <c r="S73" s="12"/>
      <c r="T73" s="12"/>
      <c r="U73" s="12"/>
    </row>
    <row r="74" spans="1:21" ht="15.75">
      <c r="A74" s="33">
        <v>20120184</v>
      </c>
      <c r="B74" s="33" t="s">
        <v>33</v>
      </c>
      <c r="C74" s="14">
        <v>5.8</v>
      </c>
      <c r="D74" s="33"/>
      <c r="E74" s="14">
        <v>6</v>
      </c>
      <c r="F74" s="33"/>
      <c r="G74" s="16">
        <v>0.8</v>
      </c>
      <c r="H74" s="33"/>
      <c r="I74" s="13">
        <v>2</v>
      </c>
      <c r="J74" s="3"/>
      <c r="K74" s="14">
        <v>4.5</v>
      </c>
      <c r="L74" s="9"/>
      <c r="M74" s="26"/>
      <c r="N74" s="26"/>
      <c r="O74" s="86">
        <f>ROUND(MIN(((((((M74+K74)+I74)+G74)+E74)+C74)+Labs!M74),40),0)</f>
        <v>29</v>
      </c>
    </row>
    <row r="75" spans="1:21" ht="15.75">
      <c r="A75" s="33">
        <v>20120186</v>
      </c>
      <c r="B75" s="33" t="s">
        <v>33</v>
      </c>
      <c r="C75" s="14">
        <v>5.8</v>
      </c>
      <c r="D75" s="33"/>
      <c r="E75" s="14">
        <v>8</v>
      </c>
      <c r="F75" s="33"/>
      <c r="G75" s="36">
        <v>0.65</v>
      </c>
      <c r="H75" s="33"/>
      <c r="I75" s="16">
        <f>23/4</f>
        <v>5.75</v>
      </c>
      <c r="J75" s="3"/>
      <c r="K75" s="14">
        <v>6</v>
      </c>
      <c r="L75" s="9"/>
      <c r="M75" s="26"/>
      <c r="N75" s="26"/>
      <c r="O75" s="86">
        <f>ROUND(MIN(((((((M75+K75)+I75)+G75)+E75)+C75)+Labs!M75),40),0)</f>
        <v>36</v>
      </c>
    </row>
    <row r="76" spans="1:21" ht="15.75">
      <c r="A76" s="33">
        <v>20120187</v>
      </c>
      <c r="B76" s="33" t="s">
        <v>33</v>
      </c>
      <c r="C76" s="68"/>
      <c r="D76" s="33"/>
      <c r="E76" s="33"/>
      <c r="F76" s="33"/>
      <c r="G76" s="33"/>
      <c r="H76" s="33"/>
      <c r="I76" s="33"/>
      <c r="J76" s="3"/>
      <c r="K76" s="3"/>
      <c r="L76" s="9"/>
      <c r="M76" s="26"/>
      <c r="N76" s="26"/>
      <c r="O76" s="86">
        <f>ROUND(MIN(((((((M76+K76)+I76)+G76)+E76)+C76)+Labs!M76),40),0)</f>
        <v>0</v>
      </c>
    </row>
    <row r="77" spans="1:21" ht="15.75">
      <c r="A77" s="33">
        <v>20120189</v>
      </c>
      <c r="B77" s="33" t="s">
        <v>33</v>
      </c>
      <c r="C77" s="14">
        <v>0</v>
      </c>
      <c r="D77" s="14" t="s">
        <v>81</v>
      </c>
      <c r="E77" s="33"/>
      <c r="F77" s="33"/>
      <c r="G77" s="13">
        <v>0.35</v>
      </c>
      <c r="H77" s="33"/>
      <c r="I77" s="13">
        <v>1</v>
      </c>
      <c r="J77" s="3"/>
      <c r="K77" s="3"/>
      <c r="L77" s="9"/>
      <c r="M77" s="26"/>
      <c r="N77" s="26"/>
      <c r="O77" s="86">
        <f>ROUND(MIN(((((((M77+K77)+I77)+G77)+E77)+C77)+Labs!M77),40),0)</f>
        <v>7</v>
      </c>
    </row>
    <row r="78" spans="1:21" ht="15.75">
      <c r="A78" s="33">
        <v>20120190</v>
      </c>
      <c r="B78" s="33" t="s">
        <v>33</v>
      </c>
      <c r="C78" s="14">
        <v>5.9</v>
      </c>
      <c r="D78" s="33"/>
      <c r="E78" s="14">
        <v>6</v>
      </c>
      <c r="F78" s="33"/>
      <c r="G78" s="16">
        <v>0.8</v>
      </c>
      <c r="H78" s="33"/>
      <c r="I78" s="33">
        <v>4</v>
      </c>
      <c r="J78" s="3"/>
      <c r="K78" s="14">
        <v>6</v>
      </c>
      <c r="L78" s="9"/>
      <c r="M78" s="26"/>
      <c r="N78" s="26"/>
      <c r="O78" s="86">
        <f>ROUND(MIN(((((((M78+K78)+I78)+G78)+E78)+C78)+Labs!M78),40),0)</f>
        <v>33</v>
      </c>
    </row>
    <row r="79" spans="1:21" ht="15.75">
      <c r="A79" s="33">
        <v>20120191</v>
      </c>
      <c r="B79" s="33" t="s">
        <v>33</v>
      </c>
      <c r="C79" s="14">
        <v>6.2</v>
      </c>
      <c r="D79" s="33"/>
      <c r="E79" s="14">
        <v>6</v>
      </c>
      <c r="F79" s="33"/>
      <c r="G79" s="11">
        <v>0.6</v>
      </c>
      <c r="H79" s="33"/>
      <c r="I79" s="27">
        <v>3</v>
      </c>
      <c r="J79" s="3"/>
      <c r="K79" s="14">
        <v>5</v>
      </c>
      <c r="L79" s="9"/>
      <c r="M79" s="26"/>
      <c r="N79" s="26"/>
      <c r="O79" s="86">
        <f>ROUND(MIN(((((((M79+K79)+I79)+G79)+E79)+C79)+Labs!M79),40),0)</f>
        <v>31</v>
      </c>
    </row>
    <row r="80" spans="1:21" ht="15.75">
      <c r="A80" s="33">
        <v>20120192</v>
      </c>
      <c r="B80" s="33" t="s">
        <v>33</v>
      </c>
      <c r="C80" s="14">
        <v>5</v>
      </c>
      <c r="D80" s="33"/>
      <c r="E80" s="14">
        <v>8</v>
      </c>
      <c r="F80" s="33"/>
      <c r="G80" s="14">
        <v>0.2</v>
      </c>
      <c r="H80" s="33"/>
      <c r="I80" s="33">
        <v>2</v>
      </c>
      <c r="J80" s="3"/>
      <c r="K80" s="14">
        <v>5</v>
      </c>
      <c r="L80" s="9"/>
      <c r="M80" s="26"/>
      <c r="N80" s="26"/>
      <c r="O80" s="86">
        <f>ROUND(MIN(((((((M80+K80)+I80)+G80)+E80)+C80)+Labs!M80),40),0)</f>
        <v>30</v>
      </c>
    </row>
    <row r="81" spans="1:15" ht="39">
      <c r="A81" s="33">
        <v>20120193</v>
      </c>
      <c r="B81" s="33" t="s">
        <v>33</v>
      </c>
      <c r="C81" s="14">
        <v>5.3</v>
      </c>
      <c r="D81" s="68"/>
      <c r="E81" s="14">
        <v>3.5</v>
      </c>
      <c r="F81" s="14" t="s">
        <v>82</v>
      </c>
      <c r="G81" s="36">
        <v>0.85</v>
      </c>
      <c r="H81" s="33"/>
      <c r="I81" s="13">
        <v>5</v>
      </c>
      <c r="J81" s="3"/>
      <c r="K81" s="3"/>
      <c r="L81" s="9"/>
      <c r="M81" s="26"/>
      <c r="N81" s="26"/>
      <c r="O81" s="86">
        <f>ROUND(MIN(((((((M81+K81)+I81)+G81)+E81)+C81)+Labs!M81),40),0)</f>
        <v>19</v>
      </c>
    </row>
    <row r="82" spans="1:15" ht="15.75">
      <c r="A82" s="33">
        <v>20120194</v>
      </c>
      <c r="B82" s="33" t="s">
        <v>33</v>
      </c>
      <c r="C82" s="14">
        <v>5.3</v>
      </c>
      <c r="D82" s="33"/>
      <c r="E82" s="14">
        <v>4</v>
      </c>
      <c r="F82" s="33"/>
      <c r="G82" s="36">
        <v>0</v>
      </c>
      <c r="H82" s="33"/>
      <c r="I82" s="13">
        <v>2.5</v>
      </c>
      <c r="J82" s="3"/>
      <c r="K82" s="14">
        <v>6</v>
      </c>
      <c r="L82" s="9"/>
      <c r="M82" s="26"/>
      <c r="N82" s="26"/>
      <c r="O82" s="86">
        <f>ROUND(MIN(((((((M82+K82)+I82)+G82)+E82)+C82)+Labs!M82),40),0)</f>
        <v>24</v>
      </c>
    </row>
    <row r="83" spans="1:15" ht="15.75">
      <c r="A83" s="33">
        <v>20120195</v>
      </c>
      <c r="B83" s="33" t="s">
        <v>33</v>
      </c>
      <c r="C83" s="14">
        <v>6.2</v>
      </c>
      <c r="D83" s="33"/>
      <c r="E83" s="14">
        <v>4.5</v>
      </c>
      <c r="F83" s="33"/>
      <c r="G83" s="11">
        <v>0.4</v>
      </c>
      <c r="H83" s="33"/>
      <c r="I83" s="33">
        <v>3</v>
      </c>
      <c r="J83" s="3"/>
      <c r="K83" s="14">
        <v>6</v>
      </c>
      <c r="L83" s="9"/>
      <c r="M83" s="26"/>
      <c r="N83" s="26"/>
      <c r="O83" s="86">
        <f>ROUND(MIN(((((((M83+K83)+I83)+G83)+E83)+C83)+Labs!M83),40),0)</f>
        <v>30</v>
      </c>
    </row>
    <row r="84" spans="1:15" ht="15.75">
      <c r="A84" s="33">
        <v>20120196</v>
      </c>
      <c r="B84" s="33" t="s">
        <v>33</v>
      </c>
      <c r="C84" s="14">
        <v>6</v>
      </c>
      <c r="D84" s="33"/>
      <c r="E84" s="14">
        <v>6</v>
      </c>
      <c r="F84" s="33"/>
      <c r="G84" s="13">
        <v>0.7</v>
      </c>
      <c r="H84" s="33"/>
      <c r="I84" s="33">
        <f>17/4</f>
        <v>4.25</v>
      </c>
      <c r="J84" s="3"/>
      <c r="K84" s="14">
        <v>5</v>
      </c>
      <c r="L84" s="9"/>
      <c r="M84" s="26"/>
      <c r="N84" s="26"/>
      <c r="O84" s="86">
        <f>ROUND(MIN(((((((M84+K84)+I84)+G84)+E84)+C84)+Labs!M84),40),0)</f>
        <v>30</v>
      </c>
    </row>
    <row r="85" spans="1:15" ht="15.75">
      <c r="A85" s="33">
        <v>20120197</v>
      </c>
      <c r="B85" s="33" t="s">
        <v>33</v>
      </c>
      <c r="C85" s="14">
        <v>6</v>
      </c>
      <c r="D85" s="33"/>
      <c r="E85" s="14">
        <v>5</v>
      </c>
      <c r="F85" s="33"/>
      <c r="G85" s="14">
        <v>0.7</v>
      </c>
      <c r="H85" s="33"/>
      <c r="I85" s="33">
        <f>20/4</f>
        <v>5</v>
      </c>
      <c r="J85" s="3"/>
      <c r="K85" s="14">
        <v>3.5</v>
      </c>
      <c r="L85" s="9"/>
      <c r="M85" s="26"/>
      <c r="N85" s="26"/>
      <c r="O85" s="86">
        <f>ROUND(MIN(((((((M85+K85)+I85)+G85)+E85)+C85)+Labs!M85),40),0)</f>
        <v>29</v>
      </c>
    </row>
    <row r="86" spans="1:15" ht="26.25">
      <c r="A86" s="33">
        <v>20120198</v>
      </c>
      <c r="B86" s="33" t="s">
        <v>33</v>
      </c>
      <c r="C86" s="14">
        <v>5.8</v>
      </c>
      <c r="D86" s="33"/>
      <c r="E86" s="14">
        <v>6</v>
      </c>
      <c r="F86" s="33"/>
      <c r="G86" s="16">
        <v>0.1</v>
      </c>
      <c r="H86" s="33"/>
      <c r="I86" s="27">
        <v>3</v>
      </c>
      <c r="J86" s="3"/>
      <c r="K86" s="14">
        <v>4</v>
      </c>
      <c r="L86" s="9"/>
      <c r="M86" s="51">
        <v>9</v>
      </c>
      <c r="N86" s="51" t="s">
        <v>83</v>
      </c>
      <c r="O86" s="86">
        <f>ROUND(MIN(((((((M86+K86)+I86)+G86)+E86)+C86)+Labs!M86),40),0)</f>
        <v>35</v>
      </c>
    </row>
    <row r="87" spans="1:15" ht="15.75">
      <c r="A87" s="33">
        <v>20120199</v>
      </c>
      <c r="B87" s="33" t="s">
        <v>33</v>
      </c>
      <c r="C87" s="14">
        <v>5.8</v>
      </c>
      <c r="D87" s="33"/>
      <c r="E87" s="14">
        <v>8</v>
      </c>
      <c r="F87" s="33"/>
      <c r="G87" s="13">
        <v>0.9</v>
      </c>
      <c r="H87" s="33"/>
      <c r="I87" s="16">
        <f>23/4</f>
        <v>5.75</v>
      </c>
      <c r="J87" s="3"/>
      <c r="K87" s="14">
        <v>6</v>
      </c>
      <c r="L87" s="9"/>
      <c r="M87" s="26"/>
      <c r="N87" s="26"/>
      <c r="O87" s="86">
        <f>ROUND(MIN(((((((M87+K87)+I87)+G87)+E87)+C87)+Labs!M87),40),0)</f>
        <v>36</v>
      </c>
    </row>
    <row r="88" spans="1:15" ht="15.75">
      <c r="A88" s="33">
        <v>20120145</v>
      </c>
      <c r="B88" s="33" t="s">
        <v>34</v>
      </c>
      <c r="C88" s="68"/>
      <c r="D88" s="33"/>
      <c r="E88" s="14">
        <v>4</v>
      </c>
      <c r="F88" s="33"/>
      <c r="G88" s="33"/>
      <c r="H88" s="33"/>
      <c r="I88" s="27">
        <v>2</v>
      </c>
      <c r="J88" s="3"/>
      <c r="K88" s="14">
        <v>0</v>
      </c>
      <c r="L88" s="59" t="s">
        <v>84</v>
      </c>
      <c r="M88" s="26"/>
      <c r="N88" s="26"/>
      <c r="O88" s="86">
        <f>ROUND(MIN(((((((M88+K88)+I88)+G88)+E88)+C88)+Labs!M88),40),0)</f>
        <v>12</v>
      </c>
    </row>
    <row r="89" spans="1:15" ht="15.75">
      <c r="A89" s="33">
        <v>20120146</v>
      </c>
      <c r="B89" s="33" t="s">
        <v>34</v>
      </c>
      <c r="C89" s="14">
        <v>6</v>
      </c>
      <c r="D89" s="33"/>
      <c r="E89" s="14">
        <v>4</v>
      </c>
      <c r="F89" s="33"/>
      <c r="G89" s="11">
        <v>0.5</v>
      </c>
      <c r="H89" s="33"/>
      <c r="I89" s="27">
        <v>3</v>
      </c>
      <c r="J89" s="3"/>
      <c r="K89" s="14">
        <v>4</v>
      </c>
      <c r="L89" s="9"/>
      <c r="M89" s="46">
        <v>4.5</v>
      </c>
      <c r="N89" s="26"/>
      <c r="O89" s="86">
        <f>ROUND(MIN(((((((M89+K89)+I89)+G89)+E89)+C89)+Labs!M89),40),0)</f>
        <v>30</v>
      </c>
    </row>
    <row r="90" spans="1:15" ht="15.75">
      <c r="A90" s="33">
        <v>20120147</v>
      </c>
      <c r="B90" s="33" t="s">
        <v>34</v>
      </c>
      <c r="C90" s="13">
        <v>6</v>
      </c>
      <c r="D90" s="33"/>
      <c r="E90" s="14">
        <v>6</v>
      </c>
      <c r="F90" s="33"/>
      <c r="G90" s="36">
        <v>0.25</v>
      </c>
      <c r="H90" s="33"/>
      <c r="I90" s="21">
        <v>3.25</v>
      </c>
      <c r="J90" s="3"/>
      <c r="K90" s="13">
        <v>4.2</v>
      </c>
      <c r="L90" s="9"/>
      <c r="M90" s="46">
        <v>5</v>
      </c>
      <c r="N90" s="26"/>
      <c r="O90" s="86">
        <f>ROUND(MIN(((((((M90+K90)+I90)+G90)+E90)+C90)+Labs!M90),40),0)</f>
        <v>34</v>
      </c>
    </row>
    <row r="91" spans="1:15" ht="15.75">
      <c r="A91" s="33">
        <v>20120148</v>
      </c>
      <c r="B91" s="33" t="s">
        <v>34</v>
      </c>
      <c r="C91" s="68"/>
      <c r="D91" s="33"/>
      <c r="E91" s="14">
        <v>4.5</v>
      </c>
      <c r="F91" s="33"/>
      <c r="G91" s="11">
        <v>0.1</v>
      </c>
      <c r="H91" s="33"/>
      <c r="I91" s="33">
        <f>16/4</f>
        <v>4</v>
      </c>
      <c r="J91" s="3"/>
      <c r="K91" s="14">
        <v>6.5</v>
      </c>
      <c r="L91" s="9"/>
      <c r="M91" s="46">
        <v>7.4</v>
      </c>
      <c r="N91" s="26"/>
      <c r="O91" s="86">
        <f>ROUND(MIN(((((((M91+K91)+I91)+G91)+E91)+C91)+Labs!M91),40),0)</f>
        <v>29</v>
      </c>
    </row>
    <row r="92" spans="1:15" ht="15.75">
      <c r="A92" s="33">
        <v>20120149</v>
      </c>
      <c r="B92" s="33" t="s">
        <v>34</v>
      </c>
      <c r="C92" s="13">
        <v>5.5</v>
      </c>
      <c r="D92" s="33"/>
      <c r="E92" s="13">
        <v>4</v>
      </c>
      <c r="F92" s="13" t="s">
        <v>75</v>
      </c>
      <c r="G92" s="36">
        <v>0.9</v>
      </c>
      <c r="H92" s="33"/>
      <c r="I92" s="33">
        <f>18/4</f>
        <v>4.5</v>
      </c>
      <c r="J92" s="3"/>
      <c r="K92" s="14">
        <v>3.5</v>
      </c>
      <c r="L92" s="9"/>
      <c r="M92" s="46">
        <v>5.3</v>
      </c>
      <c r="N92" s="26"/>
      <c r="O92" s="86">
        <f>ROUND(MIN(((((((M92+K92)+I92)+G92)+E92)+C92)+Labs!M92),40),0)</f>
        <v>33</v>
      </c>
    </row>
    <row r="93" spans="1:15" ht="15.75">
      <c r="A93" s="33">
        <v>20120150</v>
      </c>
      <c r="B93" s="33" t="s">
        <v>34</v>
      </c>
      <c r="C93" s="13">
        <v>5.3</v>
      </c>
      <c r="D93" s="33"/>
      <c r="E93" s="13">
        <v>3.5</v>
      </c>
      <c r="F93" s="33"/>
      <c r="G93" s="21">
        <v>0.2</v>
      </c>
      <c r="H93" s="33"/>
      <c r="I93" s="13">
        <v>1.5</v>
      </c>
      <c r="J93" s="3"/>
      <c r="K93" s="13">
        <v>5</v>
      </c>
      <c r="L93" s="9"/>
      <c r="M93" s="46">
        <v>6.5</v>
      </c>
      <c r="N93" s="26"/>
      <c r="O93" s="86">
        <f>ROUND(MIN(((((((M93+K93)+I93)+G93)+E93)+C93)+Labs!M93),40),0)</f>
        <v>32</v>
      </c>
    </row>
    <row r="94" spans="1:15" ht="26.25">
      <c r="A94" s="33">
        <v>20120152</v>
      </c>
      <c r="B94" s="33" t="s">
        <v>34</v>
      </c>
      <c r="C94" s="14">
        <v>5.8</v>
      </c>
      <c r="D94" s="33"/>
      <c r="E94" s="14">
        <v>7.7</v>
      </c>
      <c r="F94" s="33"/>
      <c r="G94" s="33"/>
      <c r="H94" s="33"/>
      <c r="I94" s="13">
        <v>3</v>
      </c>
      <c r="J94" s="3"/>
      <c r="K94" s="14">
        <v>3</v>
      </c>
      <c r="L94" s="9"/>
      <c r="M94" s="51">
        <v>9</v>
      </c>
      <c r="N94" s="51" t="s">
        <v>83</v>
      </c>
      <c r="O94" s="86">
        <f>ROUND(MIN(((((((M94+K94)+I94)+G94)+E94)+C94)+Labs!M94),40),0)</f>
        <v>38</v>
      </c>
    </row>
    <row r="95" spans="1:15" ht="15.75">
      <c r="A95" s="33">
        <v>20120153</v>
      </c>
      <c r="B95" s="33" t="s">
        <v>34</v>
      </c>
      <c r="C95" s="13">
        <v>5</v>
      </c>
      <c r="D95" s="33"/>
      <c r="E95" s="13">
        <v>4.8</v>
      </c>
      <c r="F95" s="33"/>
      <c r="G95" s="16">
        <v>0.4</v>
      </c>
      <c r="H95" s="33"/>
      <c r="I95" s="33">
        <v>1</v>
      </c>
      <c r="J95" s="3"/>
      <c r="K95" s="14">
        <v>5</v>
      </c>
      <c r="L95" s="9"/>
      <c r="M95" s="46">
        <v>6.2</v>
      </c>
      <c r="N95" s="26"/>
      <c r="O95" s="86">
        <f>ROUND(MIN(((((((M95+K95)+I95)+G95)+E95)+C95)+Labs!M95),40),0)</f>
        <v>31</v>
      </c>
    </row>
    <row r="96" spans="1:15" ht="15.75">
      <c r="A96" s="33">
        <v>20120154</v>
      </c>
      <c r="B96" s="33" t="s">
        <v>34</v>
      </c>
      <c r="C96" s="14">
        <v>6.5</v>
      </c>
      <c r="D96" s="33"/>
      <c r="E96" s="14">
        <v>4.5</v>
      </c>
      <c r="F96" s="33"/>
      <c r="G96" s="33"/>
      <c r="H96" s="33"/>
      <c r="I96" s="16">
        <f>19/4</f>
        <v>4.75</v>
      </c>
      <c r="J96" s="3"/>
      <c r="K96" s="13">
        <v>4.2</v>
      </c>
      <c r="L96" s="9"/>
      <c r="M96" s="26"/>
      <c r="N96" s="26"/>
      <c r="O96" s="86">
        <f>ROUND(MIN(((((((M96+K96)+I96)+G96)+E96)+C96)+Labs!M96),40),0)</f>
        <v>29</v>
      </c>
    </row>
    <row r="97" spans="1:15" ht="15.75">
      <c r="A97" s="33">
        <v>20120155</v>
      </c>
      <c r="B97" s="33" t="s">
        <v>34</v>
      </c>
      <c r="C97" s="14">
        <v>6.5</v>
      </c>
      <c r="D97" s="33"/>
      <c r="E97" s="14">
        <v>7.7</v>
      </c>
      <c r="F97" s="33"/>
      <c r="G97" s="13">
        <v>1.1499999999999999</v>
      </c>
      <c r="H97" s="33"/>
      <c r="I97" s="13">
        <v>3</v>
      </c>
      <c r="J97" s="3"/>
      <c r="K97" s="14">
        <v>5</v>
      </c>
      <c r="L97" s="9"/>
      <c r="M97" s="26"/>
      <c r="N97" s="26"/>
      <c r="O97" s="86">
        <f>ROUND(MIN(((((((M97+K97)+I97)+G97)+E97)+C97)+Labs!M97),40),0)</f>
        <v>33</v>
      </c>
    </row>
    <row r="98" spans="1:15" ht="15.75">
      <c r="A98" s="33">
        <v>20120156</v>
      </c>
      <c r="B98" s="33" t="s">
        <v>34</v>
      </c>
      <c r="C98" s="13">
        <v>2.9</v>
      </c>
      <c r="D98" s="33"/>
      <c r="E98" s="13">
        <v>2.9</v>
      </c>
      <c r="F98" s="68"/>
      <c r="G98" s="33"/>
      <c r="H98" s="33"/>
      <c r="I98" s="13">
        <v>1.5</v>
      </c>
      <c r="J98" s="3"/>
      <c r="K98" s="3"/>
      <c r="L98" s="9"/>
      <c r="M98" s="26"/>
      <c r="N98" s="26"/>
      <c r="O98" s="86">
        <f>ROUND(MIN(((((((M98+K98)+I98)+G98)+E98)+C98)+Labs!M98),40),0)</f>
        <v>15</v>
      </c>
    </row>
    <row r="99" spans="1:15" ht="15.75">
      <c r="A99" s="33">
        <v>20120157</v>
      </c>
      <c r="B99" s="33" t="s">
        <v>34</v>
      </c>
      <c r="C99" s="14">
        <v>6</v>
      </c>
      <c r="D99" s="33"/>
      <c r="E99" s="14">
        <v>7.7</v>
      </c>
      <c r="F99" s="33"/>
      <c r="G99" s="21">
        <v>1.1000000000000001</v>
      </c>
      <c r="H99" s="6"/>
      <c r="I99" s="33">
        <f>22/4</f>
        <v>5.5</v>
      </c>
      <c r="J99" s="3"/>
      <c r="K99" s="14">
        <v>4.5</v>
      </c>
      <c r="L99" s="9"/>
      <c r="M99" s="26"/>
      <c r="N99" s="26"/>
      <c r="O99" s="86">
        <f>ROUND(MIN(((((((M99+K99)+I99)+G99)+E99)+C99)+Labs!M99),40),0)</f>
        <v>35</v>
      </c>
    </row>
    <row r="100" spans="1:15" ht="15.75">
      <c r="A100" s="33">
        <v>20120158</v>
      </c>
      <c r="B100" s="33" t="s">
        <v>34</v>
      </c>
      <c r="C100" s="13">
        <v>2.7</v>
      </c>
      <c r="D100" s="33"/>
      <c r="E100" s="13">
        <v>3</v>
      </c>
      <c r="F100" s="68"/>
      <c r="G100" s="21">
        <v>0.1</v>
      </c>
      <c r="H100" s="33"/>
      <c r="I100" s="33">
        <f>5/4</f>
        <v>1.25</v>
      </c>
      <c r="J100" s="3"/>
      <c r="K100" s="3"/>
      <c r="L100" s="9"/>
      <c r="M100" s="18">
        <v>2.6</v>
      </c>
      <c r="N100" s="26"/>
      <c r="O100" s="86">
        <f>ROUND(MIN(((((((M100+K100)+I100)+G100)+E100)+C100)+Labs!M100),40),0)</f>
        <v>19</v>
      </c>
    </row>
    <row r="101" spans="1:15" ht="15.75">
      <c r="A101" s="33">
        <v>20120159</v>
      </c>
      <c r="B101" s="33" t="s">
        <v>34</v>
      </c>
      <c r="C101" s="13">
        <v>4.5</v>
      </c>
      <c r="D101" s="33"/>
      <c r="E101" s="13">
        <v>3.9</v>
      </c>
      <c r="F101" s="68"/>
      <c r="G101" s="13">
        <v>0.2</v>
      </c>
      <c r="H101" s="33"/>
      <c r="I101" s="21">
        <v>2.5</v>
      </c>
      <c r="J101" s="3"/>
      <c r="K101" s="3"/>
      <c r="L101" s="9"/>
      <c r="M101" s="26"/>
      <c r="N101" s="26"/>
      <c r="O101" s="86">
        <f>ROUND(MIN(((((((M101+K101)+I101)+G101)+E101)+C101)+Labs!M101),40),0)</f>
        <v>20</v>
      </c>
    </row>
    <row r="102" spans="1:15" ht="15.75">
      <c r="A102" s="33">
        <v>20120160</v>
      </c>
      <c r="B102" s="33" t="s">
        <v>34</v>
      </c>
      <c r="C102" s="13">
        <v>4.5</v>
      </c>
      <c r="D102" s="33"/>
      <c r="E102" s="13">
        <v>4.5</v>
      </c>
      <c r="F102" s="33"/>
      <c r="G102" s="36">
        <v>0.3</v>
      </c>
      <c r="H102" s="33"/>
      <c r="I102" s="13">
        <v>2.5</v>
      </c>
      <c r="J102" s="3"/>
      <c r="K102" s="14">
        <v>5</v>
      </c>
      <c r="L102" s="9"/>
      <c r="M102" s="46">
        <v>6.8</v>
      </c>
      <c r="N102" s="26"/>
      <c r="O102" s="86">
        <f>ROUND(MIN(((((((M102+K102)+I102)+G102)+E102)+C102)+Labs!M102),40),0)</f>
        <v>31</v>
      </c>
    </row>
    <row r="103" spans="1:15" ht="15.75">
      <c r="A103" s="33">
        <v>20120161</v>
      </c>
      <c r="B103" s="33" t="s">
        <v>34</v>
      </c>
      <c r="C103" s="14">
        <v>6.2</v>
      </c>
      <c r="D103" s="33"/>
      <c r="E103" s="14">
        <v>4.5</v>
      </c>
      <c r="F103" s="33"/>
      <c r="G103" s="14">
        <v>0.3</v>
      </c>
      <c r="H103" s="33"/>
      <c r="I103" s="33">
        <v>4</v>
      </c>
      <c r="J103" s="3"/>
      <c r="K103" s="13">
        <v>2.6</v>
      </c>
      <c r="L103" s="9"/>
      <c r="M103" s="26"/>
      <c r="N103" s="26"/>
      <c r="O103" s="86">
        <f>ROUND(MIN(((((((M103+K103)+I103)+G103)+E103)+C103)+Labs!M103),40),0)</f>
        <v>25</v>
      </c>
    </row>
    <row r="104" spans="1:15" ht="15.75">
      <c r="A104" s="33">
        <v>20120163</v>
      </c>
      <c r="B104" s="33" t="s">
        <v>34</v>
      </c>
      <c r="C104" s="68"/>
      <c r="D104" s="33"/>
      <c r="E104" s="33"/>
      <c r="F104" s="33"/>
      <c r="G104" s="33"/>
      <c r="H104" s="33"/>
      <c r="I104" s="33"/>
      <c r="J104" s="3"/>
      <c r="K104" s="3"/>
      <c r="L104" s="9"/>
      <c r="M104" s="26"/>
      <c r="N104" s="26"/>
      <c r="O104" s="86">
        <f>ROUND(MIN(((((((M104+K104)+I104)+G104)+E104)+C104)+Labs!M104),40),0)</f>
        <v>0</v>
      </c>
    </row>
    <row r="105" spans="1:15" ht="26.25">
      <c r="A105" s="33">
        <v>20120164</v>
      </c>
      <c r="B105" s="33" t="s">
        <v>34</v>
      </c>
      <c r="C105" s="14">
        <v>5.5</v>
      </c>
      <c r="D105" s="33"/>
      <c r="E105" s="14">
        <v>5.6</v>
      </c>
      <c r="F105" s="33"/>
      <c r="G105" s="13">
        <v>-1</v>
      </c>
      <c r="H105" s="13" t="s">
        <v>85</v>
      </c>
      <c r="I105" s="13">
        <v>1.5</v>
      </c>
      <c r="J105" s="3"/>
      <c r="K105" s="67">
        <v>6</v>
      </c>
      <c r="L105" s="9"/>
      <c r="M105" s="26"/>
      <c r="N105" s="26"/>
      <c r="O105" s="86">
        <f>ROUND(MIN(((((((M105+K105)+I105)+G105)+E105)+C105)+Labs!M105),40),0)</f>
        <v>28</v>
      </c>
    </row>
    <row r="106" spans="1:15" ht="15.75">
      <c r="A106" s="33">
        <v>20120165</v>
      </c>
      <c r="B106" s="33" t="s">
        <v>34</v>
      </c>
      <c r="C106" s="14">
        <v>5.7</v>
      </c>
      <c r="D106" s="33"/>
      <c r="E106" s="14">
        <v>4.5</v>
      </c>
      <c r="F106" s="33"/>
      <c r="G106" s="36">
        <v>0.25</v>
      </c>
      <c r="H106" s="33"/>
      <c r="I106" s="33">
        <f>15.5/4</f>
        <v>3.875</v>
      </c>
      <c r="J106" s="3"/>
      <c r="K106" s="13">
        <v>4.5999999999999996</v>
      </c>
      <c r="L106" s="9"/>
      <c r="M106" s="26"/>
      <c r="N106" s="26"/>
      <c r="O106" s="86">
        <f>ROUND(MIN(((((((M106+K106)+I106)+G106)+E106)+C106)+Labs!M106),40),0)</f>
        <v>29</v>
      </c>
    </row>
    <row r="107" spans="1:15" ht="15.75">
      <c r="A107" s="33">
        <v>20120166</v>
      </c>
      <c r="B107" s="33" t="s">
        <v>34</v>
      </c>
      <c r="C107" s="14">
        <v>6.5</v>
      </c>
      <c r="D107" s="33"/>
      <c r="E107" s="13">
        <v>7.3</v>
      </c>
      <c r="F107" s="33"/>
      <c r="G107" s="14">
        <v>0.9</v>
      </c>
      <c r="H107" s="33"/>
      <c r="I107" s="14">
        <v>8</v>
      </c>
      <c r="J107" s="3"/>
      <c r="K107" s="14">
        <v>5.5</v>
      </c>
      <c r="L107" s="9"/>
      <c r="M107" s="18">
        <v>5.8</v>
      </c>
      <c r="N107" s="26"/>
      <c r="O107" s="86">
        <f>ROUND(MIN(((((((M107+K107)+I107)+G107)+E107)+C107)+Labs!M107),40),0)</f>
        <v>40</v>
      </c>
    </row>
    <row r="108" spans="1:15" ht="15.75">
      <c r="A108" s="33">
        <v>20120168</v>
      </c>
      <c r="B108" s="33" t="s">
        <v>34</v>
      </c>
      <c r="C108" s="14">
        <v>5.2</v>
      </c>
      <c r="D108" s="33"/>
      <c r="E108" s="14">
        <v>5</v>
      </c>
      <c r="F108" s="33"/>
      <c r="G108" s="14">
        <v>0.2</v>
      </c>
      <c r="H108" s="33"/>
      <c r="I108" s="16">
        <f>6/4</f>
        <v>1.5</v>
      </c>
      <c r="J108" s="3"/>
      <c r="K108" s="14">
        <v>3.5</v>
      </c>
      <c r="L108" s="9"/>
      <c r="M108" s="46">
        <v>7</v>
      </c>
      <c r="N108" s="26"/>
      <c r="O108" s="86">
        <f>ROUND(MIN(((((((M108+K108)+I108)+G108)+E108)+C108)+Labs!M108),40),0)</f>
        <v>31</v>
      </c>
    </row>
    <row r="109" spans="1:15" ht="15.75">
      <c r="A109" s="33">
        <v>20120170</v>
      </c>
      <c r="B109" s="33" t="s">
        <v>34</v>
      </c>
      <c r="C109" s="14">
        <v>5.7</v>
      </c>
      <c r="D109" s="33"/>
      <c r="E109" s="13">
        <v>4.9000000000000004</v>
      </c>
      <c r="F109" s="33"/>
      <c r="G109" s="14">
        <v>0.3</v>
      </c>
      <c r="H109" s="33"/>
      <c r="I109" s="27">
        <v>3</v>
      </c>
      <c r="J109" s="3"/>
      <c r="K109" s="14">
        <v>3.5</v>
      </c>
      <c r="L109" s="9"/>
      <c r="M109" s="18">
        <v>5.6</v>
      </c>
      <c r="N109" s="26"/>
      <c r="O109" s="86">
        <f>ROUND(MIN(((((((M109+K109)+I109)+G109)+E109)+C109)+Labs!M109),40),0)</f>
        <v>31</v>
      </c>
    </row>
    <row r="110" spans="1:15" ht="15.75">
      <c r="A110" s="33">
        <v>20120173</v>
      </c>
      <c r="B110" s="33" t="s">
        <v>34</v>
      </c>
      <c r="C110" s="14">
        <v>6</v>
      </c>
      <c r="D110" s="33"/>
      <c r="E110" s="13">
        <v>6.3</v>
      </c>
      <c r="F110" s="33"/>
      <c r="G110" s="33"/>
      <c r="H110" s="33"/>
      <c r="I110" s="21">
        <v>1.75</v>
      </c>
      <c r="J110" s="3"/>
      <c r="K110" s="14">
        <v>4.5</v>
      </c>
      <c r="L110" s="9"/>
      <c r="M110" s="18">
        <v>4.7</v>
      </c>
      <c r="N110" s="26"/>
      <c r="O110" s="86">
        <f>ROUND(MIN(((((((M110+K110)+I110)+G110)+E110)+C110)+Labs!M110),40),0)</f>
        <v>30</v>
      </c>
    </row>
    <row r="111" spans="1:15" ht="15.75">
      <c r="A111" s="33">
        <v>20120185</v>
      </c>
      <c r="B111" s="33" t="s">
        <v>34</v>
      </c>
      <c r="C111" s="14">
        <v>6</v>
      </c>
      <c r="D111" s="33"/>
      <c r="E111" s="14">
        <v>6</v>
      </c>
      <c r="F111" s="33"/>
      <c r="G111" s="13">
        <v>0.6</v>
      </c>
      <c r="H111" s="33"/>
      <c r="I111" s="33">
        <f>20/4</f>
        <v>5</v>
      </c>
      <c r="J111" s="3"/>
      <c r="K111" s="14">
        <v>5</v>
      </c>
      <c r="L111" s="9"/>
      <c r="M111" s="46">
        <v>6.2</v>
      </c>
      <c r="N111" s="26"/>
      <c r="O111" s="86">
        <f>ROUND(MIN(((((((M111+K111)+I111)+G111)+E111)+C111)+Labs!M111),40),0)</f>
        <v>39</v>
      </c>
    </row>
    <row r="112" spans="1:15" ht="15.75">
      <c r="A112" s="33">
        <v>20080511</v>
      </c>
      <c r="B112" s="33" t="s">
        <v>35</v>
      </c>
      <c r="C112" s="68"/>
      <c r="D112" s="33"/>
      <c r="E112" s="33"/>
      <c r="F112" s="33"/>
      <c r="G112" s="33"/>
      <c r="H112" s="33"/>
      <c r="I112" s="33">
        <f>21/4</f>
        <v>5.25</v>
      </c>
      <c r="J112" s="3"/>
      <c r="K112" s="3"/>
      <c r="L112" s="9"/>
      <c r="M112" s="26"/>
      <c r="N112" s="26"/>
      <c r="O112" s="86">
        <f>ROUND(MIN(((((((M112+K112)+I112)+G112)+E112)+C112)+Labs!M112),40),0)</f>
        <v>10</v>
      </c>
    </row>
    <row r="113" spans="1:15" ht="15.75">
      <c r="A113" s="33">
        <v>20120102</v>
      </c>
      <c r="B113" s="33" t="s">
        <v>35</v>
      </c>
      <c r="C113" s="14">
        <v>5.5</v>
      </c>
      <c r="D113" s="33"/>
      <c r="E113" s="14">
        <v>4.5</v>
      </c>
      <c r="F113" s="33"/>
      <c r="G113" s="16">
        <v>0.7</v>
      </c>
      <c r="H113" s="33"/>
      <c r="I113" s="21">
        <v>4.25</v>
      </c>
      <c r="J113" s="3"/>
      <c r="K113" s="14">
        <v>4.5</v>
      </c>
      <c r="L113" s="9"/>
      <c r="M113" s="46">
        <v>5.2</v>
      </c>
      <c r="N113" s="26"/>
      <c r="O113" s="86">
        <f>ROUND(MIN(((((((M113+K113)+I113)+G113)+E113)+C113)+Labs!M113),40),0)</f>
        <v>35</v>
      </c>
    </row>
    <row r="114" spans="1:15" ht="15.75">
      <c r="A114" s="33">
        <v>20120103</v>
      </c>
      <c r="B114" s="33" t="s">
        <v>35</v>
      </c>
      <c r="C114" s="13">
        <v>6</v>
      </c>
      <c r="D114" s="33"/>
      <c r="E114" s="13">
        <v>4.8</v>
      </c>
      <c r="F114" s="33"/>
      <c r="G114" s="11">
        <v>0</v>
      </c>
      <c r="H114" s="33"/>
      <c r="I114" s="16">
        <f>18/4</f>
        <v>4.5</v>
      </c>
      <c r="J114" s="3"/>
      <c r="K114" s="14">
        <v>0</v>
      </c>
      <c r="L114" s="59" t="s">
        <v>84</v>
      </c>
      <c r="M114" s="26"/>
      <c r="N114" s="26"/>
      <c r="O114" s="86">
        <f>ROUND(MIN(((((((M114+K114)+I114)+G114)+E114)+C114)+Labs!M114),40),0)</f>
        <v>23</v>
      </c>
    </row>
    <row r="115" spans="1:15" ht="15.75">
      <c r="A115" s="33">
        <v>20120108</v>
      </c>
      <c r="B115" s="33" t="s">
        <v>35</v>
      </c>
      <c r="C115" s="13">
        <v>5.5</v>
      </c>
      <c r="D115" s="33"/>
      <c r="E115" s="13">
        <v>4</v>
      </c>
      <c r="F115" s="13" t="s">
        <v>75</v>
      </c>
      <c r="G115" s="11">
        <v>0.5</v>
      </c>
      <c r="H115" s="33"/>
      <c r="I115" s="27">
        <v>4</v>
      </c>
      <c r="J115" s="3"/>
      <c r="K115" s="13">
        <v>2.5</v>
      </c>
      <c r="L115" s="9"/>
      <c r="M115" s="26"/>
      <c r="N115" s="26"/>
      <c r="O115" s="86">
        <f>ROUND(MIN(((((((M115+K115)+I115)+G115)+E115)+C115)+Labs!M115),40),0)</f>
        <v>27</v>
      </c>
    </row>
    <row r="116" spans="1:15" ht="15.75">
      <c r="A116" s="33">
        <v>20120119</v>
      </c>
      <c r="B116" s="33" t="s">
        <v>35</v>
      </c>
      <c r="C116" s="13">
        <v>0.4</v>
      </c>
      <c r="D116" s="33"/>
      <c r="E116" s="14">
        <v>1.5</v>
      </c>
      <c r="F116" s="33"/>
      <c r="G116" s="36">
        <v>0</v>
      </c>
      <c r="H116" s="33"/>
      <c r="I116" s="16">
        <f>4/4</f>
        <v>1</v>
      </c>
      <c r="J116" s="3"/>
      <c r="K116" s="68">
        <v>1.4</v>
      </c>
      <c r="L116" s="42"/>
      <c r="M116" s="26"/>
      <c r="N116" s="26"/>
      <c r="O116" s="86">
        <f>ROUND(MIN(((((((M116+K116)+I116)+G116)+E116)+C116)+Labs!M116),40),0)</f>
        <v>14</v>
      </c>
    </row>
    <row r="117" spans="1:15" ht="15.75">
      <c r="A117" s="33">
        <v>20120120</v>
      </c>
      <c r="B117" s="33" t="s">
        <v>35</v>
      </c>
      <c r="C117" s="14">
        <v>5.6</v>
      </c>
      <c r="D117" s="33"/>
      <c r="E117" s="14">
        <v>5</v>
      </c>
      <c r="F117" s="33"/>
      <c r="G117" s="11">
        <v>0.2</v>
      </c>
      <c r="H117" s="33"/>
      <c r="I117" s="16">
        <f>4/4</f>
        <v>1</v>
      </c>
      <c r="J117" s="3"/>
      <c r="K117" s="14">
        <v>3</v>
      </c>
      <c r="L117" s="9"/>
      <c r="M117" s="46">
        <v>2</v>
      </c>
      <c r="N117" s="26"/>
      <c r="O117" s="86">
        <f>ROUND(MIN(((((((M117+K117)+I117)+G117)+E117)+C117)+Labs!M117),40),0)</f>
        <v>25</v>
      </c>
    </row>
    <row r="118" spans="1:15" ht="15.75">
      <c r="A118" s="33">
        <v>20120121</v>
      </c>
      <c r="B118" s="33" t="s">
        <v>35</v>
      </c>
      <c r="C118" s="14">
        <v>5.2</v>
      </c>
      <c r="D118" s="33"/>
      <c r="E118" s="14">
        <v>5</v>
      </c>
      <c r="F118" s="33"/>
      <c r="G118" s="21">
        <v>0.1</v>
      </c>
      <c r="H118" s="33"/>
      <c r="I118" s="16">
        <f>4/4</f>
        <v>1</v>
      </c>
      <c r="J118" s="3"/>
      <c r="K118" s="14">
        <v>4.5</v>
      </c>
      <c r="L118" s="9"/>
      <c r="M118" s="46">
        <v>7.7</v>
      </c>
      <c r="N118" s="26"/>
      <c r="O118" s="86">
        <f>ROUND(MIN(((((((M118+K118)+I118)+G118)+E118)+C118)+Labs!M118),40),0)</f>
        <v>30</v>
      </c>
    </row>
    <row r="119" spans="1:15" ht="15.75">
      <c r="A119" s="33">
        <v>20120122</v>
      </c>
      <c r="B119" s="33" t="s">
        <v>35</v>
      </c>
      <c r="C119" s="14">
        <v>5.2</v>
      </c>
      <c r="D119" s="33"/>
      <c r="E119" s="14">
        <v>5</v>
      </c>
      <c r="F119" s="33"/>
      <c r="G119" s="21">
        <v>0.1</v>
      </c>
      <c r="H119" s="33"/>
      <c r="I119" s="33">
        <v>2</v>
      </c>
      <c r="J119" s="3"/>
      <c r="K119" s="14">
        <v>4.5</v>
      </c>
      <c r="L119" s="9"/>
      <c r="M119" s="46">
        <v>3</v>
      </c>
      <c r="N119" s="26"/>
      <c r="O119" s="86">
        <f>ROUND(MIN(((((((M119+K119)+I119)+G119)+E119)+C119)+Labs!M119),40),0)</f>
        <v>27</v>
      </c>
    </row>
    <row r="120" spans="1:15" ht="15.75">
      <c r="A120" s="33">
        <v>20120123</v>
      </c>
      <c r="B120" s="33" t="s">
        <v>35</v>
      </c>
      <c r="C120" s="13">
        <v>6</v>
      </c>
      <c r="D120" s="33"/>
      <c r="E120" s="14">
        <v>6</v>
      </c>
      <c r="F120" s="33"/>
      <c r="G120" s="13">
        <v>0.7</v>
      </c>
      <c r="H120" s="33"/>
      <c r="I120" s="33">
        <f>11/4</f>
        <v>2.75</v>
      </c>
      <c r="J120" s="3"/>
      <c r="K120" s="13">
        <v>3.7</v>
      </c>
      <c r="L120" s="9"/>
      <c r="M120" s="46">
        <v>5.8</v>
      </c>
      <c r="N120" s="26"/>
      <c r="O120" s="86">
        <f>ROUND(MIN(((((((M120+K120)+I120)+G120)+E120)+C120)+Labs!M120),40),0)</f>
        <v>33</v>
      </c>
    </row>
    <row r="121" spans="1:15" ht="15.75">
      <c r="A121" s="33">
        <v>20120124</v>
      </c>
      <c r="B121" s="33" t="s">
        <v>35</v>
      </c>
      <c r="C121" s="13">
        <v>4.5</v>
      </c>
      <c r="D121" s="33"/>
      <c r="E121" s="13">
        <v>4.5</v>
      </c>
      <c r="F121" s="33"/>
      <c r="G121" s="36">
        <v>0.25</v>
      </c>
      <c r="H121" s="33"/>
      <c r="I121" s="13">
        <v>2.5</v>
      </c>
      <c r="J121" s="3"/>
      <c r="K121" s="13">
        <v>2</v>
      </c>
      <c r="L121" s="9"/>
      <c r="M121" s="18">
        <v>3.7</v>
      </c>
      <c r="N121" s="26"/>
      <c r="O121" s="86">
        <f>ROUND(MIN(((((((M121+K121)+I121)+G121)+E121)+C121)+Labs!M121),40),0)</f>
        <v>24</v>
      </c>
    </row>
    <row r="122" spans="1:15" ht="15.75">
      <c r="A122" s="33">
        <v>20120125</v>
      </c>
      <c r="B122" s="33" t="s">
        <v>35</v>
      </c>
      <c r="C122" s="13">
        <v>5.2</v>
      </c>
      <c r="D122" s="33"/>
      <c r="E122" s="14">
        <v>6</v>
      </c>
      <c r="F122" s="33"/>
      <c r="G122" s="21">
        <v>0.2</v>
      </c>
      <c r="H122" s="33"/>
      <c r="I122" s="33">
        <f>15.5/4</f>
        <v>3.875</v>
      </c>
      <c r="J122" s="3"/>
      <c r="K122" s="13">
        <v>4.2</v>
      </c>
      <c r="L122" s="9"/>
      <c r="M122" s="26"/>
      <c r="N122" s="26"/>
      <c r="O122" s="86">
        <f>ROUND(MIN(((((((M122+K122)+I122)+G122)+E122)+C122)+Labs!M122),40),0)</f>
        <v>26</v>
      </c>
    </row>
    <row r="123" spans="1:15" ht="15.75">
      <c r="A123" s="33">
        <v>20120126</v>
      </c>
      <c r="B123" s="33" t="s">
        <v>35</v>
      </c>
      <c r="C123" s="14">
        <v>5.8</v>
      </c>
      <c r="D123" s="33"/>
      <c r="E123" s="13">
        <v>7.7</v>
      </c>
      <c r="F123" s="33"/>
      <c r="G123" s="21">
        <v>0.3</v>
      </c>
      <c r="H123" s="33"/>
      <c r="I123" s="14">
        <v>4.25</v>
      </c>
      <c r="J123" s="3"/>
      <c r="K123" s="14">
        <v>5.5</v>
      </c>
      <c r="L123" s="9"/>
      <c r="M123" s="18">
        <v>5.0999999999999996</v>
      </c>
      <c r="N123" s="26"/>
      <c r="O123" s="86">
        <f>ROUND(MIN(((((((M123+K123)+I123)+G123)+E123)+C123)+Labs!M123),40),0)</f>
        <v>39</v>
      </c>
    </row>
    <row r="124" spans="1:15" ht="15.75">
      <c r="A124" s="33">
        <v>20120127</v>
      </c>
      <c r="B124" s="33" t="s">
        <v>35</v>
      </c>
      <c r="C124" s="13">
        <v>6</v>
      </c>
      <c r="D124" s="33"/>
      <c r="E124" s="13">
        <v>5.8</v>
      </c>
      <c r="F124" s="33"/>
      <c r="G124" s="33"/>
      <c r="H124" s="33"/>
      <c r="I124" s="13">
        <v>3</v>
      </c>
      <c r="J124" s="3"/>
      <c r="K124" s="13">
        <v>4.3</v>
      </c>
      <c r="L124" s="9"/>
      <c r="M124" s="26"/>
      <c r="N124" s="26"/>
      <c r="O124" s="86">
        <f>ROUND(MIN(((((((M124+K124)+I124)+G124)+E124)+C124)+Labs!M124),40),0)</f>
        <v>26</v>
      </c>
    </row>
    <row r="125" spans="1:15" ht="15.75">
      <c r="A125" s="33">
        <v>20120128</v>
      </c>
      <c r="B125" s="33" t="s">
        <v>35</v>
      </c>
      <c r="C125" s="13">
        <v>2.5</v>
      </c>
      <c r="D125" s="33"/>
      <c r="E125" s="14">
        <v>4</v>
      </c>
      <c r="F125" s="33"/>
      <c r="G125" s="16">
        <v>0</v>
      </c>
      <c r="H125" s="33"/>
      <c r="I125" s="33">
        <v>2</v>
      </c>
      <c r="J125" s="3"/>
      <c r="K125" s="68">
        <v>0.7</v>
      </c>
      <c r="L125" s="42"/>
      <c r="M125" s="26"/>
      <c r="N125" s="26"/>
      <c r="O125" s="86">
        <f>ROUND(MIN(((((((M125+K125)+I125)+G125)+E125)+C125)+Labs!M125),40),0)</f>
        <v>15</v>
      </c>
    </row>
    <row r="126" spans="1:15" ht="15.75">
      <c r="A126" s="33">
        <v>20120129</v>
      </c>
      <c r="B126" s="33" t="s">
        <v>35</v>
      </c>
      <c r="C126" s="13">
        <v>5.2</v>
      </c>
      <c r="D126" s="33"/>
      <c r="E126" s="14">
        <v>6</v>
      </c>
      <c r="F126" s="33"/>
      <c r="G126" s="16">
        <v>0.4</v>
      </c>
      <c r="H126" s="33"/>
      <c r="I126" s="33">
        <f>10/4</f>
        <v>2.5</v>
      </c>
      <c r="J126" s="3"/>
      <c r="K126" s="13">
        <v>3</v>
      </c>
      <c r="L126" s="9"/>
      <c r="M126" s="46">
        <v>5.4</v>
      </c>
      <c r="N126" s="26"/>
      <c r="O126" s="86">
        <f>ROUND(MIN(((((((M126+K126)+I126)+G126)+E126)+C126)+Labs!M126),40),0)</f>
        <v>31</v>
      </c>
    </row>
    <row r="127" spans="1:15" ht="15.75">
      <c r="A127" s="33">
        <v>20120131</v>
      </c>
      <c r="B127" s="33" t="s">
        <v>35</v>
      </c>
      <c r="C127" s="13">
        <v>3.5</v>
      </c>
      <c r="D127" s="33"/>
      <c r="E127" s="13">
        <v>4.8</v>
      </c>
      <c r="F127" s="33"/>
      <c r="G127" s="14">
        <v>0.4</v>
      </c>
      <c r="H127" s="33"/>
      <c r="I127" s="16">
        <f>11/4</f>
        <v>2.75</v>
      </c>
      <c r="J127" s="3"/>
      <c r="K127" s="14">
        <v>3.5</v>
      </c>
      <c r="L127" s="9"/>
      <c r="M127" s="18">
        <v>1.5</v>
      </c>
      <c r="N127" s="26"/>
      <c r="O127" s="86">
        <f>ROUND(MIN(((((((M127+K127)+I127)+G127)+E127)+C127)+Labs!M127),40),0)</f>
        <v>26</v>
      </c>
    </row>
    <row r="128" spans="1:15" ht="15.75">
      <c r="A128" s="33">
        <v>20120132</v>
      </c>
      <c r="B128" s="33" t="s">
        <v>35</v>
      </c>
      <c r="C128" s="68"/>
      <c r="D128" s="33"/>
      <c r="E128" s="14">
        <v>3</v>
      </c>
      <c r="F128" s="33"/>
      <c r="G128" s="21">
        <v>0</v>
      </c>
      <c r="H128" s="33"/>
      <c r="I128" s="27">
        <v>4</v>
      </c>
      <c r="J128" s="3"/>
      <c r="K128" s="14">
        <v>6</v>
      </c>
      <c r="L128" s="9"/>
      <c r="M128" s="46">
        <v>8.1</v>
      </c>
      <c r="N128" s="26"/>
      <c r="O128" s="86">
        <f>ROUND(MIN(((((((M128+K128)+I128)+G128)+E128)+C128)+Labs!M128),40),0)</f>
        <v>29</v>
      </c>
    </row>
    <row r="129" spans="1:15" ht="15.75">
      <c r="A129" s="33">
        <v>20120133</v>
      </c>
      <c r="B129" s="33" t="s">
        <v>35</v>
      </c>
      <c r="C129" s="14">
        <v>4.8</v>
      </c>
      <c r="D129" s="33"/>
      <c r="E129" s="13">
        <v>2.1</v>
      </c>
      <c r="F129" s="13" t="s">
        <v>75</v>
      </c>
      <c r="G129" s="33"/>
      <c r="H129" s="33"/>
      <c r="I129" s="33">
        <f>6/4</f>
        <v>1.5</v>
      </c>
      <c r="J129" s="3"/>
      <c r="K129" s="14">
        <v>2</v>
      </c>
      <c r="L129" s="9"/>
      <c r="M129" s="26"/>
      <c r="N129" s="26"/>
      <c r="O129" s="86">
        <f>ROUND(MIN(((((((M129+K129)+I129)+G129)+E129)+C129)+Labs!M129),40),0)</f>
        <v>16</v>
      </c>
    </row>
    <row r="130" spans="1:15" ht="15.75">
      <c r="A130" s="33">
        <v>20120134</v>
      </c>
      <c r="B130" s="33" t="s">
        <v>35</v>
      </c>
      <c r="C130" s="14">
        <v>4.4000000000000004</v>
      </c>
      <c r="D130" s="33"/>
      <c r="E130" s="13">
        <v>2.9</v>
      </c>
      <c r="F130" s="68"/>
      <c r="G130" s="36">
        <v>0.2</v>
      </c>
      <c r="H130" s="33"/>
      <c r="I130" s="33">
        <v>2</v>
      </c>
      <c r="J130" s="3"/>
      <c r="K130" s="14">
        <v>3</v>
      </c>
      <c r="L130" s="9"/>
      <c r="M130" s="46">
        <v>7</v>
      </c>
      <c r="N130" s="26"/>
      <c r="O130" s="86">
        <f>ROUND(MIN(((((((M130+K130)+I130)+G130)+E130)+C130)+Labs!M130),40),0)</f>
        <v>27</v>
      </c>
    </row>
    <row r="131" spans="1:15" ht="15.75">
      <c r="A131" s="33">
        <v>20120136</v>
      </c>
      <c r="B131" s="33" t="s">
        <v>35</v>
      </c>
      <c r="C131" s="14">
        <v>5</v>
      </c>
      <c r="D131" s="33"/>
      <c r="E131" s="13">
        <v>5</v>
      </c>
      <c r="F131" s="33"/>
      <c r="G131" s="16">
        <v>0</v>
      </c>
      <c r="H131" s="33"/>
      <c r="I131" s="33">
        <f>16/4</f>
        <v>4</v>
      </c>
      <c r="J131" s="3"/>
      <c r="K131" s="14">
        <v>3.5</v>
      </c>
      <c r="L131" s="9"/>
      <c r="M131" s="46">
        <v>5.3</v>
      </c>
      <c r="N131" s="26"/>
      <c r="O131" s="86">
        <f>ROUND(MIN(((((((M131+K131)+I131)+G131)+E131)+C131)+Labs!M131),40),0)</f>
        <v>33</v>
      </c>
    </row>
    <row r="132" spans="1:15" ht="15.75">
      <c r="A132" s="33">
        <v>20120137</v>
      </c>
      <c r="B132" s="33" t="s">
        <v>35</v>
      </c>
      <c r="C132" s="68"/>
      <c r="D132" s="33"/>
      <c r="E132" s="13">
        <v>3.1</v>
      </c>
      <c r="F132" s="13" t="s">
        <v>75</v>
      </c>
      <c r="G132" s="33"/>
      <c r="H132" s="33"/>
      <c r="I132" s="33">
        <f>13/4</f>
        <v>3.25</v>
      </c>
      <c r="J132" s="3"/>
      <c r="K132" s="14">
        <v>0</v>
      </c>
      <c r="L132" s="59" t="s">
        <v>84</v>
      </c>
      <c r="M132" s="26"/>
      <c r="N132" s="26"/>
      <c r="O132" s="86">
        <f>ROUND(MIN(((((((M132+K132)+I132)+G132)+E132)+C132)+Labs!M132),40),0)</f>
        <v>13</v>
      </c>
    </row>
    <row r="133" spans="1:15" ht="15.75">
      <c r="A133" s="33">
        <v>20120138</v>
      </c>
      <c r="B133" s="33" t="s">
        <v>35</v>
      </c>
      <c r="C133" s="13">
        <v>5</v>
      </c>
      <c r="D133" s="33"/>
      <c r="E133" s="13">
        <v>5.2</v>
      </c>
      <c r="F133" s="33"/>
      <c r="G133" s="21">
        <v>0.4</v>
      </c>
      <c r="H133" s="33"/>
      <c r="I133" s="13">
        <v>3</v>
      </c>
      <c r="J133" s="3"/>
      <c r="K133" s="13">
        <v>4.8</v>
      </c>
      <c r="L133" s="9"/>
      <c r="M133" s="46">
        <v>6.3</v>
      </c>
      <c r="N133" s="26"/>
      <c r="O133" s="86">
        <f>ROUND(MIN(((((((M133+K133)+I133)+G133)+E133)+C133)+Labs!M133),40),0)</f>
        <v>35</v>
      </c>
    </row>
    <row r="134" spans="1:15" ht="15.75">
      <c r="A134" s="33">
        <v>20120140</v>
      </c>
      <c r="B134" s="33" t="s">
        <v>35</v>
      </c>
      <c r="C134" s="14">
        <v>5.7</v>
      </c>
      <c r="D134" s="33"/>
      <c r="E134" s="13">
        <v>4.3</v>
      </c>
      <c r="F134" s="33"/>
      <c r="G134" s="33"/>
      <c r="H134" s="33"/>
      <c r="I134" s="27">
        <v>5</v>
      </c>
      <c r="J134" s="3"/>
      <c r="K134" s="13">
        <v>4</v>
      </c>
      <c r="L134" s="9"/>
      <c r="M134" s="26"/>
      <c r="N134" s="26"/>
      <c r="O134" s="86">
        <f>ROUND(MIN(((((((M134+K134)+I134)+G134)+E134)+C134)+Labs!M134),40),0)</f>
        <v>27</v>
      </c>
    </row>
    <row r="135" spans="1:15" ht="15.75">
      <c r="A135" s="33">
        <v>20120141</v>
      </c>
      <c r="B135" s="33" t="s">
        <v>35</v>
      </c>
      <c r="C135" s="14">
        <v>5.3</v>
      </c>
      <c r="D135" s="33"/>
      <c r="E135" s="14">
        <v>6</v>
      </c>
      <c r="F135" s="33"/>
      <c r="G135" s="16">
        <v>0.3</v>
      </c>
      <c r="H135" s="33"/>
      <c r="I135" s="16">
        <f>10/4</f>
        <v>2.5</v>
      </c>
      <c r="J135" s="3"/>
      <c r="K135" s="14">
        <v>3.5</v>
      </c>
      <c r="L135" s="9"/>
      <c r="M135" s="46">
        <v>7.7</v>
      </c>
      <c r="N135" s="26"/>
      <c r="O135" s="86">
        <f>ROUND(MIN(((((((M135+K135)+I135)+G135)+E135)+C135)+Labs!M135),40),0)</f>
        <v>33</v>
      </c>
    </row>
    <row r="136" spans="1:15" ht="15.75">
      <c r="A136" s="33">
        <v>20120142</v>
      </c>
      <c r="B136" s="33" t="s">
        <v>35</v>
      </c>
      <c r="C136" s="14">
        <v>6</v>
      </c>
      <c r="D136" s="33"/>
      <c r="E136" s="13">
        <v>5.3</v>
      </c>
      <c r="F136" s="33"/>
      <c r="G136" s="13">
        <v>0.85</v>
      </c>
      <c r="H136" s="33"/>
      <c r="I136" s="33">
        <f>18.5/4</f>
        <v>4.625</v>
      </c>
      <c r="J136" s="3"/>
      <c r="K136" s="13">
        <v>4</v>
      </c>
      <c r="L136" s="9"/>
      <c r="M136" s="18">
        <v>6.7</v>
      </c>
      <c r="N136" s="26"/>
      <c r="O136" s="86">
        <f>ROUND(MIN(((((((M136+K136)+I136)+G136)+E136)+C136)+Labs!M136),40),0)</f>
        <v>37</v>
      </c>
    </row>
    <row r="137" spans="1:15" ht="15.75">
      <c r="A137" s="33">
        <v>20120412</v>
      </c>
      <c r="B137" s="33" t="s">
        <v>35</v>
      </c>
      <c r="C137" s="68"/>
      <c r="D137" s="33"/>
      <c r="E137" s="14">
        <v>4.5</v>
      </c>
      <c r="F137" s="33"/>
      <c r="G137" s="36">
        <v>0.7</v>
      </c>
      <c r="H137" s="33"/>
      <c r="I137" s="13">
        <v>2</v>
      </c>
      <c r="J137" s="3"/>
      <c r="K137" s="14">
        <v>6.5</v>
      </c>
      <c r="L137" s="9"/>
      <c r="M137" s="46">
        <v>7.35</v>
      </c>
      <c r="N137" s="26"/>
      <c r="O137" s="86">
        <f>ROUND(MIN(((((((M137+K137)+I137)+G137)+E137)+C137)+Labs!M137),40),0)</f>
        <v>31</v>
      </c>
    </row>
    <row r="138" spans="1:15" ht="15.75">
      <c r="A138" s="33">
        <v>20120092</v>
      </c>
      <c r="B138" s="33" t="s">
        <v>36</v>
      </c>
      <c r="C138" s="21">
        <v>4.5</v>
      </c>
      <c r="D138" s="33"/>
      <c r="E138" s="67">
        <v>5</v>
      </c>
      <c r="F138" s="33"/>
      <c r="G138" s="11">
        <v>0.4</v>
      </c>
      <c r="H138" s="33"/>
      <c r="I138" s="13">
        <v>3</v>
      </c>
      <c r="J138" s="3"/>
      <c r="K138" s="21">
        <v>3.6</v>
      </c>
      <c r="L138" s="9"/>
      <c r="M138" s="52">
        <v>4.5</v>
      </c>
      <c r="N138" s="26"/>
      <c r="O138" s="86">
        <f>ROUND(MIN(((((((M138+K138)+I138)+G138)+E138)+C138)+Labs!M138),40),0)</f>
        <v>31</v>
      </c>
    </row>
    <row r="139" spans="1:15" ht="15.75">
      <c r="A139" s="33">
        <v>20120095</v>
      </c>
      <c r="B139" s="33" t="s">
        <v>36</v>
      </c>
      <c r="C139" s="21">
        <v>4</v>
      </c>
      <c r="D139" s="33"/>
      <c r="E139" s="67">
        <v>4.4000000000000004</v>
      </c>
      <c r="F139" s="33"/>
      <c r="G139" s="11">
        <v>0.5</v>
      </c>
      <c r="H139" s="33"/>
      <c r="I139" s="13">
        <v>2.5</v>
      </c>
      <c r="J139" s="3"/>
      <c r="K139" s="21">
        <v>2.1</v>
      </c>
      <c r="L139" s="9"/>
      <c r="M139" s="51">
        <v>4</v>
      </c>
      <c r="N139" s="26"/>
      <c r="O139" s="86">
        <f>ROUND(MIN(((((((M139+K139)+I139)+G139)+E139)+C139)+Labs!M139),40),0)</f>
        <v>27</v>
      </c>
    </row>
    <row r="140" spans="1:15" ht="15.75">
      <c r="A140" s="33">
        <v>20120096</v>
      </c>
      <c r="B140" s="33" t="s">
        <v>36</v>
      </c>
      <c r="C140" s="21">
        <v>4.5</v>
      </c>
      <c r="D140" s="33"/>
      <c r="E140" s="67">
        <v>6</v>
      </c>
      <c r="F140" s="33"/>
      <c r="G140" s="13">
        <v>0.55000000000000004</v>
      </c>
      <c r="H140" s="33"/>
      <c r="I140" s="33">
        <v>4</v>
      </c>
      <c r="J140" s="3"/>
      <c r="K140" s="67">
        <v>4.75</v>
      </c>
      <c r="L140" s="9"/>
      <c r="M140" s="52">
        <v>3.5</v>
      </c>
      <c r="N140" s="26"/>
      <c r="O140" s="86">
        <f>ROUND(MIN(((((((M140+K140)+I140)+G140)+E140)+C140)+Labs!M140),40),0)</f>
        <v>33</v>
      </c>
    </row>
    <row r="141" spans="1:15" ht="15.75">
      <c r="A141" s="33">
        <v>20120098</v>
      </c>
      <c r="B141" s="33" t="s">
        <v>36</v>
      </c>
      <c r="C141" s="21">
        <v>6</v>
      </c>
      <c r="D141" s="33"/>
      <c r="E141" s="67">
        <v>6</v>
      </c>
      <c r="F141" s="33"/>
      <c r="G141" s="13">
        <v>0.3</v>
      </c>
      <c r="H141" s="33"/>
      <c r="I141" s="27">
        <v>4</v>
      </c>
      <c r="J141" s="3"/>
      <c r="K141" s="21">
        <v>5</v>
      </c>
      <c r="L141" s="9"/>
      <c r="M141" s="52">
        <v>5.5</v>
      </c>
      <c r="N141" s="26"/>
      <c r="O141" s="86">
        <f>ROUND(MIN(((((((M141+K141)+I141)+G141)+E141)+C141)+Labs!M141),40),0)</f>
        <v>36</v>
      </c>
    </row>
    <row r="142" spans="1:15" ht="26.25">
      <c r="A142" s="33">
        <v>20120099</v>
      </c>
      <c r="B142" s="33" t="s">
        <v>36</v>
      </c>
      <c r="C142" s="21">
        <v>4.5</v>
      </c>
      <c r="D142" s="33"/>
      <c r="E142" s="67">
        <v>2.4</v>
      </c>
      <c r="F142" s="67" t="s">
        <v>86</v>
      </c>
      <c r="G142" s="13">
        <v>0.8</v>
      </c>
      <c r="H142" s="33"/>
      <c r="I142" s="27">
        <v>3</v>
      </c>
      <c r="J142" s="3"/>
      <c r="K142" s="21">
        <v>1</v>
      </c>
      <c r="L142" s="9"/>
      <c r="M142" s="52">
        <v>5.7</v>
      </c>
      <c r="N142" s="26"/>
      <c r="O142" s="86">
        <f>ROUND(MIN(((((((M142+K142)+I142)+G142)+E142)+C142)+Labs!M142),40),0)</f>
        <v>27</v>
      </c>
    </row>
    <row r="143" spans="1:15" ht="15.75">
      <c r="A143" s="33">
        <v>20120100</v>
      </c>
      <c r="B143" s="33" t="s">
        <v>36</v>
      </c>
      <c r="C143" s="21">
        <v>6</v>
      </c>
      <c r="D143" s="33"/>
      <c r="E143" s="67">
        <v>5.5</v>
      </c>
      <c r="F143" s="33"/>
      <c r="G143" s="11">
        <v>0.5</v>
      </c>
      <c r="H143" s="33"/>
      <c r="I143" s="33">
        <f>16/4</f>
        <v>4</v>
      </c>
      <c r="J143" s="3"/>
      <c r="K143" s="21">
        <v>3</v>
      </c>
      <c r="L143" s="9"/>
      <c r="M143" s="52">
        <v>0</v>
      </c>
      <c r="N143" s="52" t="s">
        <v>87</v>
      </c>
      <c r="O143" s="86">
        <f>ROUND(MIN(((((((M143+K143)+I143)+G143)+E143)+C143)+Labs!M143),40),0)</f>
        <v>27</v>
      </c>
    </row>
    <row r="144" spans="1:15" ht="15.75">
      <c r="A144" s="33">
        <v>20120101</v>
      </c>
      <c r="B144" s="33" t="s">
        <v>36</v>
      </c>
      <c r="C144" s="68"/>
      <c r="D144" s="33"/>
      <c r="E144" s="33"/>
      <c r="F144" s="33"/>
      <c r="G144" s="33"/>
      <c r="H144" s="33"/>
      <c r="I144" s="33"/>
      <c r="J144" s="3"/>
      <c r="K144" s="3"/>
      <c r="L144" s="9"/>
      <c r="M144" s="26"/>
      <c r="N144" s="26"/>
      <c r="O144" s="86">
        <f>ROUND(MIN(((((((M144+K144)+I144)+G144)+E144)+C144)+Labs!M144),40),0)</f>
        <v>2</v>
      </c>
    </row>
    <row r="145" spans="1:15" ht="15.75">
      <c r="A145" s="33">
        <v>20120104</v>
      </c>
      <c r="B145" s="33" t="s">
        <v>36</v>
      </c>
      <c r="C145" s="21">
        <v>5</v>
      </c>
      <c r="D145" s="33"/>
      <c r="E145" s="67">
        <v>6</v>
      </c>
      <c r="F145" s="33"/>
      <c r="G145" s="33"/>
      <c r="H145" s="33"/>
      <c r="I145" s="13">
        <v>2</v>
      </c>
      <c r="J145" s="3"/>
      <c r="K145" s="21">
        <v>2.1</v>
      </c>
      <c r="L145" s="9"/>
      <c r="M145" s="70">
        <v>4.5</v>
      </c>
      <c r="N145" s="26"/>
      <c r="O145" s="86">
        <f>ROUND(MIN(((((((M145+K145)+I145)+G145)+E145)+C145)+Labs!M145),40),0)</f>
        <v>30</v>
      </c>
    </row>
    <row r="146" spans="1:15" ht="15.75">
      <c r="A146" s="33">
        <v>20120107</v>
      </c>
      <c r="B146" s="33" t="s">
        <v>36</v>
      </c>
      <c r="C146" s="21">
        <v>6</v>
      </c>
      <c r="D146" s="33"/>
      <c r="E146" s="67">
        <v>5</v>
      </c>
      <c r="F146" s="33"/>
      <c r="G146" s="33"/>
      <c r="H146" s="33"/>
      <c r="I146" s="33">
        <f>8/4</f>
        <v>2</v>
      </c>
      <c r="J146" s="3"/>
      <c r="K146" s="21">
        <v>3.6</v>
      </c>
      <c r="L146" s="9"/>
      <c r="M146" s="70">
        <v>0.4</v>
      </c>
      <c r="N146" s="26"/>
      <c r="O146" s="86">
        <f>ROUND(MIN(((((((M146+K146)+I146)+G146)+E146)+C146)+Labs!M146),40),0)</f>
        <v>27</v>
      </c>
    </row>
    <row r="147" spans="1:15" ht="15.75">
      <c r="A147" s="33">
        <v>20120110</v>
      </c>
      <c r="B147" s="33" t="s">
        <v>36</v>
      </c>
      <c r="C147" s="68"/>
      <c r="D147" s="33"/>
      <c r="E147" s="33"/>
      <c r="F147" s="33"/>
      <c r="G147" s="33"/>
      <c r="H147" s="33"/>
      <c r="I147" s="33"/>
      <c r="J147" s="3"/>
      <c r="K147" s="3"/>
      <c r="L147" s="9"/>
      <c r="M147" s="26"/>
      <c r="N147" s="26"/>
      <c r="O147" s="86">
        <f>ROUND(MIN(((((((M147+K147)+I147)+G147)+E147)+C147)+Labs!M147),40),0)</f>
        <v>0</v>
      </c>
    </row>
    <row r="148" spans="1:15" ht="26.25">
      <c r="A148" s="33">
        <v>20120111</v>
      </c>
      <c r="B148" s="33" t="s">
        <v>36</v>
      </c>
      <c r="C148" s="21">
        <v>4</v>
      </c>
      <c r="D148" s="33"/>
      <c r="E148" s="21">
        <v>4.5</v>
      </c>
      <c r="F148" s="33"/>
      <c r="G148" s="11">
        <v>0.8</v>
      </c>
      <c r="H148" s="33"/>
      <c r="I148" s="16">
        <f>5/4</f>
        <v>1.25</v>
      </c>
      <c r="J148" s="3"/>
      <c r="K148" s="3"/>
      <c r="L148" s="9"/>
      <c r="M148" s="52">
        <v>4.3</v>
      </c>
      <c r="N148" s="52" t="s">
        <v>88</v>
      </c>
      <c r="O148" s="86">
        <f>ROUND(MIN(((((((M148+K148)+I148)+G148)+E148)+C148)+Labs!M148),40),0)</f>
        <v>22</v>
      </c>
    </row>
    <row r="149" spans="1:15" ht="15.75">
      <c r="A149" s="33">
        <v>20120112</v>
      </c>
      <c r="B149" s="33" t="s">
        <v>36</v>
      </c>
      <c r="C149" s="21">
        <v>6</v>
      </c>
      <c r="D149" s="33"/>
      <c r="E149" s="67">
        <v>5.9</v>
      </c>
      <c r="F149" s="33"/>
      <c r="G149" s="16">
        <v>0</v>
      </c>
      <c r="H149" s="33"/>
      <c r="I149" s="33">
        <f>13/4</f>
        <v>3.25</v>
      </c>
      <c r="J149" s="3"/>
      <c r="K149" s="21">
        <v>2.1</v>
      </c>
      <c r="L149" s="9"/>
      <c r="M149" s="51">
        <v>5</v>
      </c>
      <c r="N149" s="26"/>
      <c r="O149" s="86">
        <f>ROUND(MIN(((((((M149+K149)+I149)+G149)+E149)+C149)+Labs!M149),40),0)</f>
        <v>31</v>
      </c>
    </row>
    <row r="150" spans="1:15" ht="15.75">
      <c r="A150" s="33">
        <v>20120115</v>
      </c>
      <c r="B150" s="33" t="s">
        <v>36</v>
      </c>
      <c r="C150" s="21">
        <v>6</v>
      </c>
      <c r="D150" s="33"/>
      <c r="E150" s="67">
        <v>4.25</v>
      </c>
      <c r="F150" s="33"/>
      <c r="G150" s="16">
        <v>0.3</v>
      </c>
      <c r="H150" s="33"/>
      <c r="I150" s="13">
        <v>1</v>
      </c>
      <c r="J150" s="3"/>
      <c r="K150" s="21">
        <v>2.7</v>
      </c>
      <c r="L150" s="9"/>
      <c r="M150" s="10">
        <v>1.7</v>
      </c>
      <c r="N150" s="26"/>
      <c r="O150" s="86">
        <f>ROUND(MIN(((((((M150+K150)+I150)+G150)+E150)+C150)+Labs!M150),40),0)</f>
        <v>25</v>
      </c>
    </row>
    <row r="151" spans="1:15" ht="15.75">
      <c r="A151" s="33">
        <v>20120116</v>
      </c>
      <c r="B151" s="33" t="s">
        <v>36</v>
      </c>
      <c r="C151" s="21">
        <v>0.5</v>
      </c>
      <c r="D151" s="33"/>
      <c r="E151" s="33"/>
      <c r="F151" s="33"/>
      <c r="G151" s="11">
        <v>0</v>
      </c>
      <c r="H151" s="33"/>
      <c r="I151" s="27">
        <v>3</v>
      </c>
      <c r="J151" s="3"/>
      <c r="K151" s="3"/>
      <c r="L151" s="9"/>
      <c r="M151" s="26"/>
      <c r="N151" s="26"/>
      <c r="O151" s="86">
        <f>ROUND(MIN(((((((M151+K151)+I151)+G151)+E151)+C151)+Labs!M151),40),0)</f>
        <v>9</v>
      </c>
    </row>
    <row r="152" spans="1:15" ht="64.5">
      <c r="A152" s="33">
        <v>20120117</v>
      </c>
      <c r="B152" s="33" t="s">
        <v>36</v>
      </c>
      <c r="C152" s="68"/>
      <c r="D152" s="33"/>
      <c r="E152" s="67">
        <v>1.5</v>
      </c>
      <c r="F152" s="21" t="s">
        <v>89</v>
      </c>
      <c r="G152" s="33"/>
      <c r="H152" s="33"/>
      <c r="I152" s="16">
        <f>4/4</f>
        <v>1</v>
      </c>
      <c r="J152" s="3"/>
      <c r="K152" s="3"/>
      <c r="L152" s="9"/>
      <c r="M152" s="26"/>
      <c r="N152" s="26"/>
      <c r="O152" s="86">
        <f>ROUND(MIN(((((((M152+K152)+I152)+G152)+E152)+C152)+Labs!M152),40),0)</f>
        <v>10</v>
      </c>
    </row>
    <row r="153" spans="1:15" ht="15.75">
      <c r="A153" s="33">
        <v>20120118</v>
      </c>
      <c r="B153" s="33" t="s">
        <v>36</v>
      </c>
      <c r="C153" s="68"/>
      <c r="D153" s="33"/>
      <c r="E153" s="67">
        <v>2.25</v>
      </c>
      <c r="F153" s="33"/>
      <c r="G153" s="33"/>
      <c r="H153" s="33"/>
      <c r="I153" s="33">
        <f>6/4</f>
        <v>1.5</v>
      </c>
      <c r="J153" s="3"/>
      <c r="K153" s="67">
        <v>2</v>
      </c>
      <c r="L153" s="9"/>
      <c r="M153" s="26"/>
      <c r="N153" s="26"/>
      <c r="O153" s="86">
        <f>ROUND(MIN(((((((M153+K153)+I153)+G153)+E153)+C153)+Labs!M153),40),0)</f>
        <v>11</v>
      </c>
    </row>
    <row r="154" spans="1:15" ht="15.75">
      <c r="A154" s="33">
        <v>20120135</v>
      </c>
      <c r="B154" s="33" t="s">
        <v>36</v>
      </c>
      <c r="C154" s="21">
        <v>6</v>
      </c>
      <c r="D154" s="33"/>
      <c r="E154" s="67">
        <v>5.9</v>
      </c>
      <c r="F154" s="33"/>
      <c r="G154" s="36">
        <v>0.1</v>
      </c>
      <c r="H154" s="33"/>
      <c r="I154" s="13">
        <v>2</v>
      </c>
      <c r="J154" s="3"/>
      <c r="K154" s="21">
        <v>2.1</v>
      </c>
      <c r="L154" s="9"/>
      <c r="M154" s="51">
        <v>6.1</v>
      </c>
      <c r="N154" s="26"/>
      <c r="O154" s="86">
        <f>ROUND(MIN(((((((M154+K154)+I154)+G154)+E154)+C154)+Labs!M154),40),0)</f>
        <v>30</v>
      </c>
    </row>
    <row r="155" spans="1:15" ht="15.75">
      <c r="A155" s="33">
        <v>20120139</v>
      </c>
      <c r="B155" s="33" t="s">
        <v>36</v>
      </c>
      <c r="C155" s="21">
        <v>4</v>
      </c>
      <c r="D155" s="33"/>
      <c r="E155" s="67">
        <v>4.5</v>
      </c>
      <c r="F155" s="33"/>
      <c r="G155" s="16">
        <v>0.2</v>
      </c>
      <c r="H155" s="33"/>
      <c r="I155" s="27">
        <v>3</v>
      </c>
      <c r="J155" s="3"/>
      <c r="K155" s="21">
        <v>5.2</v>
      </c>
      <c r="L155" s="9"/>
      <c r="M155" s="52">
        <v>4</v>
      </c>
      <c r="N155" s="26"/>
      <c r="O155" s="86">
        <f>ROUND(MIN(((((((M155+K155)+I155)+G155)+E155)+C155)+Labs!M155),40),0)</f>
        <v>30</v>
      </c>
    </row>
    <row r="156" spans="1:15" ht="15.75">
      <c r="A156" s="33">
        <v>20120175</v>
      </c>
      <c r="B156" s="33" t="s">
        <v>36</v>
      </c>
      <c r="C156" s="21">
        <v>6</v>
      </c>
      <c r="D156" s="33"/>
      <c r="E156" s="67">
        <v>6</v>
      </c>
      <c r="F156" s="33"/>
      <c r="G156" s="21">
        <v>0.3</v>
      </c>
      <c r="H156" s="33"/>
      <c r="I156" s="21">
        <v>2.75</v>
      </c>
      <c r="J156" s="3"/>
      <c r="K156" s="21">
        <v>5.2</v>
      </c>
      <c r="L156" s="9"/>
      <c r="M156" s="52">
        <v>4</v>
      </c>
      <c r="N156" s="26"/>
      <c r="O156" s="86">
        <f>ROUND(MIN(((((((M156+K156)+I156)+G156)+E156)+C156)+Labs!M156),40),0)</f>
        <v>33</v>
      </c>
    </row>
    <row r="157" spans="1:15" ht="15.75">
      <c r="A157" s="33">
        <v>20120282</v>
      </c>
      <c r="B157" s="33" t="s">
        <v>36</v>
      </c>
      <c r="C157" s="21">
        <v>6</v>
      </c>
      <c r="D157" s="33"/>
      <c r="E157" s="67">
        <v>4.5</v>
      </c>
      <c r="F157" s="33"/>
      <c r="G157" s="11">
        <v>0.5</v>
      </c>
      <c r="H157" s="33"/>
      <c r="I157" s="33"/>
      <c r="J157" s="3"/>
      <c r="K157" s="21">
        <v>5</v>
      </c>
      <c r="L157" s="9"/>
      <c r="M157" s="52">
        <v>5.6</v>
      </c>
      <c r="N157" s="26"/>
      <c r="O157" s="86">
        <f>ROUND(MIN(((((((M157+K157)+I157)+G157)+E157)+C157)+Labs!M157),40),0)</f>
        <v>31</v>
      </c>
    </row>
    <row r="158" spans="1:15" ht="15.75">
      <c r="A158" s="33">
        <v>20120385</v>
      </c>
      <c r="B158" s="33" t="s">
        <v>36</v>
      </c>
      <c r="C158" s="21">
        <v>6</v>
      </c>
      <c r="D158" s="33"/>
      <c r="E158" s="67">
        <v>5.5</v>
      </c>
      <c r="F158" s="33"/>
      <c r="G158" s="14">
        <v>0.5</v>
      </c>
      <c r="H158" s="33"/>
      <c r="I158" s="13">
        <v>2</v>
      </c>
      <c r="J158" s="3"/>
      <c r="K158" s="21">
        <v>4.2</v>
      </c>
      <c r="L158" s="9"/>
      <c r="M158" s="52">
        <v>5</v>
      </c>
      <c r="N158" s="26"/>
      <c r="O158" s="86">
        <f>ROUND(MIN(((((((M158+K158)+I158)+G158)+E158)+C158)+Labs!M158),40),0)</f>
        <v>33</v>
      </c>
    </row>
    <row r="159" spans="1:15" ht="15.75">
      <c r="A159" s="33">
        <v>20120441</v>
      </c>
      <c r="B159" s="33" t="s">
        <v>36</v>
      </c>
      <c r="C159" s="21">
        <v>6</v>
      </c>
      <c r="D159" s="33"/>
      <c r="E159" s="67">
        <v>4.5</v>
      </c>
      <c r="F159" s="33"/>
      <c r="G159" s="13">
        <v>0.55000000000000004</v>
      </c>
      <c r="H159" s="33"/>
      <c r="I159" s="33">
        <f>9/4</f>
        <v>2.25</v>
      </c>
      <c r="J159" s="3"/>
      <c r="K159" s="21">
        <v>4.5999999999999996</v>
      </c>
      <c r="L159" s="9"/>
      <c r="M159" s="52">
        <v>5.5</v>
      </c>
      <c r="N159" s="26"/>
      <c r="O159" s="86">
        <f>ROUND(MIN(((((((M159+K159)+I159)+G159)+E159)+C159)+Labs!M159),40),0)</f>
        <v>32</v>
      </c>
    </row>
    <row r="160" spans="1:15" ht="15.75">
      <c r="A160" s="33">
        <v>20120449</v>
      </c>
      <c r="B160" s="33" t="s">
        <v>36</v>
      </c>
      <c r="C160" s="21">
        <v>5.5</v>
      </c>
      <c r="D160" s="33"/>
      <c r="E160" s="21">
        <v>4.5</v>
      </c>
      <c r="F160" s="33"/>
      <c r="G160" s="13">
        <v>0.65</v>
      </c>
      <c r="H160" s="33"/>
      <c r="I160" s="13">
        <v>1.5</v>
      </c>
      <c r="J160" s="3"/>
      <c r="K160" s="3"/>
      <c r="L160" s="9"/>
      <c r="M160" s="70">
        <v>2.4</v>
      </c>
      <c r="N160" s="26"/>
      <c r="O160" s="86">
        <f>ROUND(MIN(((((((M160+K160)+I160)+G160)+E160)+C160)+Labs!M160),40),0)</f>
        <v>24</v>
      </c>
    </row>
    <row r="161" spans="1:15" ht="15.75">
      <c r="A161" s="33">
        <v>20120475</v>
      </c>
      <c r="B161" s="33" t="s">
        <v>36</v>
      </c>
      <c r="C161" s="21">
        <v>5.5</v>
      </c>
      <c r="D161" s="33"/>
      <c r="E161" s="21">
        <v>4</v>
      </c>
      <c r="F161" s="33"/>
      <c r="G161" s="14">
        <v>0.3</v>
      </c>
      <c r="H161" s="33"/>
      <c r="I161" s="33">
        <f>13/4</f>
        <v>3.25</v>
      </c>
      <c r="J161" s="3"/>
      <c r="K161" s="67">
        <v>3</v>
      </c>
      <c r="L161" s="9"/>
      <c r="M161" s="70">
        <v>4.4000000000000004</v>
      </c>
      <c r="N161" s="26"/>
      <c r="O161" s="86">
        <f>ROUND(MIN(((((((M161+K161)+I161)+G161)+E161)+C161)+Labs!M161),40),0)</f>
        <v>26</v>
      </c>
    </row>
    <row r="162" spans="1:15" ht="26.25">
      <c r="A162" s="33">
        <v>20120065</v>
      </c>
      <c r="B162" s="33" t="s">
        <v>37</v>
      </c>
      <c r="C162" s="21">
        <v>6</v>
      </c>
      <c r="D162" s="33"/>
      <c r="E162" s="67">
        <v>4.75</v>
      </c>
      <c r="F162" s="33"/>
      <c r="G162" s="11">
        <v>1.2</v>
      </c>
      <c r="H162" s="33"/>
      <c r="I162" s="27">
        <v>8</v>
      </c>
      <c r="J162" s="3"/>
      <c r="K162" s="67">
        <v>6</v>
      </c>
      <c r="L162" s="49"/>
      <c r="M162" s="52">
        <v>7</v>
      </c>
      <c r="N162" s="52" t="s">
        <v>90</v>
      </c>
      <c r="O162" s="86">
        <f>ROUND(MIN(((((((M162+K162)+I162)+G162)+E162)+C162)+Labs!M162),40),0)</f>
        <v>40</v>
      </c>
    </row>
    <row r="163" spans="1:15" ht="51.75">
      <c r="A163" s="33">
        <v>20120066</v>
      </c>
      <c r="B163" s="33" t="s">
        <v>37</v>
      </c>
      <c r="C163" s="21">
        <v>2.5</v>
      </c>
      <c r="D163" s="33"/>
      <c r="E163" s="67">
        <v>4.25</v>
      </c>
      <c r="F163" s="33"/>
      <c r="G163" s="14">
        <v>0.5</v>
      </c>
      <c r="H163" s="33"/>
      <c r="I163" s="16">
        <f>9/4</f>
        <v>2.25</v>
      </c>
      <c r="J163" s="3"/>
      <c r="K163" s="67">
        <v>3.75</v>
      </c>
      <c r="L163" s="32" t="s">
        <v>91</v>
      </c>
      <c r="M163" s="52">
        <v>7.5</v>
      </c>
      <c r="N163" s="52" t="s">
        <v>90</v>
      </c>
      <c r="O163" s="86">
        <f>ROUND(MIN(((((((M163+K163)+I163)+G163)+E163)+C163)+Labs!M163),40),0)</f>
        <v>29</v>
      </c>
    </row>
    <row r="164" spans="1:15" ht="51.75">
      <c r="A164" s="33">
        <v>20120067</v>
      </c>
      <c r="B164" s="33" t="s">
        <v>37</v>
      </c>
      <c r="C164" s="21">
        <v>5.5</v>
      </c>
      <c r="D164" s="33"/>
      <c r="E164" s="67">
        <v>5</v>
      </c>
      <c r="F164" s="67" t="s">
        <v>92</v>
      </c>
      <c r="G164" s="13">
        <v>0.65</v>
      </c>
      <c r="H164" s="33"/>
      <c r="I164" s="27">
        <v>5</v>
      </c>
      <c r="J164" s="3"/>
      <c r="K164" s="67">
        <v>3.75</v>
      </c>
      <c r="L164" s="32" t="s">
        <v>91</v>
      </c>
      <c r="M164" s="52">
        <v>7.5</v>
      </c>
      <c r="N164" s="52" t="s">
        <v>90</v>
      </c>
      <c r="O164" s="86">
        <f>ROUND(MIN(((((((M164+K164)+I164)+G164)+E164)+C164)+Labs!M164),40),0)</f>
        <v>35</v>
      </c>
    </row>
    <row r="165" spans="1:15" ht="15.75">
      <c r="A165" s="33">
        <v>20120069</v>
      </c>
      <c r="B165" s="33" t="s">
        <v>37</v>
      </c>
      <c r="C165" s="21">
        <v>6</v>
      </c>
      <c r="D165" s="33"/>
      <c r="E165" s="67">
        <v>4.5</v>
      </c>
      <c r="F165" s="33"/>
      <c r="G165" s="21">
        <v>0.2</v>
      </c>
      <c r="H165" s="33"/>
      <c r="I165" s="27">
        <v>2</v>
      </c>
      <c r="J165" s="3"/>
      <c r="K165" s="67">
        <v>5.8</v>
      </c>
      <c r="L165" s="49"/>
      <c r="M165" s="26"/>
      <c r="N165" s="26"/>
      <c r="O165" s="86">
        <f>ROUND(MIN(((((((M165+K165)+I165)+G165)+E165)+C165)+Labs!M165),40),0)</f>
        <v>23</v>
      </c>
    </row>
    <row r="166" spans="1:15" ht="51.75">
      <c r="A166" s="33">
        <v>20120070</v>
      </c>
      <c r="B166" s="33" t="s">
        <v>37</v>
      </c>
      <c r="C166" s="21">
        <v>4.5</v>
      </c>
      <c r="D166" s="33"/>
      <c r="E166" s="67">
        <v>3.75</v>
      </c>
      <c r="F166" s="33"/>
      <c r="G166" s="16">
        <v>0.6</v>
      </c>
      <c r="H166" s="33"/>
      <c r="I166" s="21">
        <v>4</v>
      </c>
      <c r="J166" s="3"/>
      <c r="K166" s="67">
        <v>3.75</v>
      </c>
      <c r="L166" s="32" t="s">
        <v>91</v>
      </c>
      <c r="M166" s="52">
        <v>7.5</v>
      </c>
      <c r="N166" s="52" t="s">
        <v>90</v>
      </c>
      <c r="O166" s="86">
        <f>ROUND(MIN(((((((M166+K166)+I166)+G166)+E166)+C166)+Labs!M166),40),0)</f>
        <v>31</v>
      </c>
    </row>
    <row r="167" spans="1:15" ht="15.75">
      <c r="A167" s="33">
        <v>20120071</v>
      </c>
      <c r="B167" s="33" t="s">
        <v>37</v>
      </c>
      <c r="C167" s="21">
        <v>5.5</v>
      </c>
      <c r="D167" s="33"/>
      <c r="E167" s="67">
        <v>6</v>
      </c>
      <c r="F167" s="33"/>
      <c r="G167" s="16">
        <v>1.1000000000000001</v>
      </c>
      <c r="H167" s="33"/>
      <c r="I167" s="16">
        <v>2.25</v>
      </c>
      <c r="J167" s="33"/>
      <c r="K167" s="67">
        <v>5</v>
      </c>
      <c r="L167" s="49"/>
      <c r="M167" s="52">
        <v>3</v>
      </c>
      <c r="N167" s="26"/>
      <c r="O167" s="86">
        <f>ROUND(MIN(((((((M167+K167)+I167)+G167)+E167)+C167)+Labs!M167),40),0)</f>
        <v>33</v>
      </c>
    </row>
    <row r="168" spans="1:15" ht="15.75">
      <c r="A168" s="33">
        <v>20120072</v>
      </c>
      <c r="B168" s="33" t="s">
        <v>37</v>
      </c>
      <c r="C168" s="21">
        <v>4.5</v>
      </c>
      <c r="D168" s="33"/>
      <c r="E168" s="67">
        <v>5.8</v>
      </c>
      <c r="F168" s="6"/>
      <c r="G168" s="36">
        <v>0.95</v>
      </c>
      <c r="H168" s="33"/>
      <c r="I168" s="14">
        <v>4.25</v>
      </c>
      <c r="J168" s="3"/>
      <c r="K168" s="67">
        <v>2.5</v>
      </c>
      <c r="L168" s="9"/>
      <c r="M168" s="26"/>
      <c r="N168" s="26"/>
      <c r="O168" s="86">
        <f>ROUND(MIN(((((((M168+K168)+I168)+G168)+E168)+C168)+Labs!M168),40),0)</f>
        <v>25</v>
      </c>
    </row>
    <row r="169" spans="1:15" ht="15.75">
      <c r="A169" s="33">
        <v>20120074</v>
      </c>
      <c r="B169" s="33" t="s">
        <v>37</v>
      </c>
      <c r="C169" s="21">
        <v>6</v>
      </c>
      <c r="D169" s="33"/>
      <c r="E169" s="67">
        <v>3.5</v>
      </c>
      <c r="F169" s="33"/>
      <c r="G169" s="11">
        <v>0.2</v>
      </c>
      <c r="H169" s="33"/>
      <c r="I169" s="33">
        <v>3</v>
      </c>
      <c r="J169" s="3"/>
      <c r="K169" s="3"/>
      <c r="L169" s="9"/>
      <c r="M169" s="26"/>
      <c r="N169" s="26"/>
      <c r="O169" s="86">
        <f>ROUND(MIN(((((((M169+K169)+I169)+G169)+E169)+C169)+Labs!M169),40),0)</f>
        <v>23</v>
      </c>
    </row>
    <row r="170" spans="1:15" ht="15.75">
      <c r="A170" s="33">
        <v>20120075</v>
      </c>
      <c r="B170" s="33" t="s">
        <v>37</v>
      </c>
      <c r="C170" s="21">
        <v>5.5</v>
      </c>
      <c r="D170" s="33"/>
      <c r="E170" s="67">
        <v>4.5</v>
      </c>
      <c r="F170" s="33"/>
      <c r="G170" s="21">
        <v>0</v>
      </c>
      <c r="H170" s="33"/>
      <c r="I170" s="16">
        <f>12/4</f>
        <v>3</v>
      </c>
      <c r="J170" s="3"/>
      <c r="K170" s="4">
        <v>2.1</v>
      </c>
      <c r="L170" s="9"/>
      <c r="M170" s="26"/>
      <c r="N170" s="26"/>
      <c r="O170" s="86">
        <f>ROUND(MIN(((((((M170+K170)+I170)+G170)+E170)+C170)+Labs!M170),40),0)</f>
        <v>21</v>
      </c>
    </row>
    <row r="171" spans="1:15" ht="26.25">
      <c r="A171" s="33">
        <v>20120076</v>
      </c>
      <c r="B171" s="33" t="s">
        <v>37</v>
      </c>
      <c r="C171" s="21">
        <v>6</v>
      </c>
      <c r="D171" s="33"/>
      <c r="E171" s="67">
        <v>5.25</v>
      </c>
      <c r="F171" s="33"/>
      <c r="G171" s="33">
        <v>1</v>
      </c>
      <c r="H171" s="33" t="s">
        <v>93</v>
      </c>
      <c r="I171" s="16">
        <f>13/4</f>
        <v>3.25</v>
      </c>
      <c r="J171" s="3"/>
      <c r="K171" s="67">
        <v>5.5</v>
      </c>
      <c r="L171" s="9"/>
      <c r="M171" s="51">
        <v>10</v>
      </c>
      <c r="N171" s="51" t="s">
        <v>83</v>
      </c>
      <c r="O171" s="86">
        <f>ROUND(MIN(((((((M171+K171)+I171)+G171)+E171)+C171)+Labs!M171),40),0)</f>
        <v>38</v>
      </c>
    </row>
    <row r="172" spans="1:15" ht="15.75">
      <c r="A172" s="33">
        <v>20120077</v>
      </c>
      <c r="B172" s="33" t="s">
        <v>37</v>
      </c>
      <c r="C172" s="21">
        <v>6</v>
      </c>
      <c r="D172" s="33"/>
      <c r="E172" s="67">
        <v>4.7</v>
      </c>
      <c r="F172" s="33"/>
      <c r="G172" s="16">
        <v>0.5</v>
      </c>
      <c r="H172" s="33"/>
      <c r="I172" s="33">
        <f>15/4</f>
        <v>3.75</v>
      </c>
      <c r="J172" s="3"/>
      <c r="K172" s="4">
        <v>2.5</v>
      </c>
      <c r="L172" s="66" t="s">
        <v>1</v>
      </c>
      <c r="M172" s="52">
        <v>4.0999999999999996</v>
      </c>
      <c r="N172" s="26"/>
      <c r="O172" s="86">
        <f>ROUND(MIN(((((((M172+K172)+I172)+G172)+E172)+C172)+Labs!M172),40),0)</f>
        <v>31</v>
      </c>
    </row>
    <row r="173" spans="1:15" ht="15.75">
      <c r="A173" s="33">
        <v>20120078</v>
      </c>
      <c r="B173" s="33" t="s">
        <v>37</v>
      </c>
      <c r="C173" s="21">
        <v>6</v>
      </c>
      <c r="D173" s="33"/>
      <c r="E173" s="67">
        <v>5.4</v>
      </c>
      <c r="F173" s="33"/>
      <c r="G173" s="13">
        <v>1</v>
      </c>
      <c r="H173" s="33"/>
      <c r="I173" s="33">
        <f>23/4</f>
        <v>5.75</v>
      </c>
      <c r="J173" s="3"/>
      <c r="K173" s="67">
        <v>6</v>
      </c>
      <c r="L173" s="9"/>
      <c r="M173" s="52">
        <v>5.7</v>
      </c>
      <c r="N173" s="26"/>
      <c r="O173" s="86">
        <f>ROUND(MIN(((((((M173+K173)+I173)+G173)+E173)+C173)+Labs!M173),40),0)</f>
        <v>40</v>
      </c>
    </row>
    <row r="174" spans="1:15" ht="15.75">
      <c r="A174" s="33">
        <v>20120079</v>
      </c>
      <c r="B174" s="33" t="s">
        <v>37</v>
      </c>
      <c r="C174" s="21">
        <v>3</v>
      </c>
      <c r="D174" s="33"/>
      <c r="E174" s="67">
        <v>2</v>
      </c>
      <c r="F174" s="33"/>
      <c r="G174" s="21">
        <v>0</v>
      </c>
      <c r="H174" s="33"/>
      <c r="I174" s="16">
        <f>3/4</f>
        <v>0.75</v>
      </c>
      <c r="J174" s="3"/>
      <c r="K174" s="67">
        <v>2</v>
      </c>
      <c r="L174" s="9"/>
      <c r="M174" s="26"/>
      <c r="N174" s="26"/>
      <c r="O174" s="86">
        <f>ROUND(MIN(((((((M174+K174)+I174)+G174)+E174)+C174)+Labs!M174),40),0)</f>
        <v>15</v>
      </c>
    </row>
    <row r="175" spans="1:15" ht="15.75">
      <c r="A175" s="33">
        <v>20120082</v>
      </c>
      <c r="B175" s="33" t="s">
        <v>37</v>
      </c>
      <c r="C175" s="21">
        <v>6</v>
      </c>
      <c r="D175" s="33"/>
      <c r="E175" s="67">
        <v>5.5</v>
      </c>
      <c r="F175" s="33"/>
      <c r="G175" s="33"/>
      <c r="H175" s="33"/>
      <c r="I175" s="33">
        <f>16/4</f>
        <v>4</v>
      </c>
      <c r="J175" s="3"/>
      <c r="K175" s="4">
        <v>5.0999999999999996</v>
      </c>
      <c r="L175" s="9"/>
      <c r="M175" s="26"/>
      <c r="N175" s="26"/>
      <c r="O175" s="86">
        <f>ROUND(MIN(((((((M175+K175)+I175)+G175)+E175)+C175)+Labs!M175),40),0)</f>
        <v>27</v>
      </c>
    </row>
    <row r="176" spans="1:15" ht="15.75">
      <c r="A176" s="33">
        <v>20120083</v>
      </c>
      <c r="B176" s="33" t="s">
        <v>37</v>
      </c>
      <c r="C176" s="21">
        <v>3</v>
      </c>
      <c r="D176" s="33"/>
      <c r="E176" s="67">
        <v>2.5</v>
      </c>
      <c r="F176" s="33"/>
      <c r="G176" s="11">
        <v>0.3</v>
      </c>
      <c r="H176" s="33"/>
      <c r="I176" s="16">
        <f>12/4</f>
        <v>3</v>
      </c>
      <c r="J176" s="68"/>
      <c r="K176" s="4">
        <v>1.2</v>
      </c>
      <c r="L176" s="9"/>
      <c r="M176" s="26"/>
      <c r="N176" s="26"/>
      <c r="O176" s="86">
        <f>ROUND(MIN(((((((M176+K176)+I176)+G176)+E176)+C176)+Labs!M176),40),0)</f>
        <v>16</v>
      </c>
    </row>
    <row r="177" spans="1:15" ht="15.75">
      <c r="A177" s="33">
        <v>20120084</v>
      </c>
      <c r="B177" s="33" t="s">
        <v>37</v>
      </c>
      <c r="C177" s="21">
        <v>4</v>
      </c>
      <c r="D177" s="33"/>
      <c r="E177" s="33"/>
      <c r="F177" s="33"/>
      <c r="G177" s="33"/>
      <c r="H177" s="33"/>
      <c r="I177" s="33">
        <f>7/4</f>
        <v>1.75</v>
      </c>
      <c r="J177" s="3"/>
      <c r="K177" s="67">
        <v>6</v>
      </c>
      <c r="L177" s="9"/>
      <c r="M177" s="26"/>
      <c r="N177" s="26"/>
      <c r="O177" s="86">
        <f>ROUND(MIN(((((((M177+K177)+I177)+G177)+E177)+C177)+Labs!M177),40),0)</f>
        <v>18</v>
      </c>
    </row>
    <row r="178" spans="1:15" ht="15.75">
      <c r="A178" s="33">
        <v>20120085</v>
      </c>
      <c r="B178" s="33" t="s">
        <v>37</v>
      </c>
      <c r="C178" s="68"/>
      <c r="D178" s="33"/>
      <c r="E178" s="33"/>
      <c r="F178" s="33"/>
      <c r="G178" s="33"/>
      <c r="H178" s="33"/>
      <c r="I178" s="33">
        <f>6/4</f>
        <v>1.5</v>
      </c>
      <c r="J178" s="3"/>
      <c r="K178" s="3"/>
      <c r="L178" s="9"/>
      <c r="M178" s="26"/>
      <c r="N178" s="26"/>
      <c r="O178" s="86">
        <f>ROUND(MIN(((((((M178+K178)+I178)+G178)+E178)+C178)+Labs!M178),40),0)</f>
        <v>8</v>
      </c>
    </row>
    <row r="179" spans="1:15" ht="15.75">
      <c r="A179" s="33">
        <v>20120087</v>
      </c>
      <c r="B179" s="33" t="s">
        <v>37</v>
      </c>
      <c r="C179" s="21">
        <v>5</v>
      </c>
      <c r="D179" s="33"/>
      <c r="E179" s="67">
        <v>4.5</v>
      </c>
      <c r="F179" s="33"/>
      <c r="G179" s="33"/>
      <c r="H179" s="33"/>
      <c r="I179" s="16">
        <f>4/4</f>
        <v>1</v>
      </c>
      <c r="J179" s="3"/>
      <c r="K179" s="3"/>
      <c r="L179" s="9"/>
      <c r="M179" s="26"/>
      <c r="N179" s="26"/>
      <c r="O179" s="86">
        <f>ROUND(MIN(((((((M179+K179)+I179)+G179)+E179)+C179)+Labs!M179),40),0)</f>
        <v>15</v>
      </c>
    </row>
    <row r="180" spans="1:15" ht="15.75">
      <c r="A180" s="33">
        <v>20120089</v>
      </c>
      <c r="B180" s="33" t="s">
        <v>37</v>
      </c>
      <c r="C180" s="67">
        <v>4.8</v>
      </c>
      <c r="D180" s="6"/>
      <c r="E180" s="67">
        <v>5.7</v>
      </c>
      <c r="F180" s="6"/>
      <c r="G180" s="33"/>
      <c r="H180" s="33"/>
      <c r="I180" s="33">
        <f>18/4</f>
        <v>4.5</v>
      </c>
      <c r="J180" s="3"/>
      <c r="K180" s="67">
        <v>2</v>
      </c>
      <c r="L180" s="9"/>
      <c r="M180" s="26"/>
      <c r="N180" s="26"/>
      <c r="O180" s="86">
        <f>ROUND(MIN(((((((M180+K180)+I180)+G180)+E180)+C180)+Labs!M180),40),0)</f>
        <v>23</v>
      </c>
    </row>
    <row r="181" spans="1:15" ht="15.75">
      <c r="A181" s="33">
        <v>20120090</v>
      </c>
      <c r="B181" s="33" t="s">
        <v>37</v>
      </c>
      <c r="C181" s="67">
        <v>4</v>
      </c>
      <c r="D181" s="6"/>
      <c r="E181" s="67">
        <v>6</v>
      </c>
      <c r="F181" s="33"/>
      <c r="G181" s="36">
        <v>0.1</v>
      </c>
      <c r="H181" s="33"/>
      <c r="I181" s="13">
        <v>3</v>
      </c>
      <c r="J181" s="3"/>
      <c r="K181" s="4">
        <v>4.5</v>
      </c>
      <c r="L181" s="9"/>
      <c r="M181" s="26"/>
      <c r="N181" s="26"/>
      <c r="O181" s="86">
        <f>ROUND(MIN(((((((M181+K181)+I181)+G181)+E181)+C181)+Labs!M181),40),0)</f>
        <v>22</v>
      </c>
    </row>
    <row r="182" spans="1:15" ht="15.75">
      <c r="A182" s="33">
        <v>20120091</v>
      </c>
      <c r="B182" s="33" t="s">
        <v>37</v>
      </c>
      <c r="C182" s="21">
        <v>6</v>
      </c>
      <c r="D182" s="6"/>
      <c r="E182" s="67">
        <v>5</v>
      </c>
      <c r="F182" s="33"/>
      <c r="G182" s="33"/>
      <c r="H182" s="33"/>
      <c r="I182" s="33">
        <v>2</v>
      </c>
      <c r="J182" s="3"/>
      <c r="K182" s="3"/>
      <c r="L182" s="9"/>
      <c r="M182" s="26"/>
      <c r="N182" s="26"/>
      <c r="O182" s="86">
        <f>ROUND(MIN(((((((M182+K182)+I182)+G182)+E182)+C182)+Labs!M182),40),0)</f>
        <v>18</v>
      </c>
    </row>
    <row r="183" spans="1:15" ht="26.25">
      <c r="A183" s="33">
        <v>20120344</v>
      </c>
      <c r="B183" s="33" t="s">
        <v>37</v>
      </c>
      <c r="C183" s="67">
        <v>3.5</v>
      </c>
      <c r="D183" s="67" t="s">
        <v>94</v>
      </c>
      <c r="E183" s="67">
        <v>5</v>
      </c>
      <c r="F183" s="33"/>
      <c r="G183" s="11">
        <v>0.5</v>
      </c>
      <c r="H183" s="33"/>
      <c r="I183" s="16">
        <f>4/4</f>
        <v>1</v>
      </c>
      <c r="J183" s="3"/>
      <c r="K183" s="67">
        <v>2</v>
      </c>
      <c r="L183" s="9"/>
      <c r="M183" s="26"/>
      <c r="N183" s="26"/>
      <c r="O183" s="86">
        <f>ROUND(MIN(((((((M183+K183)+I183)+G183)+E183)+C183)+Labs!M183),40),0)</f>
        <v>18</v>
      </c>
    </row>
    <row r="184" spans="1:15" ht="15.75">
      <c r="A184" s="33">
        <v>20120453</v>
      </c>
      <c r="B184" s="33" t="s">
        <v>37</v>
      </c>
      <c r="C184" s="21">
        <v>3.5</v>
      </c>
      <c r="D184" s="33"/>
      <c r="E184" s="67">
        <v>4</v>
      </c>
      <c r="F184" s="33"/>
      <c r="G184" s="36">
        <v>0.65</v>
      </c>
      <c r="H184" s="33"/>
      <c r="I184" s="14">
        <v>2.5</v>
      </c>
      <c r="J184" s="3"/>
      <c r="K184" s="4">
        <v>5.2</v>
      </c>
      <c r="L184" s="66"/>
      <c r="M184" s="52">
        <v>3.5</v>
      </c>
      <c r="N184" s="26"/>
      <c r="O184" s="86">
        <f>ROUND(MIN(((((((M184+K184)+I184)+G184)+E184)+C184)+Labs!M184),40),0)</f>
        <v>29</v>
      </c>
    </row>
    <row r="185" spans="1:15" ht="15.75">
      <c r="A185" s="33">
        <v>20030271</v>
      </c>
      <c r="B185" s="33" t="s">
        <v>38</v>
      </c>
      <c r="C185" s="68"/>
      <c r="D185" s="33"/>
      <c r="E185" s="33"/>
      <c r="F185" s="33"/>
      <c r="G185" s="33"/>
      <c r="H185" s="33"/>
      <c r="I185" s="33"/>
      <c r="J185" s="3"/>
      <c r="K185" s="3"/>
      <c r="L185" s="9"/>
      <c r="M185" s="26"/>
      <c r="N185" s="26"/>
      <c r="O185" s="86">
        <f>ROUND(MIN(((((((M185+K185)+I185)+G185)+E185)+C185)+Labs!M185),40),0)</f>
        <v>0</v>
      </c>
    </row>
    <row r="186" spans="1:15" ht="15.75">
      <c r="A186" s="33">
        <v>20040265</v>
      </c>
      <c r="B186" s="33" t="s">
        <v>38</v>
      </c>
      <c r="C186" s="68"/>
      <c r="D186" s="33"/>
      <c r="E186" s="33"/>
      <c r="F186" s="33"/>
      <c r="G186" s="33"/>
      <c r="H186" s="33"/>
      <c r="I186" s="33"/>
      <c r="J186" s="3"/>
      <c r="K186" s="3"/>
      <c r="L186" s="9"/>
      <c r="M186" s="26"/>
      <c r="N186" s="26"/>
      <c r="O186" s="86">
        <f>ROUND(MIN(((((((M186+K186)+I186)+G186)+E186)+C186)+Labs!M186),40),0)</f>
        <v>0</v>
      </c>
    </row>
    <row r="187" spans="1:15" ht="15.75">
      <c r="A187" s="33">
        <v>20050087</v>
      </c>
      <c r="B187" s="33" t="s">
        <v>38</v>
      </c>
      <c r="C187" s="68"/>
      <c r="D187" s="33"/>
      <c r="E187" s="33"/>
      <c r="F187" s="33"/>
      <c r="G187" s="33"/>
      <c r="H187" s="33"/>
      <c r="I187" s="33"/>
      <c r="J187" s="3"/>
      <c r="K187" s="3"/>
      <c r="L187" s="9"/>
      <c r="M187" s="26"/>
      <c r="N187" s="26"/>
      <c r="O187" s="86">
        <f>ROUND(MIN(((((((M187+K187)+I187)+G187)+E187)+C187)+Labs!M187),40),0)</f>
        <v>0</v>
      </c>
    </row>
    <row r="188" spans="1:15" ht="15.75">
      <c r="A188" s="33">
        <v>20050107</v>
      </c>
      <c r="B188" s="33" t="s">
        <v>38</v>
      </c>
      <c r="C188" s="68"/>
      <c r="D188" s="33"/>
      <c r="E188" s="33"/>
      <c r="F188" s="33"/>
      <c r="G188" s="33"/>
      <c r="H188" s="33"/>
      <c r="I188" s="33"/>
      <c r="J188" s="3"/>
      <c r="K188" s="3"/>
      <c r="L188" s="9"/>
      <c r="M188" s="26"/>
      <c r="N188" s="26"/>
      <c r="O188" s="86">
        <f>ROUND(MIN(((((((M188+K188)+I188)+G188)+E188)+C188)+Labs!M188),40),0)</f>
        <v>4</v>
      </c>
    </row>
    <row r="189" spans="1:15" ht="15.75">
      <c r="A189" s="33">
        <v>20050325</v>
      </c>
      <c r="B189" s="33" t="s">
        <v>38</v>
      </c>
      <c r="C189" s="68"/>
      <c r="D189" s="33"/>
      <c r="E189" s="33"/>
      <c r="F189" s="33"/>
      <c r="G189" s="33"/>
      <c r="H189" s="33"/>
      <c r="I189" s="33"/>
      <c r="J189" s="3"/>
      <c r="K189" s="3"/>
      <c r="L189" s="9"/>
      <c r="M189" s="26"/>
      <c r="N189" s="26"/>
      <c r="O189" s="86">
        <f>ROUND(MIN(((((((M189+K189)+I189)+G189)+E189)+C189)+Labs!M189),40),0)</f>
        <v>2</v>
      </c>
    </row>
    <row r="190" spans="1:15" ht="15.75">
      <c r="A190" s="33">
        <v>20060116</v>
      </c>
      <c r="B190" s="33" t="s">
        <v>38</v>
      </c>
      <c r="C190" s="68"/>
      <c r="D190" s="33"/>
      <c r="E190" s="24">
        <v>2.9</v>
      </c>
      <c r="F190" s="33"/>
      <c r="G190" s="33"/>
      <c r="H190" s="33"/>
      <c r="I190" s="21">
        <v>1.5</v>
      </c>
      <c r="J190" s="3"/>
      <c r="K190" s="3"/>
      <c r="L190" s="9"/>
      <c r="M190" s="26"/>
      <c r="N190" s="26"/>
      <c r="O190" s="86">
        <f>ROUND(MIN(((((((M190+K190)+I190)+G190)+E190)+C190)+Labs!M190),40),0)</f>
        <v>13</v>
      </c>
    </row>
    <row r="191" spans="1:15" ht="15.75">
      <c r="A191" s="33">
        <v>20060150</v>
      </c>
      <c r="B191" s="33" t="s">
        <v>38</v>
      </c>
      <c r="C191" s="11">
        <v>5.5</v>
      </c>
      <c r="D191" s="33"/>
      <c r="E191" s="11">
        <v>6</v>
      </c>
      <c r="F191" s="33"/>
      <c r="G191" s="33"/>
      <c r="H191" s="33"/>
      <c r="I191" s="27">
        <v>4</v>
      </c>
      <c r="J191" s="3"/>
      <c r="K191" s="11">
        <v>4</v>
      </c>
      <c r="L191" s="9"/>
      <c r="M191" s="45">
        <v>2</v>
      </c>
      <c r="N191" s="26"/>
      <c r="O191" s="86">
        <f>ROUND(MIN(((((((M191+K191)+I191)+G191)+E191)+C191)+Labs!M191),40),0)</f>
        <v>31</v>
      </c>
    </row>
    <row r="192" spans="1:15" ht="15.75">
      <c r="A192" s="33">
        <v>20060360</v>
      </c>
      <c r="B192" s="33" t="s">
        <v>38</v>
      </c>
      <c r="C192" s="68"/>
      <c r="D192" s="33"/>
      <c r="E192" s="33"/>
      <c r="F192" s="33"/>
      <c r="G192" s="33"/>
      <c r="H192" s="33"/>
      <c r="I192" s="33"/>
      <c r="J192" s="3"/>
      <c r="K192" s="3"/>
      <c r="L192" s="9"/>
      <c r="M192" s="26"/>
      <c r="N192" s="26"/>
      <c r="O192" s="86">
        <f>ROUND(MIN(((((((M192+K192)+I192)+G192)+E192)+C192)+Labs!M192),40),0)</f>
        <v>0</v>
      </c>
    </row>
    <row r="193" spans="1:15" ht="15.75">
      <c r="A193" s="33">
        <v>20060369</v>
      </c>
      <c r="B193" s="33" t="s">
        <v>38</v>
      </c>
      <c r="C193" s="68"/>
      <c r="D193" s="33"/>
      <c r="E193" s="33"/>
      <c r="F193" s="33"/>
      <c r="G193" s="33"/>
      <c r="H193" s="33"/>
      <c r="I193" s="33"/>
      <c r="J193" s="3"/>
      <c r="K193" s="3"/>
      <c r="L193" s="9"/>
      <c r="M193" s="26"/>
      <c r="N193" s="26"/>
      <c r="O193" s="86">
        <f>ROUND(MIN(((((((M193+K193)+I193)+G193)+E193)+C193)+Labs!M193),40),0)</f>
        <v>0</v>
      </c>
    </row>
    <row r="194" spans="1:15" ht="15.75">
      <c r="A194" s="33">
        <v>20060450</v>
      </c>
      <c r="B194" s="33" t="s">
        <v>38</v>
      </c>
      <c r="C194" s="68"/>
      <c r="D194" s="33"/>
      <c r="E194" s="33"/>
      <c r="F194" s="33"/>
      <c r="G194" s="33"/>
      <c r="H194" s="33"/>
      <c r="I194" s="33"/>
      <c r="J194" s="3"/>
      <c r="K194" s="3"/>
      <c r="L194" s="9"/>
      <c r="M194" s="26"/>
      <c r="N194" s="26"/>
      <c r="O194" s="86">
        <f>ROUND(MIN(((((((M194+K194)+I194)+G194)+E194)+C194)+Labs!M194),40),0)</f>
        <v>0</v>
      </c>
    </row>
    <row r="195" spans="1:15" ht="15.75">
      <c r="A195" s="33">
        <v>20100067</v>
      </c>
      <c r="B195" s="33" t="s">
        <v>38</v>
      </c>
      <c r="C195" s="11">
        <v>4.5</v>
      </c>
      <c r="D195" s="33"/>
      <c r="E195" s="11">
        <v>1.5</v>
      </c>
      <c r="F195" s="33"/>
      <c r="G195" s="33"/>
      <c r="H195" s="33"/>
      <c r="I195" s="27">
        <v>1</v>
      </c>
      <c r="J195" s="3"/>
      <c r="K195" s="3"/>
      <c r="L195" s="9"/>
      <c r="M195" s="26"/>
      <c r="N195" s="26"/>
      <c r="O195" s="86">
        <f>ROUND(MIN(((((((M195+K195)+I195)+G195)+E195)+C195)+Labs!M195),40),0)</f>
        <v>14</v>
      </c>
    </row>
    <row r="196" spans="1:15" ht="15.75">
      <c r="A196" s="33">
        <v>20130297</v>
      </c>
      <c r="B196" s="33" t="s">
        <v>38</v>
      </c>
      <c r="C196" s="11">
        <v>4.5</v>
      </c>
      <c r="D196" s="33"/>
      <c r="E196" s="11">
        <v>4.5</v>
      </c>
      <c r="F196" s="33"/>
      <c r="G196" s="11">
        <v>1.1000000000000001</v>
      </c>
      <c r="H196" s="33"/>
      <c r="I196" s="21">
        <v>2.5</v>
      </c>
      <c r="J196" s="3"/>
      <c r="K196" s="3"/>
      <c r="L196" s="9"/>
      <c r="M196" s="26"/>
      <c r="N196" s="26"/>
      <c r="O196" s="86">
        <f>ROUND(MIN(((((((M196+K196)+I196)+G196)+E196)+C196)+Labs!M196),40),0)</f>
        <v>23</v>
      </c>
    </row>
    <row r="197" spans="1:15" ht="15.75">
      <c r="A197" s="33">
        <v>20130364</v>
      </c>
      <c r="B197" s="33" t="s">
        <v>38</v>
      </c>
      <c r="C197" s="11">
        <v>5</v>
      </c>
      <c r="D197" s="33"/>
      <c r="E197" s="11">
        <v>5</v>
      </c>
      <c r="F197" s="33"/>
      <c r="G197" s="11">
        <v>1.2</v>
      </c>
      <c r="H197" s="33"/>
      <c r="I197" s="27">
        <v>4</v>
      </c>
      <c r="J197" s="3"/>
      <c r="K197" s="14">
        <v>5</v>
      </c>
      <c r="L197" s="9"/>
      <c r="M197" s="15">
        <v>5.5</v>
      </c>
      <c r="N197" s="26"/>
      <c r="O197" s="86">
        <f>ROUND(MIN(((((((M197+K197)+I197)+G197)+E197)+C197)+Labs!M197),40),0)</f>
        <v>36</v>
      </c>
    </row>
    <row r="198" spans="1:15" ht="15.75">
      <c r="A198" s="33">
        <v>20060002</v>
      </c>
      <c r="B198" s="33" t="s">
        <v>39</v>
      </c>
      <c r="C198" s="68"/>
      <c r="D198" s="33"/>
      <c r="E198" s="24">
        <v>3</v>
      </c>
      <c r="F198" s="33"/>
      <c r="G198" s="33"/>
      <c r="H198" s="33"/>
      <c r="I198" s="35">
        <v>2.25</v>
      </c>
      <c r="J198" s="3"/>
      <c r="K198" s="3"/>
      <c r="L198" s="9"/>
      <c r="M198" s="26"/>
      <c r="N198" s="26"/>
      <c r="O198" s="86">
        <f>ROUND(MIN(((((((M198+K198)+I198)+G198)+E198)+C198)+Labs!M198),40),0)</f>
        <v>11</v>
      </c>
    </row>
    <row r="199" spans="1:15" ht="15.75">
      <c r="A199" s="33">
        <v>20060025</v>
      </c>
      <c r="B199" s="33" t="s">
        <v>39</v>
      </c>
      <c r="C199" s="68"/>
      <c r="D199" s="33"/>
      <c r="E199" s="33"/>
      <c r="F199" s="33"/>
      <c r="G199" s="33"/>
      <c r="H199" s="33"/>
      <c r="I199" s="33"/>
      <c r="J199" s="3"/>
      <c r="K199" s="3"/>
      <c r="L199" s="9"/>
      <c r="M199" s="26"/>
      <c r="N199" s="26"/>
      <c r="O199" s="86">
        <f>ROUND(MIN(((((((M199+K199)+I199)+G199)+E199)+C199)+Labs!M199),40),0)</f>
        <v>1</v>
      </c>
    </row>
    <row r="200" spans="1:15" ht="15.75">
      <c r="A200" s="33">
        <v>20060034</v>
      </c>
      <c r="B200" s="33" t="s">
        <v>39</v>
      </c>
      <c r="C200" s="24">
        <v>6</v>
      </c>
      <c r="D200" s="33"/>
      <c r="E200" s="13">
        <v>3.1</v>
      </c>
      <c r="F200" s="33"/>
      <c r="G200" s="11">
        <v>0.6</v>
      </c>
      <c r="H200" s="33"/>
      <c r="I200" s="21">
        <v>3.625</v>
      </c>
      <c r="J200" s="3"/>
      <c r="K200" s="13">
        <v>3</v>
      </c>
      <c r="L200" s="9"/>
      <c r="M200" s="26"/>
      <c r="N200" s="26"/>
      <c r="O200" s="86">
        <f>ROUND(MIN(((((((M200+K200)+I200)+G200)+E200)+C200)+Labs!M200),40),0)</f>
        <v>25</v>
      </c>
    </row>
    <row r="201" spans="1:15" ht="15.75">
      <c r="A201" s="33">
        <v>20060040</v>
      </c>
      <c r="B201" s="33" t="s">
        <v>39</v>
      </c>
      <c r="C201" s="68"/>
      <c r="D201" s="33"/>
      <c r="E201" s="33"/>
      <c r="F201" s="33"/>
      <c r="G201" s="33"/>
      <c r="H201" s="33"/>
      <c r="I201" s="33"/>
      <c r="J201" s="3"/>
      <c r="K201" s="3"/>
      <c r="L201" s="9"/>
      <c r="M201" s="26"/>
      <c r="N201" s="26"/>
      <c r="O201" s="86">
        <f>ROUND(MIN(((((((M201+K201)+I201)+G201)+E201)+C201)+Labs!M201),40),0)</f>
        <v>1</v>
      </c>
    </row>
    <row r="202" spans="1:15" ht="15.75">
      <c r="A202" s="33">
        <v>20060052</v>
      </c>
      <c r="B202" s="33" t="s">
        <v>39</v>
      </c>
      <c r="C202" s="68"/>
      <c r="D202" s="33"/>
      <c r="E202" s="33"/>
      <c r="F202" s="33"/>
      <c r="G202" s="33"/>
      <c r="H202" s="33"/>
      <c r="I202" s="27">
        <v>1</v>
      </c>
      <c r="J202" s="3"/>
      <c r="K202" s="3"/>
      <c r="L202" s="9"/>
      <c r="M202" s="26"/>
      <c r="N202" s="26"/>
      <c r="O202" s="86">
        <f>ROUND(MIN(((((((M202+K202)+I202)+G202)+E202)+C202)+Labs!M202),40),0)</f>
        <v>6</v>
      </c>
    </row>
    <row r="203" spans="1:15" ht="15.75">
      <c r="A203" s="33">
        <v>20060069</v>
      </c>
      <c r="B203" s="33" t="s">
        <v>39</v>
      </c>
      <c r="C203" s="68"/>
      <c r="D203" s="33"/>
      <c r="E203" s="33"/>
      <c r="F203" s="33"/>
      <c r="G203" s="33"/>
      <c r="H203" s="33"/>
      <c r="I203" s="33"/>
      <c r="J203" s="3"/>
      <c r="K203" s="3"/>
      <c r="L203" s="9"/>
      <c r="M203" s="26"/>
      <c r="N203" s="26"/>
      <c r="O203" s="86">
        <f>ROUND(MIN(((((((M203+K203)+I203)+G203)+E203)+C203)+Labs!M203),40),0)</f>
        <v>1</v>
      </c>
    </row>
    <row r="204" spans="1:15" ht="15.75">
      <c r="A204" s="33">
        <v>20070056</v>
      </c>
      <c r="B204" s="33" t="s">
        <v>39</v>
      </c>
      <c r="C204" s="24">
        <v>6</v>
      </c>
      <c r="D204" s="33"/>
      <c r="E204" s="13">
        <v>3</v>
      </c>
      <c r="F204" s="33"/>
      <c r="G204" s="33"/>
      <c r="H204" s="33"/>
      <c r="I204" s="21">
        <v>2.125</v>
      </c>
      <c r="J204" s="3"/>
      <c r="K204" s="13">
        <v>0.5</v>
      </c>
      <c r="L204" s="9"/>
      <c r="M204" s="26"/>
      <c r="N204" s="26"/>
      <c r="O204" s="86">
        <f>ROUND(MIN(((((((M204+K204)+I204)+G204)+E204)+C204)+Labs!M204),40),0)</f>
        <v>18</v>
      </c>
    </row>
    <row r="205" spans="1:15" ht="15.75">
      <c r="A205" s="33">
        <v>20070164</v>
      </c>
      <c r="B205" s="33" t="s">
        <v>39</v>
      </c>
      <c r="C205" s="68"/>
      <c r="D205" s="33"/>
      <c r="E205" s="33"/>
      <c r="F205" s="33"/>
      <c r="G205" s="33"/>
      <c r="H205" s="33"/>
      <c r="I205" s="33"/>
      <c r="J205" s="3"/>
      <c r="K205" s="3"/>
      <c r="L205" s="9"/>
      <c r="M205" s="26"/>
      <c r="N205" s="26"/>
      <c r="O205" s="86">
        <f>ROUND(MIN(((((((M205+K205)+I205)+G205)+E205)+C205)+Labs!M205),40),0)</f>
        <v>6</v>
      </c>
    </row>
    <row r="206" spans="1:15" ht="15.75">
      <c r="A206" s="33">
        <v>20070168</v>
      </c>
      <c r="B206" s="33" t="s">
        <v>39</v>
      </c>
      <c r="C206" s="68"/>
      <c r="D206" s="33"/>
      <c r="E206" s="33"/>
      <c r="F206" s="33"/>
      <c r="G206" s="33"/>
      <c r="H206" s="33"/>
      <c r="I206" s="33"/>
      <c r="J206" s="3"/>
      <c r="K206" s="3"/>
      <c r="L206" s="9"/>
      <c r="M206" s="26"/>
      <c r="N206" s="26"/>
      <c r="O206" s="86">
        <f>ROUND(MIN(((((((M206+K206)+I206)+G206)+E206)+C206)+Labs!M206),40),0)</f>
        <v>6</v>
      </c>
    </row>
    <row r="207" spans="1:15" ht="15.75">
      <c r="A207" s="33">
        <v>20070232</v>
      </c>
      <c r="B207" s="33" t="s">
        <v>39</v>
      </c>
      <c r="C207" s="68"/>
      <c r="D207" s="33"/>
      <c r="E207" s="33"/>
      <c r="F207" s="33"/>
      <c r="G207" s="33"/>
      <c r="H207" s="33"/>
      <c r="I207" s="21">
        <v>1</v>
      </c>
      <c r="J207" s="3"/>
      <c r="K207" s="3"/>
      <c r="L207" s="9"/>
      <c r="M207" s="26"/>
      <c r="N207" s="26"/>
      <c r="O207" s="86">
        <f>ROUND(MIN(((((((M207+K207)+I207)+G207)+E207)+C207)+Labs!M207),40),0)</f>
        <v>8</v>
      </c>
    </row>
    <row r="208" spans="1:15" ht="15.75">
      <c r="A208" s="33">
        <v>20070354</v>
      </c>
      <c r="B208" s="33" t="s">
        <v>39</v>
      </c>
      <c r="C208" s="68"/>
      <c r="D208" s="33"/>
      <c r="E208" s="33"/>
      <c r="F208" s="33"/>
      <c r="G208" s="33"/>
      <c r="H208" s="33"/>
      <c r="I208" s="33"/>
      <c r="J208" s="3"/>
      <c r="K208" s="3"/>
      <c r="L208" s="9"/>
      <c r="M208" s="26"/>
      <c r="N208" s="26"/>
      <c r="O208" s="86">
        <f>ROUND(MIN(((((((M208+K208)+I208)+G208)+E208)+C208)+Labs!M208),40),0)</f>
        <v>1</v>
      </c>
    </row>
    <row r="209" spans="1:15" ht="15.75">
      <c r="A209" s="33">
        <v>20070424</v>
      </c>
      <c r="B209" s="33" t="s">
        <v>39</v>
      </c>
      <c r="C209" s="68"/>
      <c r="D209" s="33"/>
      <c r="E209" s="33"/>
      <c r="F209" s="33"/>
      <c r="G209" s="33"/>
      <c r="H209" s="33"/>
      <c r="I209" s="27">
        <v>4</v>
      </c>
      <c r="J209" s="3"/>
      <c r="K209" s="3"/>
      <c r="L209" s="9"/>
      <c r="M209" s="26"/>
      <c r="N209" s="26"/>
      <c r="O209" s="86">
        <f>ROUND(MIN(((((((M209+K209)+I209)+G209)+E209)+C209)+Labs!M209),40),0)</f>
        <v>9</v>
      </c>
    </row>
    <row r="210" spans="1:15" ht="15.75">
      <c r="A210" s="33">
        <v>20070476</v>
      </c>
      <c r="B210" s="33" t="s">
        <v>39</v>
      </c>
      <c r="C210" s="68"/>
      <c r="D210" s="33"/>
      <c r="E210" s="33"/>
      <c r="F210" s="33"/>
      <c r="G210" s="33"/>
      <c r="H210" s="33"/>
      <c r="I210" s="33"/>
      <c r="J210" s="3"/>
      <c r="K210" s="3"/>
      <c r="L210" s="9"/>
      <c r="M210" s="26"/>
      <c r="N210" s="26"/>
      <c r="O210" s="86">
        <f>ROUND(MIN(((((((M210+K210)+I210)+G210)+E210)+C210)+Labs!M210),40),0)</f>
        <v>1</v>
      </c>
    </row>
    <row r="211" spans="1:15" ht="15.75">
      <c r="A211" s="33">
        <v>20080092</v>
      </c>
      <c r="B211" s="33" t="s">
        <v>39</v>
      </c>
      <c r="C211" s="68"/>
      <c r="D211" s="33"/>
      <c r="E211" s="33"/>
      <c r="F211" s="33"/>
      <c r="G211" s="33"/>
      <c r="H211" s="33"/>
      <c r="I211" s="33"/>
      <c r="J211" s="3"/>
      <c r="K211" s="3"/>
      <c r="L211" s="9"/>
      <c r="M211" s="26"/>
      <c r="N211" s="26"/>
      <c r="O211" s="86">
        <f>ROUND(MIN(((((((M211+K211)+I211)+G211)+E211)+C211)+Labs!M211),40),0)</f>
        <v>1</v>
      </c>
    </row>
    <row r="212" spans="1:15" ht="15.75">
      <c r="A212" s="33">
        <v>20080150</v>
      </c>
      <c r="B212" s="33" t="s">
        <v>39</v>
      </c>
      <c r="C212" s="24">
        <v>5.6</v>
      </c>
      <c r="D212" s="33"/>
      <c r="E212" s="11">
        <v>6</v>
      </c>
      <c r="F212" s="33"/>
      <c r="G212" s="21">
        <v>0.9</v>
      </c>
      <c r="H212" s="33"/>
      <c r="I212" s="21">
        <v>4.25</v>
      </c>
      <c r="J212" s="3"/>
      <c r="K212" s="11">
        <v>4</v>
      </c>
      <c r="L212" s="9"/>
      <c r="M212" s="45">
        <v>2</v>
      </c>
      <c r="N212" s="26"/>
      <c r="O212" s="86">
        <f>ROUND(MIN(((((((M212+K212)+I212)+G212)+E212)+C212)+Labs!M212),40),0)</f>
        <v>30</v>
      </c>
    </row>
    <row r="213" spans="1:15" ht="15.75">
      <c r="A213" s="33">
        <v>20080225</v>
      </c>
      <c r="B213" s="33" t="s">
        <v>39</v>
      </c>
      <c r="C213" s="68"/>
      <c r="D213" s="33"/>
      <c r="E213" s="33"/>
      <c r="F213" s="33"/>
      <c r="G213" s="33"/>
      <c r="H213" s="33"/>
      <c r="I213" s="35">
        <v>2.5</v>
      </c>
      <c r="J213" s="3"/>
      <c r="K213" s="3"/>
      <c r="L213" s="9"/>
      <c r="M213" s="26"/>
      <c r="N213" s="26"/>
      <c r="O213" s="86">
        <f>ROUND(MIN(((((((M213+K213)+I213)+G213)+E213)+C213)+Labs!M213),40),0)</f>
        <v>8</v>
      </c>
    </row>
    <row r="214" spans="1:15" ht="15.75">
      <c r="A214" s="33">
        <v>20080267</v>
      </c>
      <c r="B214" s="33" t="s">
        <v>39</v>
      </c>
      <c r="C214" s="24">
        <v>4.5</v>
      </c>
      <c r="D214" s="33"/>
      <c r="E214" s="13">
        <v>4.3</v>
      </c>
      <c r="F214" s="33"/>
      <c r="G214" s="33"/>
      <c r="H214" s="33"/>
      <c r="I214" s="33"/>
      <c r="J214" s="3"/>
      <c r="K214" s="3"/>
      <c r="L214" s="9"/>
      <c r="M214" s="26"/>
      <c r="N214" s="26"/>
      <c r="O214" s="86">
        <f>ROUND(MIN(((((((M214+K214)+I214)+G214)+E214)+C214)+Labs!M214),40),0)</f>
        <v>13</v>
      </c>
    </row>
    <row r="215" spans="1:15" ht="15.75">
      <c r="A215" s="33">
        <v>20080314</v>
      </c>
      <c r="B215" s="33" t="s">
        <v>39</v>
      </c>
      <c r="C215" s="68"/>
      <c r="D215" s="33"/>
      <c r="E215" s="33"/>
      <c r="F215" s="33"/>
      <c r="G215" s="33"/>
      <c r="H215" s="33"/>
      <c r="I215" s="33"/>
      <c r="J215" s="3"/>
      <c r="K215" s="3"/>
      <c r="L215" s="9"/>
      <c r="M215" s="26"/>
      <c r="N215" s="26"/>
      <c r="O215" s="86">
        <f>ROUND(MIN(((((((M215+K215)+I215)+G215)+E215)+C215)+Labs!M215),40),0)</f>
        <v>3</v>
      </c>
    </row>
    <row r="216" spans="1:15" ht="15.75">
      <c r="A216" s="33">
        <v>20080375</v>
      </c>
      <c r="B216" s="33" t="s">
        <v>39</v>
      </c>
      <c r="C216" s="68"/>
      <c r="D216" s="33"/>
      <c r="E216" s="33"/>
      <c r="F216" s="33"/>
      <c r="G216" s="33"/>
      <c r="H216" s="33"/>
      <c r="I216" s="33"/>
      <c r="J216" s="3"/>
      <c r="K216" s="3"/>
      <c r="L216" s="9"/>
      <c r="M216" s="26"/>
      <c r="N216" s="26"/>
      <c r="O216" s="86">
        <f>ROUND(MIN(((((((M216+K216)+I216)+G216)+E216)+C216)+Labs!M216),40),0)</f>
        <v>1</v>
      </c>
    </row>
    <row r="217" spans="1:15" ht="15.75">
      <c r="A217" s="33">
        <v>20080506</v>
      </c>
      <c r="B217" s="33" t="s">
        <v>39</v>
      </c>
      <c r="C217" s="68"/>
      <c r="D217" s="33"/>
      <c r="E217" s="33"/>
      <c r="F217" s="33"/>
      <c r="G217" s="33"/>
      <c r="H217" s="33"/>
      <c r="I217" s="33"/>
      <c r="J217" s="3"/>
      <c r="K217" s="3"/>
      <c r="L217" s="9"/>
      <c r="M217" s="26"/>
      <c r="N217" s="26"/>
      <c r="O217" s="86">
        <f>ROUND(MIN(((((((M217+K217)+I217)+G217)+E217)+C217)+Labs!M217),40),0)</f>
        <v>1</v>
      </c>
    </row>
    <row r="218" spans="1:15" ht="15.75">
      <c r="A218" s="33">
        <v>20080509</v>
      </c>
      <c r="B218" s="33" t="s">
        <v>39</v>
      </c>
      <c r="C218" s="68"/>
      <c r="D218" s="33"/>
      <c r="E218" s="33"/>
      <c r="F218" s="33"/>
      <c r="G218" s="33"/>
      <c r="H218" s="33"/>
      <c r="I218" s="33"/>
      <c r="J218" s="3"/>
      <c r="K218" s="3"/>
      <c r="L218" s="9"/>
      <c r="M218" s="26"/>
      <c r="N218" s="26"/>
      <c r="O218" s="86">
        <f>ROUND(MIN(((((((M218+K218)+I218)+G218)+E218)+C218)+Labs!M218),40),0)</f>
        <v>1</v>
      </c>
    </row>
    <row r="219" spans="1:15" ht="15.75">
      <c r="A219" s="33">
        <v>20090477</v>
      </c>
      <c r="B219" s="33" t="s">
        <v>39</v>
      </c>
      <c r="C219" s="68"/>
      <c r="D219" s="33"/>
      <c r="E219" s="33"/>
      <c r="F219" s="33"/>
      <c r="G219" s="33"/>
      <c r="H219" s="33"/>
      <c r="I219" s="33"/>
      <c r="J219" s="3"/>
      <c r="K219" s="3"/>
      <c r="L219" s="9"/>
      <c r="M219" s="26"/>
      <c r="N219" s="26"/>
      <c r="O219" s="86">
        <f>ROUND(MIN(((((((M219+K219)+I219)+G219)+E219)+C219)+Labs!M219),40),0)</f>
        <v>3</v>
      </c>
    </row>
    <row r="220" spans="1:15" ht="15.75">
      <c r="A220" s="33">
        <v>20090501</v>
      </c>
      <c r="B220" s="33" t="s">
        <v>39</v>
      </c>
      <c r="C220" s="68"/>
      <c r="D220" s="33"/>
      <c r="E220" s="33"/>
      <c r="F220" s="33"/>
      <c r="G220" s="33"/>
      <c r="H220" s="33"/>
      <c r="I220" s="33"/>
      <c r="J220" s="3"/>
      <c r="K220" s="3"/>
      <c r="L220" s="9"/>
      <c r="M220" s="26"/>
      <c r="N220" s="26"/>
      <c r="O220" s="86">
        <f>ROUND(MIN(((((((M220+K220)+I220)+G220)+E220)+C220)+Labs!M220),40),0)</f>
        <v>1</v>
      </c>
    </row>
    <row r="221" spans="1:15" ht="26.25">
      <c r="A221" s="33">
        <v>20090098</v>
      </c>
      <c r="B221" s="33" t="s">
        <v>40</v>
      </c>
      <c r="C221" s="68"/>
      <c r="D221" s="33"/>
      <c r="E221" s="27">
        <v>4.4000000000000004</v>
      </c>
      <c r="F221" s="33"/>
      <c r="G221" s="33"/>
      <c r="H221" s="33"/>
      <c r="I221" s="35">
        <v>5.5</v>
      </c>
      <c r="J221" s="3"/>
      <c r="K221" s="33">
        <v>5.7</v>
      </c>
      <c r="L221" s="9"/>
      <c r="M221" s="52">
        <v>8</v>
      </c>
      <c r="N221" s="52" t="s">
        <v>90</v>
      </c>
      <c r="O221" s="86">
        <f>ROUND(MIN(((((((M221+K221)+I221)+G221)+E221)+C221)+Labs!M221),40),0)</f>
        <v>32</v>
      </c>
    </row>
    <row r="222" spans="1:15" ht="15.75">
      <c r="A222" s="33">
        <v>20090114</v>
      </c>
      <c r="B222" s="33" t="s">
        <v>40</v>
      </c>
      <c r="C222" s="68"/>
      <c r="D222" s="33"/>
      <c r="E222" s="33"/>
      <c r="F222" s="33"/>
      <c r="G222" s="33"/>
      <c r="H222" s="33"/>
      <c r="I222" s="33"/>
      <c r="J222" s="3"/>
      <c r="K222" s="3"/>
      <c r="L222" s="9"/>
      <c r="M222" s="26"/>
      <c r="N222" s="26"/>
      <c r="O222" s="86">
        <f>ROUND(MIN(((((((M222+K222)+I222)+G222)+E222)+C222)+Labs!M222),40),0)</f>
        <v>1</v>
      </c>
    </row>
    <row r="223" spans="1:15" ht="15.75">
      <c r="A223" s="33">
        <v>20090121</v>
      </c>
      <c r="B223" s="33" t="s">
        <v>40</v>
      </c>
      <c r="C223" s="27">
        <v>2.1</v>
      </c>
      <c r="D223" s="33"/>
      <c r="E223" s="27">
        <v>2.5</v>
      </c>
      <c r="F223" s="33"/>
      <c r="G223" s="33"/>
      <c r="H223" s="33"/>
      <c r="I223" s="35">
        <v>2.75</v>
      </c>
      <c r="J223" s="3"/>
      <c r="K223" s="3"/>
      <c r="L223" s="9"/>
      <c r="M223" s="46">
        <v>7.7</v>
      </c>
      <c r="N223" s="26"/>
      <c r="O223" s="86">
        <f>ROUND(MIN(((((((M223+K223)+I223)+G223)+E223)+C223)+Labs!M223),40),0)</f>
        <v>22</v>
      </c>
    </row>
    <row r="224" spans="1:15" ht="15.75">
      <c r="A224" s="33">
        <v>20090196</v>
      </c>
      <c r="B224" s="33" t="s">
        <v>40</v>
      </c>
      <c r="C224" s="68"/>
      <c r="D224" s="33"/>
      <c r="E224" s="33"/>
      <c r="F224" s="33"/>
      <c r="G224" s="33"/>
      <c r="H224" s="33"/>
      <c r="I224" s="33"/>
      <c r="J224" s="3"/>
      <c r="K224" s="3"/>
      <c r="L224" s="9"/>
      <c r="M224" s="26"/>
      <c r="N224" s="26"/>
      <c r="O224" s="86">
        <f>ROUND(MIN(((((((M224+K224)+I224)+G224)+E224)+C224)+Labs!M224),40),0)</f>
        <v>1</v>
      </c>
    </row>
    <row r="225" spans="1:15" ht="15.75">
      <c r="A225" s="33">
        <v>20090201</v>
      </c>
      <c r="B225" s="33" t="s">
        <v>40</v>
      </c>
      <c r="C225" s="68"/>
      <c r="D225" s="33"/>
      <c r="E225" s="33"/>
      <c r="F225" s="33"/>
      <c r="G225" s="33"/>
      <c r="H225" s="33"/>
      <c r="I225" s="35">
        <v>0.25</v>
      </c>
      <c r="J225" s="3"/>
      <c r="K225" s="3"/>
      <c r="L225" s="9"/>
      <c r="M225" s="26"/>
      <c r="N225" s="26"/>
      <c r="O225" s="86">
        <f>ROUND(MIN(((((((M225+K225)+I225)+G225)+E225)+C225)+Labs!M225),40),0)</f>
        <v>8</v>
      </c>
    </row>
    <row r="226" spans="1:15" ht="15.75">
      <c r="A226" s="33">
        <v>20090208</v>
      </c>
      <c r="B226" s="33" t="s">
        <v>40</v>
      </c>
      <c r="C226" s="68"/>
      <c r="D226" s="33"/>
      <c r="E226" s="33"/>
      <c r="F226" s="33"/>
      <c r="G226" s="33"/>
      <c r="H226" s="33"/>
      <c r="I226" s="33"/>
      <c r="J226" s="3"/>
      <c r="K226" s="3"/>
      <c r="L226" s="9"/>
      <c r="M226" s="26"/>
      <c r="N226" s="26"/>
      <c r="O226" s="86">
        <f>ROUND(MIN(((((((M226+K226)+I226)+G226)+E226)+C226)+Labs!M226),40),0)</f>
        <v>1</v>
      </c>
    </row>
    <row r="227" spans="1:15" ht="15.75">
      <c r="A227" s="33">
        <v>20090229</v>
      </c>
      <c r="B227" s="33" t="s">
        <v>40</v>
      </c>
      <c r="C227" s="68"/>
      <c r="D227" s="33"/>
      <c r="E227" s="33"/>
      <c r="F227" s="33"/>
      <c r="G227" s="33"/>
      <c r="H227" s="33"/>
      <c r="I227" s="33"/>
      <c r="J227" s="3"/>
      <c r="K227" s="3"/>
      <c r="L227" s="9"/>
      <c r="M227" s="26"/>
      <c r="N227" s="26"/>
      <c r="O227" s="86">
        <f>ROUND(MIN(((((((M227+K227)+I227)+G227)+E227)+C227)+Labs!M227),40),0)</f>
        <v>1</v>
      </c>
    </row>
    <row r="228" spans="1:15" ht="15.75">
      <c r="A228" s="33">
        <v>20090243</v>
      </c>
      <c r="B228" s="33" t="s">
        <v>40</v>
      </c>
      <c r="C228" s="68"/>
      <c r="D228" s="33"/>
      <c r="E228" s="33"/>
      <c r="F228" s="33"/>
      <c r="G228" s="33"/>
      <c r="H228" s="33"/>
      <c r="I228" s="33"/>
      <c r="J228" s="3"/>
      <c r="K228" s="3"/>
      <c r="L228" s="9"/>
      <c r="M228" s="26"/>
      <c r="N228" s="26"/>
      <c r="O228" s="86">
        <f>ROUND(MIN(((((((M228+K228)+I228)+G228)+E228)+C228)+Labs!M228),40),0)</f>
        <v>1</v>
      </c>
    </row>
    <row r="229" spans="1:15" ht="26.25">
      <c r="A229" s="33">
        <v>20090263</v>
      </c>
      <c r="B229" s="33" t="s">
        <v>40</v>
      </c>
      <c r="C229" s="68">
        <v>5.0999999999999996</v>
      </c>
      <c r="D229" s="33"/>
      <c r="E229" s="33">
        <v>4.5999999999999996</v>
      </c>
      <c r="F229" s="33"/>
      <c r="G229" s="16">
        <v>0.3</v>
      </c>
      <c r="H229" s="33"/>
      <c r="I229" s="35">
        <v>3.5</v>
      </c>
      <c r="J229" s="3"/>
      <c r="K229" s="33">
        <v>5.6</v>
      </c>
      <c r="L229" s="9"/>
      <c r="M229" s="52">
        <v>8</v>
      </c>
      <c r="N229" s="52" t="s">
        <v>90</v>
      </c>
      <c r="O229" s="86">
        <f>ROUND(MIN(((((((M229+K229)+I229)+G229)+E229)+C229)+Labs!M229),40),0)</f>
        <v>33</v>
      </c>
    </row>
    <row r="230" spans="1:15" ht="15.75">
      <c r="A230" s="33">
        <v>20090322</v>
      </c>
      <c r="B230" s="33" t="s">
        <v>40</v>
      </c>
      <c r="C230" s="68"/>
      <c r="D230" s="33"/>
      <c r="E230" s="33"/>
      <c r="F230" s="33"/>
      <c r="G230" s="33"/>
      <c r="H230" s="33"/>
      <c r="I230" s="33"/>
      <c r="J230" s="3"/>
      <c r="K230" s="3"/>
      <c r="L230" s="9"/>
      <c r="M230" s="26"/>
      <c r="N230" s="26"/>
      <c r="O230" s="86">
        <f>ROUND(MIN(((((((M230+K230)+I230)+G230)+E230)+C230)+Labs!M230),40),0)</f>
        <v>1</v>
      </c>
    </row>
    <row r="231" spans="1:15" ht="15.75">
      <c r="A231" s="33">
        <v>20090390</v>
      </c>
      <c r="B231" s="33" t="s">
        <v>40</v>
      </c>
      <c r="C231" s="68"/>
      <c r="D231" s="33"/>
      <c r="E231" s="27">
        <v>3.5</v>
      </c>
      <c r="F231" s="33"/>
      <c r="G231" s="33"/>
      <c r="H231" s="33"/>
      <c r="I231" s="35">
        <v>2.25</v>
      </c>
      <c r="J231" s="3"/>
      <c r="K231" s="27">
        <v>3</v>
      </c>
      <c r="L231" s="3"/>
      <c r="M231" s="27">
        <v>6.2</v>
      </c>
      <c r="N231" s="9"/>
      <c r="O231" s="86">
        <f>ROUND(MIN(((((((M231+K231)+I231)+G231)+E231)+C231)+Labs!M231),40),0)</f>
        <v>18</v>
      </c>
    </row>
    <row r="232" spans="1:15" ht="15.75">
      <c r="A232" s="33">
        <v>20090422</v>
      </c>
      <c r="B232" s="33" t="s">
        <v>40</v>
      </c>
      <c r="C232" s="68"/>
      <c r="D232" s="33"/>
      <c r="E232" s="27">
        <v>4.3</v>
      </c>
      <c r="F232" s="33"/>
      <c r="G232" s="33"/>
      <c r="H232" s="33"/>
      <c r="I232" s="35">
        <v>1.25</v>
      </c>
      <c r="J232" s="3"/>
      <c r="K232" s="27">
        <v>4.5</v>
      </c>
      <c r="L232" s="3"/>
      <c r="M232" s="27">
        <v>6.6</v>
      </c>
      <c r="N232" s="9"/>
      <c r="O232" s="86">
        <f>ROUND(MIN(((((((M232+K232)+I232)+G232)+E232)+C232)+Labs!M232),40),0)</f>
        <v>21</v>
      </c>
    </row>
    <row r="233" spans="1:15" ht="15.75">
      <c r="A233" s="33">
        <v>20100021</v>
      </c>
      <c r="B233" s="33" t="s">
        <v>40</v>
      </c>
      <c r="C233" s="68"/>
      <c r="D233" s="33"/>
      <c r="E233" s="33">
        <v>4.7</v>
      </c>
      <c r="F233" s="33"/>
      <c r="G233" s="33"/>
      <c r="H233" s="33"/>
      <c r="I233" s="14">
        <v>1</v>
      </c>
      <c r="J233" s="3"/>
      <c r="K233" s="3"/>
      <c r="L233" s="9"/>
      <c r="M233" s="15"/>
      <c r="N233" s="26"/>
      <c r="O233" s="86">
        <f>ROUND(MIN(((((((M233+K233)+I233)+G233)+E233)+C233)+Labs!M233),40),0)</f>
        <v>11</v>
      </c>
    </row>
    <row r="234" spans="1:15" ht="15.75">
      <c r="A234" s="33">
        <v>20100023</v>
      </c>
      <c r="B234" s="33" t="s">
        <v>40</v>
      </c>
      <c r="C234" s="68"/>
      <c r="D234" s="33"/>
      <c r="E234" s="33"/>
      <c r="F234" s="33"/>
      <c r="G234" s="33"/>
      <c r="H234" s="33"/>
      <c r="I234" s="35">
        <v>1.5</v>
      </c>
      <c r="J234" s="3"/>
      <c r="K234" s="3"/>
      <c r="L234" s="9"/>
      <c r="M234" s="26"/>
      <c r="N234" s="26"/>
      <c r="O234" s="86">
        <f>ROUND(MIN(((((((M234+K234)+I234)+G234)+E234)+C234)+Labs!M234),40),0)</f>
        <v>5</v>
      </c>
    </row>
    <row r="235" spans="1:15" ht="15.75">
      <c r="A235" s="33">
        <v>20100030</v>
      </c>
      <c r="B235" s="33" t="s">
        <v>40</v>
      </c>
      <c r="C235" s="27">
        <v>4</v>
      </c>
      <c r="D235" s="33"/>
      <c r="E235" s="33"/>
      <c r="F235" s="33"/>
      <c r="G235" s="11">
        <v>0.4</v>
      </c>
      <c r="H235" s="33"/>
      <c r="I235" s="35">
        <v>1</v>
      </c>
      <c r="J235" s="3"/>
      <c r="K235" s="3"/>
      <c r="L235" s="9"/>
      <c r="M235" s="26"/>
      <c r="N235" s="26"/>
      <c r="O235" s="86">
        <f>ROUND(MIN(((((((M235+K235)+I235)+G235)+E235)+C235)+Labs!M235),40),0)</f>
        <v>8</v>
      </c>
    </row>
    <row r="236" spans="1:15" ht="15.75">
      <c r="A236" s="33">
        <v>20100046</v>
      </c>
      <c r="B236" s="33" t="s">
        <v>40</v>
      </c>
      <c r="C236" s="68">
        <v>1.425</v>
      </c>
      <c r="D236" s="33"/>
      <c r="E236" s="33">
        <v>1.4624999999999999</v>
      </c>
      <c r="F236" s="33"/>
      <c r="G236" s="33"/>
      <c r="H236" s="33"/>
      <c r="I236" s="7">
        <v>1</v>
      </c>
      <c r="J236" s="3"/>
      <c r="K236" s="3"/>
      <c r="L236" s="9"/>
      <c r="M236" s="26"/>
      <c r="N236" s="26"/>
      <c r="O236" s="86">
        <f>ROUND(MIN(((((((M236+K236)+I236)+G236)+E236)+C236)+Labs!M236),40),0)</f>
        <v>6</v>
      </c>
    </row>
    <row r="237" spans="1:15" ht="15.75">
      <c r="A237" s="33">
        <v>20100062</v>
      </c>
      <c r="B237" s="33" t="s">
        <v>40</v>
      </c>
      <c r="C237" s="68"/>
      <c r="D237" s="33"/>
      <c r="E237" s="33"/>
      <c r="F237" s="33"/>
      <c r="G237" s="33"/>
      <c r="H237" s="33"/>
      <c r="I237" s="35">
        <v>0.5</v>
      </c>
      <c r="J237" s="3"/>
      <c r="K237" s="3"/>
      <c r="L237" s="9"/>
      <c r="M237" s="26"/>
      <c r="N237" s="26"/>
      <c r="O237" s="86">
        <f>ROUND(MIN(((((((M237+K237)+I237)+G237)+E237)+C237)+Labs!M237),40),0)</f>
        <v>5</v>
      </c>
    </row>
    <row r="238" spans="1:15" ht="15.75">
      <c r="A238" s="33">
        <v>20100069</v>
      </c>
      <c r="B238" s="33" t="s">
        <v>40</v>
      </c>
      <c r="C238" s="68"/>
      <c r="D238" s="33"/>
      <c r="E238" s="33"/>
      <c r="F238" s="33"/>
      <c r="G238" s="33"/>
      <c r="H238" s="33"/>
      <c r="I238" s="33"/>
      <c r="J238" s="3"/>
      <c r="K238" s="3"/>
      <c r="L238" s="9"/>
      <c r="M238" s="26"/>
      <c r="N238" s="26"/>
      <c r="O238" s="86">
        <f>ROUND(MIN(((((((M238+K238)+I238)+G238)+E238)+C238)+Labs!M238),40),0)</f>
        <v>1</v>
      </c>
    </row>
    <row r="239" spans="1:15" ht="15.75">
      <c r="A239" s="33">
        <v>20100071</v>
      </c>
      <c r="B239" s="33" t="s">
        <v>40</v>
      </c>
      <c r="C239" s="68"/>
      <c r="D239" s="33"/>
      <c r="E239" s="33"/>
      <c r="F239" s="33"/>
      <c r="G239" s="33"/>
      <c r="H239" s="33"/>
      <c r="I239" s="33"/>
      <c r="J239" s="3"/>
      <c r="K239" s="3"/>
      <c r="L239" s="9"/>
      <c r="M239" s="26"/>
      <c r="N239" s="26"/>
      <c r="O239" s="86">
        <f>ROUND(MIN(((((((M239+K239)+I239)+G239)+E239)+C239)+Labs!M239),40),0)</f>
        <v>1</v>
      </c>
    </row>
    <row r="240" spans="1:15" ht="15.75">
      <c r="A240" s="33">
        <v>20100093</v>
      </c>
      <c r="B240" s="33" t="s">
        <v>40</v>
      </c>
      <c r="C240" s="68"/>
      <c r="D240" s="33"/>
      <c r="E240" s="33"/>
      <c r="F240" s="33"/>
      <c r="G240" s="33"/>
      <c r="H240" s="33"/>
      <c r="I240" s="35">
        <v>3.25</v>
      </c>
      <c r="J240" s="3"/>
      <c r="K240" s="3"/>
      <c r="L240" s="9"/>
      <c r="M240" s="26"/>
      <c r="N240" s="26"/>
      <c r="O240" s="86">
        <f>ROUND(MIN(((((((M240+K240)+I240)+G240)+E240)+C240)+Labs!M240),40),0)</f>
        <v>8</v>
      </c>
    </row>
    <row r="241" spans="1:15" ht="15.75">
      <c r="A241" s="33">
        <v>20100098</v>
      </c>
      <c r="B241" s="33" t="s">
        <v>40</v>
      </c>
      <c r="C241" s="27">
        <v>0.9</v>
      </c>
      <c r="D241" s="33"/>
      <c r="E241" s="33">
        <v>0</v>
      </c>
      <c r="F241" s="33"/>
      <c r="G241" s="11">
        <v>0.4</v>
      </c>
      <c r="H241" s="33"/>
      <c r="I241" s="16">
        <f>12/4</f>
        <v>3</v>
      </c>
      <c r="J241" s="3"/>
      <c r="K241" s="3"/>
      <c r="L241" s="9"/>
      <c r="M241" s="26"/>
      <c r="N241" s="26"/>
      <c r="O241" s="86">
        <f>ROUND(MIN(((((((M241+K241)+I241)+G241)+E241)+C241)+Labs!M241),40),0)</f>
        <v>13</v>
      </c>
    </row>
    <row r="242" spans="1:15" ht="15.75">
      <c r="A242" s="33">
        <v>20120484</v>
      </c>
      <c r="B242" s="33" t="s">
        <v>40</v>
      </c>
      <c r="C242" s="68"/>
      <c r="D242" s="33"/>
      <c r="E242" s="27">
        <v>5</v>
      </c>
      <c r="F242" s="33"/>
      <c r="G242" s="13">
        <v>0.5</v>
      </c>
      <c r="H242" s="33"/>
      <c r="I242" s="14">
        <v>2.5</v>
      </c>
      <c r="J242" s="3"/>
      <c r="K242" s="27">
        <v>2</v>
      </c>
      <c r="L242" s="3"/>
      <c r="M242" s="27">
        <v>6.7</v>
      </c>
      <c r="N242" s="9"/>
      <c r="O242" s="86">
        <f>ROUND(MIN(((((((M242+K242)+I242)+G242)+E242)+C242)+Labs!M242),40),0)</f>
        <v>26</v>
      </c>
    </row>
    <row r="243" spans="1:15" ht="15.75">
      <c r="A243" s="33">
        <v>20100018</v>
      </c>
      <c r="B243" s="33" t="s">
        <v>41</v>
      </c>
      <c r="C243" s="68"/>
      <c r="D243" s="33"/>
      <c r="E243" s="33"/>
      <c r="F243" s="33"/>
      <c r="G243" s="33"/>
      <c r="H243" s="33"/>
      <c r="I243" s="33"/>
      <c r="J243" s="3"/>
      <c r="K243" s="3"/>
      <c r="L243" s="9"/>
      <c r="M243" s="26"/>
      <c r="N243" s="26"/>
      <c r="O243" s="86">
        <f>ROUND(MIN(((((((M243+K243)+I243)+G243)+E243)+C243)+Labs!M243),40),0)</f>
        <v>1</v>
      </c>
    </row>
    <row r="244" spans="1:15" ht="15.75">
      <c r="A244" s="33">
        <v>20110017</v>
      </c>
      <c r="B244" s="33" t="s">
        <v>41</v>
      </c>
      <c r="C244" s="27">
        <v>6</v>
      </c>
      <c r="D244" s="33"/>
      <c r="E244" s="27">
        <v>8</v>
      </c>
      <c r="F244" s="33"/>
      <c r="G244" s="11">
        <v>1.5</v>
      </c>
      <c r="H244" s="33"/>
      <c r="I244" s="35">
        <v>8.25</v>
      </c>
      <c r="J244" s="3"/>
      <c r="K244" s="33">
        <v>7.75</v>
      </c>
      <c r="L244" s="9"/>
      <c r="M244" s="15">
        <v>7.9</v>
      </c>
      <c r="N244" s="26"/>
      <c r="O244" s="86">
        <f>ROUND(MIN(((((((M244+K244)+I244)+G244)+E244)+C244)+Labs!M244),40),0)</f>
        <v>40</v>
      </c>
    </row>
    <row r="245" spans="1:15" ht="15.75">
      <c r="A245" s="33">
        <v>20110058</v>
      </c>
      <c r="B245" s="33" t="s">
        <v>41</v>
      </c>
      <c r="C245" s="68"/>
      <c r="D245" s="33"/>
      <c r="E245" s="33"/>
      <c r="F245" s="33"/>
      <c r="G245" s="33"/>
      <c r="H245" s="33"/>
      <c r="I245" s="16">
        <f>2/4</f>
        <v>0.5</v>
      </c>
      <c r="J245" s="3"/>
      <c r="K245" s="3"/>
      <c r="L245" s="9"/>
      <c r="M245" s="26"/>
      <c r="N245" s="26"/>
      <c r="O245" s="86">
        <f>ROUND(MIN(((((((M245+K245)+I245)+G245)+E245)+C245)+Labs!M245),40),0)</f>
        <v>6</v>
      </c>
    </row>
    <row r="246" spans="1:15" ht="15.75">
      <c r="A246" s="33">
        <v>20110066</v>
      </c>
      <c r="B246" s="33" t="s">
        <v>41</v>
      </c>
      <c r="C246" s="68"/>
      <c r="D246" s="33"/>
      <c r="E246" s="33"/>
      <c r="F246" s="33"/>
      <c r="G246" s="33"/>
      <c r="H246" s="33"/>
      <c r="I246" s="33"/>
      <c r="J246" s="3"/>
      <c r="K246" s="3"/>
      <c r="L246" s="9"/>
      <c r="M246" s="26"/>
      <c r="N246" s="26"/>
      <c r="O246" s="86">
        <f>ROUND(MIN(((((((M246+K246)+I246)+G246)+E246)+C246)+Labs!M246),40),0)</f>
        <v>2</v>
      </c>
    </row>
    <row r="247" spans="1:15" ht="15.75">
      <c r="A247" s="33">
        <v>20110084</v>
      </c>
      <c r="B247" s="33" t="s">
        <v>41</v>
      </c>
      <c r="C247" s="68"/>
      <c r="D247" s="33"/>
      <c r="E247" s="33"/>
      <c r="F247" s="33"/>
      <c r="G247" s="33"/>
      <c r="H247" s="33"/>
      <c r="I247" s="33"/>
      <c r="J247" s="3"/>
      <c r="K247" s="3"/>
      <c r="L247" s="9"/>
      <c r="M247" s="26"/>
      <c r="N247" s="26"/>
      <c r="O247" s="86">
        <f>ROUND(MIN(((((((M247+K247)+I247)+G247)+E247)+C247)+Labs!M247),40),0)</f>
        <v>2</v>
      </c>
    </row>
    <row r="248" spans="1:15" ht="15.75">
      <c r="A248" s="33">
        <v>20110090</v>
      </c>
      <c r="B248" s="33" t="s">
        <v>41</v>
      </c>
      <c r="C248" s="68"/>
      <c r="D248" s="33"/>
      <c r="E248" s="33">
        <v>0</v>
      </c>
      <c r="F248" s="33"/>
      <c r="G248" s="14">
        <v>0</v>
      </c>
      <c r="H248" s="33"/>
      <c r="I248" s="35">
        <v>1.5</v>
      </c>
      <c r="J248" s="3"/>
      <c r="K248" s="3"/>
      <c r="L248" s="9"/>
      <c r="M248" s="26"/>
      <c r="N248" s="26"/>
      <c r="O248" s="86">
        <f>ROUND(MIN(((((((M248+K248)+I248)+G248)+E248)+C248)+Labs!M248),40),0)</f>
        <v>3</v>
      </c>
    </row>
    <row r="249" spans="1:15" ht="15.75">
      <c r="A249" s="33">
        <v>20110091</v>
      </c>
      <c r="B249" s="33" t="s">
        <v>41</v>
      </c>
      <c r="C249" s="68"/>
      <c r="D249" s="33"/>
      <c r="E249" s="33"/>
      <c r="F249" s="33"/>
      <c r="G249" s="33"/>
      <c r="H249" s="33"/>
      <c r="I249" s="16">
        <f>0/4</f>
        <v>0</v>
      </c>
      <c r="J249" s="3"/>
      <c r="K249" s="3"/>
      <c r="L249" s="9"/>
      <c r="M249" s="26"/>
      <c r="N249" s="26"/>
      <c r="O249" s="86">
        <f>ROUND(MIN(((((((M249+K249)+I249)+G249)+E249)+C249)+Labs!M249),40),0)</f>
        <v>2</v>
      </c>
    </row>
    <row r="250" spans="1:15" ht="15.75">
      <c r="A250" s="33">
        <v>20110139</v>
      </c>
      <c r="B250" s="33" t="s">
        <v>41</v>
      </c>
      <c r="C250" s="68"/>
      <c r="D250" s="33"/>
      <c r="E250" s="33"/>
      <c r="F250" s="33"/>
      <c r="G250" s="33"/>
      <c r="H250" s="33"/>
      <c r="I250" s="33"/>
      <c r="J250" s="3"/>
      <c r="K250" s="33">
        <v>6.9</v>
      </c>
      <c r="L250" s="9"/>
      <c r="M250" s="26"/>
      <c r="N250" s="26"/>
      <c r="O250" s="86">
        <f>ROUND(MIN(((((((M250+K250)+I250)+G250)+E250)+C250)+Labs!M250),40),0)</f>
        <v>15</v>
      </c>
    </row>
    <row r="251" spans="1:15" ht="15.75">
      <c r="A251" s="33">
        <v>20110202</v>
      </c>
      <c r="B251" s="33" t="s">
        <v>41</v>
      </c>
      <c r="C251" s="68"/>
      <c r="D251" s="33"/>
      <c r="E251" s="33"/>
      <c r="F251" s="33"/>
      <c r="G251" s="33"/>
      <c r="H251" s="33"/>
      <c r="I251" s="33"/>
      <c r="J251" s="3"/>
      <c r="K251" s="3"/>
      <c r="L251" s="9"/>
      <c r="M251" s="26"/>
      <c r="N251" s="26"/>
      <c r="O251" s="86">
        <f>ROUND(MIN(((((((M251+K251)+I251)+G251)+E251)+C251)+Labs!M251),40),0)</f>
        <v>1</v>
      </c>
    </row>
    <row r="252" spans="1:15" ht="39">
      <c r="A252" s="33">
        <v>20110215</v>
      </c>
      <c r="B252" s="33" t="s">
        <v>41</v>
      </c>
      <c r="C252" s="68">
        <v>1.9</v>
      </c>
      <c r="D252" s="33" t="s">
        <v>95</v>
      </c>
      <c r="E252" s="36">
        <v>-2</v>
      </c>
      <c r="F252" s="33" t="s">
        <v>96</v>
      </c>
      <c r="G252" s="33"/>
      <c r="H252" s="33"/>
      <c r="I252" s="35">
        <v>2.5</v>
      </c>
      <c r="J252" s="3"/>
      <c r="K252" s="3"/>
      <c r="L252" s="9"/>
      <c r="M252" s="26"/>
      <c r="N252" s="26"/>
      <c r="O252" s="86">
        <f>ROUND(MIN(((((((M252+K252)+I252)+G252)+E252)+C252)+Labs!M252),40),0)</f>
        <v>10</v>
      </c>
    </row>
    <row r="253" spans="1:15" ht="15.75">
      <c r="A253" s="33">
        <v>20110242</v>
      </c>
      <c r="B253" s="33" t="s">
        <v>41</v>
      </c>
      <c r="C253" s="68"/>
      <c r="D253" s="33"/>
      <c r="E253" s="33"/>
      <c r="F253" s="33"/>
      <c r="G253" s="33"/>
      <c r="H253" s="33"/>
      <c r="I253" s="35">
        <v>1</v>
      </c>
      <c r="J253" s="3"/>
      <c r="K253" s="3"/>
      <c r="L253" s="9"/>
      <c r="M253" s="26"/>
      <c r="N253" s="26"/>
      <c r="O253" s="86">
        <f>ROUND(MIN(((((((M253+K253)+I253)+G253)+E253)+C253)+Labs!M253),40),0)</f>
        <v>3</v>
      </c>
    </row>
    <row r="254" spans="1:15" ht="15.75">
      <c r="A254" s="33">
        <v>20110266</v>
      </c>
      <c r="B254" s="33" t="s">
        <v>41</v>
      </c>
      <c r="C254" s="27">
        <v>6</v>
      </c>
      <c r="D254" s="33"/>
      <c r="E254" s="27">
        <v>8</v>
      </c>
      <c r="F254" s="33"/>
      <c r="G254" s="13">
        <v>1.35</v>
      </c>
      <c r="H254" s="33"/>
      <c r="I254" s="35">
        <v>8.5</v>
      </c>
      <c r="J254" s="3"/>
      <c r="K254" s="33">
        <v>7.85</v>
      </c>
      <c r="L254" s="9"/>
      <c r="M254" s="15">
        <v>7.9</v>
      </c>
      <c r="N254" s="26"/>
      <c r="O254" s="86">
        <f>ROUND(MIN(((((((M254+K254)+I254)+G254)+E254)+C254)+Labs!M254),40),0)</f>
        <v>40</v>
      </c>
    </row>
    <row r="255" spans="1:15" ht="15.75">
      <c r="A255" s="33">
        <v>20110336</v>
      </c>
      <c r="B255" s="33" t="s">
        <v>41</v>
      </c>
      <c r="C255" s="68"/>
      <c r="D255" s="33"/>
      <c r="E255" s="33"/>
      <c r="F255" s="33"/>
      <c r="G255" s="33"/>
      <c r="H255" s="33"/>
      <c r="I255" s="35">
        <v>2.25</v>
      </c>
      <c r="J255" s="3"/>
      <c r="K255" s="3"/>
      <c r="L255" s="9"/>
      <c r="M255" s="26"/>
      <c r="N255" s="26"/>
      <c r="O255" s="86">
        <f>ROUND(MIN(((((((M255+K255)+I255)+G255)+E255)+C255)+Labs!M255),40),0)</f>
        <v>8</v>
      </c>
    </row>
    <row r="256" spans="1:15" ht="39">
      <c r="A256" s="33">
        <v>20110343</v>
      </c>
      <c r="B256" s="33" t="s">
        <v>41</v>
      </c>
      <c r="C256" s="68"/>
      <c r="D256" s="33"/>
      <c r="E256" s="36">
        <v>-2</v>
      </c>
      <c r="F256" s="33" t="s">
        <v>96</v>
      </c>
      <c r="G256" s="33"/>
      <c r="H256" s="33"/>
      <c r="I256" s="35">
        <v>1.25</v>
      </c>
      <c r="J256" s="3"/>
      <c r="K256" s="3"/>
      <c r="L256" s="9"/>
      <c r="M256" s="26"/>
      <c r="N256" s="26"/>
      <c r="O256" s="86">
        <f>ROUND(MIN(((((((M256+K256)+I256)+G256)+E256)+C256)+Labs!M256),40),0)</f>
        <v>2</v>
      </c>
    </row>
    <row r="257" spans="1:15" ht="15.75">
      <c r="A257" s="33">
        <v>20110350</v>
      </c>
      <c r="B257" s="33" t="s">
        <v>41</v>
      </c>
      <c r="C257" s="68"/>
      <c r="D257" s="33"/>
      <c r="E257" s="33"/>
      <c r="F257" s="33"/>
      <c r="G257" s="33"/>
      <c r="H257" s="33"/>
      <c r="I257" s="33"/>
      <c r="J257" s="3"/>
      <c r="K257" s="3"/>
      <c r="L257" s="9"/>
      <c r="M257" s="26"/>
      <c r="N257" s="26"/>
      <c r="O257" s="86">
        <f>ROUND(MIN(((((((M257+K257)+I257)+G257)+E257)+C257)+Labs!M257),40),0)</f>
        <v>8</v>
      </c>
    </row>
    <row r="258" spans="1:15" ht="15.75">
      <c r="A258" s="33">
        <v>20110450</v>
      </c>
      <c r="B258" s="33" t="s">
        <v>41</v>
      </c>
      <c r="C258" s="27">
        <v>0</v>
      </c>
      <c r="D258" s="33"/>
      <c r="E258" s="33"/>
      <c r="F258" s="33"/>
      <c r="G258" s="33"/>
      <c r="H258" s="33"/>
      <c r="I258" s="35">
        <v>1.5</v>
      </c>
      <c r="J258" s="3"/>
      <c r="K258" s="3"/>
      <c r="L258" s="9"/>
      <c r="M258" s="26"/>
      <c r="N258" s="26"/>
      <c r="O258" s="86">
        <f>ROUND(MIN(((((((M258+K258)+I258)+G258)+E258)+C258)+Labs!M258),40),0)</f>
        <v>6</v>
      </c>
    </row>
    <row r="259" spans="1:15" ht="15.75">
      <c r="A259" s="33">
        <v>20110465</v>
      </c>
      <c r="B259" s="33" t="s">
        <v>41</v>
      </c>
      <c r="C259" s="68"/>
      <c r="D259" s="33"/>
      <c r="E259" s="27">
        <v>5.5</v>
      </c>
      <c r="F259" s="33"/>
      <c r="G259" s="33"/>
      <c r="H259" s="33"/>
      <c r="I259" s="35">
        <v>0</v>
      </c>
      <c r="J259" s="3"/>
      <c r="K259" s="3"/>
      <c r="L259" s="9"/>
      <c r="M259" s="26"/>
      <c r="N259" s="26"/>
      <c r="O259" s="86">
        <f>ROUND(MIN(((((((M259+K259)+I259)+G259)+E259)+C259)+Labs!M259),40),0)</f>
        <v>10</v>
      </c>
    </row>
    <row r="260" spans="1:15" ht="15.75">
      <c r="A260" s="33">
        <v>20110477</v>
      </c>
      <c r="B260" s="33" t="s">
        <v>41</v>
      </c>
      <c r="C260" s="16">
        <v>1.1000000000000001</v>
      </c>
      <c r="D260" s="33"/>
      <c r="E260" s="16">
        <v>1.7</v>
      </c>
      <c r="F260" s="33"/>
      <c r="G260" s="33"/>
      <c r="H260" s="33"/>
      <c r="I260" s="16">
        <f>6/4</f>
        <v>1.5</v>
      </c>
      <c r="J260" s="33" t="s">
        <v>97</v>
      </c>
      <c r="K260" s="3"/>
      <c r="L260" s="9"/>
      <c r="M260" s="26"/>
      <c r="N260" s="26"/>
      <c r="O260" s="86">
        <f>ROUND(MIN(((((((M260+K260)+I260)+G260)+E260)+C260)+Labs!M260),40),0)</f>
        <v>12</v>
      </c>
    </row>
    <row r="261" spans="1:15" ht="15.75">
      <c r="A261" s="33">
        <v>20110515</v>
      </c>
      <c r="B261" s="33" t="s">
        <v>41</v>
      </c>
      <c r="C261" s="68"/>
      <c r="D261" s="33"/>
      <c r="E261" s="33"/>
      <c r="F261" s="33"/>
      <c r="G261" s="33"/>
      <c r="H261" s="33"/>
      <c r="I261" s="33"/>
      <c r="J261" s="3"/>
      <c r="K261" s="3"/>
      <c r="L261" s="9"/>
      <c r="M261" s="26"/>
      <c r="N261" s="26"/>
      <c r="O261" s="86">
        <f>ROUND(MIN(((((((M261+K261)+I261)+G261)+E261)+C261)+Labs!M261),40),0)</f>
        <v>1</v>
      </c>
    </row>
    <row r="262" spans="1:15" ht="15.75">
      <c r="A262" s="33">
        <v>20110529</v>
      </c>
      <c r="B262" s="33" t="s">
        <v>41</v>
      </c>
      <c r="C262" s="68"/>
      <c r="D262" s="33"/>
      <c r="E262" s="33"/>
      <c r="F262" s="33"/>
      <c r="G262" s="33"/>
      <c r="H262" s="33"/>
      <c r="I262" s="33"/>
      <c r="J262" s="3"/>
      <c r="K262" s="3"/>
      <c r="L262" s="9"/>
      <c r="M262" s="26"/>
      <c r="N262" s="26"/>
      <c r="O262" s="86">
        <f>ROUND(MIN(((((((M262+K262)+I262)+G262)+E262)+C262)+Labs!M262),40),0)</f>
        <v>5</v>
      </c>
    </row>
    <row r="263" spans="1:15" ht="15.75">
      <c r="A263" s="33">
        <v>20110023</v>
      </c>
      <c r="B263" s="33" t="s">
        <v>42</v>
      </c>
      <c r="C263" s="68"/>
      <c r="D263" s="33"/>
      <c r="E263" s="33">
        <v>4</v>
      </c>
      <c r="F263" s="33"/>
      <c r="G263" s="33"/>
      <c r="H263" s="33"/>
      <c r="I263" s="33">
        <f>4/4</f>
        <v>1</v>
      </c>
      <c r="J263" s="3"/>
      <c r="K263" s="3"/>
      <c r="L263" s="9"/>
      <c r="M263" s="26"/>
      <c r="N263" s="26"/>
      <c r="O263" s="86">
        <f>ROUND(MIN(((((((M263+K263)+I263)+G263)+E263)+C263)+Labs!M263),40),0)</f>
        <v>14</v>
      </c>
    </row>
    <row r="264" spans="1:15" ht="15.75">
      <c r="A264" s="33">
        <v>20110027</v>
      </c>
      <c r="B264" s="33" t="s">
        <v>42</v>
      </c>
      <c r="C264" s="68"/>
      <c r="D264" s="33"/>
      <c r="E264" s="33"/>
      <c r="F264" s="33"/>
      <c r="G264" s="33"/>
      <c r="H264" s="33"/>
      <c r="I264" s="33"/>
      <c r="J264" s="3"/>
      <c r="K264" s="3"/>
      <c r="L264" s="9"/>
      <c r="M264" s="26"/>
      <c r="N264" s="26"/>
      <c r="O264" s="86">
        <f>ROUND(MIN(((((((M264+K264)+I264)+G264)+E264)+C264)+Labs!M264),40),0)</f>
        <v>1</v>
      </c>
    </row>
    <row r="265" spans="1:15" ht="15.75">
      <c r="A265" s="33">
        <v>20110045</v>
      </c>
      <c r="B265" s="33" t="s">
        <v>42</v>
      </c>
      <c r="C265" s="68">
        <v>4.2</v>
      </c>
      <c r="D265" s="33"/>
      <c r="E265" s="33">
        <v>3.5</v>
      </c>
      <c r="F265" s="33"/>
      <c r="G265" s="3"/>
      <c r="H265" s="33"/>
      <c r="I265" s="33">
        <f>21/4</f>
        <v>5.25</v>
      </c>
      <c r="J265" s="3"/>
      <c r="K265" s="27">
        <v>4.5999999999999996</v>
      </c>
      <c r="L265" s="9"/>
      <c r="M265" s="26"/>
      <c r="N265" s="26"/>
      <c r="O265" s="86">
        <f>ROUND(MIN(((((((M265+K265)+I265)+G265)+E265)+C265)+Labs!M265),40),0)</f>
        <v>26</v>
      </c>
    </row>
    <row r="266" spans="1:15" ht="15.75">
      <c r="A266" s="33">
        <v>20110270</v>
      </c>
      <c r="B266" s="33" t="s">
        <v>42</v>
      </c>
      <c r="C266" s="68"/>
      <c r="D266" s="33"/>
      <c r="E266" s="33"/>
      <c r="F266" s="33"/>
      <c r="G266" s="33"/>
      <c r="H266" s="33"/>
      <c r="I266" s="21">
        <v>1</v>
      </c>
      <c r="J266" s="3"/>
      <c r="K266" s="3"/>
      <c r="L266" s="9"/>
      <c r="M266" s="26"/>
      <c r="N266" s="26"/>
      <c r="O266" s="86">
        <f>ROUND(MIN(((((((M266+K266)+I266)+G266)+E266)+C266)+Labs!M266),40),0)</f>
        <v>4</v>
      </c>
    </row>
    <row r="267" spans="1:15" ht="15.75">
      <c r="A267" s="33">
        <v>20120567</v>
      </c>
      <c r="B267" s="33" t="s">
        <v>42</v>
      </c>
      <c r="C267" s="68"/>
      <c r="D267" s="33"/>
      <c r="E267" s="33"/>
      <c r="F267" s="33"/>
      <c r="G267" s="33"/>
      <c r="H267" s="33"/>
      <c r="I267" s="33"/>
      <c r="J267" s="3"/>
      <c r="K267" s="3"/>
      <c r="L267" s="9"/>
      <c r="M267" s="26"/>
      <c r="N267" s="26"/>
      <c r="O267" s="86">
        <f>ROUND(MIN(((((((M267+K267)+I267)+G267)+E267)+C267)+Labs!M267),40),0)</f>
        <v>1</v>
      </c>
    </row>
    <row r="268" spans="1:15" ht="15.75">
      <c r="A268" s="33">
        <v>20120568</v>
      </c>
      <c r="B268" s="33" t="s">
        <v>42</v>
      </c>
      <c r="C268" s="68">
        <v>5.55</v>
      </c>
      <c r="D268" s="33"/>
      <c r="E268" s="33">
        <v>5.7</v>
      </c>
      <c r="F268" s="33"/>
      <c r="G268" s="21">
        <v>0.4</v>
      </c>
      <c r="H268" s="33"/>
      <c r="I268" s="21">
        <v>1.25</v>
      </c>
      <c r="J268" s="3"/>
      <c r="K268" s="27">
        <v>5.8</v>
      </c>
      <c r="L268" s="9"/>
      <c r="M268" s="15">
        <v>8</v>
      </c>
      <c r="N268" s="26"/>
      <c r="O268" s="86">
        <f>ROUND(MIN(((((((M268+K268)+I268)+G268)+E268)+C268)+Labs!M268),40),0)</f>
        <v>36</v>
      </c>
    </row>
    <row r="269" spans="1:15" ht="15.75">
      <c r="A269" s="33">
        <v>20120571</v>
      </c>
      <c r="B269" s="33" t="s">
        <v>42</v>
      </c>
      <c r="C269" s="68">
        <v>3.5</v>
      </c>
      <c r="D269" s="33"/>
      <c r="E269" s="33">
        <v>5.0999999999999996</v>
      </c>
      <c r="F269" s="33"/>
      <c r="G269" s="14">
        <v>0.5</v>
      </c>
      <c r="H269" s="33"/>
      <c r="I269" s="21">
        <v>3.25</v>
      </c>
      <c r="J269" s="3"/>
      <c r="K269" s="33">
        <v>4.25</v>
      </c>
      <c r="L269" s="9"/>
      <c r="M269" s="26"/>
      <c r="N269" s="26"/>
      <c r="O269" s="86">
        <f>ROUND(MIN(((((((M269+K269)+I269)+G269)+E269)+C269)+Labs!M269),40),0)</f>
        <v>24</v>
      </c>
    </row>
    <row r="270" spans="1:15" ht="15.75">
      <c r="A270" s="33">
        <v>20120572</v>
      </c>
      <c r="B270" s="33" t="s">
        <v>42</v>
      </c>
      <c r="C270" s="27">
        <v>3.4</v>
      </c>
      <c r="D270" s="33"/>
      <c r="E270" s="27">
        <v>4</v>
      </c>
      <c r="F270" s="33"/>
      <c r="G270" s="16">
        <v>0</v>
      </c>
      <c r="H270" s="33"/>
      <c r="I270" s="21">
        <v>1.5</v>
      </c>
      <c r="J270" s="3"/>
      <c r="K270" s="3"/>
      <c r="L270" s="9"/>
      <c r="M270" s="26"/>
      <c r="N270" s="26"/>
      <c r="O270" s="86">
        <f>ROUND(MIN(((((((M270+K270)+I270)+G270)+E270)+C270)+Labs!M270),40),0)</f>
        <v>17</v>
      </c>
    </row>
    <row r="271" spans="1:15" ht="15.75">
      <c r="A271" s="33">
        <v>20120582</v>
      </c>
      <c r="B271" s="33" t="s">
        <v>42</v>
      </c>
      <c r="C271" s="68"/>
      <c r="D271" s="33"/>
      <c r="E271" s="33"/>
      <c r="F271" s="33"/>
      <c r="G271" s="33"/>
      <c r="H271" s="33"/>
      <c r="I271" s="33"/>
      <c r="J271" s="3"/>
      <c r="K271" s="3"/>
      <c r="L271" s="9"/>
      <c r="M271" s="26"/>
      <c r="N271" s="26"/>
      <c r="O271" s="86">
        <f>ROUND(MIN(((((((M271+K271)+I271)+G271)+E271)+C271)+Labs!M271),40),0)</f>
        <v>1</v>
      </c>
    </row>
    <row r="272" spans="1:15" ht="15.75">
      <c r="A272" s="33">
        <v>20120586</v>
      </c>
      <c r="B272" s="33" t="s">
        <v>42</v>
      </c>
      <c r="C272" s="27">
        <v>4.5999999999999996</v>
      </c>
      <c r="D272" s="33"/>
      <c r="E272" s="27">
        <v>5.5</v>
      </c>
      <c r="F272" s="33"/>
      <c r="G272" s="36">
        <v>0.8</v>
      </c>
      <c r="H272" s="33"/>
      <c r="I272" s="21">
        <v>3</v>
      </c>
      <c r="J272" s="3"/>
      <c r="K272" s="33">
        <v>4.7</v>
      </c>
      <c r="L272" s="9"/>
      <c r="M272" s="15">
        <v>5.2</v>
      </c>
      <c r="N272" s="26"/>
      <c r="O272" s="86">
        <f>ROUND(MIN(((((((M272+K272)+I272)+G272)+E272)+C272)+Labs!M272),40),0)</f>
        <v>33</v>
      </c>
    </row>
    <row r="273" spans="1:15" ht="15.75">
      <c r="A273" s="33">
        <v>20120588</v>
      </c>
      <c r="B273" s="33" t="s">
        <v>42</v>
      </c>
      <c r="C273" s="27">
        <v>4.5</v>
      </c>
      <c r="D273" s="33"/>
      <c r="E273" s="33">
        <v>5.5</v>
      </c>
      <c r="F273" s="33"/>
      <c r="G273" s="33"/>
      <c r="H273" s="33"/>
      <c r="I273" s="21">
        <v>4</v>
      </c>
      <c r="J273" s="3"/>
      <c r="K273" s="33">
        <v>5.0999999999999996</v>
      </c>
      <c r="L273" s="9"/>
      <c r="M273" s="20">
        <v>6.5</v>
      </c>
      <c r="N273" s="26"/>
      <c r="O273" s="86">
        <f>ROUND(MIN(((((((M273+K273)+I273)+G273)+E273)+C273)+Labs!M273),40),0)</f>
        <v>35</v>
      </c>
    </row>
    <row r="274" spans="1:15" ht="15.75">
      <c r="A274" s="33">
        <v>20120589</v>
      </c>
      <c r="B274" s="33" t="s">
        <v>42</v>
      </c>
      <c r="C274" s="68">
        <v>6</v>
      </c>
      <c r="D274" s="33"/>
      <c r="E274" s="33">
        <v>4.3499999999999996</v>
      </c>
      <c r="F274" s="33"/>
      <c r="G274" s="11">
        <v>1</v>
      </c>
      <c r="H274" s="33"/>
      <c r="I274" s="33">
        <f>11/4</f>
        <v>2.75</v>
      </c>
      <c r="J274" s="3"/>
      <c r="K274" s="33">
        <v>5.0999999999999996</v>
      </c>
      <c r="L274" s="9"/>
      <c r="M274" s="20">
        <v>6.5</v>
      </c>
      <c r="N274" s="26"/>
      <c r="O274" s="86">
        <f>ROUND(MIN(((((((M274+K274)+I274)+G274)+E274)+C274)+Labs!M274),40),0)</f>
        <v>35</v>
      </c>
    </row>
    <row r="275" spans="1:15" ht="15.75">
      <c r="A275" s="6">
        <v>20120590</v>
      </c>
      <c r="B275" s="33" t="s">
        <v>42</v>
      </c>
      <c r="C275" s="27">
        <v>6</v>
      </c>
      <c r="D275" s="33"/>
      <c r="E275" s="33">
        <v>6.5</v>
      </c>
      <c r="F275" s="33"/>
      <c r="G275" s="16">
        <v>0.2</v>
      </c>
      <c r="H275" s="33"/>
      <c r="I275" s="33">
        <f>8/4</f>
        <v>2</v>
      </c>
      <c r="J275" s="3"/>
      <c r="K275" s="27">
        <v>4.8</v>
      </c>
      <c r="L275" s="9"/>
      <c r="M275" s="20">
        <v>9.5</v>
      </c>
      <c r="N275" s="26"/>
      <c r="O275" s="86">
        <f>ROUND(MIN(((((((M275+K275)+I275)+G275)+E275)+C275)+Labs!M275),40),0)</f>
        <v>39</v>
      </c>
    </row>
    <row r="276" spans="1:15" ht="15.75">
      <c r="A276" s="6">
        <v>20120592</v>
      </c>
      <c r="B276" s="33" t="s">
        <v>42</v>
      </c>
      <c r="C276" s="68">
        <v>5.6</v>
      </c>
      <c r="D276" s="33"/>
      <c r="E276" s="27">
        <v>5.5</v>
      </c>
      <c r="F276" s="33"/>
      <c r="G276" s="11">
        <v>0.6</v>
      </c>
      <c r="H276" s="33"/>
      <c r="I276" s="35">
        <v>4</v>
      </c>
      <c r="J276" s="3"/>
      <c r="K276" s="11">
        <v>4.25</v>
      </c>
      <c r="L276" s="9"/>
      <c r="M276" s="20">
        <v>9.6</v>
      </c>
      <c r="N276" s="26"/>
      <c r="O276" s="86">
        <f>ROUND(MIN(((((((M276+K276)+I276)+G276)+E276)+C276)+Labs!M276),40),0)</f>
        <v>39</v>
      </c>
    </row>
    <row r="277" spans="1:15" ht="15.75">
      <c r="A277" s="6">
        <v>20120593</v>
      </c>
      <c r="B277" s="33" t="s">
        <v>42</v>
      </c>
      <c r="C277" s="27">
        <v>2.2999999999999998</v>
      </c>
      <c r="D277" s="33"/>
      <c r="E277" s="33">
        <v>5.6</v>
      </c>
      <c r="F277" s="33"/>
      <c r="G277" s="11">
        <v>1.2</v>
      </c>
      <c r="H277" s="33"/>
      <c r="I277" s="35">
        <v>3.25</v>
      </c>
      <c r="J277" s="3"/>
      <c r="K277" s="33">
        <v>5.0999999999999996</v>
      </c>
      <c r="L277" s="9"/>
      <c r="M277" s="20">
        <v>6</v>
      </c>
      <c r="N277" s="26"/>
      <c r="O277" s="86">
        <f>ROUND(MIN(((((((M277+K277)+I277)+G277)+E277)+C277)+Labs!M277),40),0)</f>
        <v>33</v>
      </c>
    </row>
    <row r="278" spans="1:15" ht="15.75">
      <c r="A278" s="6">
        <v>20120594</v>
      </c>
      <c r="B278" s="33" t="s">
        <v>42</v>
      </c>
      <c r="C278" s="68">
        <v>5.4</v>
      </c>
      <c r="D278" s="33"/>
      <c r="E278" s="33">
        <v>7.7</v>
      </c>
      <c r="F278" s="33"/>
      <c r="G278" s="21">
        <v>0</v>
      </c>
      <c r="H278" s="33"/>
      <c r="I278" s="21">
        <v>5</v>
      </c>
      <c r="J278" s="3"/>
      <c r="K278" s="27">
        <v>4.5</v>
      </c>
      <c r="L278" s="9"/>
      <c r="M278" s="20">
        <v>9.5</v>
      </c>
      <c r="N278" s="26"/>
      <c r="O278" s="86">
        <f>ROUND(MIN(((((((M278+K278)+I278)+G278)+E278)+C278)+Labs!M278),40),0)</f>
        <v>40</v>
      </c>
    </row>
    <row r="279" spans="1:15" ht="15.75">
      <c r="A279" s="6">
        <v>20120595</v>
      </c>
      <c r="B279" s="33" t="s">
        <v>42</v>
      </c>
      <c r="C279" s="68"/>
      <c r="D279" s="33"/>
      <c r="E279" s="33"/>
      <c r="F279" s="33"/>
      <c r="G279" s="33"/>
      <c r="H279" s="33"/>
      <c r="I279" s="33"/>
      <c r="J279" s="3"/>
      <c r="K279" s="3"/>
      <c r="L279" s="9"/>
      <c r="M279" s="26"/>
      <c r="N279" s="26"/>
      <c r="O279" s="86">
        <f>ROUND(MIN(((((((M279+K279)+I279)+G279)+E279)+C279)+Labs!M279),40),0)</f>
        <v>1</v>
      </c>
    </row>
    <row r="280" spans="1:15" ht="15.75">
      <c r="A280" s="6">
        <v>20120597</v>
      </c>
      <c r="B280" s="33" t="s">
        <v>42</v>
      </c>
      <c r="C280" s="68"/>
      <c r="D280" s="33"/>
      <c r="E280" s="33"/>
      <c r="F280" s="33"/>
      <c r="G280" s="33"/>
      <c r="H280" s="33"/>
      <c r="I280" s="33"/>
      <c r="J280" s="3"/>
      <c r="K280" s="3"/>
      <c r="L280" s="9"/>
      <c r="M280" s="26"/>
      <c r="N280" s="26"/>
      <c r="O280" s="86">
        <f>ROUND(MIN(((((((M280+K280)+I280)+G280)+E280)+C280)+Labs!M280),40),0)</f>
        <v>1</v>
      </c>
    </row>
    <row r="281" spans="1:15" ht="15.75">
      <c r="A281" s="6">
        <v>20120598</v>
      </c>
      <c r="B281" s="33" t="s">
        <v>42</v>
      </c>
      <c r="C281" s="68"/>
      <c r="D281" s="33"/>
      <c r="E281" s="33"/>
      <c r="F281" s="33"/>
      <c r="G281" s="33"/>
      <c r="H281" s="33"/>
      <c r="I281" s="33"/>
      <c r="J281" s="3"/>
      <c r="K281" s="3"/>
      <c r="L281" s="9"/>
      <c r="M281" s="26"/>
      <c r="N281" s="26"/>
      <c r="O281" s="86">
        <f>ROUND(MIN(((((((M281+K281)+I281)+G281)+E281)+C281)+Labs!M281),40),0)</f>
        <v>3</v>
      </c>
    </row>
    <row r="282" spans="1:15" ht="15.75">
      <c r="A282" s="33">
        <v>20120600</v>
      </c>
      <c r="B282" s="33" t="s">
        <v>42</v>
      </c>
      <c r="C282" s="68"/>
      <c r="D282" s="33"/>
      <c r="E282" s="33">
        <v>2.0499999999999998</v>
      </c>
      <c r="F282" s="33"/>
      <c r="G282" s="11">
        <v>0.2</v>
      </c>
      <c r="H282" s="33"/>
      <c r="I282" s="21">
        <v>1.25</v>
      </c>
      <c r="J282" s="3"/>
      <c r="K282" s="33">
        <v>1.2</v>
      </c>
      <c r="L282" s="9"/>
      <c r="M282" s="26"/>
      <c r="N282" s="26"/>
      <c r="O282" s="86">
        <f>ROUND(MIN(((((((M282+K282)+I282)+G282)+E282)+C282)+Labs!M282),40),0)</f>
        <v>13</v>
      </c>
    </row>
    <row r="283" spans="1:15" ht="15.75">
      <c r="A283" s="33">
        <v>20120608</v>
      </c>
      <c r="B283" s="33" t="s">
        <v>42</v>
      </c>
      <c r="C283" s="68"/>
      <c r="D283" s="33"/>
      <c r="E283" s="33"/>
      <c r="F283" s="33"/>
      <c r="G283" s="33"/>
      <c r="H283" s="33"/>
      <c r="I283" s="33"/>
      <c r="J283" s="3"/>
      <c r="K283" s="3"/>
      <c r="L283" s="9"/>
      <c r="M283" s="26"/>
      <c r="N283" s="26"/>
      <c r="O283" s="86">
        <f>ROUND(MIN(((((((M283+K283)+I283)+G283)+E283)+C283)+Labs!M283),40),0)</f>
        <v>1</v>
      </c>
    </row>
    <row r="284" spans="1:15" ht="15.75">
      <c r="A284" s="33">
        <v>20120609</v>
      </c>
      <c r="B284" s="33" t="s">
        <v>42</v>
      </c>
      <c r="C284" s="68"/>
      <c r="D284" s="33"/>
      <c r="E284" s="33"/>
      <c r="F284" s="33"/>
      <c r="G284" s="33"/>
      <c r="H284" s="33"/>
      <c r="I284" s="33"/>
      <c r="J284" s="3"/>
      <c r="K284" s="3"/>
      <c r="L284" s="9"/>
      <c r="M284" s="26"/>
      <c r="N284" s="26"/>
      <c r="O284" s="86">
        <f>ROUND(MIN(((((((M284+K284)+I284)+G284)+E284)+C284)+Labs!M284),40),0)</f>
        <v>1</v>
      </c>
    </row>
    <row r="285" spans="1:15" ht="15.75">
      <c r="A285" s="33">
        <v>20120610</v>
      </c>
      <c r="B285" s="33" t="s">
        <v>42</v>
      </c>
      <c r="C285" s="27">
        <v>6</v>
      </c>
      <c r="D285" s="33"/>
      <c r="E285" s="33">
        <v>6</v>
      </c>
      <c r="F285" s="33"/>
      <c r="G285" s="16">
        <v>1</v>
      </c>
      <c r="H285" s="33"/>
      <c r="I285" s="33">
        <f>22/4</f>
        <v>5.5</v>
      </c>
      <c r="J285" s="3"/>
      <c r="K285" s="27">
        <v>5.8</v>
      </c>
      <c r="L285" s="9"/>
      <c r="M285" s="15">
        <v>8</v>
      </c>
      <c r="N285" s="26"/>
      <c r="O285" s="86">
        <f>ROUND(MIN(((((((M285+K285)+I285)+G285)+E285)+C285)+Labs!M285),40),0)</f>
        <v>40</v>
      </c>
    </row>
    <row r="286" spans="1:15" ht="15.75">
      <c r="A286" s="33">
        <v>20120034</v>
      </c>
      <c r="B286" s="33" t="s">
        <v>43</v>
      </c>
      <c r="C286" s="64">
        <v>6</v>
      </c>
      <c r="D286" s="33"/>
      <c r="E286" s="36">
        <v>5.8</v>
      </c>
      <c r="F286" s="33"/>
      <c r="G286" s="14">
        <v>1</v>
      </c>
      <c r="H286" s="33"/>
      <c r="I286" s="21">
        <v>4</v>
      </c>
      <c r="J286" s="3"/>
      <c r="K286" s="16">
        <v>5.9</v>
      </c>
      <c r="L286" s="9"/>
      <c r="M286" s="29">
        <v>9.4499999999999993</v>
      </c>
      <c r="N286" s="26"/>
      <c r="O286" s="86">
        <f>ROUND(MIN(((((((M286+K286)+I286)+G286)+E286)+C286)+Labs!M286),40),0)</f>
        <v>40</v>
      </c>
    </row>
    <row r="287" spans="1:15" ht="15.75">
      <c r="A287" s="33">
        <v>20120035</v>
      </c>
      <c r="B287" s="33" t="s">
        <v>43</v>
      </c>
      <c r="C287" s="16">
        <v>4.9000000000000004</v>
      </c>
      <c r="D287" s="33"/>
      <c r="E287" s="36">
        <v>5.7</v>
      </c>
      <c r="F287" s="36"/>
      <c r="G287" s="21">
        <v>0.7</v>
      </c>
      <c r="H287" s="33"/>
      <c r="I287" s="16">
        <f>19/4</f>
        <v>4.75</v>
      </c>
      <c r="J287" s="3"/>
      <c r="K287" s="16">
        <v>5.7</v>
      </c>
      <c r="L287" s="9"/>
      <c r="M287" s="15">
        <v>8</v>
      </c>
      <c r="N287" s="15" t="s">
        <v>74</v>
      </c>
      <c r="O287" s="86">
        <f>ROUND(MIN(((((((M287+K287)+I287)+G287)+E287)+C287)+Labs!M287),40),0)</f>
        <v>37</v>
      </c>
    </row>
    <row r="288" spans="1:15" ht="15.75">
      <c r="A288" s="33">
        <v>20120037</v>
      </c>
      <c r="B288" s="33" t="s">
        <v>43</v>
      </c>
      <c r="C288" s="64">
        <v>5.0999999999999996</v>
      </c>
      <c r="D288" s="33"/>
      <c r="E288" s="36">
        <v>5.05</v>
      </c>
      <c r="F288" s="36"/>
      <c r="G288" s="21">
        <v>0.6</v>
      </c>
      <c r="H288" s="33"/>
      <c r="I288" s="16">
        <f>16/4</f>
        <v>4</v>
      </c>
      <c r="J288" s="3"/>
      <c r="K288" s="16">
        <v>5.2</v>
      </c>
      <c r="L288" s="9"/>
      <c r="M288" s="26"/>
      <c r="N288" s="26"/>
      <c r="O288" s="86">
        <f>ROUND(MIN(((((((M288+K288)+I288)+G288)+E288)+C288)+Labs!M288),40),0)</f>
        <v>28</v>
      </c>
    </row>
    <row r="289" spans="1:15" ht="15.75">
      <c r="A289" s="33">
        <v>20120038</v>
      </c>
      <c r="B289" s="33" t="s">
        <v>43</v>
      </c>
      <c r="C289" s="16">
        <v>2.8</v>
      </c>
      <c r="D289" s="33"/>
      <c r="E289" s="36">
        <v>3.9</v>
      </c>
      <c r="F289" s="33"/>
      <c r="G289" s="13">
        <v>0.15</v>
      </c>
      <c r="H289" s="33"/>
      <c r="I289" s="33">
        <f>13/4</f>
        <v>3.25</v>
      </c>
      <c r="J289" s="3"/>
      <c r="K289" s="16">
        <v>4.7</v>
      </c>
      <c r="L289" s="9"/>
      <c r="M289" s="51">
        <v>8</v>
      </c>
      <c r="N289" s="51" t="s">
        <v>98</v>
      </c>
      <c r="O289" s="86">
        <f>ROUND(MIN(((((((M289+K289)+I289)+G289)+E289)+C289)+Labs!M289),40),0)</f>
        <v>29</v>
      </c>
    </row>
    <row r="290" spans="1:15" ht="15.75">
      <c r="A290" s="33">
        <v>20120040</v>
      </c>
      <c r="B290" s="33" t="s">
        <v>43</v>
      </c>
      <c r="C290" s="16">
        <v>5.4</v>
      </c>
      <c r="D290" s="33"/>
      <c r="E290" s="16">
        <v>6</v>
      </c>
      <c r="F290" s="33"/>
      <c r="G290" s="21">
        <v>0.4</v>
      </c>
      <c r="H290" s="33"/>
      <c r="I290" s="14">
        <v>5</v>
      </c>
      <c r="J290" s="3"/>
      <c r="K290" s="25">
        <v>6</v>
      </c>
      <c r="L290" s="9"/>
      <c r="M290" s="48">
        <v>6.1</v>
      </c>
      <c r="N290" s="26"/>
      <c r="O290" s="86">
        <f>ROUND(MIN(((((((M290+K290)+I290)+G290)+E290)+C290)+Labs!M290),40),0)</f>
        <v>37</v>
      </c>
    </row>
    <row r="291" spans="1:15" ht="15.75">
      <c r="A291" s="33">
        <v>20120041</v>
      </c>
      <c r="B291" s="33" t="s">
        <v>43</v>
      </c>
      <c r="C291" s="16">
        <v>5.3</v>
      </c>
      <c r="D291" s="33"/>
      <c r="E291" s="36">
        <v>4.9000000000000004</v>
      </c>
      <c r="F291" s="36"/>
      <c r="G291" s="13">
        <v>0.85</v>
      </c>
      <c r="H291" s="33"/>
      <c r="I291" s="13">
        <v>2</v>
      </c>
      <c r="J291" s="3"/>
      <c r="K291" s="16">
        <v>5.8</v>
      </c>
      <c r="L291" s="9"/>
      <c r="M291" s="15">
        <v>8</v>
      </c>
      <c r="N291" s="15" t="s">
        <v>74</v>
      </c>
      <c r="O291" s="86">
        <f>ROUND(MIN(((((((M291+K291)+I291)+G291)+E291)+C291)+Labs!M291),40),0)</f>
        <v>34</v>
      </c>
    </row>
    <row r="292" spans="1:15" ht="15.75">
      <c r="A292" s="33">
        <v>20120042</v>
      </c>
      <c r="B292" s="33" t="s">
        <v>43</v>
      </c>
      <c r="C292" s="16">
        <v>5.2</v>
      </c>
      <c r="D292" s="33"/>
      <c r="E292" s="36">
        <v>4.95</v>
      </c>
      <c r="F292" s="36"/>
      <c r="G292" s="36">
        <v>0.35</v>
      </c>
      <c r="H292" s="33"/>
      <c r="I292" s="33">
        <f>6/4</f>
        <v>1.5</v>
      </c>
      <c r="J292" s="3"/>
      <c r="K292" s="16">
        <v>3.5</v>
      </c>
      <c r="L292" s="9"/>
      <c r="M292" s="26"/>
      <c r="N292" s="26"/>
      <c r="O292" s="86">
        <f>ROUND(MIN(((((((M292+K292)+I292)+G292)+E292)+C292)+Labs!M292),40),0)</f>
        <v>23</v>
      </c>
    </row>
    <row r="293" spans="1:15" ht="15.75">
      <c r="A293" s="33">
        <v>20120043</v>
      </c>
      <c r="B293" s="33" t="s">
        <v>43</v>
      </c>
      <c r="C293" s="16">
        <v>4</v>
      </c>
      <c r="D293" s="16" t="s">
        <v>99</v>
      </c>
      <c r="E293" s="36">
        <v>3.4</v>
      </c>
      <c r="F293" s="36" t="s">
        <v>100</v>
      </c>
      <c r="G293" s="14">
        <v>1.2</v>
      </c>
      <c r="H293" s="33"/>
      <c r="I293" s="21">
        <v>3.75</v>
      </c>
      <c r="J293" s="3"/>
      <c r="K293" s="16">
        <v>6</v>
      </c>
      <c r="L293" s="9"/>
      <c r="M293" s="15">
        <v>8</v>
      </c>
      <c r="N293" s="15" t="s">
        <v>74</v>
      </c>
      <c r="O293" s="86">
        <f>ROUND(MIN(((((((M293+K293)+I293)+G293)+E293)+C293)+Labs!M293),40),0)</f>
        <v>34</v>
      </c>
    </row>
    <row r="294" spans="1:15" ht="15.75">
      <c r="A294" s="33">
        <v>20120044</v>
      </c>
      <c r="B294" s="33" t="s">
        <v>43</v>
      </c>
      <c r="C294" s="64">
        <v>5.8</v>
      </c>
      <c r="D294" s="33"/>
      <c r="E294" s="36">
        <v>3</v>
      </c>
      <c r="F294" s="33"/>
      <c r="G294" s="16">
        <v>0.3</v>
      </c>
      <c r="H294" s="33"/>
      <c r="I294" s="16">
        <f>15/4</f>
        <v>3.75</v>
      </c>
      <c r="J294" s="3"/>
      <c r="K294" s="16">
        <v>4.5</v>
      </c>
      <c r="L294" s="9"/>
      <c r="M294" s="26"/>
      <c r="N294" s="26"/>
      <c r="O294" s="86">
        <f>ROUND(MIN(((((((M294+K294)+I294)+G294)+E294)+C294)+Labs!M294),40),0)</f>
        <v>25</v>
      </c>
    </row>
    <row r="295" spans="1:15" ht="15.75">
      <c r="A295" s="33">
        <v>20120045</v>
      </c>
      <c r="B295" s="33" t="s">
        <v>43</v>
      </c>
      <c r="C295" s="64">
        <v>5.8</v>
      </c>
      <c r="D295" s="33"/>
      <c r="E295" s="36">
        <v>4.8</v>
      </c>
      <c r="F295" s="33"/>
      <c r="G295" s="14">
        <v>0.8</v>
      </c>
      <c r="H295" s="33"/>
      <c r="I295" s="33">
        <f>8.5/4</f>
        <v>2.125</v>
      </c>
      <c r="J295" s="3"/>
      <c r="K295" s="25">
        <v>2.6</v>
      </c>
      <c r="L295" s="9"/>
      <c r="M295" s="29">
        <v>3.2</v>
      </c>
      <c r="N295" s="26"/>
      <c r="O295" s="86">
        <f>ROUND(MIN(((((((M295+K295)+I295)+G295)+E295)+C295)+Labs!M295),40),0)</f>
        <v>27</v>
      </c>
    </row>
    <row r="296" spans="1:15" ht="26.25">
      <c r="A296" s="33">
        <v>20120046</v>
      </c>
      <c r="B296" s="33" t="s">
        <v>43</v>
      </c>
      <c r="C296" s="36">
        <v>4.8</v>
      </c>
      <c r="D296" s="33"/>
      <c r="E296" s="36">
        <v>6.5</v>
      </c>
      <c r="F296" s="36" t="s">
        <v>101</v>
      </c>
      <c r="G296" s="21">
        <v>0.6</v>
      </c>
      <c r="H296" s="33"/>
      <c r="I296" s="27">
        <v>4</v>
      </c>
      <c r="J296" s="3"/>
      <c r="K296" s="16">
        <v>5</v>
      </c>
      <c r="L296" s="34" t="s">
        <v>102</v>
      </c>
      <c r="M296" s="29">
        <v>7.65</v>
      </c>
      <c r="N296" s="26"/>
      <c r="O296" s="86">
        <f>ROUND(MIN(((((((M296+K296)+I296)+G296)+E296)+C296)+Labs!M296),40),0)</f>
        <v>38</v>
      </c>
    </row>
    <row r="297" spans="1:15" ht="39">
      <c r="A297" s="33">
        <v>20120049</v>
      </c>
      <c r="B297" s="33" t="s">
        <v>43</v>
      </c>
      <c r="C297" s="64">
        <v>5.8</v>
      </c>
      <c r="D297" s="33"/>
      <c r="E297" s="36">
        <v>4.7</v>
      </c>
      <c r="F297" s="33"/>
      <c r="G297" s="16">
        <v>0.8</v>
      </c>
      <c r="H297" s="33"/>
      <c r="I297" s="13">
        <v>4</v>
      </c>
      <c r="J297" s="3"/>
      <c r="K297" s="16">
        <v>5.2</v>
      </c>
      <c r="L297" s="9"/>
      <c r="M297" s="15">
        <v>3.4</v>
      </c>
      <c r="N297" s="15" t="s">
        <v>103</v>
      </c>
      <c r="O297" s="86">
        <f>ROUND(MIN(((((((M297+K297)+I297)+G297)+E297)+C297)+Labs!M297),40),0)</f>
        <v>31</v>
      </c>
    </row>
    <row r="298" spans="1:15" ht="15.75">
      <c r="A298" s="33">
        <v>20120050</v>
      </c>
      <c r="B298" s="33" t="s">
        <v>43</v>
      </c>
      <c r="C298" s="16">
        <v>5.3</v>
      </c>
      <c r="D298" s="33"/>
      <c r="E298" s="36">
        <v>2.2000000000000002</v>
      </c>
      <c r="F298" s="36" t="s">
        <v>104</v>
      </c>
      <c r="G298" s="33"/>
      <c r="H298" s="33"/>
      <c r="I298" s="13">
        <v>3.5</v>
      </c>
      <c r="J298" s="3"/>
      <c r="K298" s="3"/>
      <c r="L298" s="9"/>
      <c r="M298" s="26"/>
      <c r="N298" s="26"/>
      <c r="O298" s="86">
        <f>ROUND(MIN(((((((M298+K298)+I298)+G298)+E298)+C298)+Labs!M298),40),0)</f>
        <v>19</v>
      </c>
    </row>
    <row r="299" spans="1:15" ht="15.75">
      <c r="A299" s="33">
        <v>20120051</v>
      </c>
      <c r="B299" s="33" t="s">
        <v>43</v>
      </c>
      <c r="C299" s="68"/>
      <c r="D299" s="33"/>
      <c r="E299" s="33"/>
      <c r="F299" s="33"/>
      <c r="G299" s="33"/>
      <c r="H299" s="33"/>
      <c r="I299" s="33"/>
      <c r="J299" s="3"/>
      <c r="K299" s="3"/>
      <c r="L299" s="9"/>
      <c r="M299" s="26"/>
      <c r="N299" s="26"/>
      <c r="O299" s="86">
        <f>ROUND(MIN(((((((M299+K299)+I299)+G299)+E299)+C299)+Labs!M299),40),0)</f>
        <v>1</v>
      </c>
    </row>
    <row r="300" spans="1:15" ht="15.75">
      <c r="A300" s="33">
        <v>20120053</v>
      </c>
      <c r="B300" s="33" t="s">
        <v>43</v>
      </c>
      <c r="C300" s="64">
        <v>6</v>
      </c>
      <c r="D300" s="33"/>
      <c r="E300" s="36">
        <v>5.5</v>
      </c>
      <c r="F300" s="33"/>
      <c r="G300" s="13">
        <v>0.7</v>
      </c>
      <c r="H300" s="33"/>
      <c r="I300" s="21">
        <v>3.75</v>
      </c>
      <c r="J300" s="3"/>
      <c r="K300" s="16">
        <v>6</v>
      </c>
      <c r="L300" s="9"/>
      <c r="M300" s="29">
        <v>9.25</v>
      </c>
      <c r="N300" s="26"/>
      <c r="O300" s="86">
        <f>ROUND(MIN(((((((M300+K300)+I300)+G300)+E300)+C300)+Labs!M300),40),0)</f>
        <v>40</v>
      </c>
    </row>
    <row r="301" spans="1:15" ht="26.25">
      <c r="A301" s="33">
        <v>20120054</v>
      </c>
      <c r="B301" s="33" t="s">
        <v>43</v>
      </c>
      <c r="C301" s="36">
        <v>1.8</v>
      </c>
      <c r="D301" s="33"/>
      <c r="E301" s="36">
        <v>3.4</v>
      </c>
      <c r="F301" s="33"/>
      <c r="G301" s="14">
        <v>0.6</v>
      </c>
      <c r="H301" s="33"/>
      <c r="I301" s="27">
        <v>3</v>
      </c>
      <c r="J301" s="3"/>
      <c r="K301" s="16">
        <v>3.2</v>
      </c>
      <c r="L301" s="34" t="s">
        <v>102</v>
      </c>
      <c r="M301" s="26"/>
      <c r="N301" s="26"/>
      <c r="O301" s="86">
        <f>ROUND(MIN(((((((M301+K301)+I301)+G301)+E301)+C301)+Labs!M301),40),0)</f>
        <v>17</v>
      </c>
    </row>
    <row r="302" spans="1:15" ht="15.75">
      <c r="A302" s="33">
        <v>20120055</v>
      </c>
      <c r="B302" s="33" t="s">
        <v>43</v>
      </c>
      <c r="C302" s="68"/>
      <c r="D302" s="33"/>
      <c r="E302" s="33"/>
      <c r="F302" s="33"/>
      <c r="G302" s="13">
        <v>0.25</v>
      </c>
      <c r="H302" s="33"/>
      <c r="I302" s="13">
        <v>0.5</v>
      </c>
      <c r="J302" s="3"/>
      <c r="K302" s="3"/>
      <c r="L302" s="9"/>
      <c r="M302" s="26"/>
      <c r="N302" s="26"/>
      <c r="O302" s="86">
        <f>ROUND(MIN(((((((M302+K302)+I302)+G302)+E302)+C302)+Labs!M302),40),0)</f>
        <v>5</v>
      </c>
    </row>
    <row r="303" spans="1:15" ht="39">
      <c r="A303" s="33">
        <v>20120057</v>
      </c>
      <c r="B303" s="33" t="s">
        <v>43</v>
      </c>
      <c r="C303" s="64">
        <v>5.8</v>
      </c>
      <c r="D303" s="33"/>
      <c r="E303" s="36">
        <v>4.8499999999999996</v>
      </c>
      <c r="F303" s="33"/>
      <c r="G303" s="33"/>
      <c r="H303" s="33"/>
      <c r="I303" s="16">
        <f>4/4</f>
        <v>1</v>
      </c>
      <c r="J303" s="3"/>
      <c r="K303" s="16">
        <v>4</v>
      </c>
      <c r="L303" s="9"/>
      <c r="M303" s="15">
        <v>3.4</v>
      </c>
      <c r="N303" s="15" t="s">
        <v>103</v>
      </c>
      <c r="O303" s="86">
        <f>ROUND(MIN(((((((M303+K303)+I303)+G303)+E303)+C303)+Labs!M303),40),0)</f>
        <v>26</v>
      </c>
    </row>
    <row r="304" spans="1:15" ht="15.75">
      <c r="A304" s="33">
        <v>20120059</v>
      </c>
      <c r="B304" s="33" t="s">
        <v>43</v>
      </c>
      <c r="C304" s="68"/>
      <c r="D304" s="33"/>
      <c r="E304" s="33"/>
      <c r="F304" s="33"/>
      <c r="G304" s="21">
        <v>0</v>
      </c>
      <c r="H304" s="33"/>
      <c r="I304" s="27">
        <v>3</v>
      </c>
      <c r="J304" s="3"/>
      <c r="K304" s="3"/>
      <c r="L304" s="9"/>
      <c r="M304" s="26"/>
      <c r="N304" s="26"/>
      <c r="O304" s="86">
        <f>ROUND(MIN(((((((M304+K304)+I304)+G304)+E304)+C304)+Labs!M304),40),0)</f>
        <v>9</v>
      </c>
    </row>
    <row r="305" spans="1:15" ht="26.25">
      <c r="A305" s="33">
        <v>20120061</v>
      </c>
      <c r="B305" s="33" t="s">
        <v>43</v>
      </c>
      <c r="C305" s="68"/>
      <c r="D305" s="33"/>
      <c r="E305" s="36">
        <v>6.5</v>
      </c>
      <c r="F305" s="36" t="s">
        <v>101</v>
      </c>
      <c r="G305" s="36">
        <v>0.2</v>
      </c>
      <c r="H305" s="33"/>
      <c r="I305" s="33">
        <f>9/4</f>
        <v>2.25</v>
      </c>
      <c r="J305" s="3"/>
      <c r="K305" s="16">
        <v>1.75</v>
      </c>
      <c r="L305" s="34" t="s">
        <v>102</v>
      </c>
      <c r="M305" s="29">
        <v>7.3</v>
      </c>
      <c r="N305" s="26"/>
      <c r="O305" s="86">
        <f>ROUND(MIN(((((((M305+K305)+I305)+G305)+E305)+C305)+Labs!M305),40),0)</f>
        <v>26</v>
      </c>
    </row>
    <row r="306" spans="1:15" ht="15.75">
      <c r="A306" s="33">
        <v>20120062</v>
      </c>
      <c r="B306" s="33" t="s">
        <v>43</v>
      </c>
      <c r="C306" s="64">
        <v>5.6</v>
      </c>
      <c r="D306" s="33"/>
      <c r="E306" s="16">
        <v>5.7</v>
      </c>
      <c r="F306" s="33"/>
      <c r="G306" s="13">
        <v>0.5</v>
      </c>
      <c r="H306" s="33"/>
      <c r="I306" s="27">
        <v>3</v>
      </c>
      <c r="J306" s="3"/>
      <c r="K306" s="25">
        <v>6</v>
      </c>
      <c r="L306" s="9"/>
      <c r="M306" s="29">
        <v>3.15</v>
      </c>
      <c r="N306" s="26"/>
      <c r="O306" s="86">
        <f>ROUND(MIN(((((((M306+K306)+I306)+G306)+E306)+C306)+Labs!M306),40),0)</f>
        <v>31</v>
      </c>
    </row>
    <row r="307" spans="1:15" ht="26.25">
      <c r="A307" s="33">
        <v>20120064</v>
      </c>
      <c r="B307" s="33" t="s">
        <v>43</v>
      </c>
      <c r="C307" s="64">
        <v>5.34</v>
      </c>
      <c r="D307" s="33"/>
      <c r="E307" s="16">
        <v>1.5</v>
      </c>
      <c r="F307" s="33"/>
      <c r="G307" s="13">
        <v>0.25</v>
      </c>
      <c r="H307" s="33"/>
      <c r="I307" s="33">
        <f>9/4</f>
        <v>2.25</v>
      </c>
      <c r="J307" s="3"/>
      <c r="K307" s="4">
        <v>0</v>
      </c>
      <c r="L307" s="43" t="s">
        <v>105</v>
      </c>
      <c r="M307" s="48">
        <v>2.2000000000000002</v>
      </c>
      <c r="N307" s="26"/>
      <c r="O307" s="86">
        <f>ROUND(MIN(((((((M307+K307)+I307)+G307)+E307)+C307)+Labs!M307),40),0)</f>
        <v>19</v>
      </c>
    </row>
    <row r="308" spans="1:15" ht="15.75">
      <c r="A308" s="33">
        <v>20120220</v>
      </c>
      <c r="B308" s="33" t="s">
        <v>44</v>
      </c>
      <c r="C308" s="68">
        <v>3.55</v>
      </c>
      <c r="D308" s="33" t="s">
        <v>106</v>
      </c>
      <c r="E308" s="33">
        <v>4.55</v>
      </c>
      <c r="F308" s="33"/>
      <c r="G308" s="14">
        <v>0.8</v>
      </c>
      <c r="H308" s="33"/>
      <c r="I308" s="21">
        <v>3.5</v>
      </c>
      <c r="J308" s="3"/>
      <c r="K308" s="27">
        <v>3.1</v>
      </c>
      <c r="L308" s="9"/>
      <c r="M308" s="26"/>
      <c r="N308" s="26"/>
      <c r="O308" s="86">
        <f>ROUND(MIN(((((((M308+K308)+I308)+G308)+E308)+C308)+Labs!M308),40),0)</f>
        <v>23</v>
      </c>
    </row>
    <row r="309" spans="1:15" ht="15.75">
      <c r="A309" s="33">
        <v>20120489</v>
      </c>
      <c r="B309" s="33" t="s">
        <v>44</v>
      </c>
      <c r="C309" s="27">
        <v>4</v>
      </c>
      <c r="D309" s="33"/>
      <c r="E309" s="33">
        <v>5.5</v>
      </c>
      <c r="F309" s="33"/>
      <c r="G309" s="21">
        <v>0.9</v>
      </c>
      <c r="H309" s="33"/>
      <c r="I309" s="21">
        <v>2.375</v>
      </c>
      <c r="J309" s="3"/>
      <c r="K309" s="33">
        <v>4.8</v>
      </c>
      <c r="L309" s="9"/>
      <c r="M309" s="20">
        <v>1.7</v>
      </c>
      <c r="N309" s="26"/>
      <c r="O309" s="86">
        <f>ROUND(MIN(((((((M309+K309)+I309)+G309)+E309)+C309)+Labs!M309),40),0)</f>
        <v>29</v>
      </c>
    </row>
    <row r="310" spans="1:15" ht="15.75">
      <c r="A310" s="33">
        <v>20120493</v>
      </c>
      <c r="B310" s="33" t="s">
        <v>44</v>
      </c>
      <c r="C310" s="68">
        <v>5.2</v>
      </c>
      <c r="D310" s="33"/>
      <c r="E310" s="27">
        <v>6</v>
      </c>
      <c r="F310" s="33"/>
      <c r="G310" s="16">
        <v>1</v>
      </c>
      <c r="H310" s="33"/>
      <c r="I310" s="35">
        <v>4</v>
      </c>
      <c r="J310" s="3"/>
      <c r="K310" s="33">
        <v>7.4</v>
      </c>
      <c r="L310" s="9"/>
      <c r="M310" s="20">
        <v>9.6</v>
      </c>
      <c r="N310" s="26"/>
      <c r="O310" s="86">
        <f>ROUND(MIN(((((((M310+K310)+I310)+G310)+E310)+C310)+Labs!M310),40),0)</f>
        <v>40</v>
      </c>
    </row>
    <row r="311" spans="1:15" ht="15.75">
      <c r="A311" s="33">
        <v>20120521</v>
      </c>
      <c r="B311" s="33" t="s">
        <v>44</v>
      </c>
      <c r="C311" s="68"/>
      <c r="D311" s="33"/>
      <c r="E311" s="27">
        <v>5</v>
      </c>
      <c r="F311" s="33"/>
      <c r="G311" s="36">
        <v>0</v>
      </c>
      <c r="H311" s="33"/>
      <c r="I311" s="35">
        <v>2.25</v>
      </c>
      <c r="J311" s="3"/>
      <c r="K311" s="33">
        <v>6.9</v>
      </c>
      <c r="L311" s="9"/>
      <c r="M311" s="20">
        <v>9.6</v>
      </c>
      <c r="N311" s="26"/>
      <c r="O311" s="86">
        <f>ROUND(MIN(((((((M311+K311)+I311)+G311)+E311)+C311)+Labs!M311),40),0)</f>
        <v>33</v>
      </c>
    </row>
    <row r="312" spans="1:15" ht="15.75">
      <c r="A312" s="33">
        <v>20120522</v>
      </c>
      <c r="B312" s="33" t="s">
        <v>44</v>
      </c>
      <c r="C312" s="68"/>
      <c r="D312" s="33"/>
      <c r="E312" s="33"/>
      <c r="F312" s="33"/>
      <c r="G312" s="33"/>
      <c r="H312" s="33"/>
      <c r="I312" s="33">
        <v>0</v>
      </c>
      <c r="J312" s="3"/>
      <c r="K312" s="3"/>
      <c r="L312" s="9"/>
      <c r="M312" s="26"/>
      <c r="N312" s="26"/>
      <c r="O312" s="86">
        <f>ROUND(MIN(((((((M312+K312)+I312)+G312)+E312)+C312)+Labs!M312),40),0)</f>
        <v>6</v>
      </c>
    </row>
    <row r="313" spans="1:15" ht="15.75">
      <c r="A313" s="33">
        <v>20120523</v>
      </c>
      <c r="B313" s="33" t="s">
        <v>44</v>
      </c>
      <c r="C313" s="68"/>
      <c r="D313" s="33"/>
      <c r="E313" s="33"/>
      <c r="F313" s="33"/>
      <c r="G313" s="33"/>
      <c r="H313" s="33"/>
      <c r="I313" s="33"/>
      <c r="J313" s="3"/>
      <c r="K313" s="3"/>
      <c r="L313" s="9"/>
      <c r="M313" s="26"/>
      <c r="N313" s="26"/>
      <c r="O313" s="86">
        <f>ROUND(MIN(((((((M313+K313)+I313)+G313)+E313)+C313)+Labs!M313),40),0)</f>
        <v>4</v>
      </c>
    </row>
    <row r="314" spans="1:15" ht="15.75">
      <c r="A314" s="33">
        <v>20120527</v>
      </c>
      <c r="B314" s="33" t="s">
        <v>44</v>
      </c>
      <c r="C314" s="68"/>
      <c r="D314" s="33"/>
      <c r="E314" s="33"/>
      <c r="F314" s="33"/>
      <c r="G314" s="33"/>
      <c r="H314" s="33"/>
      <c r="I314" s="21">
        <v>4.25</v>
      </c>
      <c r="J314" s="3"/>
      <c r="K314" s="3"/>
      <c r="L314" s="9"/>
      <c r="M314" s="26"/>
      <c r="N314" s="26"/>
      <c r="O314" s="86">
        <f>ROUND(MIN(((((((M314+K314)+I314)+G314)+E314)+C314)+Labs!M314),40),0)</f>
        <v>10</v>
      </c>
    </row>
    <row r="315" spans="1:15" ht="15.75">
      <c r="A315" s="33">
        <v>20120528</v>
      </c>
      <c r="B315" s="33" t="s">
        <v>44</v>
      </c>
      <c r="C315" s="27">
        <v>4.0999999999999996</v>
      </c>
      <c r="D315" s="33"/>
      <c r="E315" s="27">
        <v>5.8</v>
      </c>
      <c r="F315" s="33"/>
      <c r="G315" s="36">
        <v>0.85</v>
      </c>
      <c r="H315" s="33"/>
      <c r="I315" s="35">
        <v>4</v>
      </c>
      <c r="J315" s="3"/>
      <c r="K315" s="3"/>
      <c r="L315" s="9"/>
      <c r="M315" s="26"/>
      <c r="N315" s="26"/>
      <c r="O315" s="86">
        <f>ROUND(MIN(((((((M315+K315)+I315)+G315)+E315)+C315)+Labs!M315),40),0)</f>
        <v>23</v>
      </c>
    </row>
    <row r="316" spans="1:15" ht="15.75">
      <c r="A316" s="33">
        <v>20120530</v>
      </c>
      <c r="B316" s="33" t="s">
        <v>44</v>
      </c>
      <c r="C316" s="27">
        <v>4.5</v>
      </c>
      <c r="D316" s="33"/>
      <c r="E316" s="27">
        <v>5.9</v>
      </c>
      <c r="F316" s="33"/>
      <c r="G316" s="14">
        <v>1</v>
      </c>
      <c r="H316" s="33"/>
      <c r="I316" s="21">
        <v>6.875</v>
      </c>
      <c r="J316" s="3"/>
      <c r="K316" s="33">
        <v>5.0999999999999996</v>
      </c>
      <c r="L316" s="9"/>
      <c r="M316" s="15">
        <v>6.7</v>
      </c>
      <c r="N316" s="26"/>
      <c r="O316" s="86">
        <f>ROUND(MIN(((((((M316+K316)+I316)+G316)+E316)+C316)+Labs!M316),40),0)</f>
        <v>38</v>
      </c>
    </row>
    <row r="317" spans="1:15" ht="15.75">
      <c r="A317" s="33">
        <v>20120532</v>
      </c>
      <c r="B317" s="33" t="s">
        <v>44</v>
      </c>
      <c r="C317" s="27">
        <v>3.5</v>
      </c>
      <c r="D317" s="33"/>
      <c r="E317" s="27">
        <v>3.3</v>
      </c>
      <c r="F317" s="33"/>
      <c r="G317" s="36">
        <v>0.35</v>
      </c>
      <c r="H317" s="33"/>
      <c r="I317" s="33">
        <f>6/4</f>
        <v>1.5</v>
      </c>
      <c r="J317" s="3"/>
      <c r="K317" s="3"/>
      <c r="L317" s="9"/>
      <c r="M317" s="26"/>
      <c r="N317" s="26"/>
      <c r="O317" s="86">
        <f>ROUND(MIN(((((((M317+K317)+I317)+G317)+E317)+C317)+Labs!M317),40),0)</f>
        <v>18</v>
      </c>
    </row>
    <row r="318" spans="1:15" ht="15.75">
      <c r="A318" s="33">
        <v>20120535</v>
      </c>
      <c r="B318" s="33" t="s">
        <v>44</v>
      </c>
      <c r="C318" s="27">
        <v>5.5</v>
      </c>
      <c r="D318" s="33"/>
      <c r="E318" s="33">
        <v>6.8</v>
      </c>
      <c r="F318" s="33"/>
      <c r="G318" s="36">
        <v>1.05</v>
      </c>
      <c r="H318" s="33"/>
      <c r="I318" s="21">
        <v>6.625</v>
      </c>
      <c r="J318" s="3"/>
      <c r="K318" s="33">
        <v>5.85</v>
      </c>
      <c r="L318" s="9"/>
      <c r="M318" s="15">
        <v>6.7</v>
      </c>
      <c r="N318" s="26"/>
      <c r="O318" s="86">
        <f>ROUND(MIN(((((((M318+K318)+I318)+G318)+E318)+C318)+Labs!M318),40),0)</f>
        <v>40</v>
      </c>
    </row>
    <row r="319" spans="1:15" ht="15.75">
      <c r="A319" s="33">
        <v>20120537</v>
      </c>
      <c r="B319" s="33" t="s">
        <v>44</v>
      </c>
      <c r="C319" s="27">
        <v>4</v>
      </c>
      <c r="D319" s="33"/>
      <c r="E319" s="33">
        <v>6.8</v>
      </c>
      <c r="F319" s="33"/>
      <c r="G319" s="11">
        <v>0.6</v>
      </c>
      <c r="H319" s="33"/>
      <c r="I319" s="35">
        <v>4</v>
      </c>
      <c r="J319" s="3"/>
      <c r="K319" s="33">
        <v>5.85</v>
      </c>
      <c r="L319" s="9"/>
      <c r="M319" s="15">
        <v>6.7</v>
      </c>
      <c r="N319" s="26"/>
      <c r="O319" s="86">
        <f>ROUND(MIN(((((((M319+K319)+I319)+G319)+E319)+C319)+Labs!M319),40),0)</f>
        <v>37</v>
      </c>
    </row>
    <row r="320" spans="1:15" ht="15.75">
      <c r="A320" s="33">
        <v>20120540</v>
      </c>
      <c r="B320" s="33" t="s">
        <v>44</v>
      </c>
      <c r="C320" s="27">
        <v>5</v>
      </c>
      <c r="D320" s="33"/>
      <c r="E320" s="33">
        <v>6.5</v>
      </c>
      <c r="F320" s="33"/>
      <c r="G320" s="36">
        <v>1.1000000000000001</v>
      </c>
      <c r="H320" s="33"/>
      <c r="I320" s="35">
        <v>9</v>
      </c>
      <c r="J320" s="3"/>
      <c r="K320" s="33">
        <v>5.25</v>
      </c>
      <c r="L320" s="9"/>
      <c r="M320" s="15">
        <v>6.7</v>
      </c>
      <c r="N320" s="26"/>
      <c r="O320" s="86">
        <f>ROUND(MIN(((((((M320+K320)+I320)+G320)+E320)+C320)+Labs!M320),40),0)</f>
        <v>40</v>
      </c>
    </row>
    <row r="321" spans="1:15" ht="15.75">
      <c r="A321" s="33">
        <v>20120541</v>
      </c>
      <c r="B321" s="33" t="s">
        <v>44</v>
      </c>
      <c r="C321" s="68"/>
      <c r="D321" s="33"/>
      <c r="E321" s="33"/>
      <c r="F321" s="33"/>
      <c r="G321" s="33"/>
      <c r="H321" s="33"/>
      <c r="I321" s="21">
        <v>0</v>
      </c>
      <c r="J321" s="3"/>
      <c r="K321" s="3"/>
      <c r="L321" s="9"/>
      <c r="M321" s="26"/>
      <c r="N321" s="26"/>
      <c r="O321" s="86">
        <f>ROUND(MIN(((((((M321+K321)+I321)+G321)+E321)+C321)+Labs!M321),40),0)</f>
        <v>4</v>
      </c>
    </row>
    <row r="322" spans="1:15" ht="15.75">
      <c r="A322" s="33">
        <v>20120542</v>
      </c>
      <c r="B322" s="33" t="s">
        <v>44</v>
      </c>
      <c r="C322" s="68"/>
      <c r="D322" s="33"/>
      <c r="E322" s="33"/>
      <c r="F322" s="33"/>
      <c r="G322" s="33"/>
      <c r="H322" s="33"/>
      <c r="I322" s="33">
        <f>2/4</f>
        <v>0.5</v>
      </c>
      <c r="J322" s="3"/>
      <c r="K322" s="3"/>
      <c r="L322" s="9"/>
      <c r="M322" s="26"/>
      <c r="N322" s="26"/>
      <c r="O322" s="86">
        <f>ROUND(MIN(((((((M322+K322)+I322)+G322)+E322)+C322)+Labs!M322),40),0)</f>
        <v>6</v>
      </c>
    </row>
    <row r="323" spans="1:15" ht="15.75">
      <c r="A323" s="33">
        <v>20120552</v>
      </c>
      <c r="B323" s="33" t="s">
        <v>44</v>
      </c>
      <c r="C323" s="27">
        <v>2</v>
      </c>
      <c r="D323" s="33"/>
      <c r="E323" s="33">
        <v>5.05</v>
      </c>
      <c r="F323" s="33"/>
      <c r="G323" s="16">
        <v>0.4</v>
      </c>
      <c r="H323" s="33"/>
      <c r="I323" s="21">
        <v>2</v>
      </c>
      <c r="J323" s="33"/>
      <c r="K323" s="3"/>
      <c r="L323" s="9"/>
      <c r="M323" s="26"/>
      <c r="N323" s="26"/>
      <c r="O323" s="86">
        <f>ROUND(MIN(((((((M323+K323)+I323)+G323)+E323)+C323)+Labs!M323),40),0)</f>
        <v>18</v>
      </c>
    </row>
    <row r="324" spans="1:15" ht="15.75">
      <c r="A324" s="33">
        <v>20120553</v>
      </c>
      <c r="B324" s="33" t="s">
        <v>44</v>
      </c>
      <c r="C324" s="27">
        <v>4.8</v>
      </c>
      <c r="D324" s="33"/>
      <c r="E324" s="27">
        <v>6</v>
      </c>
      <c r="F324" s="33"/>
      <c r="G324" s="16">
        <v>0.7</v>
      </c>
      <c r="H324" s="33"/>
      <c r="I324" s="21">
        <v>2.75</v>
      </c>
      <c r="J324" s="3"/>
      <c r="K324" s="33">
        <v>5.0999999999999996</v>
      </c>
      <c r="L324" s="9"/>
      <c r="M324" s="15">
        <v>6.9</v>
      </c>
      <c r="N324" s="26"/>
      <c r="O324" s="86">
        <f>ROUND(MIN(((((((M324+K324)+I324)+G324)+E324)+C324)+Labs!M324),40),0)</f>
        <v>36</v>
      </c>
    </row>
    <row r="325" spans="1:15" ht="15.75">
      <c r="A325" s="33">
        <v>20120556</v>
      </c>
      <c r="B325" s="33" t="s">
        <v>44</v>
      </c>
      <c r="C325" s="27">
        <v>4.5999999999999996</v>
      </c>
      <c r="D325" s="33"/>
      <c r="E325" s="27">
        <v>5</v>
      </c>
      <c r="F325" s="33"/>
      <c r="G325" s="36">
        <v>0.6</v>
      </c>
      <c r="H325" s="33"/>
      <c r="I325" s="33">
        <f>9/4</f>
        <v>2.25</v>
      </c>
      <c r="J325" s="3"/>
      <c r="K325" s="33">
        <v>4.3</v>
      </c>
      <c r="L325" s="9"/>
      <c r="M325" s="15">
        <v>5.2</v>
      </c>
      <c r="N325" s="26"/>
      <c r="O325" s="86">
        <f>ROUND(MIN(((((((M325+K325)+I325)+G325)+E325)+C325)+Labs!M325),40),0)</f>
        <v>31</v>
      </c>
    </row>
    <row r="326" spans="1:15" ht="15.75">
      <c r="A326" s="33">
        <v>20120560</v>
      </c>
      <c r="B326" s="33" t="s">
        <v>44</v>
      </c>
      <c r="C326" s="68"/>
      <c r="D326" s="33"/>
      <c r="E326" s="33"/>
      <c r="F326" s="33"/>
      <c r="G326" s="33"/>
      <c r="H326" s="33"/>
      <c r="I326" s="33"/>
      <c r="J326" s="3"/>
      <c r="K326" s="3"/>
      <c r="L326" s="9"/>
      <c r="M326" s="26"/>
      <c r="N326" s="26"/>
      <c r="O326" s="86">
        <f>ROUND(MIN(((((((M326+K326)+I326)+G326)+E326)+C326)+Labs!M326),40),0)</f>
        <v>1</v>
      </c>
    </row>
    <row r="327" spans="1:15" ht="26.25">
      <c r="A327" s="33">
        <v>20120562</v>
      </c>
      <c r="B327" s="33" t="s">
        <v>44</v>
      </c>
      <c r="C327" s="27">
        <v>5.9</v>
      </c>
      <c r="D327" s="33"/>
      <c r="E327" s="33">
        <v>6</v>
      </c>
      <c r="F327" s="33"/>
      <c r="G327" s="21">
        <v>0.5</v>
      </c>
      <c r="H327" s="33"/>
      <c r="I327" s="33">
        <v>7.5</v>
      </c>
      <c r="J327" s="33" t="s">
        <v>107</v>
      </c>
      <c r="K327" s="27">
        <v>1.8</v>
      </c>
      <c r="L327" s="9"/>
      <c r="M327" s="15">
        <v>8</v>
      </c>
      <c r="N327" s="26"/>
      <c r="O327" s="86">
        <f>ROUND(MIN(((((((M327+K327)+I327)+G327)+E327)+C327)+Labs!M327),40),0)</f>
        <v>39</v>
      </c>
    </row>
    <row r="328" spans="1:15" ht="15.75">
      <c r="A328" s="33">
        <v>20120416</v>
      </c>
      <c r="B328" s="33" t="s">
        <v>45</v>
      </c>
      <c r="C328" s="21">
        <v>5</v>
      </c>
      <c r="D328" s="33"/>
      <c r="E328" s="67">
        <v>7</v>
      </c>
      <c r="F328" s="67" t="s">
        <v>108</v>
      </c>
      <c r="G328" s="14">
        <v>0.6</v>
      </c>
      <c r="H328" s="33"/>
      <c r="I328" s="21">
        <v>2.5</v>
      </c>
      <c r="J328" s="3"/>
      <c r="K328" s="67">
        <v>7</v>
      </c>
      <c r="L328" s="32" t="s">
        <v>108</v>
      </c>
      <c r="M328" s="18">
        <v>2.4</v>
      </c>
      <c r="N328" s="26"/>
      <c r="O328" s="86">
        <f>ROUND(MIN(((((((M328+K328)+I328)+G328)+E328)+C328)+Labs!M328),40),0)</f>
        <v>35</v>
      </c>
    </row>
    <row r="329" spans="1:15" ht="15.75">
      <c r="A329" s="33">
        <v>20120482</v>
      </c>
      <c r="B329" s="33" t="s">
        <v>45</v>
      </c>
      <c r="C329" s="68"/>
      <c r="D329" s="33"/>
      <c r="E329" s="33"/>
      <c r="F329" s="33"/>
      <c r="G329" s="33"/>
      <c r="H329" s="33"/>
      <c r="I329" s="33"/>
      <c r="J329" s="3"/>
      <c r="K329" s="3"/>
      <c r="L329" s="9"/>
      <c r="M329" s="26"/>
      <c r="N329" s="26"/>
      <c r="O329" s="86">
        <f>ROUND(MIN(((((((M329+K329)+I329)+G329)+E329)+C329)+Labs!M329),40),0)</f>
        <v>0</v>
      </c>
    </row>
    <row r="330" spans="1:15" ht="15.75">
      <c r="A330" s="33">
        <v>20120483</v>
      </c>
      <c r="B330" s="33" t="s">
        <v>45</v>
      </c>
      <c r="C330" s="68"/>
      <c r="D330" s="33"/>
      <c r="E330" s="33"/>
      <c r="F330" s="33"/>
      <c r="G330" s="33"/>
      <c r="H330" s="33"/>
      <c r="I330" s="33"/>
      <c r="J330" s="3"/>
      <c r="K330" s="3"/>
      <c r="L330" s="9"/>
      <c r="M330" s="26"/>
      <c r="N330" s="26"/>
      <c r="O330" s="86">
        <f>ROUND(MIN(((((((M330+K330)+I330)+G330)+E330)+C330)+Labs!M330),40),0)</f>
        <v>0</v>
      </c>
    </row>
    <row r="331" spans="1:15" ht="15.75">
      <c r="A331" s="33">
        <v>20120490</v>
      </c>
      <c r="B331" s="33" t="s">
        <v>45</v>
      </c>
      <c r="C331" s="68"/>
      <c r="D331" s="33"/>
      <c r="E331" s="33"/>
      <c r="F331" s="33"/>
      <c r="G331" s="21">
        <v>0</v>
      </c>
      <c r="H331" s="33"/>
      <c r="I331" s="33">
        <v>2</v>
      </c>
      <c r="J331" s="3"/>
      <c r="K331" s="3"/>
      <c r="L331" s="9"/>
      <c r="M331" s="26"/>
      <c r="N331" s="26"/>
      <c r="O331" s="86">
        <f>ROUND(MIN(((((((M331+K331)+I331)+G331)+E331)+C331)+Labs!M331),40),0)</f>
        <v>6</v>
      </c>
    </row>
    <row r="332" spans="1:15" ht="15.75">
      <c r="A332" s="33">
        <v>20120492</v>
      </c>
      <c r="B332" s="33" t="s">
        <v>45</v>
      </c>
      <c r="C332" s="21">
        <v>5</v>
      </c>
      <c r="D332" s="33"/>
      <c r="E332" s="67">
        <v>5.75</v>
      </c>
      <c r="F332" s="33"/>
      <c r="G332" s="14">
        <v>1.1000000000000001</v>
      </c>
      <c r="H332" s="33"/>
      <c r="I332" s="21">
        <v>4.5</v>
      </c>
      <c r="J332" s="3"/>
      <c r="K332" s="67">
        <v>5.4</v>
      </c>
      <c r="L332" s="9"/>
      <c r="M332" s="51">
        <v>4.2</v>
      </c>
      <c r="N332" s="26"/>
      <c r="O332" s="86">
        <f>ROUND(MIN(((((((M332+K332)+I332)+G332)+E332)+C332)+Labs!M332),40),0)</f>
        <v>35</v>
      </c>
    </row>
    <row r="333" spans="1:15" ht="15.75">
      <c r="A333" s="33">
        <v>20120498</v>
      </c>
      <c r="B333" s="33" t="s">
        <v>45</v>
      </c>
      <c r="C333" s="21">
        <v>5</v>
      </c>
      <c r="D333" s="33"/>
      <c r="E333" s="67">
        <v>4.75</v>
      </c>
      <c r="F333" s="33"/>
      <c r="G333" s="21">
        <v>0.2</v>
      </c>
      <c r="H333" s="33"/>
      <c r="I333" s="27">
        <v>3</v>
      </c>
      <c r="J333" s="3"/>
      <c r="K333" s="3"/>
      <c r="L333" s="9"/>
      <c r="M333" s="51">
        <v>4.5</v>
      </c>
      <c r="N333" s="26"/>
      <c r="O333" s="86">
        <f>ROUND(MIN(((((((M333+K333)+I333)+G333)+E333)+C333)+Labs!M333),40),0)</f>
        <v>26</v>
      </c>
    </row>
    <row r="334" spans="1:15" ht="26.25">
      <c r="A334" s="33">
        <v>20120500</v>
      </c>
      <c r="B334" s="33" t="s">
        <v>45</v>
      </c>
      <c r="C334" s="21">
        <v>5</v>
      </c>
      <c r="D334" s="33"/>
      <c r="E334" s="67">
        <v>7</v>
      </c>
      <c r="F334" s="33"/>
      <c r="G334" s="21">
        <v>0.3</v>
      </c>
      <c r="H334" s="33"/>
      <c r="I334" s="21">
        <v>2.5</v>
      </c>
      <c r="J334" s="3"/>
      <c r="K334" s="67">
        <v>8</v>
      </c>
      <c r="L334" s="32" t="s">
        <v>108</v>
      </c>
      <c r="M334" s="51">
        <v>8.9</v>
      </c>
      <c r="N334" s="51" t="s">
        <v>83</v>
      </c>
      <c r="O334" s="86">
        <f>ROUND(MIN(((((((M334+K334)+I334)+G334)+E334)+C334)+Labs!M334),40),0)</f>
        <v>40</v>
      </c>
    </row>
    <row r="335" spans="1:15" ht="15.75">
      <c r="A335" s="33">
        <v>20120501</v>
      </c>
      <c r="B335" s="33" t="s">
        <v>45</v>
      </c>
      <c r="C335" s="21">
        <v>5</v>
      </c>
      <c r="D335" s="33"/>
      <c r="E335" s="67">
        <v>6</v>
      </c>
      <c r="F335" s="33"/>
      <c r="G335" s="36">
        <v>0.5</v>
      </c>
      <c r="H335" s="33"/>
      <c r="I335" s="27">
        <v>5</v>
      </c>
      <c r="J335" s="3"/>
      <c r="K335" s="67">
        <v>6</v>
      </c>
      <c r="L335" s="9"/>
      <c r="M335" s="51">
        <v>3.9</v>
      </c>
      <c r="N335" s="26"/>
      <c r="O335" s="86">
        <f>ROUND(MIN(((((((M335+K335)+I335)+G335)+E335)+C335)+Labs!M335),40),0)</f>
        <v>36</v>
      </c>
    </row>
    <row r="336" spans="1:15" ht="26.25">
      <c r="A336" s="33">
        <v>20120502</v>
      </c>
      <c r="B336" s="33" t="s">
        <v>45</v>
      </c>
      <c r="C336" s="21">
        <v>6</v>
      </c>
      <c r="D336" s="33"/>
      <c r="E336" s="67">
        <v>6</v>
      </c>
      <c r="F336" s="33"/>
      <c r="G336" s="36">
        <v>1</v>
      </c>
      <c r="H336" s="33"/>
      <c r="I336" s="21">
        <v>5</v>
      </c>
      <c r="J336" s="3"/>
      <c r="K336" s="21">
        <v>5.4</v>
      </c>
      <c r="L336" s="9"/>
      <c r="M336" s="51">
        <v>8</v>
      </c>
      <c r="N336" s="51" t="s">
        <v>90</v>
      </c>
      <c r="O336" s="86">
        <f>ROUND(MIN(((((((M336+K336)+I336)+G336)+E336)+C336)+Labs!M336),40),0)</f>
        <v>40</v>
      </c>
    </row>
    <row r="337" spans="1:15" ht="15.75">
      <c r="A337" s="33">
        <v>20120503</v>
      </c>
      <c r="B337" s="33" t="s">
        <v>45</v>
      </c>
      <c r="C337" s="68"/>
      <c r="D337" s="33"/>
      <c r="E337" s="6"/>
      <c r="F337" s="33"/>
      <c r="G337" s="33"/>
      <c r="H337" s="33"/>
      <c r="I337" s="21">
        <v>1.5</v>
      </c>
      <c r="J337" s="3"/>
      <c r="K337" s="3"/>
      <c r="L337" s="9"/>
      <c r="M337" s="26"/>
      <c r="N337" s="26"/>
      <c r="O337" s="86">
        <f>ROUND(MIN(((((((M337+K337)+I337)+G337)+E337)+C337)+Labs!M337),40),0)</f>
        <v>10</v>
      </c>
    </row>
    <row r="338" spans="1:15" ht="15.75">
      <c r="A338" s="33">
        <v>20120504</v>
      </c>
      <c r="B338" s="33" t="s">
        <v>45</v>
      </c>
      <c r="C338" s="68"/>
      <c r="D338" s="33"/>
      <c r="E338" s="6"/>
      <c r="F338" s="33"/>
      <c r="G338" s="13">
        <v>0.1</v>
      </c>
      <c r="H338" s="33"/>
      <c r="I338" s="33">
        <v>0</v>
      </c>
      <c r="J338" s="3"/>
      <c r="K338" s="3"/>
      <c r="L338" s="9"/>
      <c r="M338" s="26"/>
      <c r="N338" s="26"/>
      <c r="O338" s="86">
        <f>ROUND(MIN(((((((M338+K338)+I338)+G338)+E338)+C338)+Labs!M338),40),0)</f>
        <v>5</v>
      </c>
    </row>
    <row r="339" spans="1:15" ht="15.75">
      <c r="A339" s="33">
        <v>20120505</v>
      </c>
      <c r="B339" s="33" t="s">
        <v>45</v>
      </c>
      <c r="C339" s="21">
        <v>5</v>
      </c>
      <c r="D339" s="33"/>
      <c r="E339" s="67">
        <v>5.9</v>
      </c>
      <c r="F339" s="33"/>
      <c r="G339" s="16">
        <v>0.5</v>
      </c>
      <c r="H339" s="33"/>
      <c r="I339" s="27">
        <v>4</v>
      </c>
      <c r="J339" s="3"/>
      <c r="K339" s="67">
        <v>5</v>
      </c>
      <c r="L339" s="9"/>
      <c r="M339" s="51">
        <v>3.6</v>
      </c>
      <c r="N339" s="26"/>
      <c r="O339" s="86">
        <f>ROUND(MIN(((((((M339+K339)+I339)+G339)+E339)+C339)+Labs!M339),40),0)</f>
        <v>32</v>
      </c>
    </row>
    <row r="340" spans="1:15" ht="15.75">
      <c r="A340" s="33">
        <v>20120508</v>
      </c>
      <c r="B340" s="33" t="s">
        <v>45</v>
      </c>
      <c r="C340" s="68"/>
      <c r="D340" s="33"/>
      <c r="E340" s="67">
        <v>3.75</v>
      </c>
      <c r="F340" s="33"/>
      <c r="G340" s="14">
        <v>0.3</v>
      </c>
      <c r="H340" s="33"/>
      <c r="I340" s="21">
        <v>2.5</v>
      </c>
      <c r="J340" s="3"/>
      <c r="K340" s="3"/>
      <c r="L340" s="9"/>
      <c r="M340" s="51">
        <v>2</v>
      </c>
      <c r="N340" s="26"/>
      <c r="O340" s="86">
        <f>ROUND(MIN(((((((M340+K340)+I340)+G340)+E340)+C340)+Labs!M340),40),0)</f>
        <v>16</v>
      </c>
    </row>
    <row r="341" spans="1:15" ht="15.75">
      <c r="A341" s="33">
        <v>20120509</v>
      </c>
      <c r="B341" s="33" t="s">
        <v>45</v>
      </c>
      <c r="C341" s="21">
        <v>5</v>
      </c>
      <c r="D341" s="33"/>
      <c r="E341" s="67">
        <v>3</v>
      </c>
      <c r="F341" s="33"/>
      <c r="G341" s="36">
        <v>0.15</v>
      </c>
      <c r="H341" s="33"/>
      <c r="I341" s="33">
        <v>2</v>
      </c>
      <c r="J341" s="3"/>
      <c r="K341" s="3"/>
      <c r="L341" s="9"/>
      <c r="M341" s="51">
        <v>4</v>
      </c>
      <c r="N341" s="15"/>
      <c r="O341" s="86">
        <f>ROUND(MIN(((((((M341+K341)+I341)+G341)+E341)+C341)+Labs!M341),40),0)</f>
        <v>20</v>
      </c>
    </row>
    <row r="342" spans="1:15" ht="15.75">
      <c r="A342" s="33">
        <v>20120512</v>
      </c>
      <c r="B342" s="33" t="s">
        <v>45</v>
      </c>
      <c r="C342" s="68"/>
      <c r="D342" s="33"/>
      <c r="E342" s="33"/>
      <c r="F342" s="33"/>
      <c r="G342" s="36">
        <v>0</v>
      </c>
      <c r="H342" s="33"/>
      <c r="I342" s="33"/>
      <c r="J342" s="3"/>
      <c r="K342" s="3"/>
      <c r="L342" s="9"/>
      <c r="M342" s="26"/>
      <c r="N342" s="26"/>
      <c r="O342" s="86">
        <f>ROUND(MIN(((((((M342+K342)+I342)+G342)+E342)+C342)+Labs!M342),40),0)</f>
        <v>8</v>
      </c>
    </row>
    <row r="343" spans="1:15" ht="26.25">
      <c r="A343" s="33">
        <v>20120514</v>
      </c>
      <c r="B343" s="33" t="s">
        <v>45</v>
      </c>
      <c r="C343" s="21">
        <v>6</v>
      </c>
      <c r="D343" s="33"/>
      <c r="E343" s="67">
        <v>6</v>
      </c>
      <c r="F343" s="33"/>
      <c r="G343" s="14">
        <v>0.9</v>
      </c>
      <c r="H343" s="33"/>
      <c r="I343" s="21">
        <v>3.75</v>
      </c>
      <c r="J343" s="3"/>
      <c r="K343" s="21">
        <v>5.4</v>
      </c>
      <c r="L343" s="9"/>
      <c r="M343" s="51">
        <v>8</v>
      </c>
      <c r="N343" s="51" t="s">
        <v>90</v>
      </c>
      <c r="O343" s="86">
        <f>ROUND(MIN(((((((M343+K343)+I343)+G343)+E343)+C343)+Labs!M343),40),0)</f>
        <v>40</v>
      </c>
    </row>
    <row r="344" spans="1:15" ht="15.75">
      <c r="A344" s="33">
        <v>20120515</v>
      </c>
      <c r="B344" s="33" t="s">
        <v>45</v>
      </c>
      <c r="C344" s="21">
        <v>5</v>
      </c>
      <c r="D344" s="33"/>
      <c r="E344" s="67">
        <v>8</v>
      </c>
      <c r="F344" s="67" t="s">
        <v>109</v>
      </c>
      <c r="G344" s="33"/>
      <c r="H344" s="33"/>
      <c r="I344" s="27">
        <v>5</v>
      </c>
      <c r="J344" s="3"/>
      <c r="K344" s="67">
        <v>8</v>
      </c>
      <c r="L344" s="32" t="s">
        <v>108</v>
      </c>
      <c r="M344" s="51">
        <v>4.8</v>
      </c>
      <c r="N344" s="26"/>
      <c r="O344" s="86">
        <f>ROUND(MIN(((((((M344+K344)+I344)+G344)+E344)+C344)+Labs!M344),40),0)</f>
        <v>40</v>
      </c>
    </row>
    <row r="345" spans="1:15" ht="15.75">
      <c r="A345" s="33">
        <v>20120516</v>
      </c>
      <c r="B345" s="33" t="s">
        <v>45</v>
      </c>
      <c r="C345" s="21">
        <v>5</v>
      </c>
      <c r="D345" s="33"/>
      <c r="E345" s="67">
        <v>8</v>
      </c>
      <c r="F345" s="67" t="s">
        <v>109</v>
      </c>
      <c r="G345" s="21">
        <v>1.2</v>
      </c>
      <c r="H345" s="33"/>
      <c r="I345" s="27">
        <v>7</v>
      </c>
      <c r="J345" s="3"/>
      <c r="K345" s="67">
        <v>8</v>
      </c>
      <c r="L345" s="32" t="s">
        <v>108</v>
      </c>
      <c r="M345" s="51">
        <v>6.6</v>
      </c>
      <c r="N345" s="26"/>
      <c r="O345" s="86">
        <f>ROUND(MIN(((((((M345+K345)+I345)+G345)+E345)+C345)+Labs!M345),40),0)</f>
        <v>40</v>
      </c>
    </row>
    <row r="346" spans="1:15" ht="15.75">
      <c r="A346" s="33">
        <v>20120517</v>
      </c>
      <c r="B346" s="33" t="s">
        <v>45</v>
      </c>
      <c r="C346" s="68"/>
      <c r="D346" s="33"/>
      <c r="E346" s="33"/>
      <c r="F346" s="33"/>
      <c r="G346" s="33"/>
      <c r="H346" s="33"/>
      <c r="I346" s="33"/>
      <c r="J346" s="3"/>
      <c r="K346" s="3"/>
      <c r="L346" s="9"/>
      <c r="M346" s="26"/>
      <c r="N346" s="26"/>
      <c r="O346" s="86">
        <f>ROUND(MIN(((((((M346+K346)+I346)+G346)+E346)+C346)+Labs!M346),40),0)</f>
        <v>6</v>
      </c>
    </row>
    <row r="347" spans="1:15" ht="15.75">
      <c r="A347" s="33">
        <v>20120518</v>
      </c>
      <c r="B347" s="33" t="s">
        <v>45</v>
      </c>
      <c r="C347" s="21">
        <v>5.5</v>
      </c>
      <c r="D347" s="33"/>
      <c r="E347" s="67">
        <v>5.75</v>
      </c>
      <c r="F347" s="67" t="s">
        <v>110</v>
      </c>
      <c r="G347" s="13">
        <v>0.45</v>
      </c>
      <c r="H347" s="33"/>
      <c r="I347" s="33">
        <v>5</v>
      </c>
      <c r="J347" s="3"/>
      <c r="K347" s="21">
        <v>2.4</v>
      </c>
      <c r="L347" s="9"/>
      <c r="M347" s="70">
        <v>5.0999999999999996</v>
      </c>
      <c r="N347" s="26"/>
      <c r="O347" s="86">
        <f>ROUND(MIN(((((((M347+K347)+I347)+G347)+E347)+C347)+Labs!M347),40),0)</f>
        <v>34</v>
      </c>
    </row>
    <row r="348" spans="1:15" ht="15.75">
      <c r="A348" s="33">
        <v>20120519</v>
      </c>
      <c r="B348" s="33" t="s">
        <v>45</v>
      </c>
      <c r="C348" s="68"/>
      <c r="D348" s="33"/>
      <c r="E348" s="33"/>
      <c r="F348" s="33"/>
      <c r="G348" s="21">
        <v>0.1</v>
      </c>
      <c r="H348" s="33"/>
      <c r="I348" s="21">
        <v>0.5</v>
      </c>
      <c r="J348" s="3"/>
      <c r="K348" s="3"/>
      <c r="L348" s="9"/>
      <c r="M348" s="26"/>
      <c r="N348" s="26"/>
      <c r="O348" s="86">
        <f>ROUND(MIN(((((((M348+K348)+I348)+G348)+E348)+C348)+Labs!M348),40),0)</f>
        <v>7</v>
      </c>
    </row>
    <row r="349" spans="1:15" ht="15.75">
      <c r="A349" s="33">
        <v>20120520</v>
      </c>
      <c r="B349" s="33" t="s">
        <v>45</v>
      </c>
      <c r="C349" s="21">
        <v>4.5</v>
      </c>
      <c r="D349" s="33"/>
      <c r="E349" s="67">
        <v>8</v>
      </c>
      <c r="F349" s="67" t="s">
        <v>109</v>
      </c>
      <c r="G349" s="16">
        <v>0.45</v>
      </c>
      <c r="H349" s="33"/>
      <c r="I349" s="21">
        <v>2.75</v>
      </c>
      <c r="J349" s="3"/>
      <c r="K349" s="67">
        <v>8</v>
      </c>
      <c r="L349" s="32" t="s">
        <v>108</v>
      </c>
      <c r="M349" s="15">
        <v>4</v>
      </c>
      <c r="N349" s="26"/>
      <c r="O349" s="86">
        <f>ROUND(MIN(((((((M349+K349)+I349)+G349)+E349)+C349)+Labs!M349),40),0)</f>
        <v>38</v>
      </c>
    </row>
    <row r="350" spans="1:15" ht="15.75">
      <c r="A350" s="33">
        <v>20120531</v>
      </c>
      <c r="B350" s="33" t="s">
        <v>45</v>
      </c>
      <c r="C350" s="21">
        <v>4</v>
      </c>
      <c r="D350" s="33"/>
      <c r="E350" s="67">
        <v>3.25</v>
      </c>
      <c r="F350" s="33"/>
      <c r="G350" s="16">
        <v>0.2</v>
      </c>
      <c r="H350" s="33"/>
      <c r="I350" s="21">
        <v>1.5</v>
      </c>
      <c r="J350" s="3"/>
      <c r="K350" s="3"/>
      <c r="L350" s="9"/>
      <c r="M350" s="70">
        <v>2.8</v>
      </c>
      <c r="N350" s="26"/>
      <c r="O350" s="86">
        <f>ROUND(MIN(((((((M350+K350)+I350)+G350)+E350)+C350)+Labs!M350),40),0)</f>
        <v>22</v>
      </c>
    </row>
    <row r="351" spans="1:15" ht="26.25">
      <c r="A351" s="33">
        <v>20090087</v>
      </c>
      <c r="B351" s="33" t="s">
        <v>46</v>
      </c>
      <c r="C351" s="21">
        <v>5.5</v>
      </c>
      <c r="D351" s="33"/>
      <c r="E351" s="67">
        <v>6.5</v>
      </c>
      <c r="F351" s="67" t="s">
        <v>109</v>
      </c>
      <c r="G351" s="33"/>
      <c r="H351" s="33"/>
      <c r="I351" s="21">
        <v>2.375</v>
      </c>
      <c r="J351" s="3"/>
      <c r="K351" s="67">
        <v>6</v>
      </c>
      <c r="L351" s="9"/>
      <c r="M351" s="52">
        <v>10</v>
      </c>
      <c r="N351" s="52" t="s">
        <v>111</v>
      </c>
      <c r="O351" s="86">
        <f>ROUND(MIN(((((((M351+K351)+I351)+G351)+E351)+C351)+Labs!M351),40),0)</f>
        <v>37</v>
      </c>
    </row>
    <row r="352" spans="1:15" ht="15.75">
      <c r="A352" s="33">
        <v>20090165</v>
      </c>
      <c r="B352" s="33" t="s">
        <v>46</v>
      </c>
      <c r="C352" s="68"/>
      <c r="D352" s="33"/>
      <c r="E352" s="33"/>
      <c r="F352" s="33"/>
      <c r="G352" s="33"/>
      <c r="H352" s="33"/>
      <c r="I352" s="33">
        <v>1</v>
      </c>
      <c r="J352" s="3"/>
      <c r="K352" s="3"/>
      <c r="L352" s="9"/>
      <c r="M352" s="26"/>
      <c r="N352" s="26"/>
      <c r="O352" s="86">
        <f>ROUND(MIN(((((((M352+K352)+I352)+G352)+E352)+C352)+Labs!M352),40),0)</f>
        <v>7</v>
      </c>
    </row>
    <row r="353" spans="1:15" ht="26.25">
      <c r="A353" s="33">
        <v>20120080</v>
      </c>
      <c r="B353" s="33" t="s">
        <v>46</v>
      </c>
      <c r="C353" s="21">
        <v>5.5</v>
      </c>
      <c r="D353" s="33"/>
      <c r="E353" s="67">
        <v>5.8</v>
      </c>
      <c r="F353" s="33"/>
      <c r="G353" s="13">
        <v>1</v>
      </c>
      <c r="H353" s="33"/>
      <c r="I353" s="21">
        <v>5.125</v>
      </c>
      <c r="J353" s="3"/>
      <c r="K353" s="21">
        <v>6</v>
      </c>
      <c r="L353" s="9"/>
      <c r="M353" s="51">
        <v>9</v>
      </c>
      <c r="N353" s="51" t="s">
        <v>83</v>
      </c>
      <c r="O353" s="86">
        <f>ROUND(MIN(((((((M353+K353)+I353)+G353)+E353)+C353)+Labs!M353),40),0)</f>
        <v>40</v>
      </c>
    </row>
    <row r="354" spans="1:15" ht="15.75">
      <c r="A354" s="33">
        <v>20120109</v>
      </c>
      <c r="B354" s="33" t="s">
        <v>46</v>
      </c>
      <c r="C354" s="21">
        <v>5</v>
      </c>
      <c r="D354" s="33"/>
      <c r="E354" s="67">
        <v>3</v>
      </c>
      <c r="F354" s="33"/>
      <c r="G354" s="14">
        <v>0.2</v>
      </c>
      <c r="H354" s="33"/>
      <c r="I354" s="21">
        <v>3.5</v>
      </c>
      <c r="J354" s="3"/>
      <c r="K354" s="21">
        <v>3.5</v>
      </c>
      <c r="L354" s="9"/>
      <c r="M354" s="70">
        <v>4.8</v>
      </c>
      <c r="N354" s="26"/>
      <c r="O354" s="86">
        <f>ROUND(MIN(((((((M354+K354)+I354)+G354)+E354)+C354)+Labs!M354),40),0)</f>
        <v>30</v>
      </c>
    </row>
    <row r="355" spans="1:15" ht="26.25">
      <c r="A355" s="33">
        <v>20120114</v>
      </c>
      <c r="B355" s="33" t="s">
        <v>46</v>
      </c>
      <c r="C355" s="21">
        <v>6</v>
      </c>
      <c r="D355" s="33"/>
      <c r="E355" s="67">
        <v>5.25</v>
      </c>
      <c r="F355" s="67" t="s">
        <v>112</v>
      </c>
      <c r="G355" s="16">
        <v>0.6</v>
      </c>
      <c r="H355" s="33"/>
      <c r="I355" s="33">
        <v>4</v>
      </c>
      <c r="J355" s="3"/>
      <c r="K355" s="21">
        <v>5.4</v>
      </c>
      <c r="L355" s="9"/>
      <c r="M355" s="70">
        <v>7.5</v>
      </c>
      <c r="N355" s="26"/>
      <c r="O355" s="86">
        <f>ROUND(MIN(((((((M355+K355)+I355)+G355)+E355)+C355)+Labs!M355),40),0)</f>
        <v>38</v>
      </c>
    </row>
    <row r="356" spans="1:15" ht="15.75">
      <c r="A356" s="33">
        <v>20120448</v>
      </c>
      <c r="B356" s="33" t="s">
        <v>46</v>
      </c>
      <c r="C356" s="21">
        <v>2.5</v>
      </c>
      <c r="D356" s="33"/>
      <c r="E356" s="67">
        <v>4.9000000000000004</v>
      </c>
      <c r="F356" s="33"/>
      <c r="G356" s="33"/>
      <c r="H356" s="33"/>
      <c r="I356" s="27">
        <v>2</v>
      </c>
      <c r="J356" s="3"/>
      <c r="K356" s="67">
        <v>3.5</v>
      </c>
      <c r="L356" s="9"/>
      <c r="M356" s="51">
        <v>3</v>
      </c>
      <c r="N356" s="26"/>
      <c r="O356" s="86">
        <f>ROUND(MIN(((((((M356+K356)+I356)+G356)+E356)+C356)+Labs!M356),40),0)</f>
        <v>25</v>
      </c>
    </row>
    <row r="357" spans="1:15" ht="26.25">
      <c r="A357" s="33">
        <v>20120451</v>
      </c>
      <c r="B357" s="33" t="s">
        <v>46</v>
      </c>
      <c r="C357" s="21">
        <v>6</v>
      </c>
      <c r="D357" s="33"/>
      <c r="E357" s="67">
        <v>5</v>
      </c>
      <c r="F357" s="67" t="s">
        <v>112</v>
      </c>
      <c r="G357" s="13">
        <v>1.2</v>
      </c>
      <c r="H357" s="33"/>
      <c r="I357" s="21">
        <v>6.75</v>
      </c>
      <c r="J357" s="3"/>
      <c r="K357" s="21">
        <v>5.4</v>
      </c>
      <c r="L357" s="9"/>
      <c r="M357" s="70">
        <v>7.5</v>
      </c>
      <c r="N357" s="26"/>
      <c r="O357" s="86">
        <f>ROUND(MIN(((((((M357+K357)+I357)+G357)+E357)+C357)+Labs!M357),40),0)</f>
        <v>40</v>
      </c>
    </row>
    <row r="358" spans="1:15" ht="15.75">
      <c r="A358" s="33">
        <v>20120452</v>
      </c>
      <c r="B358" s="33" t="s">
        <v>46</v>
      </c>
      <c r="C358" s="21">
        <v>5</v>
      </c>
      <c r="D358" s="33"/>
      <c r="E358" s="67">
        <v>4.25</v>
      </c>
      <c r="F358" s="33"/>
      <c r="G358" s="36">
        <v>0.55000000000000004</v>
      </c>
      <c r="H358" s="33"/>
      <c r="I358" s="27">
        <v>3</v>
      </c>
      <c r="J358" s="3"/>
      <c r="K358" s="21">
        <v>2.2000000000000002</v>
      </c>
      <c r="L358" s="9"/>
      <c r="M358" s="70">
        <v>3.9</v>
      </c>
      <c r="N358" s="26"/>
      <c r="O358" s="86">
        <f>ROUND(MIN(((((((M358+K358)+I358)+G358)+E358)+C358)+Labs!M358),40),0)</f>
        <v>29</v>
      </c>
    </row>
    <row r="359" spans="1:15" ht="15.75">
      <c r="A359" s="33">
        <v>20120454</v>
      </c>
      <c r="B359" s="33" t="s">
        <v>46</v>
      </c>
      <c r="C359" s="21">
        <v>5</v>
      </c>
      <c r="D359" s="33"/>
      <c r="E359" s="67">
        <v>6.4</v>
      </c>
      <c r="F359" s="67" t="s">
        <v>109</v>
      </c>
      <c r="G359" s="33"/>
      <c r="H359" s="33"/>
      <c r="I359" s="33">
        <v>4</v>
      </c>
      <c r="J359" s="3"/>
      <c r="K359" s="67">
        <v>5</v>
      </c>
      <c r="L359" s="9"/>
      <c r="M359" s="26"/>
      <c r="N359" s="26"/>
      <c r="O359" s="86">
        <f>ROUND(MIN(((((((M359+K359)+I359)+G359)+E359)+C359)+Labs!M359),40),0)</f>
        <v>26</v>
      </c>
    </row>
    <row r="360" spans="1:15" ht="15.75">
      <c r="A360" s="33">
        <v>20120455</v>
      </c>
      <c r="B360" s="33" t="s">
        <v>46</v>
      </c>
      <c r="C360" s="21">
        <v>5</v>
      </c>
      <c r="D360" s="33"/>
      <c r="E360" s="67">
        <v>5.5</v>
      </c>
      <c r="F360" s="33"/>
      <c r="G360" s="13">
        <v>0.95</v>
      </c>
      <c r="H360" s="33"/>
      <c r="I360" s="21">
        <v>1.5</v>
      </c>
      <c r="J360" s="3"/>
      <c r="K360" s="21">
        <v>5.7</v>
      </c>
      <c r="L360" s="9"/>
      <c r="M360" s="70">
        <v>8</v>
      </c>
      <c r="N360" s="26"/>
      <c r="O360" s="86">
        <f>ROUND(MIN(((((((M360+K360)+I360)+G360)+E360)+C360)+Labs!M360),40),0)</f>
        <v>36</v>
      </c>
    </row>
    <row r="361" spans="1:15" ht="26.25">
      <c r="A361" s="33">
        <v>20120456</v>
      </c>
      <c r="B361" s="33" t="s">
        <v>46</v>
      </c>
      <c r="C361" s="21">
        <v>5.5</v>
      </c>
      <c r="D361" s="33"/>
      <c r="E361" s="67">
        <v>5.9</v>
      </c>
      <c r="F361" s="33"/>
      <c r="G361" s="13">
        <v>0.85</v>
      </c>
      <c r="H361" s="33"/>
      <c r="I361" s="27">
        <v>5</v>
      </c>
      <c r="J361" s="3"/>
      <c r="K361" s="21">
        <v>6</v>
      </c>
      <c r="L361" s="9"/>
      <c r="M361" s="51">
        <v>9</v>
      </c>
      <c r="N361" s="51" t="s">
        <v>83</v>
      </c>
      <c r="O361" s="86">
        <f>ROUND(MIN(((((((M361+K361)+I361)+G361)+E361)+C361)+Labs!M361),40),0)</f>
        <v>40</v>
      </c>
    </row>
    <row r="362" spans="1:15" ht="26.25">
      <c r="A362" s="33">
        <v>20120457</v>
      </c>
      <c r="B362" s="33" t="s">
        <v>46</v>
      </c>
      <c r="C362" s="21">
        <v>5.5</v>
      </c>
      <c r="D362" s="33"/>
      <c r="E362" s="67">
        <v>6</v>
      </c>
      <c r="F362" s="33"/>
      <c r="G362" s="33"/>
      <c r="H362" s="33"/>
      <c r="I362" s="21">
        <v>1.875</v>
      </c>
      <c r="J362" s="3"/>
      <c r="K362" s="21">
        <v>5.8</v>
      </c>
      <c r="L362" s="9"/>
      <c r="M362" s="51">
        <v>9</v>
      </c>
      <c r="N362" s="51" t="s">
        <v>83</v>
      </c>
      <c r="O362" s="86">
        <f>ROUND(MIN(((((((M362+K362)+I362)+G362)+E362)+C362)+Labs!M362),40),0)</f>
        <v>36</v>
      </c>
    </row>
    <row r="363" spans="1:15" ht="15.75">
      <c r="A363" s="33">
        <v>20120458</v>
      </c>
      <c r="B363" s="33" t="s">
        <v>46</v>
      </c>
      <c r="C363" s="21">
        <v>5.5</v>
      </c>
      <c r="D363" s="33"/>
      <c r="E363" s="67">
        <v>4</v>
      </c>
      <c r="F363" s="33"/>
      <c r="G363" s="21">
        <v>0.5</v>
      </c>
      <c r="H363" s="33"/>
      <c r="I363" s="21">
        <v>1.375</v>
      </c>
      <c r="J363" s="3"/>
      <c r="K363" s="21">
        <v>2.2000000000000002</v>
      </c>
      <c r="L363" s="9"/>
      <c r="M363" s="70">
        <v>4.7</v>
      </c>
      <c r="N363" s="26"/>
      <c r="O363" s="86">
        <f>ROUND(MIN(((((((M363+K363)+I363)+G363)+E363)+C363)+Labs!M363),40),0)</f>
        <v>27</v>
      </c>
    </row>
    <row r="364" spans="1:15" ht="15.75">
      <c r="A364" s="33">
        <v>20120460</v>
      </c>
      <c r="B364" s="33" t="s">
        <v>46</v>
      </c>
      <c r="C364" s="21">
        <v>6</v>
      </c>
      <c r="D364" s="33"/>
      <c r="E364" s="67">
        <v>3.9</v>
      </c>
      <c r="F364" s="33"/>
      <c r="G364" s="16">
        <v>0.4</v>
      </c>
      <c r="H364" s="33"/>
      <c r="I364" s="33">
        <v>2</v>
      </c>
      <c r="J364" s="3"/>
      <c r="K364" s="21">
        <v>3</v>
      </c>
      <c r="L364" s="9"/>
      <c r="M364" s="26"/>
      <c r="N364" s="26"/>
      <c r="O364" s="86">
        <f>ROUND(MIN(((((((M364+K364)+I364)+G364)+E364)+C364)+Labs!M364),40),0)</f>
        <v>20</v>
      </c>
    </row>
    <row r="365" spans="1:15" ht="15.75">
      <c r="A365" s="33">
        <v>20120461</v>
      </c>
      <c r="B365" s="33" t="s">
        <v>46</v>
      </c>
      <c r="C365" s="21">
        <v>5.5</v>
      </c>
      <c r="D365" s="33"/>
      <c r="E365" s="67">
        <v>3.75</v>
      </c>
      <c r="F365" s="33"/>
      <c r="G365" s="14">
        <v>0</v>
      </c>
      <c r="H365" s="33"/>
      <c r="I365" s="33">
        <v>3</v>
      </c>
      <c r="J365" s="3"/>
      <c r="K365" s="67">
        <v>7</v>
      </c>
      <c r="L365" s="32" t="s">
        <v>108</v>
      </c>
      <c r="M365" s="51">
        <v>5.5</v>
      </c>
      <c r="N365" s="26"/>
      <c r="O365" s="86">
        <f>ROUND(MIN(((((((M365+K365)+I365)+G365)+E365)+C365)+Labs!M365),40),0)</f>
        <v>34</v>
      </c>
    </row>
    <row r="366" spans="1:15" ht="26.25">
      <c r="A366" s="33">
        <v>20120462</v>
      </c>
      <c r="B366" s="33" t="s">
        <v>46</v>
      </c>
      <c r="C366" s="21">
        <v>6</v>
      </c>
      <c r="D366" s="33"/>
      <c r="E366" s="67">
        <v>5.25</v>
      </c>
      <c r="F366" s="67" t="s">
        <v>112</v>
      </c>
      <c r="G366" s="11">
        <v>0.3</v>
      </c>
      <c r="H366" s="33"/>
      <c r="I366" s="21">
        <v>2.5</v>
      </c>
      <c r="J366" s="3"/>
      <c r="K366" s="21">
        <v>5.4</v>
      </c>
      <c r="L366" s="9"/>
      <c r="M366" s="70">
        <v>7.5</v>
      </c>
      <c r="N366" s="26"/>
      <c r="O366" s="86">
        <f>ROUND(MIN(((((((M366+K366)+I366)+G366)+E366)+C366)+Labs!M366),40),0)</f>
        <v>34</v>
      </c>
    </row>
    <row r="367" spans="1:15" ht="15.75">
      <c r="A367" s="33">
        <v>20120469</v>
      </c>
      <c r="B367" s="33" t="s">
        <v>46</v>
      </c>
      <c r="C367" s="21">
        <v>6</v>
      </c>
      <c r="D367" s="33"/>
      <c r="E367" s="67">
        <v>5.25</v>
      </c>
      <c r="F367" s="33"/>
      <c r="G367" s="14">
        <v>0.9</v>
      </c>
      <c r="H367" s="33"/>
      <c r="I367" s="21">
        <v>5</v>
      </c>
      <c r="J367" s="3"/>
      <c r="K367" s="21">
        <v>5.5</v>
      </c>
      <c r="L367" s="9"/>
      <c r="M367" s="70">
        <v>8</v>
      </c>
      <c r="N367" s="26"/>
      <c r="O367" s="86">
        <f>ROUND(MIN(((((((M367+K367)+I367)+G367)+E367)+C367)+Labs!M367),40),0)</f>
        <v>40</v>
      </c>
    </row>
    <row r="368" spans="1:15" ht="15.75">
      <c r="A368" s="33">
        <v>20120470</v>
      </c>
      <c r="B368" s="33" t="s">
        <v>46</v>
      </c>
      <c r="C368" s="3"/>
      <c r="D368" s="33"/>
      <c r="E368" s="21">
        <v>3</v>
      </c>
      <c r="F368" s="33"/>
      <c r="G368" s="33"/>
      <c r="H368" s="33"/>
      <c r="I368" s="21">
        <v>1.5</v>
      </c>
      <c r="J368" s="3"/>
      <c r="K368" s="3"/>
      <c r="L368" s="9"/>
      <c r="M368" s="26"/>
      <c r="N368" s="26"/>
      <c r="O368" s="86">
        <f>ROUND(MIN(((((((M368+K368)+I368)+G368)+E368)+C368)+Labs!M368),40),0)</f>
        <v>11</v>
      </c>
    </row>
    <row r="369" spans="1:15" ht="26.25">
      <c r="A369" s="33">
        <v>20120471</v>
      </c>
      <c r="B369" s="33" t="s">
        <v>46</v>
      </c>
      <c r="C369" s="21">
        <v>6</v>
      </c>
      <c r="D369" s="33"/>
      <c r="E369" s="67">
        <v>5.75</v>
      </c>
      <c r="F369" s="33"/>
      <c r="G369" s="14">
        <v>0.3</v>
      </c>
      <c r="H369" s="33"/>
      <c r="I369" s="33">
        <v>4</v>
      </c>
      <c r="J369" s="3"/>
      <c r="K369" s="67">
        <v>6</v>
      </c>
      <c r="L369" s="9"/>
      <c r="M369" s="51">
        <v>8</v>
      </c>
      <c r="N369" s="51" t="s">
        <v>90</v>
      </c>
      <c r="O369" s="86">
        <f>ROUND(MIN(((((((M369+K369)+I369)+G369)+E369)+C369)+Labs!M369),40),0)</f>
        <v>40</v>
      </c>
    </row>
    <row r="370" spans="1:15" ht="26.25">
      <c r="A370" s="33">
        <v>20120472</v>
      </c>
      <c r="B370" s="33" t="s">
        <v>46</v>
      </c>
      <c r="C370" s="21">
        <v>5.5</v>
      </c>
      <c r="D370" s="33"/>
      <c r="E370" s="67">
        <v>5.5</v>
      </c>
      <c r="F370" s="33"/>
      <c r="G370" s="11">
        <v>0.7</v>
      </c>
      <c r="H370" s="33"/>
      <c r="I370" s="21">
        <v>2</v>
      </c>
      <c r="J370" s="3"/>
      <c r="K370" s="67">
        <v>6</v>
      </c>
      <c r="L370" s="9"/>
      <c r="M370" s="51">
        <v>8</v>
      </c>
      <c r="N370" s="51" t="s">
        <v>90</v>
      </c>
      <c r="O370" s="86">
        <f>ROUND(MIN(((((((M370+K370)+I370)+G370)+E370)+C370)+Labs!M370),40),0)</f>
        <v>38</v>
      </c>
    </row>
    <row r="371" spans="1:15" ht="15.75">
      <c r="A371" s="33">
        <v>20120473</v>
      </c>
      <c r="B371" s="33" t="s">
        <v>46</v>
      </c>
      <c r="C371" s="21">
        <v>5.5</v>
      </c>
      <c r="D371" s="33"/>
      <c r="E371" s="67">
        <v>3</v>
      </c>
      <c r="F371" s="33"/>
      <c r="G371" s="33"/>
      <c r="H371" s="33"/>
      <c r="I371" s="27">
        <v>2</v>
      </c>
      <c r="J371" s="3"/>
      <c r="K371" s="67">
        <v>6</v>
      </c>
      <c r="L371" s="9"/>
      <c r="M371" s="26"/>
      <c r="N371" s="15"/>
      <c r="O371" s="86">
        <f>ROUND(MIN(((((((M371+K371)+I371)+G371)+E371)+C371)+Labs!M371),40),0)</f>
        <v>24</v>
      </c>
    </row>
    <row r="372" spans="1:15" ht="15.75">
      <c r="A372" s="33">
        <v>20120476</v>
      </c>
      <c r="B372" s="33" t="s">
        <v>46</v>
      </c>
      <c r="C372" s="21">
        <v>6</v>
      </c>
      <c r="D372" s="33"/>
      <c r="E372" s="67">
        <v>5.5</v>
      </c>
      <c r="F372" s="33"/>
      <c r="G372" s="11">
        <v>0.6</v>
      </c>
      <c r="H372" s="33"/>
      <c r="I372" s="21">
        <v>3</v>
      </c>
      <c r="J372" s="3"/>
      <c r="K372" s="21">
        <v>5.7</v>
      </c>
      <c r="L372" s="9"/>
      <c r="M372" s="70">
        <v>8</v>
      </c>
      <c r="N372" s="26"/>
      <c r="O372" s="86">
        <f>ROUND(MIN(((((((M372+K372)+I372)+G372)+E372)+C372)+Labs!M372),40),0)</f>
        <v>38</v>
      </c>
    </row>
    <row r="373" spans="1:15" ht="26.25">
      <c r="A373" s="33">
        <v>20120481</v>
      </c>
      <c r="B373" s="33" t="s">
        <v>46</v>
      </c>
      <c r="C373" s="27">
        <v>3</v>
      </c>
      <c r="D373" s="33"/>
      <c r="E373" s="33">
        <v>6.5</v>
      </c>
      <c r="F373" s="33" t="s">
        <v>113</v>
      </c>
      <c r="G373" s="14">
        <v>0</v>
      </c>
      <c r="H373" s="33"/>
      <c r="I373" s="33">
        <f>5/4</f>
        <v>1.25</v>
      </c>
      <c r="J373" s="3"/>
      <c r="K373" s="27">
        <v>5.0999999999999996</v>
      </c>
      <c r="L373" s="9"/>
      <c r="M373" s="20">
        <v>9.5</v>
      </c>
      <c r="N373" s="26"/>
      <c r="O373" s="86">
        <f>ROUND(MIN(((((((M373+K373)+I373)+G373)+E373)+C373)+Labs!M373),40),0)</f>
        <v>34</v>
      </c>
    </row>
    <row r="374" spans="1:15" ht="15.75">
      <c r="A374" s="33">
        <v>20050043</v>
      </c>
      <c r="B374" s="33" t="s">
        <v>47</v>
      </c>
      <c r="C374" s="68"/>
      <c r="D374" s="33"/>
      <c r="E374" s="33"/>
      <c r="F374" s="33"/>
      <c r="G374" s="33"/>
      <c r="H374" s="33"/>
      <c r="I374" s="33"/>
      <c r="J374" s="3"/>
      <c r="K374" s="3"/>
      <c r="L374" s="9"/>
      <c r="M374" s="26"/>
      <c r="N374" s="26"/>
      <c r="O374" s="86">
        <f>ROUND(MIN(((((((M374+K374)+I374)+G374)+E374)+C374)+Labs!M374),40),0)</f>
        <v>3</v>
      </c>
    </row>
    <row r="375" spans="1:15" ht="15.75">
      <c r="A375" s="33">
        <v>20120097</v>
      </c>
      <c r="B375" s="33" t="s">
        <v>47</v>
      </c>
      <c r="C375" s="36">
        <v>4.4000000000000004</v>
      </c>
      <c r="D375" s="6"/>
      <c r="E375" s="36">
        <v>4.7</v>
      </c>
      <c r="F375" s="33"/>
      <c r="G375" s="21">
        <v>0.2</v>
      </c>
      <c r="H375" s="33"/>
      <c r="I375" s="27">
        <v>4</v>
      </c>
      <c r="J375" s="3"/>
      <c r="K375" s="25">
        <v>4</v>
      </c>
      <c r="L375" s="9"/>
      <c r="M375" s="29">
        <v>1.6</v>
      </c>
      <c r="N375" s="26"/>
      <c r="O375" s="86">
        <f>ROUND(MIN(((((((M375+K375)+I375)+G375)+E375)+C375)+Labs!M375),40),0)</f>
        <v>26</v>
      </c>
    </row>
    <row r="376" spans="1:15" ht="15.75">
      <c r="A376" s="33">
        <v>20120307</v>
      </c>
      <c r="B376" s="33" t="s">
        <v>47</v>
      </c>
      <c r="C376" s="68"/>
      <c r="D376" s="33"/>
      <c r="E376" s="33"/>
      <c r="F376" s="33"/>
      <c r="G376" s="33"/>
      <c r="H376" s="33"/>
      <c r="I376" s="33"/>
      <c r="J376" s="3"/>
      <c r="K376" s="3"/>
      <c r="L376" s="9"/>
      <c r="M376" s="26"/>
      <c r="N376" s="26"/>
      <c r="O376" s="86">
        <f>ROUND(MIN(((((((M376+K376)+I376)+G376)+E376)+C376)+Labs!M376),40),0)</f>
        <v>1</v>
      </c>
    </row>
    <row r="377" spans="1:15" ht="15.75">
      <c r="A377" s="33">
        <v>20120372</v>
      </c>
      <c r="B377" s="33" t="s">
        <v>47</v>
      </c>
      <c r="C377" s="36">
        <v>5.7</v>
      </c>
      <c r="D377" s="33"/>
      <c r="E377" s="36">
        <v>5.9</v>
      </c>
      <c r="F377" s="33"/>
      <c r="G377" s="13">
        <v>0.25</v>
      </c>
      <c r="H377" s="33"/>
      <c r="I377" s="33">
        <f>14/4</f>
        <v>3.5</v>
      </c>
      <c r="J377" s="3"/>
      <c r="K377" s="16">
        <v>5</v>
      </c>
      <c r="L377" s="9"/>
      <c r="M377" s="48">
        <v>5.6</v>
      </c>
      <c r="N377" s="26"/>
      <c r="O377" s="86">
        <f>ROUND(MIN(((((((M377+K377)+I377)+G377)+E377)+C377)+Labs!M377),40),0)</f>
        <v>32</v>
      </c>
    </row>
    <row r="378" spans="1:15" ht="15.75">
      <c r="A378" s="33">
        <v>20120423</v>
      </c>
      <c r="B378" s="33" t="s">
        <v>47</v>
      </c>
      <c r="C378" s="36">
        <v>6</v>
      </c>
      <c r="D378" s="33"/>
      <c r="E378" s="16">
        <v>5.4</v>
      </c>
      <c r="F378" s="33"/>
      <c r="G378" s="14">
        <v>0.5</v>
      </c>
      <c r="H378" s="33"/>
      <c r="I378" s="35">
        <v>3.25</v>
      </c>
      <c r="J378" s="3"/>
      <c r="K378" s="25">
        <v>7</v>
      </c>
      <c r="L378" s="60" t="s">
        <v>114</v>
      </c>
      <c r="M378" s="48">
        <v>7.7</v>
      </c>
      <c r="N378" s="26"/>
      <c r="O378" s="86">
        <f>ROUND(MIN(((((((M378+K378)+I378)+G378)+E378)+C378)+Labs!M378),40),0)</f>
        <v>36</v>
      </c>
    </row>
    <row r="379" spans="1:15" ht="15.75">
      <c r="A379" s="33">
        <v>20120424</v>
      </c>
      <c r="B379" s="33" t="s">
        <v>47</v>
      </c>
      <c r="C379" s="16">
        <v>4</v>
      </c>
      <c r="D379" s="16" t="s">
        <v>99</v>
      </c>
      <c r="E379" s="36">
        <v>6</v>
      </c>
      <c r="F379" s="33"/>
      <c r="G379" s="14">
        <v>0.9</v>
      </c>
      <c r="H379" s="33"/>
      <c r="I379" s="33">
        <f>17/4</f>
        <v>4.25</v>
      </c>
      <c r="J379" s="3"/>
      <c r="K379" s="16">
        <v>3.9</v>
      </c>
      <c r="L379" s="9"/>
      <c r="M379" s="48">
        <v>5.8</v>
      </c>
      <c r="N379" s="26"/>
      <c r="O379" s="86">
        <f>ROUND(MIN(((((((M379+K379)+I379)+G379)+E379)+C379)+Labs!M379),40),0)</f>
        <v>32</v>
      </c>
    </row>
    <row r="380" spans="1:15" ht="15.75">
      <c r="A380" s="33">
        <v>20120425</v>
      </c>
      <c r="B380" s="33" t="s">
        <v>47</v>
      </c>
      <c r="C380" s="36">
        <v>6</v>
      </c>
      <c r="D380" s="33"/>
      <c r="E380" s="16">
        <v>4.5</v>
      </c>
      <c r="F380" s="33"/>
      <c r="G380" s="11">
        <v>0.4</v>
      </c>
      <c r="H380" s="33"/>
      <c r="I380" s="35">
        <v>3.25</v>
      </c>
      <c r="J380" s="3"/>
      <c r="K380" s="25">
        <v>5.5</v>
      </c>
      <c r="L380" s="9"/>
      <c r="M380" s="48">
        <v>7</v>
      </c>
      <c r="N380" s="26"/>
      <c r="O380" s="86">
        <f>ROUND(MIN(((((((M380+K380)+I380)+G380)+E380)+C380)+Labs!M380),40),0)</f>
        <v>31</v>
      </c>
    </row>
    <row r="381" spans="1:15" ht="15.75">
      <c r="A381" s="33">
        <v>20120426</v>
      </c>
      <c r="B381" s="33" t="s">
        <v>47</v>
      </c>
      <c r="C381" s="36">
        <v>5.6</v>
      </c>
      <c r="D381" s="33"/>
      <c r="E381" s="36">
        <v>5.9</v>
      </c>
      <c r="F381" s="33"/>
      <c r="G381" s="13">
        <v>0.7</v>
      </c>
      <c r="H381" s="33"/>
      <c r="I381" s="35">
        <v>2.5</v>
      </c>
      <c r="J381" s="3"/>
      <c r="K381" s="16">
        <v>7.3</v>
      </c>
      <c r="L381" s="34" t="s">
        <v>108</v>
      </c>
      <c r="M381" s="29">
        <v>4.5999999999999996</v>
      </c>
      <c r="N381" s="26"/>
      <c r="O381" s="86">
        <f>ROUND(MIN(((((((M381+K381)+I381)+G381)+E381)+C381)+Labs!M381),40),0)</f>
        <v>33</v>
      </c>
    </row>
    <row r="382" spans="1:15" ht="15.75">
      <c r="A382" s="33">
        <v>20120427</v>
      </c>
      <c r="B382" s="33" t="s">
        <v>47</v>
      </c>
      <c r="C382" s="36">
        <v>5.3</v>
      </c>
      <c r="D382" s="33"/>
      <c r="E382" s="16">
        <v>4.5</v>
      </c>
      <c r="F382" s="33"/>
      <c r="G382" s="13">
        <v>0.4</v>
      </c>
      <c r="H382" s="33"/>
      <c r="I382" s="35">
        <v>3</v>
      </c>
      <c r="J382" s="3"/>
      <c r="K382" s="25">
        <v>3.5</v>
      </c>
      <c r="L382" s="9"/>
      <c r="M382" s="48">
        <v>6.2</v>
      </c>
      <c r="N382" s="26"/>
      <c r="O382" s="86">
        <f>ROUND(MIN(((((((M382+K382)+I382)+G382)+E382)+C382)+Labs!M382),40),0)</f>
        <v>27</v>
      </c>
    </row>
    <row r="383" spans="1:15" ht="26.25">
      <c r="A383" s="33">
        <v>20120428</v>
      </c>
      <c r="B383" s="33" t="s">
        <v>47</v>
      </c>
      <c r="C383" s="16">
        <v>4.5</v>
      </c>
      <c r="D383" s="16" t="s">
        <v>115</v>
      </c>
      <c r="E383" s="36">
        <v>4.95</v>
      </c>
      <c r="F383" s="33"/>
      <c r="G383" s="16">
        <v>0.3</v>
      </c>
      <c r="H383" s="33"/>
      <c r="I383" s="27">
        <v>3</v>
      </c>
      <c r="J383" s="3"/>
      <c r="K383" s="3"/>
      <c r="L383" s="9"/>
      <c r="M383" s="29">
        <v>0</v>
      </c>
      <c r="N383" s="26"/>
      <c r="O383" s="86">
        <f>ROUND(MIN(((((((M383+K383)+I383)+G383)+E383)+C383)+Labs!M383),40),0)</f>
        <v>18</v>
      </c>
    </row>
    <row r="384" spans="1:15" ht="15.75">
      <c r="A384" s="33">
        <v>20120429</v>
      </c>
      <c r="B384" s="33" t="s">
        <v>47</v>
      </c>
      <c r="C384" s="16">
        <v>6</v>
      </c>
      <c r="D384" s="33"/>
      <c r="E384" s="16">
        <v>5.8</v>
      </c>
      <c r="F384" s="33"/>
      <c r="G384" s="13">
        <v>0.4</v>
      </c>
      <c r="H384" s="33"/>
      <c r="I384" s="16">
        <f>14/4</f>
        <v>3.5</v>
      </c>
      <c r="J384" s="3"/>
      <c r="K384" s="16">
        <v>3</v>
      </c>
      <c r="L384" s="9"/>
      <c r="M384" s="26"/>
      <c r="N384" s="26"/>
      <c r="O384" s="86">
        <f>ROUND(MIN(((((((M384+K384)+I384)+G384)+E384)+C384)+Labs!M384),40),0)</f>
        <v>24</v>
      </c>
    </row>
    <row r="385" spans="1:21" ht="15.75">
      <c r="A385" s="33">
        <v>20120430</v>
      </c>
      <c r="B385" s="33" t="s">
        <v>47</v>
      </c>
      <c r="C385" s="36">
        <v>6</v>
      </c>
      <c r="D385" s="33"/>
      <c r="E385" s="36">
        <v>4.7</v>
      </c>
      <c r="F385" s="33"/>
      <c r="G385" s="33"/>
      <c r="H385" s="33"/>
      <c r="I385" s="27">
        <v>2</v>
      </c>
      <c r="J385" s="3"/>
      <c r="K385" s="16">
        <v>6.55</v>
      </c>
      <c r="L385" s="34" t="s">
        <v>108</v>
      </c>
      <c r="M385" s="29">
        <v>4.9000000000000004</v>
      </c>
      <c r="N385" s="26"/>
      <c r="O385" s="86">
        <f>ROUND(MIN(((((((M385+K385)+I385)+G385)+E385)+C385)+Labs!M385),40),0)</f>
        <v>30</v>
      </c>
    </row>
    <row r="386" spans="1:21" ht="15.75">
      <c r="A386" s="33">
        <v>20120431</v>
      </c>
      <c r="B386" s="33" t="s">
        <v>47</v>
      </c>
      <c r="C386" s="16">
        <v>5.5</v>
      </c>
      <c r="D386" s="33"/>
      <c r="E386" s="36">
        <v>5.3</v>
      </c>
      <c r="F386" s="33"/>
      <c r="G386" s="11">
        <v>0.4</v>
      </c>
      <c r="H386" s="33"/>
      <c r="I386" s="27">
        <v>4</v>
      </c>
      <c r="J386" s="3"/>
      <c r="K386" s="16">
        <v>5.4</v>
      </c>
      <c r="L386" s="9"/>
      <c r="M386" s="29">
        <v>6.5</v>
      </c>
      <c r="N386" s="26"/>
      <c r="O386" s="86">
        <f>ROUND(MIN(((((((M386+K386)+I386)+G386)+E386)+C386)+Labs!M386),40),0)</f>
        <v>34</v>
      </c>
    </row>
    <row r="387" spans="1:21" ht="15.75">
      <c r="A387" s="33">
        <v>20120432</v>
      </c>
      <c r="B387" s="33" t="s">
        <v>47</v>
      </c>
      <c r="C387" s="16">
        <v>3.5</v>
      </c>
      <c r="D387" s="16" t="s">
        <v>99</v>
      </c>
      <c r="E387" s="36">
        <v>4.5</v>
      </c>
      <c r="F387" s="33"/>
      <c r="G387" s="21">
        <v>0.7</v>
      </c>
      <c r="H387" s="33"/>
      <c r="I387" s="33">
        <f>18/4</f>
        <v>4.5</v>
      </c>
      <c r="J387" s="3"/>
      <c r="K387" s="16">
        <v>5.4</v>
      </c>
      <c r="L387" s="9"/>
      <c r="M387" s="48">
        <v>7</v>
      </c>
      <c r="N387" s="26"/>
      <c r="O387" s="86">
        <f>ROUND(MIN(((((((M387+K387)+I387)+G387)+E387)+C387)+Labs!M387),40),0)</f>
        <v>33</v>
      </c>
    </row>
    <row r="388" spans="1:21" ht="39">
      <c r="A388" s="33">
        <v>20120433</v>
      </c>
      <c r="B388" s="33" t="s">
        <v>47</v>
      </c>
      <c r="C388" s="36">
        <v>5.2</v>
      </c>
      <c r="D388" s="33"/>
      <c r="E388" s="16">
        <v>5</v>
      </c>
      <c r="F388" s="33"/>
      <c r="G388" s="33"/>
      <c r="H388" s="33"/>
      <c r="I388" s="16">
        <f>6/4</f>
        <v>1.5</v>
      </c>
      <c r="J388" s="3"/>
      <c r="K388" s="25">
        <v>3</v>
      </c>
      <c r="L388" s="9"/>
      <c r="M388" s="29">
        <v>0</v>
      </c>
      <c r="N388" s="29" t="s">
        <v>116</v>
      </c>
      <c r="O388" s="86">
        <f>ROUND(MIN(((((((M388+K388)+I388)+G388)+E388)+C388)+Labs!M388),40),0)</f>
        <v>21</v>
      </c>
    </row>
    <row r="389" spans="1:21" ht="15.75">
      <c r="A389" s="33">
        <v>20120434</v>
      </c>
      <c r="B389" s="33" t="s">
        <v>47</v>
      </c>
      <c r="C389" s="36">
        <v>5.6</v>
      </c>
      <c r="D389" s="33"/>
      <c r="E389" s="36">
        <v>5.35</v>
      </c>
      <c r="F389" s="33"/>
      <c r="G389" s="16">
        <v>0.5</v>
      </c>
      <c r="H389" s="33"/>
      <c r="I389" s="27">
        <v>3</v>
      </c>
      <c r="J389" s="3"/>
      <c r="K389" s="16">
        <v>4.5999999999999996</v>
      </c>
      <c r="L389" s="9"/>
      <c r="M389" s="29">
        <v>2.5</v>
      </c>
      <c r="N389" s="26"/>
      <c r="O389" s="86">
        <f>ROUND(MIN(((((((M389+K389)+I389)+G389)+E389)+C389)+Labs!M389),40),0)</f>
        <v>26</v>
      </c>
    </row>
    <row r="390" spans="1:21" ht="15.75">
      <c r="A390" s="33">
        <v>20120435</v>
      </c>
      <c r="B390" s="33" t="s">
        <v>47</v>
      </c>
      <c r="C390" s="36">
        <v>3.8</v>
      </c>
      <c r="D390" s="33"/>
      <c r="E390" s="36">
        <v>4.5</v>
      </c>
      <c r="F390" s="33"/>
      <c r="G390" s="13">
        <v>0.35</v>
      </c>
      <c r="H390" s="33"/>
      <c r="I390" s="16">
        <f>12/4</f>
        <v>3</v>
      </c>
      <c r="J390" s="3"/>
      <c r="K390" s="25">
        <v>3</v>
      </c>
      <c r="L390" s="9"/>
      <c r="M390" s="29">
        <v>1.8</v>
      </c>
      <c r="N390" s="26"/>
      <c r="O390" s="86">
        <f>ROUND(MIN(((((((M390+K390)+I390)+G390)+E390)+C390)+Labs!M390),40),0)</f>
        <v>24</v>
      </c>
    </row>
    <row r="391" spans="1:21" ht="15.75">
      <c r="A391" s="33">
        <v>20120436</v>
      </c>
      <c r="B391" s="33" t="s">
        <v>47</v>
      </c>
      <c r="C391" s="16">
        <v>4</v>
      </c>
      <c r="D391" s="16" t="s">
        <v>99</v>
      </c>
      <c r="E391" s="16">
        <v>3.7</v>
      </c>
      <c r="F391" s="33"/>
      <c r="G391" s="14">
        <v>0.5</v>
      </c>
      <c r="H391" s="33"/>
      <c r="I391" s="27">
        <v>3</v>
      </c>
      <c r="J391" s="3"/>
      <c r="K391" s="25">
        <v>2</v>
      </c>
      <c r="L391" s="9"/>
      <c r="M391" s="29">
        <v>1.3</v>
      </c>
      <c r="N391" s="26"/>
      <c r="O391" s="86">
        <f>ROUND(MIN(((((((M391+K391)+I391)+G391)+E391)+C391)+Labs!M391),40),0)</f>
        <v>22</v>
      </c>
    </row>
    <row r="392" spans="1:21" ht="39">
      <c r="A392" s="33">
        <v>20120437</v>
      </c>
      <c r="B392" s="33" t="s">
        <v>47</v>
      </c>
      <c r="C392" s="36">
        <v>6</v>
      </c>
      <c r="D392" s="33"/>
      <c r="E392" s="16">
        <v>6</v>
      </c>
      <c r="F392" s="33"/>
      <c r="G392" s="36">
        <v>0.5</v>
      </c>
      <c r="H392" s="36" t="s">
        <v>117</v>
      </c>
      <c r="I392" s="35">
        <v>2.5</v>
      </c>
      <c r="J392" s="3"/>
      <c r="K392" s="16">
        <v>7.7</v>
      </c>
      <c r="L392" s="34" t="s">
        <v>108</v>
      </c>
      <c r="M392" s="29">
        <v>7.3</v>
      </c>
      <c r="N392" s="26"/>
      <c r="O392" s="86">
        <f>ROUND(MIN(((((((M392+K392)+I392)+G392)+E392)+C392)+Labs!M392),40),0)</f>
        <v>40</v>
      </c>
    </row>
    <row r="393" spans="1:21" ht="15.75">
      <c r="A393" s="33">
        <v>20120438</v>
      </c>
      <c r="B393" s="33" t="s">
        <v>47</v>
      </c>
      <c r="C393" s="36">
        <v>4.9000000000000004</v>
      </c>
      <c r="D393" s="33"/>
      <c r="E393" s="36">
        <v>5.55</v>
      </c>
      <c r="F393" s="33"/>
      <c r="G393" s="14">
        <v>0.1</v>
      </c>
      <c r="H393" s="33"/>
      <c r="I393" s="16">
        <f>6/4</f>
        <v>1.5</v>
      </c>
      <c r="J393" s="3"/>
      <c r="K393" s="25">
        <v>3</v>
      </c>
      <c r="L393" s="9"/>
      <c r="M393" s="29">
        <v>1.3</v>
      </c>
      <c r="N393" s="26"/>
      <c r="O393" s="86">
        <f>ROUND(MIN(((((((M393+K393)+I393)+G393)+E393)+C393)+Labs!M393),40),0)</f>
        <v>23</v>
      </c>
    </row>
    <row r="394" spans="1:21" ht="15.75">
      <c r="A394" s="33">
        <v>20120439</v>
      </c>
      <c r="B394" s="33" t="s">
        <v>47</v>
      </c>
      <c r="C394" s="16">
        <v>4.3</v>
      </c>
      <c r="D394" s="33"/>
      <c r="E394" s="16">
        <v>5.3</v>
      </c>
      <c r="F394" s="33"/>
      <c r="G394" s="21">
        <v>0.5</v>
      </c>
      <c r="H394" s="6"/>
      <c r="I394" s="27">
        <v>3</v>
      </c>
      <c r="J394" s="33"/>
      <c r="K394" s="25">
        <v>4.7</v>
      </c>
      <c r="L394" s="53"/>
      <c r="M394" s="48">
        <v>4.2</v>
      </c>
      <c r="N394" s="15"/>
      <c r="O394" s="86">
        <f>ROUND(MIN(((((((M394+K394)+I394)+G394)+E394)+C394)+Labs!M394),40),0)</f>
        <v>31</v>
      </c>
      <c r="P394" s="12"/>
      <c r="Q394" s="12"/>
      <c r="R394" s="12"/>
      <c r="S394" s="12"/>
      <c r="T394" s="12"/>
      <c r="U394" s="12"/>
    </row>
    <row r="395" spans="1:21" ht="15.75">
      <c r="A395" s="33">
        <v>20120440</v>
      </c>
      <c r="B395" s="33" t="s">
        <v>47</v>
      </c>
      <c r="C395" s="36">
        <v>4.0999999999999996</v>
      </c>
      <c r="D395" s="33"/>
      <c r="E395" s="16">
        <v>5.4</v>
      </c>
      <c r="F395" s="33"/>
      <c r="G395" s="16">
        <v>0</v>
      </c>
      <c r="H395" s="33"/>
      <c r="I395" s="35">
        <v>1.5</v>
      </c>
      <c r="J395" s="3"/>
      <c r="K395" s="16">
        <v>5</v>
      </c>
      <c r="L395" s="9"/>
      <c r="M395" s="48">
        <v>5.2</v>
      </c>
      <c r="N395" s="26"/>
      <c r="O395" s="86">
        <f>ROUND(MIN(((((((M395+K395)+I395)+G395)+E395)+C395)+Labs!M395),40),0)</f>
        <v>24</v>
      </c>
    </row>
    <row r="396" spans="1:21" ht="15.75">
      <c r="A396" s="33">
        <v>20120442</v>
      </c>
      <c r="B396" s="33" t="s">
        <v>47</v>
      </c>
      <c r="C396" s="36">
        <v>5.7</v>
      </c>
      <c r="D396" s="33"/>
      <c r="E396" s="36">
        <v>5.4</v>
      </c>
      <c r="F396" s="33"/>
      <c r="G396" s="36">
        <v>0.2</v>
      </c>
      <c r="H396" s="33"/>
      <c r="I396" s="33">
        <f>10/4</f>
        <v>2.5</v>
      </c>
      <c r="J396" s="3"/>
      <c r="K396" s="16">
        <v>5.4</v>
      </c>
      <c r="L396" s="9"/>
      <c r="M396" s="48">
        <v>5.7</v>
      </c>
      <c r="N396" s="26"/>
      <c r="O396" s="86">
        <f>ROUND(MIN(((((((M396+K396)+I396)+G396)+E396)+C396)+Labs!M396),40),0)</f>
        <v>30</v>
      </c>
    </row>
    <row r="397" spans="1:21" ht="26.25">
      <c r="A397" s="33">
        <v>20120444</v>
      </c>
      <c r="B397" s="33" t="s">
        <v>47</v>
      </c>
      <c r="C397" s="16">
        <v>6</v>
      </c>
      <c r="D397" s="33"/>
      <c r="E397" s="36">
        <v>5.05</v>
      </c>
      <c r="F397" s="33"/>
      <c r="G397" s="36">
        <v>0.65</v>
      </c>
      <c r="H397" s="33"/>
      <c r="I397" s="27">
        <v>2</v>
      </c>
      <c r="J397" s="3"/>
      <c r="K397" s="16">
        <v>0</v>
      </c>
      <c r="L397" s="34" t="s">
        <v>105</v>
      </c>
      <c r="M397" s="29">
        <v>4.9000000000000004</v>
      </c>
      <c r="N397" s="26"/>
      <c r="O397" s="86">
        <f>ROUND(MIN(((((((M397+K397)+I397)+G397)+E397)+C397)+Labs!M397),40),0)</f>
        <v>24</v>
      </c>
    </row>
    <row r="398" spans="1:21" ht="15.75">
      <c r="A398" s="33">
        <v>20120445</v>
      </c>
      <c r="B398" s="33" t="s">
        <v>47</v>
      </c>
      <c r="C398" s="16">
        <v>6</v>
      </c>
      <c r="D398" s="33"/>
      <c r="E398" s="36">
        <v>6</v>
      </c>
      <c r="F398" s="33"/>
      <c r="G398" s="16">
        <v>0.6</v>
      </c>
      <c r="H398" s="33"/>
      <c r="I398" s="33">
        <f>22/4</f>
        <v>5.5</v>
      </c>
      <c r="J398" s="3"/>
      <c r="K398" s="16">
        <v>5.35</v>
      </c>
      <c r="L398" s="9"/>
      <c r="M398" s="48">
        <v>7</v>
      </c>
      <c r="N398" s="26"/>
      <c r="O398" s="86">
        <f>ROUND(MIN(((((((M398+K398)+I398)+G398)+E398)+C398)+Labs!M398),40),0)</f>
        <v>38</v>
      </c>
    </row>
    <row r="399" spans="1:21" ht="15.75">
      <c r="A399" s="33">
        <v>20120446</v>
      </c>
      <c r="B399" s="33" t="s">
        <v>47</v>
      </c>
      <c r="C399" s="36">
        <v>4.7</v>
      </c>
      <c r="D399" s="33"/>
      <c r="E399" s="36">
        <v>5</v>
      </c>
      <c r="F399" s="33"/>
      <c r="G399" s="33"/>
      <c r="H399" s="33"/>
      <c r="I399" s="35">
        <v>2.75</v>
      </c>
      <c r="J399" s="3"/>
      <c r="K399" s="16">
        <v>4</v>
      </c>
      <c r="L399" s="9"/>
      <c r="M399" s="26"/>
      <c r="N399" s="26"/>
      <c r="O399" s="86">
        <f>ROUND(MIN(((((((M399+K399)+I399)+G399)+E399)+C399)+Labs!M399),40),0)</f>
        <v>19</v>
      </c>
    </row>
    <row r="400" spans="1:21" ht="15.75">
      <c r="A400" s="33">
        <v>20040246</v>
      </c>
      <c r="B400" s="33" t="s">
        <v>48</v>
      </c>
      <c r="C400" s="68"/>
      <c r="D400" s="33"/>
      <c r="E400" s="33"/>
      <c r="F400" s="33"/>
      <c r="G400" s="33"/>
      <c r="H400" s="33"/>
      <c r="I400" s="33"/>
      <c r="J400" s="3"/>
      <c r="K400" s="3"/>
      <c r="L400" s="9"/>
      <c r="M400" s="26"/>
      <c r="N400" s="26"/>
      <c r="O400" s="86">
        <f>ROUND(MIN(((((((M400+K400)+I400)+G400)+E400)+C400)+Labs!M400),40),0)</f>
        <v>1</v>
      </c>
    </row>
    <row r="401" spans="1:15" ht="15.75">
      <c r="A401" s="33">
        <v>20120130</v>
      </c>
      <c r="B401" s="33" t="s">
        <v>48</v>
      </c>
      <c r="C401" s="36">
        <v>5.7</v>
      </c>
      <c r="D401" s="33"/>
      <c r="E401" s="16">
        <v>4.4000000000000004</v>
      </c>
      <c r="F401" s="33"/>
      <c r="G401" s="21">
        <v>0.2</v>
      </c>
      <c r="H401" s="33"/>
      <c r="I401" s="27">
        <v>3</v>
      </c>
      <c r="J401" s="3"/>
      <c r="K401" s="3"/>
      <c r="L401" s="9"/>
      <c r="M401" s="48">
        <v>4.5999999999999996</v>
      </c>
      <c r="N401" s="26"/>
      <c r="O401" s="86">
        <f>ROUND(MIN(((((((M401+K401)+I401)+G401)+E401)+C401)+Labs!M401),40),0)</f>
        <v>23</v>
      </c>
    </row>
    <row r="402" spans="1:15" ht="15.75">
      <c r="A402" s="33">
        <v>20120302</v>
      </c>
      <c r="B402" s="33" t="s">
        <v>48</v>
      </c>
      <c r="C402" s="36">
        <v>5.6</v>
      </c>
      <c r="D402" s="33"/>
      <c r="E402" s="36">
        <v>5.45</v>
      </c>
      <c r="F402" s="33"/>
      <c r="G402" s="13">
        <v>1.05</v>
      </c>
      <c r="H402" s="68"/>
      <c r="I402" s="27">
        <v>2</v>
      </c>
      <c r="J402" s="3"/>
      <c r="K402" s="16">
        <v>5.6</v>
      </c>
      <c r="L402" s="9"/>
      <c r="M402" s="29">
        <v>4.4000000000000004</v>
      </c>
      <c r="N402" s="26"/>
      <c r="O402" s="86">
        <f>ROUND(MIN(((((((M402+K402)+I402)+G402)+E402)+C402)+Labs!M402),40),0)</f>
        <v>29</v>
      </c>
    </row>
    <row r="403" spans="1:15" ht="15.75">
      <c r="A403" s="33">
        <v>20120397</v>
      </c>
      <c r="B403" s="33" t="s">
        <v>48</v>
      </c>
      <c r="C403" s="16">
        <v>5.0999999999999996</v>
      </c>
      <c r="D403" s="33"/>
      <c r="E403" s="16">
        <v>5.3</v>
      </c>
      <c r="F403" s="33"/>
      <c r="G403" s="14">
        <v>0.1</v>
      </c>
      <c r="H403" s="33"/>
      <c r="I403" s="27">
        <v>1</v>
      </c>
      <c r="J403" s="3"/>
      <c r="K403" s="16">
        <v>3</v>
      </c>
      <c r="L403" s="9"/>
      <c r="M403" s="48">
        <v>5.3</v>
      </c>
      <c r="N403" s="26"/>
      <c r="O403" s="86">
        <f>ROUND(MIN(((((((M403+K403)+I403)+G403)+E403)+C403)+Labs!M403),40),0)</f>
        <v>25</v>
      </c>
    </row>
    <row r="404" spans="1:15" ht="39">
      <c r="A404" s="33">
        <v>20120398</v>
      </c>
      <c r="B404" s="33" t="s">
        <v>48</v>
      </c>
      <c r="C404" s="68"/>
      <c r="D404" s="33"/>
      <c r="E404" s="36">
        <v>3.5</v>
      </c>
      <c r="F404" s="33"/>
      <c r="G404" s="14">
        <v>0.3</v>
      </c>
      <c r="H404" s="33"/>
      <c r="I404" s="27">
        <v>1</v>
      </c>
      <c r="J404" s="3"/>
      <c r="K404" s="3"/>
      <c r="L404" s="9"/>
      <c r="M404" s="29">
        <v>0</v>
      </c>
      <c r="N404" s="29" t="s">
        <v>116</v>
      </c>
      <c r="O404" s="86">
        <f>ROUND(MIN(((((((M404+K404)+I404)+G404)+E404)+C404)+Labs!M404),40),0)</f>
        <v>9</v>
      </c>
    </row>
    <row r="405" spans="1:15" ht="15.75">
      <c r="A405" s="33">
        <v>20120400</v>
      </c>
      <c r="B405" s="33" t="s">
        <v>48</v>
      </c>
      <c r="C405" s="16">
        <v>5.9</v>
      </c>
      <c r="D405" s="33"/>
      <c r="E405" s="16">
        <v>5.8</v>
      </c>
      <c r="F405" s="33"/>
      <c r="G405" s="13">
        <v>1.05</v>
      </c>
      <c r="H405" s="33"/>
      <c r="I405" s="27">
        <v>3</v>
      </c>
      <c r="J405" s="3"/>
      <c r="K405" s="25">
        <v>4.5</v>
      </c>
      <c r="L405" s="9"/>
      <c r="M405" s="29">
        <v>2.0499999999999998</v>
      </c>
      <c r="N405" s="26"/>
      <c r="O405" s="86">
        <f>ROUND(MIN(((((((M405+K405)+I405)+G405)+E405)+C405)+Labs!M405),40),0)</f>
        <v>31</v>
      </c>
    </row>
    <row r="406" spans="1:15" ht="15.75">
      <c r="A406" s="33">
        <v>20120401</v>
      </c>
      <c r="B406" s="33" t="s">
        <v>48</v>
      </c>
      <c r="C406" s="68"/>
      <c r="D406" s="33"/>
      <c r="E406" s="16">
        <v>4.5</v>
      </c>
      <c r="F406" s="33"/>
      <c r="G406" s="33"/>
      <c r="H406" s="33"/>
      <c r="I406" s="35">
        <v>3</v>
      </c>
      <c r="J406" s="3"/>
      <c r="K406" s="25">
        <v>4.5</v>
      </c>
      <c r="L406" s="9"/>
      <c r="M406" s="52">
        <v>4</v>
      </c>
      <c r="N406" s="26"/>
      <c r="O406" s="86">
        <f>ROUND(MIN(((((((M406+K406)+I406)+G406)+E406)+C406)+Labs!M406),40),0)</f>
        <v>20</v>
      </c>
    </row>
    <row r="407" spans="1:15" ht="15.75">
      <c r="A407" s="33">
        <v>20120402</v>
      </c>
      <c r="B407" s="33" t="s">
        <v>48</v>
      </c>
      <c r="C407" s="16">
        <v>6</v>
      </c>
      <c r="D407" s="33"/>
      <c r="E407" s="16">
        <v>5.2</v>
      </c>
      <c r="F407" s="33"/>
      <c r="G407" s="13">
        <v>0.8</v>
      </c>
      <c r="H407" s="33"/>
      <c r="I407" s="33">
        <f>11.5/4</f>
        <v>2.875</v>
      </c>
      <c r="J407" s="3"/>
      <c r="K407" s="3"/>
      <c r="L407" s="9"/>
      <c r="M407" s="26"/>
      <c r="N407" s="26"/>
      <c r="O407" s="86">
        <f>ROUND(MIN(((((((M407+K407)+I407)+G407)+E407)+C407)+Labs!M407),40),0)</f>
        <v>21</v>
      </c>
    </row>
    <row r="408" spans="1:15" ht="15.75">
      <c r="A408" s="33">
        <v>20120404</v>
      </c>
      <c r="B408" s="33" t="s">
        <v>48</v>
      </c>
      <c r="C408" s="16">
        <v>5.3</v>
      </c>
      <c r="D408" s="33"/>
      <c r="E408" s="16">
        <v>4.7</v>
      </c>
      <c r="F408" s="33"/>
      <c r="G408" s="14">
        <v>0</v>
      </c>
      <c r="H408" s="33"/>
      <c r="I408" s="27">
        <v>4</v>
      </c>
      <c r="J408" s="3"/>
      <c r="K408" s="25">
        <v>5.5</v>
      </c>
      <c r="L408" s="9"/>
      <c r="M408" s="48">
        <v>5.5</v>
      </c>
      <c r="N408" s="26"/>
      <c r="O408" s="86">
        <f>ROUND(MIN(((((((M408+K408)+I408)+G408)+E408)+C408)+Labs!M408),40),0)</f>
        <v>30</v>
      </c>
    </row>
    <row r="409" spans="1:15" ht="15.75">
      <c r="A409" s="33">
        <v>20120405</v>
      </c>
      <c r="B409" s="33" t="s">
        <v>48</v>
      </c>
      <c r="C409" s="16">
        <v>4.8</v>
      </c>
      <c r="D409" s="33"/>
      <c r="E409" s="16">
        <v>4.8</v>
      </c>
      <c r="F409" s="33"/>
      <c r="G409" s="14">
        <v>0.4</v>
      </c>
      <c r="H409" s="33"/>
      <c r="I409" s="27">
        <v>3</v>
      </c>
      <c r="J409" s="3"/>
      <c r="K409" s="25">
        <v>1</v>
      </c>
      <c r="L409" s="9"/>
      <c r="M409" s="48">
        <v>3.5</v>
      </c>
      <c r="N409" s="26"/>
      <c r="O409" s="86">
        <f>ROUND(MIN(((((((M409+K409)+I409)+G409)+E409)+C409)+Labs!M409),40),0)</f>
        <v>24</v>
      </c>
    </row>
    <row r="410" spans="1:15" ht="39">
      <c r="A410" s="33">
        <v>20120406</v>
      </c>
      <c r="B410" s="33" t="s">
        <v>48</v>
      </c>
      <c r="C410" s="36">
        <v>4.5999999999999996</v>
      </c>
      <c r="D410" s="33"/>
      <c r="E410" s="16">
        <v>4.7</v>
      </c>
      <c r="F410" s="33"/>
      <c r="G410" s="33"/>
      <c r="H410" s="33"/>
      <c r="I410" s="27">
        <v>3</v>
      </c>
      <c r="J410" s="3"/>
      <c r="K410" s="25">
        <v>5</v>
      </c>
      <c r="L410" s="9"/>
      <c r="M410" s="29">
        <v>0</v>
      </c>
      <c r="N410" s="29" t="s">
        <v>116</v>
      </c>
      <c r="O410" s="86">
        <f>ROUND(MIN(((((((M410+K410)+I410)+G410)+E410)+C410)+Labs!M410),40),0)</f>
        <v>24</v>
      </c>
    </row>
    <row r="411" spans="1:15" ht="15.75">
      <c r="A411" s="33">
        <v>20120407</v>
      </c>
      <c r="B411" s="33" t="s">
        <v>48</v>
      </c>
      <c r="C411" s="36">
        <v>4.8</v>
      </c>
      <c r="D411" s="33"/>
      <c r="E411" s="16">
        <v>5.4</v>
      </c>
      <c r="F411" s="33"/>
      <c r="G411" s="11">
        <v>0.3</v>
      </c>
      <c r="H411" s="33"/>
      <c r="I411" s="7">
        <v>2.25</v>
      </c>
      <c r="J411" s="3"/>
      <c r="K411" s="25">
        <v>3.8</v>
      </c>
      <c r="L411" s="9"/>
      <c r="M411" s="29">
        <v>4.3</v>
      </c>
      <c r="N411" s="26"/>
      <c r="O411" s="86">
        <f>ROUND(MIN(((((((M411+K411)+I411)+G411)+E411)+C411)+Labs!M411),40),0)</f>
        <v>27</v>
      </c>
    </row>
    <row r="412" spans="1:15" ht="15.75">
      <c r="A412" s="33">
        <v>20120408</v>
      </c>
      <c r="B412" s="33" t="s">
        <v>48</v>
      </c>
      <c r="C412" s="16">
        <v>4</v>
      </c>
      <c r="D412" s="16" t="s">
        <v>99</v>
      </c>
      <c r="E412" s="36">
        <v>5.55</v>
      </c>
      <c r="F412" s="33"/>
      <c r="G412" s="36">
        <v>0.45</v>
      </c>
      <c r="H412" s="33"/>
      <c r="I412" s="33">
        <f>23/4</f>
        <v>5.75</v>
      </c>
      <c r="J412" s="3"/>
      <c r="K412" s="16">
        <v>4.0999999999999996</v>
      </c>
      <c r="L412" s="9"/>
      <c r="M412" s="48">
        <v>5.5</v>
      </c>
      <c r="N412" s="26"/>
      <c r="O412" s="86">
        <f>ROUND(MIN(((((((M412+K412)+I412)+G412)+E412)+C412)+Labs!M412),40),0)</f>
        <v>33</v>
      </c>
    </row>
    <row r="413" spans="1:15" ht="15.75">
      <c r="A413" s="33">
        <v>20120409</v>
      </c>
      <c r="B413" s="33" t="s">
        <v>48</v>
      </c>
      <c r="C413" s="16">
        <v>6</v>
      </c>
      <c r="D413" s="33"/>
      <c r="E413" s="16">
        <v>5.9</v>
      </c>
      <c r="F413" s="33"/>
      <c r="G413" s="36">
        <v>1</v>
      </c>
      <c r="H413" s="33"/>
      <c r="I413" s="27">
        <v>5</v>
      </c>
      <c r="J413" s="3"/>
      <c r="K413" s="8">
        <v>5</v>
      </c>
      <c r="L413" s="9"/>
      <c r="M413" s="29">
        <v>3.9</v>
      </c>
      <c r="N413" s="26"/>
      <c r="O413" s="86">
        <f>ROUND(MIN(((((((M413+K413)+I413)+G413)+E413)+C413)+Labs!M413),40),0)</f>
        <v>34</v>
      </c>
    </row>
    <row r="414" spans="1:15" ht="15.75">
      <c r="A414" s="33">
        <v>20120410</v>
      </c>
      <c r="B414" s="33" t="s">
        <v>48</v>
      </c>
      <c r="C414" s="16">
        <v>4.4000000000000004</v>
      </c>
      <c r="D414" s="33"/>
      <c r="E414" s="16">
        <v>5.5</v>
      </c>
      <c r="F414" s="33"/>
      <c r="G414" s="21">
        <v>0.3</v>
      </c>
      <c r="H414" s="33"/>
      <c r="I414" s="33">
        <f>14/4</f>
        <v>3.5</v>
      </c>
      <c r="J414" s="3"/>
      <c r="K414" s="25">
        <v>3</v>
      </c>
      <c r="L414" s="9"/>
      <c r="M414" s="48">
        <v>3.7</v>
      </c>
      <c r="N414" s="26"/>
      <c r="O414" s="86">
        <f>ROUND(MIN(((((((M414+K414)+I414)+G414)+E414)+C414)+Labs!M414),40),0)</f>
        <v>27</v>
      </c>
    </row>
    <row r="415" spans="1:15" ht="15.75">
      <c r="A415" s="33">
        <v>20120411</v>
      </c>
      <c r="B415" s="33" t="s">
        <v>48</v>
      </c>
      <c r="C415" s="16">
        <v>5</v>
      </c>
      <c r="D415" s="33"/>
      <c r="E415" s="36">
        <v>5.3</v>
      </c>
      <c r="F415" s="33"/>
      <c r="G415" s="14">
        <v>0.5</v>
      </c>
      <c r="H415" s="33"/>
      <c r="I415" s="27">
        <v>2</v>
      </c>
      <c r="J415" s="3"/>
      <c r="K415" s="16">
        <v>4.0999999999999996</v>
      </c>
      <c r="L415" s="9"/>
      <c r="M415" s="29">
        <v>3.8</v>
      </c>
      <c r="N415" s="26"/>
      <c r="O415" s="86">
        <f>ROUND(MIN(((((((M415+K415)+I415)+G415)+E415)+C415)+Labs!M415),40),0)</f>
        <v>25</v>
      </c>
    </row>
    <row r="416" spans="1:15" ht="15.75">
      <c r="A416" s="33">
        <v>20120413</v>
      </c>
      <c r="B416" s="33" t="s">
        <v>48</v>
      </c>
      <c r="C416" s="16">
        <v>5.6</v>
      </c>
      <c r="D416" s="33"/>
      <c r="E416" s="16">
        <v>5.4</v>
      </c>
      <c r="F416" s="33"/>
      <c r="G416" s="21">
        <v>0.3</v>
      </c>
      <c r="H416" s="33"/>
      <c r="I416" s="33">
        <f>12/4</f>
        <v>3</v>
      </c>
      <c r="J416" s="3"/>
      <c r="K416" s="4">
        <v>6</v>
      </c>
      <c r="L416" s="9"/>
      <c r="M416" s="48">
        <v>6</v>
      </c>
      <c r="N416" s="26"/>
      <c r="O416" s="86">
        <f>ROUND(MIN(((((((M416+K416)+I416)+G416)+E416)+C416)+Labs!M416),40),0)</f>
        <v>35</v>
      </c>
    </row>
    <row r="417" spans="1:15" ht="15.75">
      <c r="A417" s="33">
        <v>20120414</v>
      </c>
      <c r="B417" s="33" t="s">
        <v>48</v>
      </c>
      <c r="C417" s="36">
        <v>5.8</v>
      </c>
      <c r="D417" s="33"/>
      <c r="E417" s="36">
        <v>5.7</v>
      </c>
      <c r="F417" s="33"/>
      <c r="G417" s="14">
        <v>0.6</v>
      </c>
      <c r="H417" s="33"/>
      <c r="I417" s="35">
        <v>4.5</v>
      </c>
      <c r="J417" s="3"/>
      <c r="K417" s="16">
        <v>5.9</v>
      </c>
      <c r="L417" s="9"/>
      <c r="M417" s="29">
        <v>5.4</v>
      </c>
      <c r="N417" s="26"/>
      <c r="O417" s="86">
        <f>ROUND(MIN(((((((M417+K417)+I417)+G417)+E417)+C417)+Labs!M417),40),0)</f>
        <v>34</v>
      </c>
    </row>
    <row r="418" spans="1:15" ht="15.75">
      <c r="A418" s="33">
        <v>20120415</v>
      </c>
      <c r="B418" s="33" t="s">
        <v>48</v>
      </c>
      <c r="C418" s="68"/>
      <c r="D418" s="33"/>
      <c r="E418" s="33"/>
      <c r="F418" s="33"/>
      <c r="G418" s="33"/>
      <c r="H418" s="33"/>
      <c r="I418" s="33"/>
      <c r="J418" s="3"/>
      <c r="K418" s="3"/>
      <c r="L418" s="9"/>
      <c r="M418" s="26"/>
      <c r="N418" s="26"/>
      <c r="O418" s="86">
        <f>ROUND(MIN(((((((M418+K418)+I418)+G418)+E418)+C418)+Labs!M418),40),0)</f>
        <v>1</v>
      </c>
    </row>
    <row r="419" spans="1:15" ht="26.25">
      <c r="A419" s="33">
        <v>20120417</v>
      </c>
      <c r="B419" s="33" t="s">
        <v>48</v>
      </c>
      <c r="C419" s="16">
        <v>3.9</v>
      </c>
      <c r="D419" s="16" t="s">
        <v>118</v>
      </c>
      <c r="E419" s="16">
        <v>4.2</v>
      </c>
      <c r="F419" s="33"/>
      <c r="G419" s="14">
        <v>0.5</v>
      </c>
      <c r="H419" s="33"/>
      <c r="I419" s="16">
        <f>6/4</f>
        <v>1.5</v>
      </c>
      <c r="J419" s="3"/>
      <c r="K419" s="25">
        <v>2</v>
      </c>
      <c r="L419" s="9"/>
      <c r="M419" s="29">
        <v>0</v>
      </c>
      <c r="N419" s="26"/>
      <c r="O419" s="86">
        <f>ROUND(MIN(((((((M419+K419)+I419)+G419)+E419)+C419)+Labs!M419),40),0)</f>
        <v>20</v>
      </c>
    </row>
    <row r="420" spans="1:15" ht="15.75">
      <c r="A420" s="33">
        <v>20120418</v>
      </c>
      <c r="B420" s="33" t="s">
        <v>48</v>
      </c>
      <c r="C420" s="16">
        <v>3</v>
      </c>
      <c r="D420" s="16" t="s">
        <v>99</v>
      </c>
      <c r="E420" s="16">
        <v>5.7</v>
      </c>
      <c r="F420" s="33"/>
      <c r="G420" s="13">
        <v>0.75</v>
      </c>
      <c r="H420" s="33"/>
      <c r="I420" s="33">
        <f>5/4</f>
        <v>1.25</v>
      </c>
      <c r="J420" s="3"/>
      <c r="K420" s="16">
        <v>2</v>
      </c>
      <c r="L420" s="9"/>
      <c r="M420" s="26"/>
      <c r="N420" s="26"/>
      <c r="O420" s="86">
        <f>ROUND(MIN(((((((M420+K420)+I420)+G420)+E420)+C420)+Labs!M420),40),0)</f>
        <v>17</v>
      </c>
    </row>
    <row r="421" spans="1:15" ht="26.25">
      <c r="A421" s="33">
        <v>20120419</v>
      </c>
      <c r="B421" s="33" t="s">
        <v>48</v>
      </c>
      <c r="C421" s="16">
        <v>4.8</v>
      </c>
      <c r="D421" s="16" t="s">
        <v>118</v>
      </c>
      <c r="E421" s="16">
        <v>3.5</v>
      </c>
      <c r="F421" s="33"/>
      <c r="G421" s="36">
        <v>0</v>
      </c>
      <c r="H421" s="33"/>
      <c r="I421" s="35">
        <v>2</v>
      </c>
      <c r="J421" s="3"/>
      <c r="K421" s="25">
        <v>3</v>
      </c>
      <c r="L421" s="9"/>
      <c r="M421" s="29">
        <v>2.6</v>
      </c>
      <c r="N421" s="26"/>
      <c r="O421" s="86">
        <f>ROUND(MIN(((((((M421+K421)+I421)+G421)+E421)+C421)+Labs!M421),40),0)</f>
        <v>23</v>
      </c>
    </row>
    <row r="422" spans="1:15" ht="15.75">
      <c r="A422" s="33">
        <v>20120420</v>
      </c>
      <c r="B422" s="33" t="s">
        <v>48</v>
      </c>
      <c r="C422" s="16">
        <v>6</v>
      </c>
      <c r="D422" s="33"/>
      <c r="E422" s="16">
        <v>4.4000000000000004</v>
      </c>
      <c r="F422" s="33"/>
      <c r="G422" s="11">
        <v>0.5</v>
      </c>
      <c r="H422" s="33"/>
      <c r="I422" s="27">
        <v>3</v>
      </c>
      <c r="J422" s="3"/>
      <c r="K422" s="16">
        <v>3</v>
      </c>
      <c r="L422" s="9"/>
      <c r="M422" s="26"/>
      <c r="N422" s="26"/>
      <c r="O422" s="86">
        <f>ROUND(MIN(((((((M422+K422)+I422)+G422)+E422)+C422)+Labs!M422),40),0)</f>
        <v>22</v>
      </c>
    </row>
    <row r="423" spans="1:15" ht="15.75">
      <c r="A423" s="33">
        <v>20120421</v>
      </c>
      <c r="B423" s="33" t="s">
        <v>48</v>
      </c>
      <c r="C423" s="36">
        <v>4.5</v>
      </c>
      <c r="D423" s="33"/>
      <c r="E423" s="16">
        <v>6</v>
      </c>
      <c r="F423" s="33"/>
      <c r="G423" s="33"/>
      <c r="H423" s="33"/>
      <c r="I423" s="33">
        <f>8/4</f>
        <v>2</v>
      </c>
      <c r="J423" s="3"/>
      <c r="K423" s="16">
        <v>3.75</v>
      </c>
      <c r="L423" s="9"/>
      <c r="M423" s="48">
        <v>4.5</v>
      </c>
      <c r="N423" s="26"/>
      <c r="O423" s="86">
        <f>ROUND(MIN(((((((M423+K423)+I423)+G423)+E423)+C423)+Labs!M423),40),0)</f>
        <v>27</v>
      </c>
    </row>
    <row r="424" spans="1:15" ht="15.75">
      <c r="A424" s="33">
        <v>20120422</v>
      </c>
      <c r="B424" s="33" t="s">
        <v>48</v>
      </c>
      <c r="C424" s="36">
        <v>5.5</v>
      </c>
      <c r="D424" s="33"/>
      <c r="E424" s="16">
        <v>6</v>
      </c>
      <c r="F424" s="33"/>
      <c r="G424" s="21">
        <v>0.3</v>
      </c>
      <c r="H424" s="33"/>
      <c r="I424" s="33">
        <f>18/4</f>
        <v>4.5</v>
      </c>
      <c r="J424" s="3"/>
      <c r="K424" s="25">
        <v>3.1</v>
      </c>
      <c r="L424" s="9"/>
      <c r="M424" s="48">
        <v>6.8</v>
      </c>
      <c r="N424" s="26"/>
      <c r="O424" s="86">
        <f>ROUND(MIN(((((((M424+K424)+I424)+G424)+E424)+C424)+Labs!M424),40),0)</f>
        <v>32</v>
      </c>
    </row>
    <row r="425" spans="1:15" ht="15.75">
      <c r="A425" s="33">
        <v>20120510</v>
      </c>
      <c r="B425" s="33" t="s">
        <v>48</v>
      </c>
      <c r="C425" s="16">
        <v>5.4</v>
      </c>
      <c r="D425" s="33"/>
      <c r="E425" s="36">
        <v>5.4</v>
      </c>
      <c r="F425" s="33"/>
      <c r="G425" s="21">
        <v>0</v>
      </c>
      <c r="H425" s="33"/>
      <c r="I425" s="27">
        <v>1</v>
      </c>
      <c r="J425" s="3"/>
      <c r="K425" s="4">
        <v>4.5</v>
      </c>
      <c r="L425" s="9"/>
      <c r="M425" s="29">
        <v>3</v>
      </c>
      <c r="N425" s="26"/>
      <c r="O425" s="86">
        <f>ROUND(MIN(((((((M425+K425)+I425)+G425)+E425)+C425)+Labs!M425),40),0)</f>
        <v>25</v>
      </c>
    </row>
    <row r="426" spans="1:15" ht="15.75">
      <c r="A426" s="33">
        <v>20120105</v>
      </c>
      <c r="B426" s="33" t="s">
        <v>49</v>
      </c>
      <c r="C426" s="11">
        <v>6</v>
      </c>
      <c r="D426" s="33"/>
      <c r="E426" s="11">
        <v>6</v>
      </c>
      <c r="F426" s="33"/>
      <c r="G426" s="21">
        <v>0.9</v>
      </c>
      <c r="H426" s="33"/>
      <c r="I426" s="35">
        <v>5</v>
      </c>
      <c r="J426" s="3"/>
      <c r="K426" s="11">
        <v>5.5</v>
      </c>
      <c r="L426" s="9"/>
      <c r="M426" s="45">
        <v>7</v>
      </c>
      <c r="N426" s="26"/>
      <c r="O426" s="86">
        <f>ROUND(MIN(((((((M426+K426)+I426)+G426)+E426)+C426)+Labs!M426),40),0)</f>
        <v>40</v>
      </c>
    </row>
    <row r="427" spans="1:15" ht="15.75">
      <c r="A427" s="33">
        <v>20120211</v>
      </c>
      <c r="B427" s="33" t="s">
        <v>49</v>
      </c>
      <c r="C427" s="11">
        <v>6</v>
      </c>
      <c r="D427" s="33"/>
      <c r="E427" s="11">
        <v>6</v>
      </c>
      <c r="F427" s="33"/>
      <c r="G427" s="14">
        <v>0.8</v>
      </c>
      <c r="H427" s="33"/>
      <c r="I427" s="35">
        <v>2.25</v>
      </c>
      <c r="J427" s="3"/>
      <c r="K427" s="3"/>
      <c r="L427" s="9"/>
      <c r="M427" s="26"/>
      <c r="N427" s="26"/>
      <c r="O427" s="86">
        <f>ROUND(MIN(((((((M427+K427)+I427)+G427)+E427)+C427)+Labs!M427),40),0)</f>
        <v>24</v>
      </c>
    </row>
    <row r="428" spans="1:15" ht="15.75">
      <c r="A428" s="33">
        <v>20120240</v>
      </c>
      <c r="B428" s="33" t="s">
        <v>49</v>
      </c>
      <c r="C428" s="11">
        <v>6</v>
      </c>
      <c r="D428" s="33"/>
      <c r="E428" s="11">
        <v>6</v>
      </c>
      <c r="F428" s="33"/>
      <c r="G428" s="36">
        <v>0.4</v>
      </c>
      <c r="H428" s="33"/>
      <c r="I428" s="16">
        <f>18/4</f>
        <v>4.5</v>
      </c>
      <c r="J428" s="3"/>
      <c r="K428" s="11">
        <v>0</v>
      </c>
      <c r="L428" s="9"/>
      <c r="M428" s="26"/>
      <c r="N428" s="26"/>
      <c r="O428" s="86">
        <f>ROUND(MIN(((((((M428+K428)+I428)+G428)+E428)+C428)+Labs!M428),40),0)</f>
        <v>27</v>
      </c>
    </row>
    <row r="429" spans="1:15" ht="15.75">
      <c r="A429" s="33">
        <v>20120370</v>
      </c>
      <c r="B429" s="33" t="s">
        <v>49</v>
      </c>
      <c r="C429" s="36">
        <v>5</v>
      </c>
      <c r="D429" s="33"/>
      <c r="E429" s="11">
        <v>4.5</v>
      </c>
      <c r="F429" s="33"/>
      <c r="G429" s="13">
        <v>0.45</v>
      </c>
      <c r="H429" s="33"/>
      <c r="I429" s="35">
        <v>1.75</v>
      </c>
      <c r="J429" s="3"/>
      <c r="K429" s="4">
        <v>4.0999999999999996</v>
      </c>
      <c r="L429" s="9"/>
      <c r="M429" s="52">
        <v>3.5</v>
      </c>
      <c r="N429" s="26"/>
      <c r="O429" s="86">
        <f>ROUND(MIN(((((((M429+K429)+I429)+G429)+E429)+C429)+Labs!M429),40),0)</f>
        <v>27</v>
      </c>
    </row>
    <row r="430" spans="1:15" ht="15.75">
      <c r="A430" s="33">
        <v>20120371</v>
      </c>
      <c r="B430" s="33" t="s">
        <v>49</v>
      </c>
      <c r="C430" s="11">
        <v>6</v>
      </c>
      <c r="D430" s="33"/>
      <c r="E430" s="11">
        <v>6</v>
      </c>
      <c r="F430" s="33"/>
      <c r="G430" s="33"/>
      <c r="H430" s="33"/>
      <c r="I430" s="27">
        <v>2</v>
      </c>
      <c r="J430" s="3"/>
      <c r="K430" s="11">
        <v>5.5</v>
      </c>
      <c r="L430" s="9"/>
      <c r="M430" s="45">
        <v>4</v>
      </c>
      <c r="N430" s="26"/>
      <c r="O430" s="86">
        <f>ROUND(MIN(((((((M430+K430)+I430)+G430)+E430)+C430)+Labs!M430),40),0)</f>
        <v>34</v>
      </c>
    </row>
    <row r="431" spans="1:15" ht="15.75">
      <c r="A431" s="33">
        <v>20120373</v>
      </c>
      <c r="B431" s="33" t="s">
        <v>49</v>
      </c>
      <c r="C431" s="11">
        <v>6</v>
      </c>
      <c r="D431" s="33"/>
      <c r="E431" s="11">
        <v>6</v>
      </c>
      <c r="F431" s="33"/>
      <c r="G431" s="13">
        <v>0.5</v>
      </c>
      <c r="H431" s="33"/>
      <c r="I431" s="27">
        <v>4</v>
      </c>
      <c r="J431" s="3"/>
      <c r="K431" s="11">
        <v>4.5</v>
      </c>
      <c r="L431" s="9"/>
      <c r="M431" s="45">
        <v>4</v>
      </c>
      <c r="N431" s="26"/>
      <c r="O431" s="86">
        <f>ROUND(MIN(((((((M431+K431)+I431)+G431)+E431)+C431)+Labs!M431),40),0)</f>
        <v>34</v>
      </c>
    </row>
    <row r="432" spans="1:15" ht="15.75">
      <c r="A432" s="33">
        <v>20120374</v>
      </c>
      <c r="B432" s="33" t="s">
        <v>49</v>
      </c>
      <c r="C432" s="11">
        <v>6</v>
      </c>
      <c r="D432" s="33"/>
      <c r="E432" s="11">
        <v>5</v>
      </c>
      <c r="F432" s="33"/>
      <c r="G432" s="21">
        <v>0.7</v>
      </c>
      <c r="H432" s="33"/>
      <c r="I432" s="35">
        <v>2.5</v>
      </c>
      <c r="J432" s="3"/>
      <c r="K432" s="3"/>
      <c r="L432" s="9"/>
      <c r="M432" s="45">
        <v>3</v>
      </c>
      <c r="N432" s="26"/>
      <c r="O432" s="86">
        <f>ROUND(MIN(((((((M432+K432)+I432)+G432)+E432)+C432)+Labs!M432),40),0)</f>
        <v>27</v>
      </c>
    </row>
    <row r="433" spans="1:15" ht="15.75">
      <c r="A433" s="33">
        <v>20120375</v>
      </c>
      <c r="B433" s="33" t="s">
        <v>49</v>
      </c>
      <c r="C433" s="11">
        <v>5</v>
      </c>
      <c r="D433" s="33"/>
      <c r="E433" s="11">
        <v>6</v>
      </c>
      <c r="F433" s="33"/>
      <c r="G433" s="13">
        <v>0</v>
      </c>
      <c r="H433" s="33"/>
      <c r="I433" s="16">
        <f>7/4</f>
        <v>1.75</v>
      </c>
      <c r="J433" s="3"/>
      <c r="K433" s="3"/>
      <c r="L433" s="9"/>
      <c r="M433" s="26"/>
      <c r="N433" s="26"/>
      <c r="O433" s="86">
        <f>ROUND(MIN(((((((M433+K433)+I433)+G433)+E433)+C433)+Labs!M433),40),0)</f>
        <v>20</v>
      </c>
    </row>
    <row r="434" spans="1:15" ht="15.75">
      <c r="A434" s="33">
        <v>20120376</v>
      </c>
      <c r="B434" s="33" t="s">
        <v>49</v>
      </c>
      <c r="C434" s="11">
        <v>6</v>
      </c>
      <c r="D434" s="33"/>
      <c r="E434" s="11">
        <v>6</v>
      </c>
      <c r="F434" s="33"/>
      <c r="G434" s="14">
        <v>0.3</v>
      </c>
      <c r="H434" s="33"/>
      <c r="I434" s="33">
        <f>10/4</f>
        <v>2.5</v>
      </c>
      <c r="J434" s="3"/>
      <c r="K434" s="11">
        <v>5.5</v>
      </c>
      <c r="L434" s="9"/>
      <c r="M434" s="45">
        <v>7</v>
      </c>
      <c r="N434" s="26"/>
      <c r="O434" s="86">
        <f>ROUND(MIN(((((((M434+K434)+I434)+G434)+E434)+C434)+Labs!M434),40),0)</f>
        <v>35</v>
      </c>
    </row>
    <row r="435" spans="1:15" ht="15.75">
      <c r="A435" s="33">
        <v>20120379</v>
      </c>
      <c r="B435" s="33" t="s">
        <v>49</v>
      </c>
      <c r="C435" s="11">
        <v>6</v>
      </c>
      <c r="D435" s="33"/>
      <c r="E435" s="11">
        <v>8</v>
      </c>
      <c r="F435" s="33"/>
      <c r="G435" s="11">
        <v>0.3</v>
      </c>
      <c r="H435" s="33"/>
      <c r="I435" s="33">
        <f>15/4</f>
        <v>3.75</v>
      </c>
      <c r="J435" s="3"/>
      <c r="K435" s="11">
        <v>4.5</v>
      </c>
      <c r="L435" s="9"/>
      <c r="M435" s="26"/>
      <c r="N435" s="26"/>
      <c r="O435" s="86">
        <f>ROUND(MIN(((((((M435+K435)+I435)+G435)+E435)+C435)+Labs!M435),40),0)</f>
        <v>33</v>
      </c>
    </row>
    <row r="436" spans="1:15" ht="26.25">
      <c r="A436" s="33">
        <v>20120380</v>
      </c>
      <c r="B436" s="33" t="s">
        <v>49</v>
      </c>
      <c r="C436" s="36">
        <v>2.2999999999999998</v>
      </c>
      <c r="D436" s="36" t="s">
        <v>119</v>
      </c>
      <c r="E436" s="33"/>
      <c r="F436" s="33"/>
      <c r="G436" s="33"/>
      <c r="H436" s="33"/>
      <c r="I436" s="33">
        <f>2/4</f>
        <v>0.5</v>
      </c>
      <c r="J436" s="3"/>
      <c r="K436" s="4">
        <v>0</v>
      </c>
      <c r="L436" s="43" t="s">
        <v>105</v>
      </c>
      <c r="M436" s="26"/>
      <c r="N436" s="26"/>
      <c r="O436" s="86">
        <f>ROUND(MIN(((((((M436+K436)+I436)+G436)+E436)+C436)+Labs!M436),40),0)</f>
        <v>11</v>
      </c>
    </row>
    <row r="437" spans="1:15" ht="15.75">
      <c r="A437" s="33">
        <v>20120382</v>
      </c>
      <c r="B437" s="33" t="s">
        <v>49</v>
      </c>
      <c r="C437" s="11">
        <v>6</v>
      </c>
      <c r="D437" s="33"/>
      <c r="E437" s="11">
        <v>8</v>
      </c>
      <c r="F437" s="33"/>
      <c r="G437" s="21">
        <v>0.3</v>
      </c>
      <c r="H437" s="33"/>
      <c r="I437" s="33">
        <f>26/4</f>
        <v>6.5</v>
      </c>
      <c r="J437" s="3"/>
      <c r="K437" s="11">
        <v>4.5</v>
      </c>
      <c r="L437" s="9"/>
      <c r="M437" s="45">
        <v>6.5</v>
      </c>
      <c r="N437" s="26"/>
      <c r="O437" s="86">
        <f>ROUND(MIN(((((((M437+K437)+I437)+G437)+E437)+C437)+Labs!M437),40),0)</f>
        <v>40</v>
      </c>
    </row>
    <row r="438" spans="1:15" ht="26.25">
      <c r="A438" s="33">
        <v>20120384</v>
      </c>
      <c r="B438" s="33" t="s">
        <v>49</v>
      </c>
      <c r="C438" s="11">
        <v>6</v>
      </c>
      <c r="D438" s="33"/>
      <c r="E438" s="36">
        <v>7</v>
      </c>
      <c r="F438" s="36" t="s">
        <v>120</v>
      </c>
      <c r="G438" s="13">
        <v>1.05</v>
      </c>
      <c r="H438" s="33"/>
      <c r="I438" s="35">
        <v>4</v>
      </c>
      <c r="J438" s="3"/>
      <c r="K438" s="4">
        <v>6</v>
      </c>
      <c r="L438" s="9"/>
      <c r="M438" s="52">
        <v>8</v>
      </c>
      <c r="N438" s="52" t="s">
        <v>90</v>
      </c>
      <c r="O438" s="86">
        <f>ROUND(MIN(((((((M438+K438)+I438)+G438)+E438)+C438)+Labs!M438),40),0)</f>
        <v>40</v>
      </c>
    </row>
    <row r="439" spans="1:15" ht="15.75">
      <c r="A439" s="33">
        <v>20120387</v>
      </c>
      <c r="B439" s="33" t="s">
        <v>49</v>
      </c>
      <c r="C439" s="36">
        <v>3.6</v>
      </c>
      <c r="D439" s="33"/>
      <c r="E439" s="11">
        <v>5</v>
      </c>
      <c r="F439" s="33"/>
      <c r="G439" s="16">
        <v>0.3</v>
      </c>
      <c r="H439" s="33"/>
      <c r="I439" s="27">
        <v>3</v>
      </c>
      <c r="J439" s="3"/>
      <c r="K439" s="11">
        <v>3.5</v>
      </c>
      <c r="L439" s="9"/>
      <c r="M439" s="45">
        <v>2</v>
      </c>
      <c r="N439" s="26"/>
      <c r="O439" s="86">
        <f>ROUND(MIN(((((((M439+K439)+I439)+G439)+E439)+C439)+Labs!M439),40),0)</f>
        <v>27</v>
      </c>
    </row>
    <row r="440" spans="1:15" ht="15.75">
      <c r="A440" s="33">
        <v>20120388</v>
      </c>
      <c r="B440" s="33" t="s">
        <v>49</v>
      </c>
      <c r="C440" s="11">
        <v>6</v>
      </c>
      <c r="D440" s="33"/>
      <c r="E440" s="11">
        <v>6</v>
      </c>
      <c r="F440" s="33"/>
      <c r="G440" s="33"/>
      <c r="H440" s="33"/>
      <c r="I440" s="27">
        <v>2</v>
      </c>
      <c r="J440" s="3"/>
      <c r="K440" s="11">
        <v>0</v>
      </c>
      <c r="L440" s="9"/>
      <c r="M440" s="26"/>
      <c r="N440" s="26"/>
      <c r="O440" s="86">
        <f>ROUND(MIN(((((((M440+K440)+I440)+G440)+E440)+C440)+Labs!M440),40),0)</f>
        <v>24</v>
      </c>
    </row>
    <row r="441" spans="1:15" ht="26.25">
      <c r="A441" s="33">
        <v>20120389</v>
      </c>
      <c r="B441" s="33" t="s">
        <v>49</v>
      </c>
      <c r="C441" s="11">
        <v>6</v>
      </c>
      <c r="D441" s="33"/>
      <c r="E441" s="36">
        <v>7</v>
      </c>
      <c r="F441" s="36" t="s">
        <v>120</v>
      </c>
      <c r="G441" s="11">
        <v>0.7</v>
      </c>
      <c r="H441" s="33"/>
      <c r="I441" s="27">
        <v>3</v>
      </c>
      <c r="J441" s="3"/>
      <c r="K441" s="4">
        <v>6</v>
      </c>
      <c r="L441" s="9"/>
      <c r="M441" s="52">
        <v>8</v>
      </c>
      <c r="N441" s="52" t="s">
        <v>90</v>
      </c>
      <c r="O441" s="86">
        <f>ROUND(MIN(((((((M441+K441)+I441)+G441)+E441)+C441)+Labs!M441),40),0)</f>
        <v>40</v>
      </c>
    </row>
    <row r="442" spans="1:15" ht="15.75">
      <c r="A442" s="33">
        <v>20120390</v>
      </c>
      <c r="B442" s="33" t="s">
        <v>49</v>
      </c>
      <c r="C442" s="11">
        <v>6</v>
      </c>
      <c r="D442" s="33"/>
      <c r="E442" s="11">
        <v>6</v>
      </c>
      <c r="F442" s="33"/>
      <c r="G442" s="33"/>
      <c r="H442" s="33"/>
      <c r="I442" s="27">
        <v>3</v>
      </c>
      <c r="J442" s="3"/>
      <c r="K442" s="11">
        <v>0</v>
      </c>
      <c r="L442" s="9"/>
      <c r="M442" s="26"/>
      <c r="N442" s="26"/>
      <c r="O442" s="86">
        <f>ROUND(MIN(((((((M442+K442)+I442)+G442)+E442)+C442)+Labs!M442),40),0)</f>
        <v>25</v>
      </c>
    </row>
    <row r="443" spans="1:15" ht="15.75">
      <c r="A443" s="33">
        <v>20120391</v>
      </c>
      <c r="B443" s="33" t="s">
        <v>49</v>
      </c>
      <c r="C443" s="11">
        <v>6</v>
      </c>
      <c r="D443" s="33"/>
      <c r="E443" s="11">
        <v>5</v>
      </c>
      <c r="F443" s="33"/>
      <c r="G443" s="11">
        <v>0.4</v>
      </c>
      <c r="H443" s="33"/>
      <c r="I443" s="33">
        <f>5/4</f>
        <v>1.25</v>
      </c>
      <c r="J443" s="3"/>
      <c r="K443" s="3"/>
      <c r="L443" s="9"/>
      <c r="M443" s="26"/>
      <c r="N443" s="26"/>
      <c r="O443" s="86">
        <f>ROUND(MIN(((((((M443+K443)+I443)+G443)+E443)+C443)+Labs!M443),40),0)</f>
        <v>23</v>
      </c>
    </row>
    <row r="444" spans="1:15" ht="15.75">
      <c r="A444" s="33">
        <v>20120392</v>
      </c>
      <c r="B444" s="33" t="s">
        <v>49</v>
      </c>
      <c r="C444" s="36">
        <v>3.6</v>
      </c>
      <c r="D444" s="33"/>
      <c r="E444" s="36">
        <v>4.4000000000000004</v>
      </c>
      <c r="F444" s="33"/>
      <c r="G444" s="16">
        <v>0.8</v>
      </c>
      <c r="H444" s="33"/>
      <c r="I444" s="16">
        <f>21/4</f>
        <v>5.25</v>
      </c>
      <c r="J444" s="3"/>
      <c r="K444" s="25">
        <v>4.5</v>
      </c>
      <c r="L444" s="9"/>
      <c r="M444" s="52">
        <v>6</v>
      </c>
      <c r="N444" s="26"/>
      <c r="O444" s="86">
        <f>ROUND(MIN(((((((M444+K444)+I444)+G444)+E444)+C444)+Labs!M444),40),0)</f>
        <v>35</v>
      </c>
    </row>
    <row r="445" spans="1:15" ht="15.75">
      <c r="A445" s="33">
        <v>20120393</v>
      </c>
      <c r="B445" s="33" t="s">
        <v>49</v>
      </c>
      <c r="C445" s="11">
        <v>6</v>
      </c>
      <c r="D445" s="33"/>
      <c r="E445" s="11">
        <v>5</v>
      </c>
      <c r="F445" s="33"/>
      <c r="G445" s="33"/>
      <c r="H445" s="33"/>
      <c r="I445" s="33">
        <f>6/4</f>
        <v>1.5</v>
      </c>
      <c r="J445" s="3"/>
      <c r="K445" s="11">
        <v>4.5</v>
      </c>
      <c r="L445" s="9"/>
      <c r="M445" s="45">
        <v>4</v>
      </c>
      <c r="N445" s="26"/>
      <c r="O445" s="86">
        <f>ROUND(MIN(((((((M445+K445)+I445)+G445)+E445)+C445)+Labs!M445),40),0)</f>
        <v>31</v>
      </c>
    </row>
    <row r="446" spans="1:15" ht="15.75">
      <c r="A446" s="33">
        <v>20120394</v>
      </c>
      <c r="B446" s="33" t="s">
        <v>49</v>
      </c>
      <c r="C446" s="11">
        <v>6</v>
      </c>
      <c r="D446" s="33"/>
      <c r="E446" s="11">
        <v>6</v>
      </c>
      <c r="F446" s="33"/>
      <c r="G446" s="14">
        <v>0</v>
      </c>
      <c r="H446" s="33"/>
      <c r="I446" s="27">
        <v>3</v>
      </c>
      <c r="J446" s="3"/>
      <c r="K446" s="11">
        <v>6</v>
      </c>
      <c r="L446" s="9"/>
      <c r="M446" s="45">
        <v>6</v>
      </c>
      <c r="N446" s="26"/>
      <c r="O446" s="86">
        <f>ROUND(MIN(((((((M446+K446)+I446)+G446)+E446)+C446)+Labs!M446),40),0)</f>
        <v>35</v>
      </c>
    </row>
    <row r="447" spans="1:15" ht="15.75">
      <c r="A447" s="33">
        <v>20120395</v>
      </c>
      <c r="B447" s="33" t="s">
        <v>49</v>
      </c>
      <c r="C447" s="11">
        <v>6</v>
      </c>
      <c r="D447" s="33"/>
      <c r="E447" s="11">
        <v>6</v>
      </c>
      <c r="F447" s="33"/>
      <c r="G447" s="13">
        <v>0.6</v>
      </c>
      <c r="H447" s="33"/>
      <c r="I447" s="27">
        <v>5</v>
      </c>
      <c r="J447" s="3"/>
      <c r="K447" s="11">
        <v>4.5</v>
      </c>
      <c r="L447" s="9"/>
      <c r="M447" s="45">
        <v>4.5</v>
      </c>
      <c r="N447" s="26"/>
      <c r="O447" s="86">
        <f>ROUND(MIN(((((((M447+K447)+I447)+G447)+E447)+C447)+Labs!M447),40),0)</f>
        <v>37</v>
      </c>
    </row>
    <row r="448" spans="1:15" ht="15.75">
      <c r="A448" s="33">
        <v>20120396</v>
      </c>
      <c r="B448" s="33" t="s">
        <v>49</v>
      </c>
      <c r="C448" s="11">
        <v>6</v>
      </c>
      <c r="D448" s="33"/>
      <c r="E448" s="11">
        <v>8</v>
      </c>
      <c r="F448" s="33"/>
      <c r="G448" s="14">
        <v>0.5</v>
      </c>
      <c r="H448" s="33"/>
      <c r="I448" s="27">
        <v>4</v>
      </c>
      <c r="J448" s="3"/>
      <c r="K448" s="11">
        <v>4.5</v>
      </c>
      <c r="L448" s="9"/>
      <c r="M448" s="45">
        <v>4</v>
      </c>
      <c r="N448" s="26"/>
      <c r="O448" s="86">
        <f>ROUND(MIN(((((((M448+K448)+I448)+G448)+E448)+C448)+Labs!M448),40),0)</f>
        <v>37</v>
      </c>
    </row>
    <row r="449" spans="1:15" ht="15.75">
      <c r="A449" s="33">
        <v>20120443</v>
      </c>
      <c r="B449" s="33" t="s">
        <v>49</v>
      </c>
      <c r="C449" s="11">
        <v>6</v>
      </c>
      <c r="D449" s="33"/>
      <c r="E449" s="11">
        <v>6</v>
      </c>
      <c r="F449" s="33"/>
      <c r="G449" s="11">
        <v>0.6</v>
      </c>
      <c r="H449" s="33"/>
      <c r="I449" s="27">
        <v>3</v>
      </c>
      <c r="J449" s="3"/>
      <c r="K449" s="11">
        <v>4.25</v>
      </c>
      <c r="L449" s="9"/>
      <c r="M449" s="45">
        <v>4</v>
      </c>
      <c r="N449" s="26"/>
      <c r="O449" s="86">
        <f>ROUND(MIN(((((((M449+K449)+I449)+G449)+E449)+C449)+Labs!M449),40),0)</f>
        <v>34</v>
      </c>
    </row>
    <row r="450" spans="1:15" ht="15.75">
      <c r="A450" s="33">
        <v>20120088</v>
      </c>
      <c r="B450" s="33" t="s">
        <v>50</v>
      </c>
      <c r="C450" s="11">
        <v>6</v>
      </c>
      <c r="D450" s="33"/>
      <c r="E450" s="36">
        <v>4.75</v>
      </c>
      <c r="F450" s="33"/>
      <c r="G450" s="33"/>
      <c r="H450" s="33"/>
      <c r="I450" s="27">
        <v>2</v>
      </c>
      <c r="J450" s="3"/>
      <c r="K450" s="3"/>
      <c r="L450" s="9"/>
      <c r="M450" s="52">
        <v>0</v>
      </c>
      <c r="N450" s="52" t="s">
        <v>87</v>
      </c>
      <c r="O450" s="86">
        <f>ROUND(MIN(((((((M450+K450)+I450)+G450)+E450)+C450)+Labs!M450),40),0)</f>
        <v>18</v>
      </c>
    </row>
    <row r="451" spans="1:15" ht="15.75">
      <c r="A451" s="33">
        <v>20120204</v>
      </c>
      <c r="B451" s="33" t="s">
        <v>50</v>
      </c>
      <c r="C451" s="11">
        <v>6</v>
      </c>
      <c r="D451" s="33"/>
      <c r="E451" s="11">
        <v>6</v>
      </c>
      <c r="F451" s="33"/>
      <c r="G451" s="11">
        <v>0.2</v>
      </c>
      <c r="H451" s="33"/>
      <c r="I451" s="27">
        <v>4</v>
      </c>
      <c r="J451" s="3"/>
      <c r="K451" s="11">
        <v>4.5</v>
      </c>
      <c r="L451" s="9"/>
      <c r="M451" s="45">
        <v>4.5</v>
      </c>
      <c r="N451" s="26"/>
      <c r="O451" s="86">
        <f>ROUND(MIN(((((((M451+K451)+I451)+G451)+E451)+C451)+Labs!M451),40),0)</f>
        <v>31</v>
      </c>
    </row>
    <row r="452" spans="1:15" ht="26.25">
      <c r="A452" s="33">
        <v>20120241</v>
      </c>
      <c r="B452" s="33" t="s">
        <v>50</v>
      </c>
      <c r="C452" s="36">
        <v>5.5</v>
      </c>
      <c r="D452" s="33"/>
      <c r="E452" s="36">
        <v>4.5</v>
      </c>
      <c r="F452" s="33"/>
      <c r="G452" s="36">
        <v>0</v>
      </c>
      <c r="H452" s="33"/>
      <c r="I452" s="27">
        <v>5</v>
      </c>
      <c r="J452" s="3"/>
      <c r="K452" s="25">
        <v>5.5</v>
      </c>
      <c r="L452" s="9"/>
      <c r="M452" s="52">
        <v>7</v>
      </c>
      <c r="N452" s="52" t="s">
        <v>90</v>
      </c>
      <c r="O452" s="86">
        <f>ROUND(MIN(((((((M452+K452)+I452)+G452)+E452)+C452)+Labs!M452),40),0)</f>
        <v>34</v>
      </c>
    </row>
    <row r="453" spans="1:15" ht="15.75">
      <c r="A453" s="33">
        <v>20120325</v>
      </c>
      <c r="B453" s="33" t="s">
        <v>50</v>
      </c>
      <c r="C453" s="36">
        <v>5.5</v>
      </c>
      <c r="D453" s="33"/>
      <c r="E453" s="36">
        <v>6</v>
      </c>
      <c r="F453" s="33"/>
      <c r="G453" s="33"/>
      <c r="H453" s="33"/>
      <c r="I453" s="27">
        <v>3</v>
      </c>
      <c r="J453" s="3"/>
      <c r="K453" s="36">
        <v>4.9000000000000004</v>
      </c>
      <c r="L453" s="53"/>
      <c r="M453" s="52">
        <v>5.5</v>
      </c>
      <c r="N453" s="26"/>
      <c r="O453" s="86">
        <f>ROUND(MIN(((((((M453+K453)+I453)+G453)+E453)+C453)+Labs!M453),40),0)</f>
        <v>33</v>
      </c>
    </row>
    <row r="454" spans="1:15" ht="15.75">
      <c r="A454" s="33">
        <v>20120342</v>
      </c>
      <c r="B454" s="33" t="s">
        <v>50</v>
      </c>
      <c r="C454" s="36">
        <v>5.0999999999999996</v>
      </c>
      <c r="D454" s="33"/>
      <c r="E454" s="36">
        <v>5.4</v>
      </c>
      <c r="F454" s="33"/>
      <c r="G454" s="16">
        <v>0.4</v>
      </c>
      <c r="H454" s="33"/>
      <c r="I454" s="27">
        <v>4</v>
      </c>
      <c r="J454" s="3"/>
      <c r="K454" s="25">
        <v>5</v>
      </c>
      <c r="L454" s="9"/>
      <c r="M454" s="52">
        <v>6</v>
      </c>
      <c r="N454" s="26"/>
      <c r="O454" s="86">
        <f>ROUND(MIN(((((((M454+K454)+I454)+G454)+E454)+C454)+Labs!M454),40),0)</f>
        <v>34</v>
      </c>
    </row>
    <row r="455" spans="1:15" ht="26.25">
      <c r="A455" s="33">
        <v>20120345</v>
      </c>
      <c r="B455" s="33" t="s">
        <v>50</v>
      </c>
      <c r="C455" s="36">
        <v>4.8</v>
      </c>
      <c r="D455" s="33"/>
      <c r="E455" s="36">
        <v>5.55</v>
      </c>
      <c r="F455" s="33"/>
      <c r="G455" s="14">
        <v>0</v>
      </c>
      <c r="H455" s="33"/>
      <c r="I455" s="27">
        <v>2</v>
      </c>
      <c r="J455" s="3"/>
      <c r="K455" s="4">
        <v>5.4</v>
      </c>
      <c r="L455" s="9"/>
      <c r="M455" s="52">
        <v>7.6</v>
      </c>
      <c r="N455" s="52" t="s">
        <v>90</v>
      </c>
      <c r="O455" s="86">
        <f>ROUND(MIN(((((((M455+K455)+I455)+G455)+E455)+C455)+Labs!M455),40),0)</f>
        <v>33</v>
      </c>
    </row>
    <row r="456" spans="1:15" ht="15.75">
      <c r="A456" s="33">
        <v>20120346</v>
      </c>
      <c r="B456" s="33" t="s">
        <v>50</v>
      </c>
      <c r="C456" s="68"/>
      <c r="D456" s="33"/>
      <c r="E456" s="33"/>
      <c r="F456" s="33"/>
      <c r="G456" s="33"/>
      <c r="H456" s="33"/>
      <c r="I456" s="33"/>
      <c r="J456" s="3"/>
      <c r="K456" s="3"/>
      <c r="L456" s="9"/>
      <c r="M456" s="26"/>
      <c r="N456" s="26"/>
      <c r="O456" s="86">
        <f>ROUND(MIN(((((((M456+K456)+I456)+G456)+E456)+C456)+Labs!M456),40),0)</f>
        <v>2</v>
      </c>
    </row>
    <row r="457" spans="1:15" ht="15.75">
      <c r="A457" s="33">
        <v>20120348</v>
      </c>
      <c r="B457" s="33" t="s">
        <v>50</v>
      </c>
      <c r="C457" s="36">
        <v>5.4</v>
      </c>
      <c r="D457" s="33"/>
      <c r="E457" s="36">
        <v>5.25</v>
      </c>
      <c r="F457" s="33"/>
      <c r="G457" s="33"/>
      <c r="H457" s="33"/>
      <c r="I457" s="27">
        <v>4</v>
      </c>
      <c r="J457" s="3"/>
      <c r="K457" s="36">
        <v>3.4</v>
      </c>
      <c r="L457" s="53"/>
      <c r="M457" s="26"/>
      <c r="N457" s="26"/>
      <c r="O457" s="86">
        <f>ROUND(MIN(((((((M457+K457)+I457)+G457)+E457)+C457)+Labs!M457),40),0)</f>
        <v>26</v>
      </c>
    </row>
    <row r="458" spans="1:15" ht="26.25">
      <c r="A458" s="33">
        <v>20120349</v>
      </c>
      <c r="B458" s="33" t="s">
        <v>50</v>
      </c>
      <c r="C458" s="36">
        <v>5.7</v>
      </c>
      <c r="D458" s="33"/>
      <c r="E458" s="36">
        <v>4.7</v>
      </c>
      <c r="F458" s="33"/>
      <c r="G458" s="16">
        <v>0</v>
      </c>
      <c r="H458" s="33"/>
      <c r="I458" s="27">
        <v>2</v>
      </c>
      <c r="J458" s="3"/>
      <c r="K458" s="4">
        <v>6</v>
      </c>
      <c r="L458" s="9"/>
      <c r="M458" s="52">
        <v>8</v>
      </c>
      <c r="N458" s="52" t="s">
        <v>90</v>
      </c>
      <c r="O458" s="86">
        <f>ROUND(MIN(((((((M458+K458)+I458)+G458)+E458)+C458)+Labs!M458),40),0)</f>
        <v>33</v>
      </c>
    </row>
    <row r="459" spans="1:15" ht="26.25">
      <c r="A459" s="33">
        <v>20120352</v>
      </c>
      <c r="B459" s="33" t="s">
        <v>50</v>
      </c>
      <c r="C459" s="36">
        <v>6</v>
      </c>
      <c r="D459" s="36"/>
      <c r="E459" s="36">
        <v>7.5</v>
      </c>
      <c r="F459" s="36" t="s">
        <v>121</v>
      </c>
      <c r="G459" s="21">
        <v>1.3</v>
      </c>
      <c r="H459" s="33"/>
      <c r="I459" s="16">
        <f>17/4</f>
        <v>4.25</v>
      </c>
      <c r="J459" s="3"/>
      <c r="K459" s="4">
        <v>8</v>
      </c>
      <c r="L459" s="43" t="s">
        <v>73</v>
      </c>
      <c r="M459" s="52">
        <v>10</v>
      </c>
      <c r="N459" s="52" t="s">
        <v>122</v>
      </c>
      <c r="O459" s="86">
        <f>ROUND(MIN(((((((M459+K459)+I459)+G459)+E459)+C459)+Labs!M459),40),0)</f>
        <v>40</v>
      </c>
    </row>
    <row r="460" spans="1:15" ht="15.75">
      <c r="A460" s="33">
        <v>20120353</v>
      </c>
      <c r="B460" s="33" t="s">
        <v>50</v>
      </c>
      <c r="C460" s="36">
        <v>4.0999999999999996</v>
      </c>
      <c r="D460" s="33"/>
      <c r="E460" s="36">
        <v>4.5999999999999996</v>
      </c>
      <c r="F460" s="33"/>
      <c r="G460" s="36">
        <v>0.15</v>
      </c>
      <c r="H460" s="33"/>
      <c r="I460" s="27">
        <v>3</v>
      </c>
      <c r="J460" s="3"/>
      <c r="K460" s="4">
        <v>0</v>
      </c>
      <c r="L460" s="43" t="s">
        <v>87</v>
      </c>
      <c r="M460" s="52">
        <v>1.5</v>
      </c>
      <c r="N460" s="26"/>
      <c r="O460" s="86">
        <f>ROUND(MIN(((((((M460+K460)+I460)+G460)+E460)+C460)+Labs!M460),40),0)</f>
        <v>22</v>
      </c>
    </row>
    <row r="461" spans="1:15" ht="26.25">
      <c r="A461" s="33">
        <v>20120355</v>
      </c>
      <c r="B461" s="33" t="s">
        <v>50</v>
      </c>
      <c r="C461" s="36">
        <v>5.9</v>
      </c>
      <c r="D461" s="33"/>
      <c r="E461" s="36">
        <v>7</v>
      </c>
      <c r="F461" s="36" t="s">
        <v>120</v>
      </c>
      <c r="G461" s="33"/>
      <c r="H461" s="33"/>
      <c r="I461" s="27">
        <v>1</v>
      </c>
      <c r="J461" s="3"/>
      <c r="K461" s="4">
        <v>6</v>
      </c>
      <c r="L461" s="9"/>
      <c r="M461" s="52">
        <v>8</v>
      </c>
      <c r="N461" s="52" t="s">
        <v>90</v>
      </c>
      <c r="O461" s="86">
        <f>ROUND(MIN(((((((M461+K461)+I461)+G461)+E461)+C461)+Labs!M461),40),0)</f>
        <v>36</v>
      </c>
    </row>
    <row r="462" spans="1:15" ht="26.25">
      <c r="A462" s="33">
        <v>20120356</v>
      </c>
      <c r="B462" s="33" t="s">
        <v>50</v>
      </c>
      <c r="C462" s="36">
        <v>5.5</v>
      </c>
      <c r="D462" s="33"/>
      <c r="E462" s="36">
        <v>3.9</v>
      </c>
      <c r="F462" s="33"/>
      <c r="G462" s="36">
        <v>1.2</v>
      </c>
      <c r="H462" s="33"/>
      <c r="I462" s="16">
        <f>18/4</f>
        <v>4.5</v>
      </c>
      <c r="J462" s="3"/>
      <c r="K462" s="4">
        <v>0</v>
      </c>
      <c r="L462" s="43" t="s">
        <v>105</v>
      </c>
      <c r="M462" s="26"/>
      <c r="N462" s="26"/>
      <c r="O462" s="86">
        <f>ROUND(MIN(((((((M462+K462)+I462)+G462)+E462)+C462)+Labs!M462),40),0)</f>
        <v>20</v>
      </c>
    </row>
    <row r="463" spans="1:15" ht="15.75">
      <c r="A463" s="33">
        <v>20120357</v>
      </c>
      <c r="B463" s="33" t="s">
        <v>50</v>
      </c>
      <c r="C463" s="36">
        <v>5.4</v>
      </c>
      <c r="D463" s="33"/>
      <c r="E463" s="36">
        <v>4.95</v>
      </c>
      <c r="F463" s="33"/>
      <c r="G463" s="33"/>
      <c r="H463" s="33"/>
      <c r="I463" s="27">
        <v>2</v>
      </c>
      <c r="J463" s="3"/>
      <c r="K463" s="4">
        <v>3.8</v>
      </c>
      <c r="L463" s="9"/>
      <c r="M463" s="52">
        <v>5.5</v>
      </c>
      <c r="N463" s="26"/>
      <c r="O463" s="86">
        <f>ROUND(MIN(((((((M463+K463)+I463)+G463)+E463)+C463)+Labs!M463),40),0)</f>
        <v>29</v>
      </c>
    </row>
    <row r="464" spans="1:15" ht="26.25">
      <c r="A464" s="33">
        <v>20120358</v>
      </c>
      <c r="B464" s="33" t="s">
        <v>50</v>
      </c>
      <c r="C464" s="36">
        <v>5.7</v>
      </c>
      <c r="D464" s="33"/>
      <c r="E464" s="36">
        <v>4.7</v>
      </c>
      <c r="F464" s="33"/>
      <c r="G464" s="33"/>
      <c r="H464" s="33"/>
      <c r="I464" s="27">
        <v>2</v>
      </c>
      <c r="J464" s="3"/>
      <c r="K464" s="4">
        <v>3.8</v>
      </c>
      <c r="L464" s="9"/>
      <c r="M464" s="52">
        <v>7</v>
      </c>
      <c r="N464" s="52" t="s">
        <v>90</v>
      </c>
      <c r="O464" s="86">
        <f>ROUND(MIN(((((((M464+K464)+I464)+G464)+E464)+C464)+Labs!M464),40),0)</f>
        <v>32</v>
      </c>
    </row>
    <row r="465" spans="1:15" ht="26.25">
      <c r="A465" s="33">
        <v>20120360</v>
      </c>
      <c r="B465" s="33" t="s">
        <v>50</v>
      </c>
      <c r="C465" s="36">
        <v>5</v>
      </c>
      <c r="D465" s="36"/>
      <c r="E465" s="36">
        <v>3.2</v>
      </c>
      <c r="F465" s="33"/>
      <c r="G465" s="11">
        <v>0.4</v>
      </c>
      <c r="H465" s="33"/>
      <c r="I465" s="27">
        <v>2</v>
      </c>
      <c r="J465" s="3"/>
      <c r="K465" s="4">
        <v>5.0999999999999996</v>
      </c>
      <c r="L465" s="9"/>
      <c r="M465" s="52">
        <v>8</v>
      </c>
      <c r="N465" s="52" t="s">
        <v>90</v>
      </c>
      <c r="O465" s="86">
        <f>ROUND(MIN(((((((M465+K465)+I465)+G465)+E465)+C465)+Labs!M465),40),0)</f>
        <v>31</v>
      </c>
    </row>
    <row r="466" spans="1:15" ht="26.25">
      <c r="A466" s="33">
        <v>20120361</v>
      </c>
      <c r="B466" s="33" t="s">
        <v>50</v>
      </c>
      <c r="C466" s="36">
        <v>6</v>
      </c>
      <c r="D466" s="36"/>
      <c r="E466" s="36">
        <v>7.5</v>
      </c>
      <c r="F466" s="36" t="s">
        <v>121</v>
      </c>
      <c r="G466" s="21">
        <v>0.9</v>
      </c>
      <c r="H466" s="33"/>
      <c r="I466" s="27">
        <v>4</v>
      </c>
      <c r="J466" s="3"/>
      <c r="K466" s="4">
        <v>8</v>
      </c>
      <c r="L466" s="43" t="s">
        <v>73</v>
      </c>
      <c r="M466" s="52">
        <v>10</v>
      </c>
      <c r="N466" s="52" t="s">
        <v>122</v>
      </c>
      <c r="O466" s="86">
        <f>ROUND(MIN(((((((M466+K466)+I466)+G466)+E466)+C466)+Labs!M466),40),0)</f>
        <v>40</v>
      </c>
    </row>
    <row r="467" spans="1:15" ht="15.75">
      <c r="A467" s="33">
        <v>20120362</v>
      </c>
      <c r="B467" s="33" t="s">
        <v>50</v>
      </c>
      <c r="C467" s="36">
        <v>2</v>
      </c>
      <c r="D467" s="36" t="s">
        <v>123</v>
      </c>
      <c r="E467" s="36">
        <v>5</v>
      </c>
      <c r="F467" s="33"/>
      <c r="G467" s="13">
        <v>0.2</v>
      </c>
      <c r="H467" s="33"/>
      <c r="I467" s="16">
        <f>7/4</f>
        <v>1.75</v>
      </c>
      <c r="J467" s="3"/>
      <c r="K467" s="3"/>
      <c r="L467" s="9"/>
      <c r="M467" s="52">
        <v>2.5</v>
      </c>
      <c r="N467" s="26"/>
      <c r="O467" s="86">
        <f>ROUND(MIN(((((((M467+K467)+I467)+G467)+E467)+C467)+Labs!M467),40),0)</f>
        <v>18</v>
      </c>
    </row>
    <row r="468" spans="1:15" ht="26.25">
      <c r="A468" s="33">
        <v>20120363</v>
      </c>
      <c r="B468" s="33" t="s">
        <v>50</v>
      </c>
      <c r="C468" s="36">
        <v>6</v>
      </c>
      <c r="D468" s="36"/>
      <c r="E468" s="36">
        <v>7.5</v>
      </c>
      <c r="F468" s="36" t="s">
        <v>121</v>
      </c>
      <c r="G468" s="14">
        <v>0.8</v>
      </c>
      <c r="H468" s="33"/>
      <c r="I468" s="16">
        <f>15/4</f>
        <v>3.75</v>
      </c>
      <c r="J468" s="3"/>
      <c r="K468" s="4">
        <v>8</v>
      </c>
      <c r="L468" s="43" t="s">
        <v>73</v>
      </c>
      <c r="M468" s="52">
        <v>10</v>
      </c>
      <c r="N468" s="52" t="s">
        <v>90</v>
      </c>
      <c r="O468" s="86">
        <f>ROUND(MIN(((((((M468+K468)+I468)+G468)+E468)+C468)+Labs!M468),40),0)</f>
        <v>40</v>
      </c>
    </row>
    <row r="469" spans="1:15" ht="15.75">
      <c r="A469" s="33">
        <v>20120365</v>
      </c>
      <c r="B469" s="33" t="s">
        <v>50</v>
      </c>
      <c r="C469" s="36">
        <v>5.4</v>
      </c>
      <c r="D469" s="33"/>
      <c r="E469" s="36">
        <v>4.2</v>
      </c>
      <c r="F469" s="33"/>
      <c r="G469" s="13">
        <v>0.25</v>
      </c>
      <c r="H469" s="33"/>
      <c r="I469" s="27">
        <v>1</v>
      </c>
      <c r="J469" s="3"/>
      <c r="K469" s="4">
        <v>0</v>
      </c>
      <c r="L469" s="43" t="s">
        <v>87</v>
      </c>
      <c r="M469" s="52">
        <v>3</v>
      </c>
      <c r="N469" s="26"/>
      <c r="O469" s="86">
        <f>ROUND(MIN(((((((M469+K469)+I469)+G469)+E469)+C469)+Labs!M469),40),0)</f>
        <v>20</v>
      </c>
    </row>
    <row r="470" spans="1:15" ht="26.25">
      <c r="A470" s="33">
        <v>20120366</v>
      </c>
      <c r="B470" s="33" t="s">
        <v>50</v>
      </c>
      <c r="C470" s="36">
        <v>5.3</v>
      </c>
      <c r="D470" s="33"/>
      <c r="E470" s="36">
        <v>3.5</v>
      </c>
      <c r="F470" s="33"/>
      <c r="G470" s="16">
        <v>1</v>
      </c>
      <c r="H470" s="33"/>
      <c r="I470" s="27">
        <v>2</v>
      </c>
      <c r="J470" s="3"/>
      <c r="K470" s="4">
        <v>6</v>
      </c>
      <c r="L470" s="9"/>
      <c r="M470" s="52">
        <v>8</v>
      </c>
      <c r="N470" s="52" t="s">
        <v>90</v>
      </c>
      <c r="O470" s="86">
        <f>ROUND(MIN(((((((M470+K470)+I470)+G470)+E470)+C470)+Labs!M470),40),0)</f>
        <v>34</v>
      </c>
    </row>
    <row r="471" spans="1:15" ht="15.75">
      <c r="A471" s="33">
        <v>20120367</v>
      </c>
      <c r="B471" s="33" t="s">
        <v>50</v>
      </c>
      <c r="C471" s="36">
        <v>6</v>
      </c>
      <c r="D471" s="33"/>
      <c r="E471" s="36">
        <v>5.7</v>
      </c>
      <c r="F471" s="33"/>
      <c r="G471" s="11">
        <v>0.7</v>
      </c>
      <c r="H471" s="33"/>
      <c r="I471" s="27">
        <v>3</v>
      </c>
      <c r="J471" s="3"/>
      <c r="K471" s="4">
        <v>0</v>
      </c>
      <c r="L471" s="43" t="s">
        <v>87</v>
      </c>
      <c r="M471" s="52">
        <v>4</v>
      </c>
      <c r="N471" s="26"/>
      <c r="O471" s="86">
        <f>ROUND(MIN(((((((M471+K471)+I471)+G471)+E471)+C471)+Labs!M471),40),0)</f>
        <v>26</v>
      </c>
    </row>
    <row r="472" spans="1:15" ht="15.75">
      <c r="A472" s="33">
        <v>20120368</v>
      </c>
      <c r="B472" s="33" t="s">
        <v>50</v>
      </c>
      <c r="C472" s="68"/>
      <c r="D472" s="33"/>
      <c r="E472" s="33"/>
      <c r="F472" s="33"/>
      <c r="G472" s="33"/>
      <c r="H472" s="33"/>
      <c r="I472" s="16">
        <f>12/4</f>
        <v>3</v>
      </c>
      <c r="J472" s="3"/>
      <c r="K472" s="3"/>
      <c r="L472" s="9"/>
      <c r="M472" s="26"/>
      <c r="N472" s="26"/>
      <c r="O472" s="86">
        <f>ROUND(MIN(((((((M472+K472)+I472)+G472)+E472)+C472)+Labs!M472),40),0)</f>
        <v>8</v>
      </c>
    </row>
    <row r="473" spans="1:15" ht="26.25">
      <c r="A473" s="33">
        <v>20120369</v>
      </c>
      <c r="B473" s="33" t="s">
        <v>50</v>
      </c>
      <c r="C473" s="36">
        <v>5.5</v>
      </c>
      <c r="D473" s="33"/>
      <c r="E473" s="36">
        <v>5.7</v>
      </c>
      <c r="F473" s="33"/>
      <c r="G473" s="16">
        <v>0.3</v>
      </c>
      <c r="H473" s="33"/>
      <c r="I473" s="16">
        <f>10/4</f>
        <v>2.5</v>
      </c>
      <c r="J473" s="3"/>
      <c r="K473" s="4">
        <v>6</v>
      </c>
      <c r="L473" s="9"/>
      <c r="M473" s="52">
        <v>7.2</v>
      </c>
      <c r="N473" s="52" t="s">
        <v>90</v>
      </c>
      <c r="O473" s="86">
        <f>ROUND(MIN(((((((M473+K473)+I473)+G473)+E473)+C473)+Labs!M473),40),0)</f>
        <v>36</v>
      </c>
    </row>
    <row r="474" spans="1:15" ht="15.75">
      <c r="A474" s="33">
        <v>20120265</v>
      </c>
      <c r="B474" s="33" t="s">
        <v>51</v>
      </c>
      <c r="C474" s="68">
        <v>5.7</v>
      </c>
      <c r="D474" s="33"/>
      <c r="E474" s="33">
        <v>5.9</v>
      </c>
      <c r="F474" s="33"/>
      <c r="G474" s="14">
        <v>0.9</v>
      </c>
      <c r="H474" s="33"/>
      <c r="I474" s="16">
        <f>13/4</f>
        <v>3.25</v>
      </c>
      <c r="J474" s="3"/>
      <c r="K474" s="14">
        <v>6</v>
      </c>
      <c r="L474" s="9"/>
      <c r="M474" s="15">
        <v>6</v>
      </c>
      <c r="N474" s="15"/>
      <c r="O474" s="86">
        <f>ROUND(MIN(((((((M474+K474)+I474)+G474)+E474)+C474)+Labs!M474),40),0)</f>
        <v>38</v>
      </c>
    </row>
    <row r="475" spans="1:15" ht="51.75">
      <c r="A475" s="33">
        <v>20120275</v>
      </c>
      <c r="B475" s="33" t="s">
        <v>51</v>
      </c>
      <c r="C475" s="68">
        <v>4.45</v>
      </c>
      <c r="D475" s="33"/>
      <c r="E475" s="14">
        <v>1.5</v>
      </c>
      <c r="F475" s="14" t="s">
        <v>124</v>
      </c>
      <c r="G475" s="33"/>
      <c r="H475" s="33"/>
      <c r="I475" s="33">
        <f>6/4</f>
        <v>1.5</v>
      </c>
      <c r="J475" s="3"/>
      <c r="K475" s="21">
        <v>1.3</v>
      </c>
      <c r="L475" s="9"/>
      <c r="M475" s="26"/>
      <c r="N475" s="26"/>
      <c r="O475" s="86">
        <f>ROUND(MIN(((((((M475+K475)+I475)+G475)+E475)+C475)+Labs!M475),40),0)</f>
        <v>17</v>
      </c>
    </row>
    <row r="476" spans="1:15" ht="15.75">
      <c r="A476" s="33">
        <v>20120310</v>
      </c>
      <c r="B476" s="33" t="s">
        <v>51</v>
      </c>
      <c r="C476" s="68">
        <v>3.15</v>
      </c>
      <c r="D476" s="33"/>
      <c r="E476" s="33">
        <v>4.9000000000000004</v>
      </c>
      <c r="F476" s="33"/>
      <c r="G476" s="16">
        <v>0.8</v>
      </c>
      <c r="H476" s="33"/>
      <c r="I476" s="33">
        <v>3</v>
      </c>
      <c r="J476" s="3"/>
      <c r="K476" s="33">
        <v>5.0999999999999996</v>
      </c>
      <c r="L476" s="9"/>
      <c r="M476" s="26"/>
      <c r="N476" s="26"/>
      <c r="O476" s="86">
        <f>ROUND(MIN(((((((M476+K476)+I476)+G476)+E476)+C476)+Labs!M476),40),0)</f>
        <v>26</v>
      </c>
    </row>
    <row r="477" spans="1:15" ht="15.75">
      <c r="A477" s="33">
        <v>20120311</v>
      </c>
      <c r="B477" s="33" t="s">
        <v>51</v>
      </c>
      <c r="C477" s="68"/>
      <c r="D477" s="33"/>
      <c r="E477" s="33"/>
      <c r="F477" s="33"/>
      <c r="G477" s="33"/>
      <c r="H477" s="33"/>
      <c r="I477" s="16">
        <f>7/4</f>
        <v>1.75</v>
      </c>
      <c r="J477" s="3"/>
      <c r="K477" s="3"/>
      <c r="L477" s="9"/>
      <c r="M477" s="26"/>
      <c r="N477" s="26"/>
      <c r="O477" s="86">
        <f>ROUND(MIN(((((((M477+K477)+I477)+G477)+E477)+C477)+Labs!M477),40),0)</f>
        <v>3</v>
      </c>
    </row>
    <row r="478" spans="1:15" ht="15.75">
      <c r="A478" s="33">
        <v>20120313</v>
      </c>
      <c r="B478" s="33" t="s">
        <v>51</v>
      </c>
      <c r="C478" s="14">
        <v>5.6</v>
      </c>
      <c r="D478" s="3"/>
      <c r="E478" s="33">
        <v>7.4</v>
      </c>
      <c r="F478" s="33"/>
      <c r="G478" s="21">
        <v>1</v>
      </c>
      <c r="H478" s="33"/>
      <c r="I478" s="27">
        <v>5</v>
      </c>
      <c r="J478" s="3"/>
      <c r="K478" s="14">
        <v>4.5</v>
      </c>
      <c r="L478" s="9"/>
      <c r="M478" s="46">
        <v>7.7</v>
      </c>
      <c r="N478" s="26"/>
      <c r="O478" s="86">
        <f>ROUND(MIN(((((((M478+K478)+I478)+G478)+E478)+C478)+Labs!M478),40),0)</f>
        <v>40</v>
      </c>
    </row>
    <row r="479" spans="1:15" ht="15.75">
      <c r="A479" s="33">
        <v>20120314</v>
      </c>
      <c r="B479" s="33" t="s">
        <v>51</v>
      </c>
      <c r="C479" s="68"/>
      <c r="D479" s="33"/>
      <c r="E479" s="33"/>
      <c r="F479" s="33"/>
      <c r="G479" s="16">
        <v>0.4</v>
      </c>
      <c r="H479" s="33"/>
      <c r="I479" s="33">
        <v>1</v>
      </c>
      <c r="J479" s="3"/>
      <c r="K479" s="3"/>
      <c r="L479" s="9"/>
      <c r="M479" s="26"/>
      <c r="N479" s="26"/>
      <c r="O479" s="86">
        <f>ROUND(MIN(((((((M479+K479)+I479)+G479)+E479)+C479)+Labs!M479),40),0)</f>
        <v>6</v>
      </c>
    </row>
    <row r="480" spans="1:15" ht="26.25">
      <c r="A480" s="33">
        <v>20120316</v>
      </c>
      <c r="B480" s="33" t="s">
        <v>51</v>
      </c>
      <c r="C480" s="68">
        <v>4.75</v>
      </c>
      <c r="D480" s="33"/>
      <c r="E480" s="33">
        <v>4.3</v>
      </c>
      <c r="F480" s="33"/>
      <c r="G480" s="13">
        <v>0.25</v>
      </c>
      <c r="H480" s="33"/>
      <c r="I480" s="33">
        <v>3</v>
      </c>
      <c r="J480" s="3"/>
      <c r="K480" s="33">
        <v>5.6</v>
      </c>
      <c r="L480" s="9"/>
      <c r="M480" s="52">
        <v>8</v>
      </c>
      <c r="N480" s="52" t="s">
        <v>90</v>
      </c>
      <c r="O480" s="86">
        <f>ROUND(MIN(((((((M480+K480)+I480)+G480)+E480)+C480)+Labs!M480),40),0)</f>
        <v>33</v>
      </c>
    </row>
    <row r="481" spans="1:15" ht="15.75">
      <c r="A481" s="33">
        <v>20120317</v>
      </c>
      <c r="B481" s="33" t="s">
        <v>51</v>
      </c>
      <c r="C481" s="68">
        <v>5.95</v>
      </c>
      <c r="D481" s="33"/>
      <c r="E481" s="14">
        <v>6.5</v>
      </c>
      <c r="F481" s="33"/>
      <c r="G481" s="36">
        <v>1.1000000000000001</v>
      </c>
      <c r="H481" s="33"/>
      <c r="I481" s="33">
        <f>22/4</f>
        <v>5.5</v>
      </c>
      <c r="J481" s="3"/>
      <c r="K481" s="14">
        <v>6.5</v>
      </c>
      <c r="L481" s="9"/>
      <c r="M481" s="15">
        <v>9.9</v>
      </c>
      <c r="N481" s="26"/>
      <c r="O481" s="86">
        <f>ROUND(MIN(((((((M481+K481)+I481)+G481)+E481)+C481)+Labs!M481),40),0)</f>
        <v>40</v>
      </c>
    </row>
    <row r="482" spans="1:15" ht="15.75">
      <c r="A482" s="33">
        <v>20120318</v>
      </c>
      <c r="B482" s="33" t="s">
        <v>51</v>
      </c>
      <c r="C482" s="68"/>
      <c r="D482" s="33"/>
      <c r="E482" s="33"/>
      <c r="F482" s="33"/>
      <c r="G482" s="36">
        <v>0.2</v>
      </c>
      <c r="H482" s="33"/>
      <c r="I482" s="33">
        <f>17/4</f>
        <v>4.25</v>
      </c>
      <c r="J482" s="3"/>
      <c r="K482" s="3"/>
      <c r="L482" s="9"/>
      <c r="M482" s="26"/>
      <c r="N482" s="26"/>
      <c r="O482" s="86">
        <f>ROUND(MIN(((((((M482+K482)+I482)+G482)+E482)+C482)+Labs!M482),40),0)</f>
        <v>14</v>
      </c>
    </row>
    <row r="483" spans="1:15" ht="15.75">
      <c r="A483" s="33">
        <v>20120319</v>
      </c>
      <c r="B483" s="33" t="s">
        <v>51</v>
      </c>
      <c r="C483" s="68">
        <v>5</v>
      </c>
      <c r="D483" s="33"/>
      <c r="E483" s="33">
        <v>2.9249999999999998</v>
      </c>
      <c r="F483" s="33"/>
      <c r="G483" s="33"/>
      <c r="H483" s="33"/>
      <c r="I483" s="33">
        <f>12.5/4</f>
        <v>3.125</v>
      </c>
      <c r="J483" s="3"/>
      <c r="K483" s="14">
        <v>7</v>
      </c>
      <c r="L483" s="9"/>
      <c r="M483" s="15">
        <v>6</v>
      </c>
      <c r="N483" s="26"/>
      <c r="O483" s="86">
        <f>ROUND(MIN(((((((M483+K483)+I483)+G483)+E483)+C483)+Labs!M483),40),0)</f>
        <v>32</v>
      </c>
    </row>
    <row r="484" spans="1:15" ht="15.75">
      <c r="A484" s="33">
        <v>20120320</v>
      </c>
      <c r="B484" s="33" t="s">
        <v>51</v>
      </c>
      <c r="C484" s="68">
        <v>5.2</v>
      </c>
      <c r="D484" s="33"/>
      <c r="E484" s="14">
        <v>7</v>
      </c>
      <c r="F484" s="33"/>
      <c r="G484" s="13">
        <v>0.8</v>
      </c>
      <c r="H484" s="33"/>
      <c r="I484" s="33">
        <v>2.5</v>
      </c>
      <c r="J484" s="3"/>
      <c r="K484" s="14">
        <v>4</v>
      </c>
      <c r="L484" s="9"/>
      <c r="M484" s="26"/>
      <c r="N484" s="26"/>
      <c r="O484" s="86">
        <f>ROUND(MIN(((((((M484+K484)+I484)+G484)+E484)+C484)+Labs!M484),40),0)</f>
        <v>30</v>
      </c>
    </row>
    <row r="485" spans="1:15" ht="15.75">
      <c r="A485" s="33">
        <v>20120322</v>
      </c>
      <c r="B485" s="33" t="s">
        <v>51</v>
      </c>
      <c r="C485" s="68">
        <v>3</v>
      </c>
      <c r="D485" s="33"/>
      <c r="E485" s="14">
        <v>5</v>
      </c>
      <c r="F485" s="33"/>
      <c r="G485" s="16">
        <v>1</v>
      </c>
      <c r="H485" s="33"/>
      <c r="I485" s="16">
        <f>19/4</f>
        <v>4.75</v>
      </c>
      <c r="J485" s="3"/>
      <c r="K485" s="33">
        <v>4.9000000000000004</v>
      </c>
      <c r="L485" s="9"/>
      <c r="M485" s="26"/>
      <c r="N485" s="26"/>
      <c r="O485" s="86">
        <f>ROUND(MIN(((((((M485+K485)+I485)+G485)+E485)+C485)+Labs!M485),40),0)</f>
        <v>29</v>
      </c>
    </row>
    <row r="486" spans="1:15" ht="15.75">
      <c r="A486" s="33">
        <v>20120324</v>
      </c>
      <c r="B486" s="33" t="s">
        <v>51</v>
      </c>
      <c r="C486" s="68">
        <v>6</v>
      </c>
      <c r="D486" s="33"/>
      <c r="E486" s="14">
        <v>8</v>
      </c>
      <c r="F486" s="33"/>
      <c r="G486" s="36">
        <v>0.8</v>
      </c>
      <c r="H486" s="33"/>
      <c r="I486" s="33">
        <f>24.5/4</f>
        <v>6.125</v>
      </c>
      <c r="J486" s="3"/>
      <c r="K486" s="14">
        <v>5</v>
      </c>
      <c r="L486" s="9"/>
      <c r="M486" s="26"/>
      <c r="N486" s="26"/>
      <c r="O486" s="86">
        <f>ROUND(MIN(((((((M486+K486)+I486)+G486)+E486)+C486)+Labs!M486),40),0)</f>
        <v>36</v>
      </c>
    </row>
    <row r="487" spans="1:15" ht="15.75">
      <c r="A487" s="33">
        <v>20120327</v>
      </c>
      <c r="B487" s="33" t="s">
        <v>51</v>
      </c>
      <c r="C487" s="68">
        <v>5</v>
      </c>
      <c r="D487" s="33"/>
      <c r="E487" s="33">
        <v>7.7</v>
      </c>
      <c r="F487" s="33"/>
      <c r="G487" s="36">
        <v>0.65</v>
      </c>
      <c r="H487" s="33"/>
      <c r="I487" s="33">
        <f>20/4</f>
        <v>5</v>
      </c>
      <c r="J487" s="3"/>
      <c r="K487" s="14">
        <v>6.5</v>
      </c>
      <c r="L487" s="9"/>
      <c r="M487" s="15">
        <v>9.9</v>
      </c>
      <c r="N487" s="26"/>
      <c r="O487" s="86">
        <f>ROUND(MIN(((((((M487+K487)+I487)+G487)+E487)+C487)+Labs!M487),40),0)</f>
        <v>40</v>
      </c>
    </row>
    <row r="488" spans="1:15" ht="15.75">
      <c r="A488" s="33">
        <v>20120328</v>
      </c>
      <c r="B488" s="33" t="s">
        <v>51</v>
      </c>
      <c r="C488" s="68"/>
      <c r="D488" s="33"/>
      <c r="E488" s="33"/>
      <c r="F488" s="33"/>
      <c r="G488" s="11">
        <v>0.9</v>
      </c>
      <c r="H488" s="33"/>
      <c r="I488" s="33">
        <f>6/4</f>
        <v>1.5</v>
      </c>
      <c r="J488" s="3"/>
      <c r="K488" s="3"/>
      <c r="L488" s="9"/>
      <c r="M488" s="26"/>
      <c r="N488" s="26"/>
      <c r="O488" s="86">
        <f>ROUND(MIN(((((((M488+K488)+I488)+G488)+E488)+C488)+Labs!M488),40),0)</f>
        <v>9</v>
      </c>
    </row>
    <row r="489" spans="1:15" ht="15.75">
      <c r="A489" s="33">
        <v>20120329</v>
      </c>
      <c r="B489" s="33" t="s">
        <v>51</v>
      </c>
      <c r="C489" s="14">
        <v>5.6</v>
      </c>
      <c r="D489" s="33"/>
      <c r="E489" s="14">
        <v>8</v>
      </c>
      <c r="F489" s="33"/>
      <c r="G489" s="11">
        <v>0.6</v>
      </c>
      <c r="H489" s="33"/>
      <c r="I489" s="33">
        <v>5</v>
      </c>
      <c r="J489" s="3"/>
      <c r="K489" s="14">
        <v>7</v>
      </c>
      <c r="L489" s="9"/>
      <c r="M489" s="15">
        <v>8</v>
      </c>
      <c r="N489" s="26"/>
      <c r="O489" s="86">
        <f>ROUND(MIN(((((((M489+K489)+I489)+G489)+E489)+C489)+Labs!M489),40),0)</f>
        <v>40</v>
      </c>
    </row>
    <row r="490" spans="1:15" ht="15.75">
      <c r="A490" s="33">
        <v>20120330</v>
      </c>
      <c r="B490" s="33" t="s">
        <v>51</v>
      </c>
      <c r="C490" s="68">
        <v>2.2999999999999998</v>
      </c>
      <c r="D490" s="33"/>
      <c r="E490" s="33"/>
      <c r="F490" s="33"/>
      <c r="G490" s="33"/>
      <c r="H490" s="33"/>
      <c r="I490" s="33"/>
      <c r="J490" s="3"/>
      <c r="K490" s="3"/>
      <c r="L490" s="9"/>
      <c r="M490" s="26"/>
      <c r="N490" s="26"/>
      <c r="O490" s="86">
        <f>ROUND(MIN(((((((M490+K490)+I490)+G490)+E490)+C490)+Labs!M490),40),0)</f>
        <v>6</v>
      </c>
    </row>
    <row r="491" spans="1:15" ht="15.75">
      <c r="A491" s="33">
        <v>20120331</v>
      </c>
      <c r="B491" s="33" t="s">
        <v>51</v>
      </c>
      <c r="C491" s="68"/>
      <c r="D491" s="33"/>
      <c r="E491" s="33"/>
      <c r="F491" s="33"/>
      <c r="G491" s="14">
        <v>0.3</v>
      </c>
      <c r="H491" s="33"/>
      <c r="I491" s="33">
        <f>13/4</f>
        <v>3.25</v>
      </c>
      <c r="J491" s="3"/>
      <c r="K491" s="3"/>
      <c r="L491" s="9"/>
      <c r="M491" s="26"/>
      <c r="N491" s="26"/>
      <c r="O491" s="86">
        <f>ROUND(MIN(((((((M491+K491)+I491)+G491)+E491)+C491)+Labs!M491),40),0)</f>
        <v>9</v>
      </c>
    </row>
    <row r="492" spans="1:15" ht="15.75">
      <c r="A492" s="33">
        <v>20120332</v>
      </c>
      <c r="B492" s="33" t="s">
        <v>51</v>
      </c>
      <c r="C492" s="68">
        <v>3.4</v>
      </c>
      <c r="D492" s="33"/>
      <c r="E492" s="33">
        <v>3.25</v>
      </c>
      <c r="F492" s="33"/>
      <c r="G492" s="36">
        <v>0.25</v>
      </c>
      <c r="H492" s="33"/>
      <c r="I492" s="16">
        <f>16/4</f>
        <v>4</v>
      </c>
      <c r="J492" s="3"/>
      <c r="K492" s="3"/>
      <c r="L492" s="9"/>
      <c r="M492" s="26"/>
      <c r="N492" s="26"/>
      <c r="O492" s="86">
        <f>ROUND(MIN(((((((M492+K492)+I492)+G492)+E492)+C492)+Labs!M492),40),0)</f>
        <v>17</v>
      </c>
    </row>
    <row r="493" spans="1:15" ht="15.75">
      <c r="A493" s="33">
        <v>20120334</v>
      </c>
      <c r="B493" s="33" t="s">
        <v>51</v>
      </c>
      <c r="C493" s="68">
        <v>6</v>
      </c>
      <c r="D493" s="33"/>
      <c r="E493" s="14">
        <v>5</v>
      </c>
      <c r="F493" s="33"/>
      <c r="G493" s="21">
        <v>1.6</v>
      </c>
      <c r="H493" s="33"/>
      <c r="I493" s="33">
        <v>7</v>
      </c>
      <c r="J493" s="3"/>
      <c r="K493" s="14">
        <v>7.5</v>
      </c>
      <c r="L493" s="9"/>
      <c r="M493" s="15">
        <v>6</v>
      </c>
      <c r="N493" s="15"/>
      <c r="O493" s="86">
        <f>ROUND(MIN(((((((M493+K493)+I493)+G493)+E493)+C493)+Labs!M493),40),0)</f>
        <v>40</v>
      </c>
    </row>
    <row r="494" spans="1:15" ht="15.75">
      <c r="A494" s="33">
        <v>20120335</v>
      </c>
      <c r="B494" s="33" t="s">
        <v>51</v>
      </c>
      <c r="C494" s="14">
        <v>6</v>
      </c>
      <c r="D494" s="33"/>
      <c r="E494" s="33">
        <v>6.5</v>
      </c>
      <c r="F494" s="33"/>
      <c r="G494" s="21">
        <v>0.5</v>
      </c>
      <c r="H494" s="33"/>
      <c r="I494" s="27">
        <v>2</v>
      </c>
      <c r="J494" s="3"/>
      <c r="K494" s="14">
        <v>4</v>
      </c>
      <c r="L494" s="9"/>
      <c r="M494" s="26"/>
      <c r="N494" s="26"/>
      <c r="O494" s="86">
        <f>ROUND(MIN(((((((M494+K494)+I494)+G494)+E494)+C494)+Labs!M494),40),0)</f>
        <v>29</v>
      </c>
    </row>
    <row r="495" spans="1:15" ht="15.75">
      <c r="A495" s="33">
        <v>20120336</v>
      </c>
      <c r="B495" s="33" t="s">
        <v>51</v>
      </c>
      <c r="C495" s="14">
        <v>5.7</v>
      </c>
      <c r="D495" s="33"/>
      <c r="E495" s="33">
        <v>5.35</v>
      </c>
      <c r="F495" s="33"/>
      <c r="G495" s="33"/>
      <c r="H495" s="33"/>
      <c r="I495" s="16">
        <f>17/4</f>
        <v>4.25</v>
      </c>
      <c r="J495" s="3"/>
      <c r="K495" s="33">
        <v>2.4500000000000002</v>
      </c>
      <c r="L495" s="53">
        <v>2.4500000000000002</v>
      </c>
      <c r="M495" s="26"/>
      <c r="N495" s="26"/>
      <c r="O495" s="86">
        <f>ROUND(MIN(((((((M495+K495)+I495)+G495)+E495)+C495)+Labs!M495),40),0)</f>
        <v>25</v>
      </c>
    </row>
    <row r="496" spans="1:15" ht="15.75">
      <c r="A496" s="33">
        <v>20120337</v>
      </c>
      <c r="B496" s="33" t="s">
        <v>51</v>
      </c>
      <c r="C496" s="14">
        <v>6</v>
      </c>
      <c r="D496" s="33"/>
      <c r="E496" s="33">
        <v>8</v>
      </c>
      <c r="F496" s="33"/>
      <c r="G496" s="21">
        <v>1</v>
      </c>
      <c r="H496" s="33"/>
      <c r="I496" s="33">
        <v>5</v>
      </c>
      <c r="J496" s="3"/>
      <c r="K496" s="14">
        <v>7</v>
      </c>
      <c r="L496" s="9"/>
      <c r="M496" s="15">
        <v>10</v>
      </c>
      <c r="N496" s="15" t="s">
        <v>74</v>
      </c>
      <c r="O496" s="86">
        <f>ROUND(MIN(((((((M496+K496)+I496)+G496)+E496)+C496)+Labs!M496),40),0)</f>
        <v>40</v>
      </c>
    </row>
    <row r="497" spans="1:15" ht="15.75">
      <c r="A497" s="33">
        <v>20120340</v>
      </c>
      <c r="B497" s="33" t="s">
        <v>51</v>
      </c>
      <c r="C497" s="68"/>
      <c r="D497" s="33"/>
      <c r="E497" s="14">
        <v>6.5</v>
      </c>
      <c r="F497" s="33"/>
      <c r="G497" s="33"/>
      <c r="H497" s="33"/>
      <c r="I497" s="33">
        <f>6/4</f>
        <v>1.5</v>
      </c>
      <c r="J497" s="3"/>
      <c r="K497" s="14">
        <v>0</v>
      </c>
      <c r="L497" s="59" t="s">
        <v>84</v>
      </c>
      <c r="M497" s="26"/>
      <c r="N497" s="26"/>
      <c r="O497" s="86">
        <f>ROUND(MIN(((((((M497+K497)+I497)+G497)+E497)+C497)+Labs!M497),40),0)</f>
        <v>12</v>
      </c>
    </row>
    <row r="498" spans="1:15" ht="15.75">
      <c r="A498" s="33">
        <v>20120351</v>
      </c>
      <c r="B498" s="33" t="s">
        <v>51</v>
      </c>
      <c r="C498" s="14">
        <v>6</v>
      </c>
      <c r="D498" s="33"/>
      <c r="E498" s="14">
        <v>8</v>
      </c>
      <c r="F498" s="33"/>
      <c r="G498" s="16">
        <v>0.5</v>
      </c>
      <c r="H498" s="33"/>
      <c r="I498" s="33">
        <v>5</v>
      </c>
      <c r="J498" s="3"/>
      <c r="K498" s="14">
        <v>6</v>
      </c>
      <c r="L498" s="9"/>
      <c r="M498" s="26"/>
      <c r="N498" s="26"/>
      <c r="O498" s="86">
        <f>ROUND(MIN(((((((M498+K498)+I498)+G498)+E498)+C498)+Labs!M498),40),0)</f>
        <v>36</v>
      </c>
    </row>
    <row r="499" spans="1:15" ht="15.75">
      <c r="A499" s="33">
        <v>20080393</v>
      </c>
      <c r="B499" s="33" t="s">
        <v>52</v>
      </c>
      <c r="C499" s="68"/>
      <c r="D499" s="33"/>
      <c r="E499" s="33"/>
      <c r="F499" s="33"/>
      <c r="G499" s="33"/>
      <c r="H499" s="33"/>
      <c r="I499" s="33"/>
      <c r="J499" s="3"/>
      <c r="K499" s="3"/>
      <c r="L499" s="9"/>
      <c r="M499" s="26"/>
      <c r="N499" s="26"/>
      <c r="O499" s="86">
        <f>ROUND(MIN(((((((M499+K499)+I499)+G499)+E499)+C499)+Labs!M499),40),0)</f>
        <v>0</v>
      </c>
    </row>
    <row r="500" spans="1:15" ht="15.75">
      <c r="A500" s="33">
        <v>20120113</v>
      </c>
      <c r="B500" s="33" t="s">
        <v>52</v>
      </c>
      <c r="C500" s="68">
        <v>2.95</v>
      </c>
      <c r="D500" s="33"/>
      <c r="E500" s="14">
        <v>2.7</v>
      </c>
      <c r="F500" s="33"/>
      <c r="G500" s="13">
        <v>0.65</v>
      </c>
      <c r="H500" s="33"/>
      <c r="I500" s="16">
        <f>11/4</f>
        <v>2.75</v>
      </c>
      <c r="J500" s="3"/>
      <c r="K500" s="14">
        <v>0</v>
      </c>
      <c r="L500" s="59" t="s">
        <v>84</v>
      </c>
      <c r="M500" s="26"/>
      <c r="N500" s="26"/>
      <c r="O500" s="86">
        <f>ROUND(MIN(((((((M500+K500)+I500)+G500)+E500)+C500)+Labs!M500),40),0)</f>
        <v>18</v>
      </c>
    </row>
    <row r="501" spans="1:15" ht="15.75">
      <c r="A501" s="33">
        <v>20120208</v>
      </c>
      <c r="B501" s="33" t="s">
        <v>52</v>
      </c>
      <c r="C501" s="68">
        <v>5.05</v>
      </c>
      <c r="D501" s="33"/>
      <c r="E501" s="14">
        <v>4</v>
      </c>
      <c r="F501" s="33"/>
      <c r="G501" s="36">
        <v>0.95</v>
      </c>
      <c r="H501" s="33"/>
      <c r="I501" s="13">
        <v>1.5</v>
      </c>
      <c r="J501" s="3"/>
      <c r="K501" s="14">
        <v>3</v>
      </c>
      <c r="L501" s="9"/>
      <c r="M501" s="26"/>
      <c r="N501" s="26"/>
      <c r="O501" s="86">
        <f>ROUND(MIN(((((((M501+K501)+I501)+G501)+E501)+C501)+Labs!M501),40),0)</f>
        <v>24</v>
      </c>
    </row>
    <row r="502" spans="1:15" ht="15.75">
      <c r="A502" s="33">
        <v>20120272</v>
      </c>
      <c r="B502" s="33" t="s">
        <v>52</v>
      </c>
      <c r="C502" s="68">
        <v>6</v>
      </c>
      <c r="D502" s="33"/>
      <c r="E502" s="14">
        <v>5.5</v>
      </c>
      <c r="F502" s="33"/>
      <c r="G502" s="11">
        <v>0.7</v>
      </c>
      <c r="H502" s="33"/>
      <c r="I502" s="33">
        <f>19/4</f>
        <v>4.75</v>
      </c>
      <c r="J502" s="3"/>
      <c r="K502" s="14">
        <v>4.5</v>
      </c>
      <c r="L502" s="9"/>
      <c r="M502" s="26"/>
      <c r="N502" s="26"/>
      <c r="O502" s="86">
        <f>ROUND(MIN(((((((M502+K502)+I502)+G502)+E502)+C502)+Labs!M502),40),0)</f>
        <v>31</v>
      </c>
    </row>
    <row r="503" spans="1:15" ht="15.75">
      <c r="A503" s="33">
        <v>20120274</v>
      </c>
      <c r="B503" s="33" t="s">
        <v>52</v>
      </c>
      <c r="C503" s="68">
        <v>5.7</v>
      </c>
      <c r="D503" s="33"/>
      <c r="E503" s="14">
        <v>6</v>
      </c>
      <c r="F503" s="33"/>
      <c r="G503" s="13">
        <v>0</v>
      </c>
      <c r="H503" s="33"/>
      <c r="I503" s="16">
        <f>21/4</f>
        <v>5.25</v>
      </c>
      <c r="J503" s="3"/>
      <c r="K503" s="33">
        <v>4.3</v>
      </c>
      <c r="L503" s="9"/>
      <c r="M503" s="26"/>
      <c r="N503" s="26"/>
      <c r="O503" s="86">
        <f>ROUND(MIN(((((((M503+K503)+I503)+G503)+E503)+C503)+Labs!M503),40),0)</f>
        <v>31</v>
      </c>
    </row>
    <row r="504" spans="1:15" ht="15.75">
      <c r="A504" s="33">
        <v>20120279</v>
      </c>
      <c r="B504" s="33" t="s">
        <v>52</v>
      </c>
      <c r="C504" s="68">
        <v>5.4</v>
      </c>
      <c r="D504" s="33"/>
      <c r="E504" s="27">
        <v>3.6</v>
      </c>
      <c r="F504" s="14" t="s">
        <v>125</v>
      </c>
      <c r="G504" s="11">
        <v>0.4</v>
      </c>
      <c r="H504" s="33"/>
      <c r="I504" s="33">
        <v>4</v>
      </c>
      <c r="J504" s="3"/>
      <c r="K504" s="33">
        <v>3.2</v>
      </c>
      <c r="L504" s="9"/>
      <c r="M504" s="26"/>
      <c r="N504" s="26"/>
      <c r="O504" s="86">
        <f>ROUND(MIN(((((((M504+K504)+I504)+G504)+E504)+C504)+Labs!M504),40),0)</f>
        <v>26</v>
      </c>
    </row>
    <row r="505" spans="1:15" ht="15.75">
      <c r="A505" s="33">
        <v>20120281</v>
      </c>
      <c r="B505" s="33" t="s">
        <v>52</v>
      </c>
      <c r="C505" s="68">
        <v>6</v>
      </c>
      <c r="D505" s="33"/>
      <c r="E505" s="14">
        <v>6</v>
      </c>
      <c r="F505" s="33"/>
      <c r="G505" s="16">
        <v>0.4</v>
      </c>
      <c r="H505" s="33"/>
      <c r="I505" s="16">
        <f>27/4</f>
        <v>6.75</v>
      </c>
      <c r="J505" s="3"/>
      <c r="K505" s="14">
        <v>4</v>
      </c>
      <c r="L505" s="9"/>
      <c r="M505" s="26"/>
      <c r="N505" s="26"/>
      <c r="O505" s="86">
        <f>ROUND(MIN(((((((M505+K505)+I505)+G505)+E505)+C505)+Labs!M505),40),0)</f>
        <v>33</v>
      </c>
    </row>
    <row r="506" spans="1:15" ht="15.75">
      <c r="A506" s="33">
        <v>20120284</v>
      </c>
      <c r="B506" s="33" t="s">
        <v>52</v>
      </c>
      <c r="C506" s="14">
        <v>3.5</v>
      </c>
      <c r="D506" s="33"/>
      <c r="E506" s="68"/>
      <c r="F506" s="33"/>
      <c r="G506" s="11">
        <v>0.6</v>
      </c>
      <c r="H506" s="33"/>
      <c r="I506" s="16">
        <f>14/4</f>
        <v>3.5</v>
      </c>
      <c r="J506" s="3"/>
      <c r="K506" s="3"/>
      <c r="L506" s="9"/>
      <c r="M506" s="26"/>
      <c r="N506" s="26"/>
      <c r="O506" s="86">
        <f>ROUND(MIN(((((((M506+K506)+I506)+G506)+E506)+C506)+Labs!M506),40),0)</f>
        <v>15</v>
      </c>
    </row>
    <row r="507" spans="1:15" ht="15.75">
      <c r="A507" s="33">
        <v>20120285</v>
      </c>
      <c r="B507" s="33" t="s">
        <v>52</v>
      </c>
      <c r="C507" s="68">
        <v>3.55</v>
      </c>
      <c r="D507" s="33"/>
      <c r="E507" s="14">
        <v>5.5</v>
      </c>
      <c r="F507" s="33"/>
      <c r="G507" s="13">
        <v>0.2</v>
      </c>
      <c r="H507" s="33"/>
      <c r="I507" s="13">
        <v>3.5</v>
      </c>
      <c r="J507" s="3"/>
      <c r="K507" s="33">
        <v>3.85</v>
      </c>
      <c r="L507" s="9"/>
      <c r="M507" s="26"/>
      <c r="N507" s="26"/>
      <c r="O507" s="86">
        <f>ROUND(MIN(((((((M507+K507)+I507)+G507)+E507)+C507)+Labs!M507),40),0)</f>
        <v>27</v>
      </c>
    </row>
    <row r="508" spans="1:15" ht="15.75">
      <c r="A508" s="33">
        <v>20120286</v>
      </c>
      <c r="B508" s="33" t="s">
        <v>52</v>
      </c>
      <c r="C508" s="68">
        <v>5.0999999999999996</v>
      </c>
      <c r="D508" s="33"/>
      <c r="E508" s="14">
        <v>5.5</v>
      </c>
      <c r="F508" s="33"/>
      <c r="G508" s="11">
        <v>0.5</v>
      </c>
      <c r="H508" s="33"/>
      <c r="I508" s="13">
        <v>3.5</v>
      </c>
      <c r="J508" s="3"/>
      <c r="K508" s="33">
        <v>4.25</v>
      </c>
      <c r="L508" s="9"/>
      <c r="M508" s="26"/>
      <c r="N508" s="26"/>
      <c r="O508" s="86">
        <f>ROUND(MIN(((((((M508+K508)+I508)+G508)+E508)+C508)+Labs!M508),40),0)</f>
        <v>29</v>
      </c>
    </row>
    <row r="509" spans="1:15" ht="15.75">
      <c r="A509" s="33">
        <v>20120287</v>
      </c>
      <c r="B509" s="33" t="s">
        <v>52</v>
      </c>
      <c r="C509" s="68">
        <v>3.2</v>
      </c>
      <c r="D509" s="33"/>
      <c r="E509" s="14">
        <v>7.5</v>
      </c>
      <c r="F509" s="33"/>
      <c r="G509" s="14">
        <v>0.9</v>
      </c>
      <c r="H509" s="33"/>
      <c r="I509" s="33">
        <v>5</v>
      </c>
      <c r="J509" s="3"/>
      <c r="K509" s="14">
        <v>5.5</v>
      </c>
      <c r="L509" s="9"/>
      <c r="M509" s="26"/>
      <c r="N509" s="26"/>
      <c r="O509" s="86">
        <f>ROUND(MIN(((((((M509+K509)+I509)+G509)+E509)+C509)+Labs!M509),40),0)</f>
        <v>32</v>
      </c>
    </row>
    <row r="510" spans="1:15" ht="15.75">
      <c r="A510" s="33">
        <v>20120288</v>
      </c>
      <c r="B510" s="33" t="s">
        <v>52</v>
      </c>
      <c r="C510" s="68">
        <v>5.0999999999999996</v>
      </c>
      <c r="D510" s="33"/>
      <c r="E510" s="14">
        <v>4.5</v>
      </c>
      <c r="F510" s="33"/>
      <c r="G510" s="16">
        <v>1.4</v>
      </c>
      <c r="H510" s="33"/>
      <c r="I510" s="16">
        <f>16/4</f>
        <v>4</v>
      </c>
      <c r="J510" s="3"/>
      <c r="K510" s="14">
        <v>3</v>
      </c>
      <c r="L510" s="9"/>
      <c r="M510" s="15"/>
      <c r="N510" s="15"/>
      <c r="O510" s="86">
        <f>ROUND(MIN(((((((M510+K510)+I510)+G510)+E510)+C510)+Labs!M510),40),0)</f>
        <v>28</v>
      </c>
    </row>
    <row r="511" spans="1:15" ht="15.75">
      <c r="A511" s="33">
        <v>20120290</v>
      </c>
      <c r="B511" s="33" t="s">
        <v>52</v>
      </c>
      <c r="C511" s="14">
        <v>0</v>
      </c>
      <c r="D511" s="33"/>
      <c r="E511" s="33">
        <v>5.65</v>
      </c>
      <c r="F511" s="33"/>
      <c r="G511" s="21">
        <v>1.2</v>
      </c>
      <c r="H511" s="33"/>
      <c r="I511" s="33">
        <f>14/4</f>
        <v>3.5</v>
      </c>
      <c r="J511" s="3"/>
      <c r="K511" s="33">
        <v>5.35</v>
      </c>
      <c r="L511" s="9"/>
      <c r="M511" s="15">
        <v>6.25</v>
      </c>
      <c r="N511" s="26"/>
      <c r="O511" s="86">
        <f>ROUND(MIN(((((((M511+K511)+I511)+G511)+E511)+C511)+Labs!M511),40),0)</f>
        <v>32</v>
      </c>
    </row>
    <row r="512" spans="1:15" ht="15.75">
      <c r="A512" s="33">
        <v>20120291</v>
      </c>
      <c r="B512" s="33" t="s">
        <v>52</v>
      </c>
      <c r="C512" s="14">
        <v>0</v>
      </c>
      <c r="D512" s="33"/>
      <c r="E512" s="14">
        <v>1.5</v>
      </c>
      <c r="F512" s="68"/>
      <c r="G512" s="16">
        <v>1</v>
      </c>
      <c r="H512" s="33"/>
      <c r="I512" s="16">
        <f>11/4</f>
        <v>2.75</v>
      </c>
      <c r="J512" s="3"/>
      <c r="K512" s="33">
        <v>1.5</v>
      </c>
      <c r="L512" s="9"/>
      <c r="M512" s="26"/>
      <c r="N512" s="26"/>
      <c r="O512" s="86">
        <f>ROUND(MIN(((((((M512+K512)+I512)+G512)+E512)+C512)+Labs!M512),40),0)</f>
        <v>17</v>
      </c>
    </row>
    <row r="513" spans="1:15" ht="15.75">
      <c r="A513" s="33">
        <v>20120293</v>
      </c>
      <c r="B513" s="33" t="s">
        <v>52</v>
      </c>
      <c r="C513" s="68">
        <v>4.25</v>
      </c>
      <c r="D513" s="33"/>
      <c r="E513" s="14">
        <v>5.5</v>
      </c>
      <c r="F513" s="68"/>
      <c r="G513" s="33"/>
      <c r="H513" s="33"/>
      <c r="I513" s="13">
        <v>2</v>
      </c>
      <c r="J513" s="3"/>
      <c r="K513" s="14">
        <v>7.5</v>
      </c>
      <c r="L513" s="9"/>
      <c r="M513" s="15">
        <v>6</v>
      </c>
      <c r="N513" s="26"/>
      <c r="O513" s="86">
        <f>ROUND(MIN(((((((M513+K513)+I513)+G513)+E513)+C513)+Labs!M513),40),0)</f>
        <v>35</v>
      </c>
    </row>
    <row r="514" spans="1:15" ht="15.75">
      <c r="A514" s="33">
        <v>20120296</v>
      </c>
      <c r="B514" s="33" t="s">
        <v>52</v>
      </c>
      <c r="C514" s="68">
        <v>3.4</v>
      </c>
      <c r="D514" s="33"/>
      <c r="E514" s="33">
        <v>5.0999999999999996</v>
      </c>
      <c r="F514" s="33"/>
      <c r="G514" s="14">
        <v>0.2</v>
      </c>
      <c r="H514" s="33"/>
      <c r="I514" s="33">
        <v>2</v>
      </c>
      <c r="J514" s="3"/>
      <c r="K514" s="33">
        <v>3.9</v>
      </c>
      <c r="L514" s="9"/>
      <c r="M514" s="26"/>
      <c r="N514" s="26"/>
      <c r="O514" s="86">
        <f>ROUND(MIN(((((((M514+K514)+I514)+G514)+E514)+C514)+Labs!M514),40),0)</f>
        <v>21</v>
      </c>
    </row>
    <row r="515" spans="1:15" ht="15.75">
      <c r="A515" s="33">
        <v>20120297</v>
      </c>
      <c r="B515" s="33" t="s">
        <v>52</v>
      </c>
      <c r="C515" s="68">
        <v>5.6</v>
      </c>
      <c r="D515" s="33"/>
      <c r="E515" s="33">
        <v>6.2</v>
      </c>
      <c r="F515" s="33"/>
      <c r="G515" s="11">
        <v>0.7</v>
      </c>
      <c r="H515" s="33"/>
      <c r="I515" s="13">
        <v>3</v>
      </c>
      <c r="J515" s="3"/>
      <c r="K515" s="14">
        <v>7</v>
      </c>
      <c r="L515" s="9"/>
      <c r="M515" s="15">
        <v>10</v>
      </c>
      <c r="N515" s="15" t="s">
        <v>74</v>
      </c>
      <c r="O515" s="86">
        <f>ROUND(MIN(((((((M515+K515)+I515)+G515)+E515)+C515)+Labs!M515),40),0)</f>
        <v>40</v>
      </c>
    </row>
    <row r="516" spans="1:15" ht="15.75">
      <c r="A516" s="33">
        <v>20120299</v>
      </c>
      <c r="B516" s="33" t="s">
        <v>52</v>
      </c>
      <c r="C516" s="14">
        <v>5</v>
      </c>
      <c r="D516" s="33"/>
      <c r="E516" s="14">
        <v>6.5</v>
      </c>
      <c r="F516" s="33"/>
      <c r="G516" s="14">
        <v>1.1000000000000001</v>
      </c>
      <c r="H516" s="33"/>
      <c r="I516" s="16">
        <f>15/4</f>
        <v>3.75</v>
      </c>
      <c r="J516" s="3"/>
      <c r="K516" s="14">
        <v>6.5</v>
      </c>
      <c r="L516" s="9"/>
      <c r="M516" s="15">
        <v>9.9</v>
      </c>
      <c r="N516" s="26"/>
      <c r="O516" s="86">
        <f>ROUND(MIN(((((((M516+K516)+I516)+G516)+E516)+C516)+Labs!M516),40),0)</f>
        <v>40</v>
      </c>
    </row>
    <row r="517" spans="1:15" ht="15.75">
      <c r="A517" s="33">
        <v>20120301</v>
      </c>
      <c r="B517" s="33" t="s">
        <v>52</v>
      </c>
      <c r="C517" s="68">
        <v>2.5299999999999998</v>
      </c>
      <c r="D517" s="33"/>
      <c r="E517" s="33">
        <v>3.75</v>
      </c>
      <c r="F517" s="33"/>
      <c r="G517" s="13">
        <v>0.4</v>
      </c>
      <c r="H517" s="33"/>
      <c r="I517" s="13">
        <v>1</v>
      </c>
      <c r="J517" s="3"/>
      <c r="K517" s="3"/>
      <c r="L517" s="9"/>
      <c r="M517" s="26"/>
      <c r="N517" s="26"/>
      <c r="O517" s="86">
        <f>ROUND(MIN(((((((M517+K517)+I517)+G517)+E517)+C517)+Labs!M517),40),0)</f>
        <v>16</v>
      </c>
    </row>
    <row r="518" spans="1:15" ht="39">
      <c r="A518" s="33">
        <v>20120303</v>
      </c>
      <c r="B518" s="33" t="s">
        <v>52</v>
      </c>
      <c r="C518" s="68">
        <v>3.6</v>
      </c>
      <c r="D518" s="33"/>
      <c r="E518" s="33">
        <v>4.6500000000000004</v>
      </c>
      <c r="F518" s="33"/>
      <c r="G518" s="11">
        <v>0.4</v>
      </c>
      <c r="H518" s="33"/>
      <c r="I518" s="16">
        <f>13/4</f>
        <v>3.25</v>
      </c>
      <c r="J518" s="3"/>
      <c r="K518" s="33">
        <v>1.25</v>
      </c>
      <c r="L518" s="9"/>
      <c r="M518" s="15">
        <v>7.5</v>
      </c>
      <c r="N518" s="15" t="s">
        <v>126</v>
      </c>
      <c r="O518" s="86">
        <f>ROUND(MIN(((((((M518+K518)+I518)+G518)+E518)+C518)+Labs!M518),40),0)</f>
        <v>29</v>
      </c>
    </row>
    <row r="519" spans="1:15" ht="15.75">
      <c r="A519" s="33">
        <v>20120305</v>
      </c>
      <c r="B519" s="33" t="s">
        <v>52</v>
      </c>
      <c r="C519" s="14">
        <v>5.6</v>
      </c>
      <c r="D519" s="33"/>
      <c r="E519" s="33">
        <v>6</v>
      </c>
      <c r="F519" s="33"/>
      <c r="G519" s="36">
        <v>1.05</v>
      </c>
      <c r="H519" s="33"/>
      <c r="I519" s="13">
        <v>3.5</v>
      </c>
      <c r="J519" s="3"/>
      <c r="K519" s="33">
        <v>5.7</v>
      </c>
      <c r="L519" s="9"/>
      <c r="M519" s="26"/>
      <c r="N519" s="26"/>
      <c r="O519" s="86">
        <f>ROUND(MIN(((((((M519+K519)+I519)+G519)+E519)+C519)+Labs!M519),40),0)</f>
        <v>32</v>
      </c>
    </row>
    <row r="520" spans="1:15" ht="15.75">
      <c r="A520" s="33">
        <v>20120308</v>
      </c>
      <c r="B520" s="33" t="s">
        <v>52</v>
      </c>
      <c r="C520" s="68">
        <v>6</v>
      </c>
      <c r="D520" s="33"/>
      <c r="E520" s="33">
        <v>6</v>
      </c>
      <c r="F520" s="33"/>
      <c r="G520" s="13">
        <v>0.3</v>
      </c>
      <c r="H520" s="33"/>
      <c r="I520" s="13">
        <v>3.5</v>
      </c>
      <c r="J520" s="3"/>
      <c r="K520" s="33">
        <v>5.85</v>
      </c>
      <c r="L520" s="9"/>
      <c r="M520" s="15">
        <v>8</v>
      </c>
      <c r="N520" s="15" t="s">
        <v>74</v>
      </c>
      <c r="O520" s="86">
        <f>ROUND(MIN(((((((M520+K520)+I520)+G520)+E520)+C520)+Labs!M520),40),0)</f>
        <v>40</v>
      </c>
    </row>
    <row r="521" spans="1:15" ht="15.75">
      <c r="A521" s="33">
        <v>20120309</v>
      </c>
      <c r="B521" s="33" t="s">
        <v>52</v>
      </c>
      <c r="C521" s="68"/>
      <c r="D521" s="33"/>
      <c r="E521" s="33"/>
      <c r="F521" s="33"/>
      <c r="G521" s="11">
        <v>0</v>
      </c>
      <c r="H521" s="33"/>
      <c r="I521" s="16">
        <f>8/4</f>
        <v>2</v>
      </c>
      <c r="J521" s="3"/>
      <c r="K521" s="3"/>
      <c r="L521" s="9"/>
      <c r="M521" s="26"/>
      <c r="N521" s="26"/>
      <c r="O521" s="86">
        <f>ROUND(MIN(((((((M521+K521)+I521)+G521)+E521)+C521)+Labs!M521),40),0)</f>
        <v>6</v>
      </c>
    </row>
    <row r="522" spans="1:15" ht="15.75">
      <c r="A522" s="33">
        <v>20120403</v>
      </c>
      <c r="B522" s="33" t="s">
        <v>52</v>
      </c>
      <c r="C522" s="14">
        <v>6</v>
      </c>
      <c r="D522" s="33"/>
      <c r="E522" s="33">
        <v>7.7</v>
      </c>
      <c r="F522" s="33"/>
      <c r="G522" s="11">
        <v>1</v>
      </c>
      <c r="H522" s="33"/>
      <c r="I522" s="13">
        <v>1.5</v>
      </c>
      <c r="J522" s="3"/>
      <c r="K522" s="14">
        <v>6</v>
      </c>
      <c r="L522" s="9"/>
      <c r="M522" s="15">
        <v>6</v>
      </c>
      <c r="N522" s="26"/>
      <c r="O522" s="86">
        <f>ROUND(MIN(((((((M522+K522)+I522)+G522)+E522)+C522)+Labs!M522),40),0)</f>
        <v>37</v>
      </c>
    </row>
    <row r="523" spans="1:15" ht="15.75">
      <c r="A523" s="33">
        <v>20120447</v>
      </c>
      <c r="B523" s="33" t="s">
        <v>52</v>
      </c>
      <c r="C523" s="68">
        <v>6</v>
      </c>
      <c r="D523" s="33"/>
      <c r="E523" s="14">
        <v>5.5</v>
      </c>
      <c r="F523" s="33"/>
      <c r="G523" s="21">
        <v>0.3</v>
      </c>
      <c r="H523" s="33"/>
      <c r="I523" s="13">
        <v>3.5</v>
      </c>
      <c r="J523" s="3"/>
      <c r="K523" s="14">
        <v>4.5</v>
      </c>
      <c r="L523" s="9"/>
      <c r="M523" s="26"/>
      <c r="N523" s="26"/>
      <c r="O523" s="86">
        <f>ROUND(MIN(((((((M523+K523)+I523)+G523)+E523)+C523)+Labs!M523),40),0)</f>
        <v>30</v>
      </c>
    </row>
    <row r="524" spans="1:15" ht="15.75">
      <c r="A524" s="33">
        <v>20120256</v>
      </c>
      <c r="B524" s="33" t="s">
        <v>53</v>
      </c>
      <c r="C524" s="13">
        <v>6</v>
      </c>
      <c r="D524" s="33"/>
      <c r="E524" s="13">
        <v>4.7</v>
      </c>
      <c r="F524" s="33"/>
      <c r="G524" s="13">
        <v>0.45</v>
      </c>
      <c r="H524" s="33"/>
      <c r="I524" s="33">
        <f>19/4</f>
        <v>4.75</v>
      </c>
      <c r="J524" s="3"/>
      <c r="K524" s="16">
        <v>5.9</v>
      </c>
      <c r="L524" s="9"/>
      <c r="M524" s="18">
        <v>6.1</v>
      </c>
      <c r="N524" s="26"/>
      <c r="O524" s="86">
        <f>ROUND(MIN(((((((M524+K524)+I524)+G524)+E524)+C524)+Labs!M524),40),0)</f>
        <v>36</v>
      </c>
    </row>
    <row r="525" spans="1:15" ht="39">
      <c r="A525" s="33">
        <v>20120257</v>
      </c>
      <c r="B525" s="33" t="s">
        <v>53</v>
      </c>
      <c r="C525" s="13">
        <v>6</v>
      </c>
      <c r="D525" s="33"/>
      <c r="E525" s="13">
        <v>3.6</v>
      </c>
      <c r="F525" s="13" t="s">
        <v>75</v>
      </c>
      <c r="G525" s="13">
        <v>0.45</v>
      </c>
      <c r="H525" s="33"/>
      <c r="I525" s="27">
        <v>4</v>
      </c>
      <c r="J525" s="3"/>
      <c r="K525" s="16">
        <v>4</v>
      </c>
      <c r="L525" s="9"/>
      <c r="M525" s="15">
        <v>7.5</v>
      </c>
      <c r="N525" s="15" t="s">
        <v>80</v>
      </c>
      <c r="O525" s="86">
        <f>ROUND(MIN(((((((M525+K525)+I525)+G525)+E525)+C525)+Labs!M525),40),0)</f>
        <v>34</v>
      </c>
    </row>
    <row r="526" spans="1:15" ht="15.75">
      <c r="A526" s="33">
        <v>20120258</v>
      </c>
      <c r="B526" s="33" t="s">
        <v>53</v>
      </c>
      <c r="C526" s="13">
        <v>5.7</v>
      </c>
      <c r="D526" s="33"/>
      <c r="E526" s="16">
        <v>5.8</v>
      </c>
      <c r="F526" s="33"/>
      <c r="G526" s="16">
        <v>0.7</v>
      </c>
      <c r="H526" s="33"/>
      <c r="I526" s="14">
        <v>4</v>
      </c>
      <c r="J526" s="3"/>
      <c r="K526" s="16">
        <v>5.8</v>
      </c>
      <c r="L526" s="9"/>
      <c r="M526" s="15">
        <v>8</v>
      </c>
      <c r="N526" s="15" t="s">
        <v>74</v>
      </c>
      <c r="O526" s="86">
        <f>ROUND(MIN(((((((M526+K526)+I526)+G526)+E526)+C526)+Labs!M526),40),0)</f>
        <v>38</v>
      </c>
    </row>
    <row r="527" spans="1:15" ht="15.75">
      <c r="A527" s="33">
        <v>20120259</v>
      </c>
      <c r="B527" s="33" t="s">
        <v>53</v>
      </c>
      <c r="C527" s="13">
        <v>5</v>
      </c>
      <c r="D527" s="33"/>
      <c r="E527" s="16">
        <v>4.5</v>
      </c>
      <c r="F527" s="33"/>
      <c r="G527" s="16">
        <v>0.25</v>
      </c>
      <c r="H527" s="33"/>
      <c r="I527" s="14">
        <v>2.25</v>
      </c>
      <c r="J527" s="3"/>
      <c r="K527" s="3"/>
      <c r="L527" s="9"/>
      <c r="M527" s="26"/>
      <c r="N527" s="26"/>
      <c r="O527" s="86">
        <f>ROUND(MIN(((((((M527+K527)+I527)+G527)+E527)+C527)+Labs!M527),40),0)</f>
        <v>19</v>
      </c>
    </row>
    <row r="528" spans="1:15" ht="15.75">
      <c r="A528" s="33">
        <v>20120260</v>
      </c>
      <c r="B528" s="33" t="s">
        <v>53</v>
      </c>
      <c r="C528" s="13">
        <v>4.5999999999999996</v>
      </c>
      <c r="D528" s="33"/>
      <c r="E528" s="13">
        <v>3.8</v>
      </c>
      <c r="F528" s="33"/>
      <c r="G528" s="33"/>
      <c r="H528" s="33"/>
      <c r="I528" s="14">
        <v>2.25</v>
      </c>
      <c r="J528" s="3"/>
      <c r="K528" s="16">
        <v>3.15</v>
      </c>
      <c r="L528" s="9"/>
      <c r="M528" s="26"/>
      <c r="N528" s="26"/>
      <c r="O528" s="86">
        <f>ROUND(MIN(((((((M528+K528)+I528)+G528)+E528)+C528)+Labs!M528),40),0)</f>
        <v>19</v>
      </c>
    </row>
    <row r="529" spans="1:15" ht="15.75">
      <c r="A529" s="33">
        <v>20120261</v>
      </c>
      <c r="B529" s="33" t="s">
        <v>53</v>
      </c>
      <c r="C529" s="13">
        <v>5.5</v>
      </c>
      <c r="D529" s="33"/>
      <c r="E529" s="13">
        <v>2.8</v>
      </c>
      <c r="F529" s="13" t="s">
        <v>75</v>
      </c>
      <c r="G529" s="13">
        <v>0.25</v>
      </c>
      <c r="H529" s="33"/>
      <c r="I529" s="33">
        <f>11/4</f>
        <v>2.75</v>
      </c>
      <c r="J529" s="3"/>
      <c r="K529" s="3"/>
      <c r="L529" s="9"/>
      <c r="M529" s="48">
        <v>2</v>
      </c>
      <c r="N529" s="26"/>
      <c r="O529" s="86">
        <f>ROUND(MIN(((((((M529+K529)+I529)+G529)+E529)+C529)+Labs!M529),40),0)</f>
        <v>23</v>
      </c>
    </row>
    <row r="530" spans="1:15" ht="15.75">
      <c r="A530" s="33">
        <v>20120262</v>
      </c>
      <c r="B530" s="33" t="s">
        <v>53</v>
      </c>
      <c r="C530" s="64">
        <v>5.3</v>
      </c>
      <c r="D530" s="33"/>
      <c r="E530" s="13">
        <v>5.3</v>
      </c>
      <c r="F530" s="68"/>
      <c r="G530" s="11">
        <v>1</v>
      </c>
      <c r="H530" s="33"/>
      <c r="I530" s="14">
        <v>4</v>
      </c>
      <c r="J530" s="3"/>
      <c r="K530" s="13">
        <v>4.4000000000000004</v>
      </c>
      <c r="L530" s="9"/>
      <c r="M530" s="48">
        <v>8</v>
      </c>
      <c r="N530" s="26"/>
      <c r="O530" s="86">
        <f>ROUND(MIN(((((((M530+K530)+I530)+G530)+E530)+C530)+Labs!M530),40),0)</f>
        <v>37</v>
      </c>
    </row>
    <row r="531" spans="1:15" ht="15.75">
      <c r="A531" s="33">
        <v>20120263</v>
      </c>
      <c r="B531" s="33" t="s">
        <v>53</v>
      </c>
      <c r="C531" s="13">
        <v>5.2</v>
      </c>
      <c r="D531" s="33"/>
      <c r="E531" s="13">
        <v>5</v>
      </c>
      <c r="F531" s="33"/>
      <c r="G531" s="36">
        <v>0.45</v>
      </c>
      <c r="H531" s="33"/>
      <c r="I531" s="33">
        <f>13/4</f>
        <v>3.25</v>
      </c>
      <c r="J531" s="3"/>
      <c r="K531" s="16">
        <v>6</v>
      </c>
      <c r="L531" s="9"/>
      <c r="M531" s="18">
        <v>5.6</v>
      </c>
      <c r="N531" s="26"/>
      <c r="O531" s="86">
        <f>ROUND(MIN(((((((M531+K531)+I531)+G531)+E531)+C531)+Labs!M531),40),0)</f>
        <v>34</v>
      </c>
    </row>
    <row r="532" spans="1:15" ht="15.75">
      <c r="A532" s="33">
        <v>20120264</v>
      </c>
      <c r="B532" s="33" t="s">
        <v>53</v>
      </c>
      <c r="C532" s="13">
        <v>5</v>
      </c>
      <c r="D532" s="33"/>
      <c r="E532" s="13">
        <v>4.5</v>
      </c>
      <c r="F532" s="33"/>
      <c r="G532" s="13">
        <v>0.55000000000000004</v>
      </c>
      <c r="H532" s="33"/>
      <c r="I532" s="14">
        <v>3.25</v>
      </c>
      <c r="J532" s="3"/>
      <c r="K532" s="16">
        <v>3.7</v>
      </c>
      <c r="L532" s="9"/>
      <c r="M532" s="48">
        <v>7.7</v>
      </c>
      <c r="N532" s="26"/>
      <c r="O532" s="86">
        <f>ROUND(MIN(((((((M532+K532)+I532)+G532)+E532)+C532)+Labs!M532),40),0)</f>
        <v>31</v>
      </c>
    </row>
    <row r="533" spans="1:15" ht="15.75">
      <c r="A533" s="33">
        <v>20120266</v>
      </c>
      <c r="B533" s="33" t="s">
        <v>53</v>
      </c>
      <c r="C533" s="13">
        <v>6</v>
      </c>
      <c r="D533" s="33"/>
      <c r="E533" s="16">
        <v>5.8</v>
      </c>
      <c r="F533" s="33"/>
      <c r="G533" s="11">
        <v>0.5</v>
      </c>
      <c r="H533" s="33"/>
      <c r="I533" s="14">
        <v>3</v>
      </c>
      <c r="J533" s="3"/>
      <c r="K533" s="16">
        <v>5.0999999999999996</v>
      </c>
      <c r="L533" s="9"/>
      <c r="M533" s="26"/>
      <c r="N533" s="26"/>
      <c r="O533" s="86">
        <f>ROUND(MIN(((((((M533+K533)+I533)+G533)+E533)+C533)+Labs!M533),40),0)</f>
        <v>27</v>
      </c>
    </row>
    <row r="534" spans="1:15" ht="15.75">
      <c r="A534" s="33">
        <v>20120267</v>
      </c>
      <c r="B534" s="33" t="s">
        <v>53</v>
      </c>
      <c r="C534" s="13">
        <v>4</v>
      </c>
      <c r="D534" s="33"/>
      <c r="E534" s="33"/>
      <c r="F534" s="33"/>
      <c r="G534" s="11">
        <v>0.2</v>
      </c>
      <c r="H534" s="33"/>
      <c r="I534" s="14">
        <v>2.25</v>
      </c>
      <c r="J534" s="3"/>
      <c r="K534" s="3"/>
      <c r="L534" s="9"/>
      <c r="M534" s="18">
        <v>3</v>
      </c>
      <c r="N534" s="26"/>
      <c r="O534" s="86">
        <f>ROUND(MIN(((((((M534+K534)+I534)+G534)+E534)+C534)+Labs!M534),40),0)</f>
        <v>16</v>
      </c>
    </row>
    <row r="535" spans="1:15" ht="15.75">
      <c r="A535" s="33">
        <v>20120268</v>
      </c>
      <c r="B535" s="33" t="s">
        <v>53</v>
      </c>
      <c r="C535" s="13">
        <v>5</v>
      </c>
      <c r="D535" s="33"/>
      <c r="E535" s="16">
        <v>3.7</v>
      </c>
      <c r="F535" s="33"/>
      <c r="G535" s="14">
        <v>0.4</v>
      </c>
      <c r="H535" s="33"/>
      <c r="I535" s="33">
        <f>6/4</f>
        <v>1.5</v>
      </c>
      <c r="J535" s="3"/>
      <c r="K535" s="16">
        <v>4.8</v>
      </c>
      <c r="L535" s="9"/>
      <c r="M535" s="48">
        <v>7.7</v>
      </c>
      <c r="N535" s="26"/>
      <c r="O535" s="86">
        <f>ROUND(MIN(((((((M535+K535)+I535)+G535)+E535)+C535)+Labs!M535),40),0)</f>
        <v>32</v>
      </c>
    </row>
    <row r="536" spans="1:15" ht="15.75">
      <c r="A536" s="33">
        <v>20120269</v>
      </c>
      <c r="B536" s="33" t="s">
        <v>53</v>
      </c>
      <c r="C536" s="13">
        <v>4.8</v>
      </c>
      <c r="D536" s="33"/>
      <c r="E536" s="13">
        <v>3.2</v>
      </c>
      <c r="F536" s="13" t="s">
        <v>75</v>
      </c>
      <c r="G536" s="11">
        <v>1.2</v>
      </c>
      <c r="H536" s="33"/>
      <c r="I536" s="33">
        <f>11/4</f>
        <v>2.75</v>
      </c>
      <c r="J536" s="3"/>
      <c r="K536" s="16">
        <v>5.5</v>
      </c>
      <c r="L536" s="9"/>
      <c r="M536" s="26"/>
      <c r="N536" s="26"/>
      <c r="O536" s="86">
        <f>ROUND(MIN(((((((M536+K536)+I536)+G536)+E536)+C536)+Labs!M536),40),0)</f>
        <v>23</v>
      </c>
    </row>
    <row r="537" spans="1:15" ht="15.75">
      <c r="A537" s="33">
        <v>20120270</v>
      </c>
      <c r="B537" s="33" t="s">
        <v>53</v>
      </c>
      <c r="C537" s="16">
        <v>2</v>
      </c>
      <c r="D537" s="16" t="s">
        <v>127</v>
      </c>
      <c r="E537" s="13">
        <v>7</v>
      </c>
      <c r="F537" s="33"/>
      <c r="G537" s="11">
        <v>0.6</v>
      </c>
      <c r="H537" s="33"/>
      <c r="I537" s="27">
        <v>2</v>
      </c>
      <c r="J537" s="3"/>
      <c r="K537" s="13">
        <v>3.7</v>
      </c>
      <c r="L537" s="55" t="s">
        <v>73</v>
      </c>
      <c r="M537" s="15">
        <v>8</v>
      </c>
      <c r="N537" s="15" t="s">
        <v>74</v>
      </c>
      <c r="O537" s="86">
        <f>ROUND(MIN(((((((M537+K537)+I537)+G537)+E537)+C537)+Labs!M537),40),0)</f>
        <v>32</v>
      </c>
    </row>
    <row r="538" spans="1:15" ht="15.75">
      <c r="A538" s="33">
        <v>20120271</v>
      </c>
      <c r="B538" s="33" t="s">
        <v>53</v>
      </c>
      <c r="C538" s="64">
        <v>5.3</v>
      </c>
      <c r="D538" s="33"/>
      <c r="E538" s="13">
        <v>5.6</v>
      </c>
      <c r="F538" s="33"/>
      <c r="G538" s="16">
        <v>0.8</v>
      </c>
      <c r="H538" s="33"/>
      <c r="I538" s="27">
        <v>5</v>
      </c>
      <c r="J538" s="3"/>
      <c r="K538" s="16">
        <v>6</v>
      </c>
      <c r="L538" s="9"/>
      <c r="M538" s="48">
        <v>6.7</v>
      </c>
      <c r="N538" s="26"/>
      <c r="O538" s="86">
        <f>ROUND(MIN(((((((M538+K538)+I538)+G538)+E538)+C538)+Labs!M538),40),0)</f>
        <v>36</v>
      </c>
    </row>
    <row r="539" spans="1:15" ht="39">
      <c r="A539" s="33">
        <v>20120273</v>
      </c>
      <c r="B539" s="33" t="s">
        <v>53</v>
      </c>
      <c r="C539" s="13">
        <v>5.2</v>
      </c>
      <c r="D539" s="33"/>
      <c r="E539" s="13">
        <v>4.2</v>
      </c>
      <c r="F539" s="13" t="s">
        <v>75</v>
      </c>
      <c r="G539" s="36">
        <v>0</v>
      </c>
      <c r="H539" s="33"/>
      <c r="I539" s="14">
        <v>2.25</v>
      </c>
      <c r="J539" s="3"/>
      <c r="K539" s="16">
        <v>4.0999999999999996</v>
      </c>
      <c r="L539" s="9"/>
      <c r="M539" s="15">
        <v>7.5</v>
      </c>
      <c r="N539" s="15" t="s">
        <v>80</v>
      </c>
      <c r="O539" s="86">
        <f>ROUND(MIN(((((((M539+K539)+I539)+G539)+E539)+C539)+Labs!M539),40),0)</f>
        <v>32</v>
      </c>
    </row>
    <row r="540" spans="1:15" ht="15.75">
      <c r="A540" s="33">
        <v>20120276</v>
      </c>
      <c r="B540" s="33" t="s">
        <v>53</v>
      </c>
      <c r="C540" s="64">
        <v>5.3</v>
      </c>
      <c r="D540" s="33"/>
      <c r="E540" s="13">
        <v>6.2</v>
      </c>
      <c r="F540" s="33"/>
      <c r="G540" s="14">
        <v>1.2</v>
      </c>
      <c r="H540" s="33"/>
      <c r="I540" s="33">
        <f>16/4</f>
        <v>4</v>
      </c>
      <c r="J540" s="3"/>
      <c r="K540" s="16">
        <v>5.9</v>
      </c>
      <c r="L540" s="9"/>
      <c r="M540" s="18">
        <v>4.3</v>
      </c>
      <c r="N540" s="26"/>
      <c r="O540" s="86">
        <f>ROUND(MIN(((((((M540+K540)+I540)+G540)+E540)+C540)+Labs!M540),40),0)</f>
        <v>35</v>
      </c>
    </row>
    <row r="541" spans="1:15" ht="15.75">
      <c r="A541" s="33">
        <v>20120277</v>
      </c>
      <c r="B541" s="33" t="s">
        <v>53</v>
      </c>
      <c r="C541" s="64">
        <v>5.3</v>
      </c>
      <c r="D541" s="33"/>
      <c r="E541" s="13">
        <v>4.0999999999999996</v>
      </c>
      <c r="F541" s="33"/>
      <c r="G541" s="11">
        <v>0.9</v>
      </c>
      <c r="H541" s="33"/>
      <c r="I541" s="27">
        <v>4</v>
      </c>
      <c r="J541" s="3"/>
      <c r="K541" s="16">
        <v>5.6</v>
      </c>
      <c r="L541" s="9"/>
      <c r="M541" s="18">
        <v>4.9000000000000004</v>
      </c>
      <c r="N541" s="26"/>
      <c r="O541" s="86">
        <f>ROUND(MIN(((((((M541+K541)+I541)+G541)+E541)+C541)+Labs!M541),40),0)</f>
        <v>33</v>
      </c>
    </row>
    <row r="542" spans="1:15" ht="15.75">
      <c r="A542" s="33">
        <v>20120280</v>
      </c>
      <c r="B542" s="33" t="s">
        <v>53</v>
      </c>
      <c r="C542" s="13">
        <v>4.2</v>
      </c>
      <c r="D542" s="33"/>
      <c r="E542" s="16">
        <v>2.6</v>
      </c>
      <c r="F542" s="33"/>
      <c r="G542" s="21">
        <v>0</v>
      </c>
      <c r="H542" s="33"/>
      <c r="I542" s="14">
        <v>2.75</v>
      </c>
      <c r="J542" s="3"/>
      <c r="K542" s="61">
        <v>1.6</v>
      </c>
      <c r="L542" s="9"/>
      <c r="M542" s="26"/>
      <c r="N542" s="26"/>
      <c r="O542" s="86">
        <f>ROUND(MIN(((((((M542+K542)+I542)+G542)+E542)+C542)+Labs!M542),40),0)</f>
        <v>19</v>
      </c>
    </row>
    <row r="543" spans="1:15" ht="15.75">
      <c r="A543" s="33">
        <v>20120292</v>
      </c>
      <c r="B543" s="33" t="s">
        <v>53</v>
      </c>
      <c r="C543" s="13">
        <v>5.5</v>
      </c>
      <c r="D543" s="33"/>
      <c r="E543" s="16">
        <v>5.4</v>
      </c>
      <c r="F543" s="33"/>
      <c r="G543" s="21">
        <v>1.05</v>
      </c>
      <c r="H543" s="33"/>
      <c r="I543" s="14">
        <v>3.25</v>
      </c>
      <c r="J543" s="3"/>
      <c r="K543" s="16">
        <v>5.9</v>
      </c>
      <c r="L543" s="9"/>
      <c r="M543" s="15">
        <v>8</v>
      </c>
      <c r="N543" s="15" t="s">
        <v>74</v>
      </c>
      <c r="O543" s="86">
        <f>ROUND(MIN(((((((M543+K543)+I543)+G543)+E543)+C543)+Labs!M543),40),0)</f>
        <v>37</v>
      </c>
    </row>
    <row r="544" spans="1:15" ht="15.75">
      <c r="A544" s="33">
        <v>20120295</v>
      </c>
      <c r="B544" s="33" t="s">
        <v>53</v>
      </c>
      <c r="C544" s="13">
        <v>5</v>
      </c>
      <c r="D544" s="33"/>
      <c r="E544" s="16">
        <v>6</v>
      </c>
      <c r="F544" s="33"/>
      <c r="G544" s="36">
        <v>1</v>
      </c>
      <c r="H544" s="33"/>
      <c r="I544" s="33">
        <f>25/4</f>
        <v>6.25</v>
      </c>
      <c r="J544" s="3"/>
      <c r="K544" s="16">
        <v>6</v>
      </c>
      <c r="L544" s="9"/>
      <c r="M544" s="15">
        <v>8</v>
      </c>
      <c r="N544" s="15" t="s">
        <v>74</v>
      </c>
      <c r="O544" s="86">
        <f>ROUND(MIN(((((((M544+K544)+I544)+G544)+E544)+C544)+Labs!M544),40),0)</f>
        <v>40</v>
      </c>
    </row>
    <row r="545" spans="1:15" ht="15.75">
      <c r="A545" s="33">
        <v>20120300</v>
      </c>
      <c r="B545" s="33" t="s">
        <v>53</v>
      </c>
      <c r="C545" s="13">
        <v>5.8</v>
      </c>
      <c r="D545" s="33"/>
      <c r="E545" s="13">
        <v>5.3</v>
      </c>
      <c r="F545" s="33"/>
      <c r="G545" s="11">
        <v>0.3</v>
      </c>
      <c r="H545" s="33"/>
      <c r="I545" s="33">
        <f>18/4</f>
        <v>4.5</v>
      </c>
      <c r="J545" s="3"/>
      <c r="K545" s="16">
        <v>34.5</v>
      </c>
      <c r="L545" s="9"/>
      <c r="M545" s="26"/>
      <c r="N545" s="26"/>
      <c r="O545" s="86">
        <f>ROUND(MIN(((((((M545+K545)+I545)+G545)+E545)+C545)+Labs!M545),40),0)</f>
        <v>40</v>
      </c>
    </row>
    <row r="546" spans="1:15" ht="15.75">
      <c r="A546" s="33">
        <v>20120315</v>
      </c>
      <c r="B546" s="33" t="s">
        <v>53</v>
      </c>
      <c r="C546" s="16">
        <v>5.2</v>
      </c>
      <c r="D546" s="33"/>
      <c r="E546" s="13">
        <v>2.9</v>
      </c>
      <c r="F546" s="33"/>
      <c r="G546" s="21">
        <v>0.2</v>
      </c>
      <c r="H546" s="33"/>
      <c r="I546" s="27">
        <v>3</v>
      </c>
      <c r="J546" s="3"/>
      <c r="K546" s="13">
        <v>3.3</v>
      </c>
      <c r="L546" s="9"/>
      <c r="M546" s="18">
        <v>4.0999999999999996</v>
      </c>
      <c r="N546" s="26"/>
      <c r="O546" s="86">
        <f>ROUND(MIN(((((((M546+K546)+I546)+G546)+E546)+C546)+Labs!M546),40),0)</f>
        <v>25</v>
      </c>
    </row>
    <row r="547" spans="1:15" ht="15.75">
      <c r="A547" s="33">
        <v>20120338</v>
      </c>
      <c r="B547" s="33" t="s">
        <v>53</v>
      </c>
      <c r="C547" s="68"/>
      <c r="D547" s="33"/>
      <c r="E547" s="33"/>
      <c r="F547" s="33"/>
      <c r="G547" s="33"/>
      <c r="H547" s="33"/>
      <c r="I547" s="33"/>
      <c r="J547" s="3"/>
      <c r="K547" s="3"/>
      <c r="L547" s="9"/>
      <c r="M547" s="26"/>
      <c r="N547" s="26"/>
      <c r="O547" s="86">
        <f>ROUND(MIN(((((((M547+K547)+I547)+G547)+E547)+C547)+Labs!M547),40),0)</f>
        <v>6</v>
      </c>
    </row>
    <row r="548" spans="1:15" ht="15.75">
      <c r="A548" s="33">
        <v>20100002</v>
      </c>
      <c r="B548" s="33" t="s">
        <v>54</v>
      </c>
      <c r="C548" s="27">
        <v>3</v>
      </c>
      <c r="D548" s="33"/>
      <c r="E548" s="33">
        <v>4.7</v>
      </c>
      <c r="F548" s="33"/>
      <c r="G548" s="21">
        <v>1.2</v>
      </c>
      <c r="H548" s="33"/>
      <c r="I548" s="35">
        <v>3</v>
      </c>
      <c r="J548" s="3"/>
      <c r="K548" s="33">
        <v>3.1</v>
      </c>
      <c r="L548" s="9"/>
      <c r="M548" s="20">
        <v>3.9</v>
      </c>
      <c r="N548" s="26"/>
      <c r="O548" s="86">
        <f>ROUND(MIN(((((((M548+K548)+I548)+G548)+E548)+C548)+Labs!M548),40),0)</f>
        <v>27</v>
      </c>
    </row>
    <row r="549" spans="1:15" ht="15.75">
      <c r="A549" s="33">
        <v>20120001</v>
      </c>
      <c r="B549" s="33" t="s">
        <v>54</v>
      </c>
      <c r="C549" s="64">
        <v>5.9</v>
      </c>
      <c r="D549" s="33"/>
      <c r="E549" s="16">
        <v>6</v>
      </c>
      <c r="F549" s="33"/>
      <c r="G549" s="21">
        <v>1</v>
      </c>
      <c r="H549" s="33"/>
      <c r="I549" s="27">
        <v>5</v>
      </c>
      <c r="J549" s="3"/>
      <c r="K549" s="25">
        <v>6</v>
      </c>
      <c r="L549" s="9"/>
      <c r="M549" s="29">
        <v>4.1500000000000004</v>
      </c>
      <c r="N549" s="26"/>
      <c r="O549" s="86">
        <f>ROUND(MIN(((((((M549+K549)+I549)+G549)+E549)+C549)+Labs!M549),40),0)</f>
        <v>37</v>
      </c>
    </row>
    <row r="550" spans="1:15" ht="15.75">
      <c r="A550" s="33">
        <v>20120002</v>
      </c>
      <c r="B550" s="33" t="s">
        <v>54</v>
      </c>
      <c r="C550" s="68"/>
      <c r="D550" s="33"/>
      <c r="E550" s="33"/>
      <c r="F550" s="33"/>
      <c r="G550" s="13">
        <v>0.35</v>
      </c>
      <c r="H550" s="33"/>
      <c r="I550" s="33">
        <f>4/4</f>
        <v>1</v>
      </c>
      <c r="J550" s="3"/>
      <c r="K550" s="3"/>
      <c r="L550" s="9"/>
      <c r="M550" s="26"/>
      <c r="N550" s="26"/>
      <c r="O550" s="86">
        <f>ROUND(MIN(((((((M550+K550)+I550)+G550)+E550)+C550)+Labs!M550),40),0)</f>
        <v>8</v>
      </c>
    </row>
    <row r="551" spans="1:15" ht="39">
      <c r="A551" s="33">
        <v>20120003</v>
      </c>
      <c r="B551" s="33" t="s">
        <v>54</v>
      </c>
      <c r="C551" s="64">
        <v>5.9</v>
      </c>
      <c r="D551" s="33"/>
      <c r="E551" s="16">
        <v>6</v>
      </c>
      <c r="F551" s="33"/>
      <c r="G551" s="33"/>
      <c r="H551" s="33"/>
      <c r="I551" s="33"/>
      <c r="J551" s="3"/>
      <c r="K551" s="25">
        <v>6</v>
      </c>
      <c r="L551" s="9"/>
      <c r="M551" s="29">
        <v>0</v>
      </c>
      <c r="N551" s="29" t="s">
        <v>116</v>
      </c>
      <c r="O551" s="86">
        <f>ROUND(MIN(((((((M551+K551)+I551)+G551)+E551)+C551)+Labs!M551),40),0)</f>
        <v>24</v>
      </c>
    </row>
    <row r="552" spans="1:15" ht="15.75">
      <c r="A552" s="33">
        <v>20120004</v>
      </c>
      <c r="B552" s="33" t="s">
        <v>54</v>
      </c>
      <c r="C552" s="64">
        <v>6</v>
      </c>
      <c r="D552" s="33"/>
      <c r="E552" s="36">
        <v>5.8</v>
      </c>
      <c r="F552" s="33"/>
      <c r="G552" s="21">
        <v>0.7</v>
      </c>
      <c r="H552" s="33"/>
      <c r="I552" s="16">
        <f>21/4</f>
        <v>5.25</v>
      </c>
      <c r="J552" s="3"/>
      <c r="K552" s="16">
        <v>6</v>
      </c>
      <c r="L552" s="9"/>
      <c r="M552" s="29">
        <v>7.65</v>
      </c>
      <c r="N552" s="26"/>
      <c r="O552" s="86">
        <f>ROUND(MIN(((((((M552+K552)+I552)+G552)+E552)+C552)+Labs!M552),40),0)</f>
        <v>40</v>
      </c>
    </row>
    <row r="553" spans="1:15" ht="12" customHeight="1">
      <c r="A553" s="33">
        <v>20120007</v>
      </c>
      <c r="B553" s="33" t="s">
        <v>54</v>
      </c>
      <c r="C553" s="64">
        <v>5.85</v>
      </c>
      <c r="D553" s="33"/>
      <c r="E553" s="16">
        <v>5.8</v>
      </c>
      <c r="F553" s="33"/>
      <c r="G553" s="16">
        <v>0.5</v>
      </c>
      <c r="H553" s="33"/>
      <c r="I553" s="33">
        <f>15/4</f>
        <v>3.75</v>
      </c>
      <c r="J553" s="3"/>
      <c r="K553" s="25">
        <v>5.5</v>
      </c>
      <c r="L553" s="9"/>
      <c r="M553" s="48">
        <v>7</v>
      </c>
      <c r="N553" s="26"/>
      <c r="O553" s="86">
        <f>ROUND(MIN(((((((M553+K553)+I553)+G553)+E553)+C553)+Labs!M553),40),0)</f>
        <v>37</v>
      </c>
    </row>
    <row r="554" spans="1:15" ht="15.75">
      <c r="A554" s="33">
        <v>20120011</v>
      </c>
      <c r="B554" s="33" t="s">
        <v>54</v>
      </c>
      <c r="C554" s="64">
        <v>5.85</v>
      </c>
      <c r="D554" s="33"/>
      <c r="E554" s="16">
        <v>5.7</v>
      </c>
      <c r="F554" s="33"/>
      <c r="G554" s="13">
        <v>0.95</v>
      </c>
      <c r="H554" s="33"/>
      <c r="I554" s="33">
        <f>15.5/4</f>
        <v>3.875</v>
      </c>
      <c r="J554" s="3"/>
      <c r="K554" s="25">
        <v>5</v>
      </c>
      <c r="L554" s="9"/>
      <c r="M554" s="48">
        <v>5.5</v>
      </c>
      <c r="N554" s="26"/>
      <c r="O554" s="86">
        <f>ROUND(MIN(((((((M554+K554)+I554)+G554)+E554)+C554)+Labs!M554),40),0)</f>
        <v>36</v>
      </c>
    </row>
    <row r="555" spans="1:15" ht="39">
      <c r="A555" s="33">
        <v>20120012</v>
      </c>
      <c r="B555" s="33" t="s">
        <v>54</v>
      </c>
      <c r="C555" s="64">
        <v>5.0999999999999996</v>
      </c>
      <c r="D555" s="33"/>
      <c r="E555" s="16">
        <v>2.5</v>
      </c>
      <c r="F555" s="33"/>
      <c r="G555" s="21">
        <v>0.3</v>
      </c>
      <c r="H555" s="33"/>
      <c r="I555" s="13">
        <v>1.5</v>
      </c>
      <c r="J555" s="3"/>
      <c r="K555" s="25">
        <v>3.5</v>
      </c>
      <c r="L555" s="9"/>
      <c r="M555" s="29">
        <v>0</v>
      </c>
      <c r="N555" s="29" t="s">
        <v>116</v>
      </c>
      <c r="O555" s="86">
        <f>ROUND(MIN(((((((M555+K555)+I555)+G555)+E555)+C555)+Labs!M555),40),0)</f>
        <v>19</v>
      </c>
    </row>
    <row r="556" spans="1:15" ht="15.75">
      <c r="A556" s="33">
        <v>20120013</v>
      </c>
      <c r="B556" s="33" t="s">
        <v>54</v>
      </c>
      <c r="C556" s="36">
        <v>3.8</v>
      </c>
      <c r="D556" s="33"/>
      <c r="E556" s="36"/>
      <c r="F556" s="33"/>
      <c r="G556" s="14">
        <v>0.8</v>
      </c>
      <c r="H556" s="33"/>
      <c r="I556" s="33">
        <f>15/4</f>
        <v>3.75</v>
      </c>
      <c r="J556" s="3"/>
      <c r="K556" s="3"/>
      <c r="L556" s="9"/>
      <c r="M556" s="26"/>
      <c r="N556" s="26"/>
      <c r="O556" s="86">
        <f>ROUND(MIN(((((((M556+K556)+I556)+G556)+E556)+C556)+Labs!M556),40),0)</f>
        <v>13</v>
      </c>
    </row>
    <row r="557" spans="1:15" ht="26.25">
      <c r="A557" s="33">
        <v>20120014</v>
      </c>
      <c r="B557" s="33" t="s">
        <v>54</v>
      </c>
      <c r="C557" s="36">
        <v>4.4000000000000004</v>
      </c>
      <c r="D557" s="33"/>
      <c r="E557" s="36">
        <v>5.5</v>
      </c>
      <c r="F557" s="36" t="s">
        <v>101</v>
      </c>
      <c r="G557" s="16">
        <v>0.5</v>
      </c>
      <c r="H557" s="33"/>
      <c r="I557" s="14">
        <v>5.25</v>
      </c>
      <c r="J557" s="3"/>
      <c r="K557" s="16">
        <v>5</v>
      </c>
      <c r="L557" s="34" t="s">
        <v>102</v>
      </c>
      <c r="M557" s="29">
        <v>7.65</v>
      </c>
      <c r="N557" s="26"/>
      <c r="O557" s="86">
        <f>ROUND(MIN(((((((M557+K557)+I557)+G557)+E557)+C557)+Labs!M557),40),0)</f>
        <v>36</v>
      </c>
    </row>
    <row r="558" spans="1:15" ht="15.75">
      <c r="A558" s="33">
        <v>20120015</v>
      </c>
      <c r="B558" s="33" t="s">
        <v>54</v>
      </c>
      <c r="C558" s="64">
        <v>5.6</v>
      </c>
      <c r="D558" s="33"/>
      <c r="E558" s="16">
        <v>6</v>
      </c>
      <c r="F558" s="33"/>
      <c r="G558" s="14">
        <v>0.5</v>
      </c>
      <c r="H558" s="33"/>
      <c r="I558" s="13">
        <v>3</v>
      </c>
      <c r="J558" s="3"/>
      <c r="K558" s="25">
        <v>6</v>
      </c>
      <c r="L558" s="9"/>
      <c r="M558" s="29">
        <v>2.9</v>
      </c>
      <c r="N558" s="26"/>
      <c r="O558" s="86">
        <f>ROUND(MIN(((((((M558+K558)+I558)+G558)+E558)+C558)+Labs!M558),40),0)</f>
        <v>33</v>
      </c>
    </row>
    <row r="559" spans="1:15" ht="15.75">
      <c r="A559" s="33">
        <v>20120016</v>
      </c>
      <c r="B559" s="33" t="s">
        <v>54</v>
      </c>
      <c r="C559" s="68"/>
      <c r="D559" s="33"/>
      <c r="E559" s="33"/>
      <c r="F559" s="33"/>
      <c r="G559" s="33"/>
      <c r="H559" s="33"/>
      <c r="I559" s="33"/>
      <c r="J559" s="3"/>
      <c r="K559" s="3"/>
      <c r="L559" s="9"/>
      <c r="M559" s="26"/>
      <c r="N559" s="26"/>
      <c r="O559" s="86">
        <f>ROUND(MIN(((((((M559+K559)+I559)+G559)+E559)+C559)+Labs!M559),40),0)</f>
        <v>1</v>
      </c>
    </row>
    <row r="560" spans="1:15" ht="15.75">
      <c r="A560" s="33">
        <v>20120018</v>
      </c>
      <c r="B560" s="33" t="s">
        <v>54</v>
      </c>
      <c r="C560" s="16">
        <v>6</v>
      </c>
      <c r="D560" s="33"/>
      <c r="E560" s="16">
        <v>5.6</v>
      </c>
      <c r="F560" s="33"/>
      <c r="G560" s="14">
        <v>0.3</v>
      </c>
      <c r="H560" s="33"/>
      <c r="I560" s="33">
        <f>23/4</f>
        <v>5.75</v>
      </c>
      <c r="J560" s="3"/>
      <c r="K560" s="25">
        <v>5.5</v>
      </c>
      <c r="L560" s="9"/>
      <c r="M560" s="48">
        <v>7</v>
      </c>
      <c r="N560" s="26"/>
      <c r="O560" s="86">
        <f>ROUND(MIN(((((((M560+K560)+I560)+G560)+E560)+C560)+Labs!M560),40),0)</f>
        <v>36</v>
      </c>
    </row>
    <row r="561" spans="1:21" ht="15.75">
      <c r="A561" s="33">
        <v>20120019</v>
      </c>
      <c r="B561" s="33" t="s">
        <v>54</v>
      </c>
      <c r="C561" s="68"/>
      <c r="D561" s="33"/>
      <c r="E561" s="33"/>
      <c r="F561" s="33"/>
      <c r="G561" s="33"/>
      <c r="H561" s="33"/>
      <c r="I561" s="33"/>
      <c r="J561" s="3"/>
      <c r="K561" s="3"/>
      <c r="L561" s="9"/>
      <c r="M561" s="26"/>
      <c r="N561" s="26"/>
      <c r="O561" s="86">
        <f>ROUND(MIN(((((((M561+K561)+I561)+G561)+E561)+C561)+Labs!M561),40),0)</f>
        <v>1</v>
      </c>
    </row>
    <row r="562" spans="1:21" ht="15.75">
      <c r="A562" s="33">
        <v>20120020</v>
      </c>
      <c r="B562" s="33" t="s">
        <v>54</v>
      </c>
      <c r="C562" s="68"/>
      <c r="D562" s="33"/>
      <c r="E562" s="33"/>
      <c r="F562" s="33"/>
      <c r="G562" s="36">
        <v>0.2</v>
      </c>
      <c r="H562" s="33"/>
      <c r="I562" s="13">
        <v>2.5</v>
      </c>
      <c r="J562" s="3"/>
      <c r="K562" s="3"/>
      <c r="L562" s="9"/>
      <c r="M562" s="26"/>
      <c r="N562" s="26"/>
      <c r="O562" s="86">
        <f>ROUND(MIN(((((((M562+K562)+I562)+G562)+E562)+C562)+Labs!M562),40),0)</f>
        <v>6</v>
      </c>
    </row>
    <row r="563" spans="1:21" ht="15.75">
      <c r="A563" s="33">
        <v>20120024</v>
      </c>
      <c r="B563" s="33" t="s">
        <v>54</v>
      </c>
      <c r="C563" s="16">
        <v>6</v>
      </c>
      <c r="D563" s="33"/>
      <c r="E563" s="16">
        <v>4.5</v>
      </c>
      <c r="F563" s="33"/>
      <c r="G563" s="21">
        <v>1</v>
      </c>
      <c r="H563" s="33"/>
      <c r="I563" s="13">
        <v>3</v>
      </c>
      <c r="J563" s="3"/>
      <c r="K563" s="25">
        <v>6</v>
      </c>
      <c r="L563" s="9"/>
      <c r="M563" s="48">
        <v>7</v>
      </c>
      <c r="N563" s="26"/>
      <c r="O563" s="86">
        <f>ROUND(MIN(((((((M563+K563)+I563)+G563)+E563)+C563)+Labs!M563),40),0)</f>
        <v>38</v>
      </c>
    </row>
    <row r="564" spans="1:21" ht="15.75">
      <c r="A564" s="33">
        <v>20120025</v>
      </c>
      <c r="B564" s="33" t="s">
        <v>54</v>
      </c>
      <c r="C564" s="64">
        <v>5.9</v>
      </c>
      <c r="D564" s="33"/>
      <c r="E564" s="16">
        <v>6</v>
      </c>
      <c r="F564" s="33"/>
      <c r="G564" s="11">
        <v>0.3</v>
      </c>
      <c r="H564" s="33"/>
      <c r="I564" s="33">
        <f>16/4</f>
        <v>4</v>
      </c>
      <c r="J564" s="3"/>
      <c r="K564" s="25">
        <v>6</v>
      </c>
      <c r="L564" s="9"/>
      <c r="M564" s="29">
        <v>5</v>
      </c>
      <c r="N564" s="26"/>
      <c r="O564" s="86">
        <f>ROUND(MIN(((((((M564+K564)+I564)+G564)+E564)+C564)+Labs!M564),40),0)</f>
        <v>37</v>
      </c>
    </row>
    <row r="565" spans="1:21" ht="15.75">
      <c r="A565" s="33">
        <v>20120027</v>
      </c>
      <c r="B565" s="33" t="s">
        <v>54</v>
      </c>
      <c r="C565" s="16">
        <v>6</v>
      </c>
      <c r="D565" s="33"/>
      <c r="E565" s="36">
        <v>5.8</v>
      </c>
      <c r="F565" s="33"/>
      <c r="G565" s="14">
        <v>0.6</v>
      </c>
      <c r="H565" s="33"/>
      <c r="I565" s="14">
        <v>5.75</v>
      </c>
      <c r="J565" s="3"/>
      <c r="K565" s="25">
        <v>5.0999999999999996</v>
      </c>
      <c r="L565" s="9"/>
      <c r="M565" s="29">
        <v>5.4</v>
      </c>
      <c r="N565" s="26"/>
      <c r="O565" s="86">
        <f>ROUND(MIN(((((((M565+K565)+I565)+G565)+E565)+C565)+Labs!M565),40),0)</f>
        <v>36</v>
      </c>
    </row>
    <row r="566" spans="1:21" ht="15.75">
      <c r="A566" s="33">
        <v>20120029</v>
      </c>
      <c r="B566" s="33" t="s">
        <v>54</v>
      </c>
      <c r="C566" s="16">
        <v>6</v>
      </c>
      <c r="D566" s="33"/>
      <c r="E566" s="36">
        <v>5.6</v>
      </c>
      <c r="F566" s="33"/>
      <c r="G566" s="21">
        <v>0.4</v>
      </c>
      <c r="H566" s="33"/>
      <c r="I566" s="33">
        <f>13/4</f>
        <v>3.25</v>
      </c>
      <c r="J566" s="3"/>
      <c r="K566" s="25">
        <v>2.5</v>
      </c>
      <c r="L566" s="9"/>
      <c r="M566" s="29">
        <v>3.9</v>
      </c>
      <c r="N566" s="26"/>
      <c r="O566" s="86">
        <f>ROUND(MIN(((((((M566+K566)+I566)+G566)+E566)+C566)+Labs!M566),40),0)</f>
        <v>30</v>
      </c>
    </row>
    <row r="567" spans="1:21" ht="15.75">
      <c r="A567" s="33">
        <v>20120030</v>
      </c>
      <c r="B567" s="33" t="s">
        <v>54</v>
      </c>
      <c r="C567" s="64">
        <v>5.6</v>
      </c>
      <c r="D567" s="68"/>
      <c r="E567" s="16">
        <v>4.3</v>
      </c>
      <c r="F567" s="33"/>
      <c r="G567" s="33"/>
      <c r="H567" s="33"/>
      <c r="I567" s="27">
        <v>5</v>
      </c>
      <c r="J567" s="3"/>
      <c r="K567" s="25">
        <v>6</v>
      </c>
      <c r="L567" s="9"/>
      <c r="M567" s="29">
        <v>3.5</v>
      </c>
      <c r="N567" s="26"/>
      <c r="O567" s="86">
        <f>ROUND(MIN(((((((M567+K567)+I567)+G567)+E567)+C567)+Labs!M567),40),0)</f>
        <v>32</v>
      </c>
    </row>
    <row r="568" spans="1:21" ht="26.25">
      <c r="A568" s="33">
        <v>20120032</v>
      </c>
      <c r="B568" s="33" t="s">
        <v>54</v>
      </c>
      <c r="C568" s="64">
        <v>5.34</v>
      </c>
      <c r="D568" s="33"/>
      <c r="E568" s="16">
        <v>1.5</v>
      </c>
      <c r="F568" s="33"/>
      <c r="G568" s="16">
        <v>0.2</v>
      </c>
      <c r="H568" s="33"/>
      <c r="I568" s="13">
        <v>2</v>
      </c>
      <c r="J568" s="3"/>
      <c r="K568" s="4">
        <v>0</v>
      </c>
      <c r="L568" s="43" t="s">
        <v>105</v>
      </c>
      <c r="M568" s="48">
        <v>2.2000000000000002</v>
      </c>
      <c r="N568" s="26"/>
      <c r="O568" s="86">
        <f>ROUND(MIN(((((((M568+K568)+I568)+G568)+E568)+C568)+Labs!M568),40),0)</f>
        <v>17</v>
      </c>
    </row>
    <row r="569" spans="1:21" ht="15.75">
      <c r="A569" s="33">
        <v>20120033</v>
      </c>
      <c r="B569" s="33" t="s">
        <v>54</v>
      </c>
      <c r="C569" s="16">
        <v>3.8</v>
      </c>
      <c r="D569" s="33"/>
      <c r="E569" s="16">
        <v>3.7</v>
      </c>
      <c r="F569" s="33" t="s">
        <v>128</v>
      </c>
      <c r="G569" s="36">
        <v>0.15</v>
      </c>
      <c r="H569" s="33"/>
      <c r="I569" s="14">
        <v>0.5</v>
      </c>
      <c r="J569" s="33"/>
      <c r="K569" s="16">
        <v>3.7</v>
      </c>
      <c r="L569" s="53"/>
      <c r="M569" s="15"/>
      <c r="N569" s="15"/>
      <c r="O569" s="86">
        <f>ROUND(MIN(((((((M569+K569)+I569)+G569)+E569)+C569)+Labs!M569),40),0)</f>
        <v>17</v>
      </c>
      <c r="P569" s="12"/>
      <c r="Q569" s="12"/>
      <c r="R569" s="12"/>
      <c r="S569" s="12"/>
      <c r="T569" s="12"/>
      <c r="U569" s="12"/>
    </row>
    <row r="570" spans="1:21" ht="15.75">
      <c r="A570" s="33">
        <v>20120086</v>
      </c>
      <c r="B570" s="33" t="s">
        <v>54</v>
      </c>
      <c r="C570" s="68"/>
      <c r="D570" s="33"/>
      <c r="E570" s="68"/>
      <c r="F570" s="68"/>
      <c r="G570" s="16">
        <v>0.7</v>
      </c>
      <c r="H570" s="33"/>
      <c r="I570" s="27">
        <v>2</v>
      </c>
      <c r="J570" s="33"/>
      <c r="K570" s="33"/>
      <c r="L570" s="53"/>
      <c r="M570" s="15"/>
      <c r="N570" s="15"/>
      <c r="O570" s="86">
        <f>ROUND(MIN(((((((M570+K570)+I570)+G570)+E570)+C570)+Labs!M570),40),0)</f>
        <v>8</v>
      </c>
      <c r="P570" s="12"/>
      <c r="Q570" s="12"/>
      <c r="R570" s="12"/>
      <c r="S570" s="12"/>
      <c r="T570" s="12"/>
      <c r="U570" s="12"/>
    </row>
  </sheetData>
  <mergeCells count="2">
    <mergeCell ref="B1:F1"/>
    <mergeCell ref="B4:F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75"/>
  <sheetViews>
    <sheetView topLeftCell="B1" workbookViewId="0">
      <pane ySplit="6" topLeftCell="A566" activePane="bottomLeft" state="frozen"/>
      <selection pane="bottomLeft" activeCell="B570" sqref="B570"/>
    </sheetView>
  </sheetViews>
  <sheetFormatPr defaultColWidth="17.140625" defaultRowHeight="12.75" customHeight="1"/>
  <cols>
    <col min="1" max="1" width="13.85546875" customWidth="1"/>
    <col min="2" max="2" width="22.28515625" customWidth="1"/>
    <col min="3" max="3" width="7.5703125" customWidth="1"/>
    <col min="4" max="4" width="18.28515625" customWidth="1"/>
    <col min="5" max="5" width="19" customWidth="1"/>
    <col min="7" max="7" width="8.28515625" customWidth="1"/>
    <col min="8" max="9" width="8.85546875" customWidth="1"/>
    <col min="10" max="10" width="9.140625" customWidth="1"/>
    <col min="11" max="11" width="8.5703125" customWidth="1"/>
    <col min="12" max="12" width="8.85546875" customWidth="1"/>
  </cols>
  <sheetData>
    <row r="1" spans="1:16" ht="22.5" customHeight="1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2"/>
    </row>
    <row r="2" spans="1:16" ht="23.25" customHeight="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2"/>
    </row>
    <row r="3" spans="1:16" ht="21" customHeight="1">
      <c r="A3" s="13" t="s">
        <v>2</v>
      </c>
      <c r="B3" s="44" t="s">
        <v>3</v>
      </c>
      <c r="C3" s="31" t="s">
        <v>4</v>
      </c>
      <c r="D3" s="74" t="s">
        <v>5</v>
      </c>
      <c r="E3" s="33" t="s">
        <v>6</v>
      </c>
      <c r="F3" s="27" t="s">
        <v>7</v>
      </c>
      <c r="G3" s="67" t="s">
        <v>8</v>
      </c>
      <c r="H3" s="1" t="s">
        <v>9</v>
      </c>
      <c r="I3" s="11" t="s">
        <v>10</v>
      </c>
      <c r="J3" s="8" t="s">
        <v>11</v>
      </c>
      <c r="K3" s="3"/>
      <c r="L3" s="5" t="s">
        <v>12</v>
      </c>
      <c r="M3" s="23"/>
    </row>
    <row r="4" spans="1:16" ht="21.75" customHeight="1">
      <c r="A4" s="78" t="s">
        <v>13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2"/>
    </row>
    <row r="5" spans="1:1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2"/>
    </row>
    <row r="6" spans="1:16" ht="26.25" customHeight="1">
      <c r="A6" s="22" t="s">
        <v>14</v>
      </c>
      <c r="B6" s="22" t="s">
        <v>15</v>
      </c>
      <c r="C6" s="22" t="s">
        <v>16</v>
      </c>
      <c r="D6" s="22" t="s">
        <v>17</v>
      </c>
      <c r="E6" s="22" t="s">
        <v>18</v>
      </c>
      <c r="F6" s="22" t="s">
        <v>19</v>
      </c>
      <c r="G6" s="22" t="s">
        <v>20</v>
      </c>
      <c r="H6" s="22" t="s">
        <v>21</v>
      </c>
      <c r="I6" s="22" t="s">
        <v>22</v>
      </c>
      <c r="J6" s="22" t="s">
        <v>23</v>
      </c>
      <c r="K6" s="22" t="s">
        <v>24</v>
      </c>
      <c r="L6" s="22" t="s">
        <v>25</v>
      </c>
      <c r="M6" s="40" t="s">
        <v>26</v>
      </c>
      <c r="N6" s="56" t="s">
        <v>27</v>
      </c>
      <c r="O6" s="56" t="s">
        <v>28</v>
      </c>
      <c r="P6" s="71" t="s">
        <v>29</v>
      </c>
    </row>
    <row r="7" spans="1:16">
      <c r="A7" s="33">
        <v>20110507</v>
      </c>
      <c r="B7" s="33"/>
      <c r="C7" s="33" t="s">
        <v>30</v>
      </c>
      <c r="D7" s="27">
        <v>2</v>
      </c>
      <c r="E7" s="27">
        <v>1.5</v>
      </c>
      <c r="F7" s="33"/>
      <c r="G7" s="27">
        <v>1</v>
      </c>
      <c r="H7" s="27">
        <v>1</v>
      </c>
      <c r="I7" s="16"/>
      <c r="J7" s="27">
        <v>2</v>
      </c>
      <c r="K7" s="27">
        <v>1</v>
      </c>
      <c r="L7" s="27">
        <v>2</v>
      </c>
      <c r="M7" s="23">
        <f t="shared" ref="M7:M70" si="0">MIN(SUM(D7:L7),10)</f>
        <v>10</v>
      </c>
    </row>
    <row r="8" spans="1:16">
      <c r="A8" s="33">
        <v>20110530</v>
      </c>
      <c r="B8" s="33"/>
      <c r="C8" s="33" t="s">
        <v>30</v>
      </c>
      <c r="D8" s="27">
        <v>2</v>
      </c>
      <c r="E8" s="27">
        <v>1.5</v>
      </c>
      <c r="F8" s="33"/>
      <c r="G8" s="27">
        <v>1</v>
      </c>
      <c r="H8" s="27">
        <v>1</v>
      </c>
      <c r="I8" s="33"/>
      <c r="J8" s="27">
        <v>2</v>
      </c>
      <c r="K8" s="27">
        <v>1</v>
      </c>
      <c r="L8" s="27">
        <v>2</v>
      </c>
      <c r="M8" s="23">
        <f t="shared" si="0"/>
        <v>10</v>
      </c>
    </row>
    <row r="9" spans="1:16">
      <c r="A9" s="33">
        <v>20120467</v>
      </c>
      <c r="B9" s="33"/>
      <c r="C9" s="33" t="s">
        <v>30</v>
      </c>
      <c r="D9" s="27">
        <v>2</v>
      </c>
      <c r="E9" s="27">
        <v>1.5</v>
      </c>
      <c r="F9" s="33"/>
      <c r="G9" s="27">
        <v>1</v>
      </c>
      <c r="H9" s="27">
        <v>1</v>
      </c>
      <c r="I9" s="33"/>
      <c r="J9" s="27">
        <v>2</v>
      </c>
      <c r="K9" s="27">
        <v>1</v>
      </c>
      <c r="L9" s="27">
        <v>2</v>
      </c>
      <c r="M9" s="23">
        <f t="shared" si="0"/>
        <v>10</v>
      </c>
    </row>
    <row r="10" spans="1:16">
      <c r="A10" s="33">
        <v>20120557</v>
      </c>
      <c r="B10" s="33"/>
      <c r="C10" s="33" t="s">
        <v>30</v>
      </c>
      <c r="D10" s="27">
        <v>2</v>
      </c>
      <c r="E10" s="27">
        <v>1.5</v>
      </c>
      <c r="F10" s="33"/>
      <c r="G10" s="33"/>
      <c r="H10" s="27">
        <v>1</v>
      </c>
      <c r="I10" s="33"/>
      <c r="J10" s="27">
        <v>2</v>
      </c>
      <c r="K10" s="27">
        <v>1</v>
      </c>
      <c r="L10" s="27">
        <v>2</v>
      </c>
      <c r="M10" s="23">
        <f t="shared" si="0"/>
        <v>9.5</v>
      </c>
    </row>
    <row r="11" spans="1:16">
      <c r="A11" s="33">
        <v>20120558</v>
      </c>
      <c r="B11" s="33"/>
      <c r="C11" s="33" t="s">
        <v>30</v>
      </c>
      <c r="D11" s="27">
        <v>2</v>
      </c>
      <c r="E11" s="27">
        <v>1.5</v>
      </c>
      <c r="F11" s="33"/>
      <c r="G11" s="27">
        <v>1</v>
      </c>
      <c r="H11" s="33"/>
      <c r="I11" s="33"/>
      <c r="J11" s="27">
        <v>2</v>
      </c>
      <c r="K11" s="27">
        <v>1</v>
      </c>
      <c r="L11" s="27">
        <v>2</v>
      </c>
      <c r="M11" s="23">
        <f t="shared" si="0"/>
        <v>9.5</v>
      </c>
    </row>
    <row r="12" spans="1:16">
      <c r="A12" s="33">
        <v>20120559</v>
      </c>
      <c r="B12" s="33"/>
      <c r="C12" s="33" t="s">
        <v>30</v>
      </c>
      <c r="D12" s="27">
        <v>2</v>
      </c>
      <c r="E12" s="27">
        <v>1.5</v>
      </c>
      <c r="F12" s="33"/>
      <c r="G12" s="33"/>
      <c r="H12" s="27">
        <v>1</v>
      </c>
      <c r="I12" s="33"/>
      <c r="J12" s="27">
        <v>2</v>
      </c>
      <c r="K12" s="27">
        <v>1</v>
      </c>
      <c r="L12" s="27">
        <v>2</v>
      </c>
      <c r="M12" s="23">
        <f t="shared" si="0"/>
        <v>9.5</v>
      </c>
    </row>
    <row r="13" spans="1:16">
      <c r="A13" s="33">
        <v>20120561</v>
      </c>
      <c r="B13" s="33"/>
      <c r="C13" s="33" t="s">
        <v>30</v>
      </c>
      <c r="D13" s="27">
        <v>2</v>
      </c>
      <c r="E13" s="27">
        <v>1.5</v>
      </c>
      <c r="F13" s="33"/>
      <c r="G13" s="27">
        <v>1</v>
      </c>
      <c r="H13" s="27">
        <v>1</v>
      </c>
      <c r="I13" s="33"/>
      <c r="J13" s="27">
        <v>2</v>
      </c>
      <c r="K13" s="27">
        <v>1</v>
      </c>
      <c r="L13" s="27">
        <v>2</v>
      </c>
      <c r="M13" s="23">
        <f t="shared" si="0"/>
        <v>10</v>
      </c>
    </row>
    <row r="14" spans="1:16">
      <c r="A14" s="33">
        <v>20120216</v>
      </c>
      <c r="B14" s="33"/>
      <c r="C14" s="33" t="s">
        <v>31</v>
      </c>
      <c r="D14" s="13">
        <v>1</v>
      </c>
      <c r="E14" s="13">
        <v>1.5</v>
      </c>
      <c r="F14" s="33"/>
      <c r="G14" s="13">
        <v>1</v>
      </c>
      <c r="H14" s="13">
        <v>2</v>
      </c>
      <c r="I14" s="16">
        <v>1</v>
      </c>
      <c r="J14" s="16">
        <v>2</v>
      </c>
      <c r="K14" s="13">
        <v>2</v>
      </c>
      <c r="L14" s="13">
        <v>2</v>
      </c>
      <c r="M14" s="23">
        <f t="shared" si="0"/>
        <v>10</v>
      </c>
    </row>
    <row r="15" spans="1:16">
      <c r="A15" s="33">
        <v>20120228</v>
      </c>
      <c r="B15" s="33"/>
      <c r="C15" s="33" t="s">
        <v>31</v>
      </c>
      <c r="D15" s="33"/>
      <c r="E15" s="13">
        <v>1.5</v>
      </c>
      <c r="F15" s="33"/>
      <c r="G15" s="33"/>
      <c r="H15" s="33"/>
      <c r="I15" s="16">
        <v>1</v>
      </c>
      <c r="J15" s="3"/>
      <c r="K15" s="13">
        <v>1</v>
      </c>
      <c r="L15" s="13">
        <v>1</v>
      </c>
      <c r="M15" s="23">
        <f t="shared" si="0"/>
        <v>4.5</v>
      </c>
    </row>
    <row r="16" spans="1:16">
      <c r="A16" s="33">
        <v>20120229</v>
      </c>
      <c r="B16" s="33"/>
      <c r="C16" s="33" t="s">
        <v>31</v>
      </c>
      <c r="D16" s="13">
        <v>1</v>
      </c>
      <c r="E16" s="13">
        <v>1.5</v>
      </c>
      <c r="F16" s="33"/>
      <c r="G16" s="13">
        <v>1</v>
      </c>
      <c r="H16" s="13">
        <v>1</v>
      </c>
      <c r="I16" s="16">
        <v>1</v>
      </c>
      <c r="J16" s="16">
        <v>1</v>
      </c>
      <c r="K16" s="3"/>
      <c r="L16" s="3"/>
      <c r="M16" s="23">
        <f t="shared" si="0"/>
        <v>6.5</v>
      </c>
    </row>
    <row r="17" spans="1:13">
      <c r="A17" s="33">
        <v>20120230</v>
      </c>
      <c r="B17" s="33"/>
      <c r="C17" s="33" t="s">
        <v>31</v>
      </c>
      <c r="D17" s="13">
        <v>1</v>
      </c>
      <c r="E17" s="13">
        <v>1.5</v>
      </c>
      <c r="F17" s="33"/>
      <c r="G17" s="13">
        <v>1</v>
      </c>
      <c r="H17" s="13">
        <v>1</v>
      </c>
      <c r="I17" s="16">
        <v>1</v>
      </c>
      <c r="J17" s="16">
        <v>1</v>
      </c>
      <c r="K17" s="3"/>
      <c r="L17" s="3"/>
      <c r="M17" s="23">
        <f t="shared" si="0"/>
        <v>6.5</v>
      </c>
    </row>
    <row r="18" spans="1:13">
      <c r="A18" s="33">
        <v>20120231</v>
      </c>
      <c r="B18" s="33"/>
      <c r="C18" s="33" t="s">
        <v>31</v>
      </c>
      <c r="D18" s="13">
        <v>1</v>
      </c>
      <c r="E18" s="13">
        <v>1.5</v>
      </c>
      <c r="F18" s="33"/>
      <c r="G18" s="13">
        <v>1</v>
      </c>
      <c r="H18" s="13">
        <v>1</v>
      </c>
      <c r="I18" s="16">
        <v>1</v>
      </c>
      <c r="J18" s="16">
        <v>1</v>
      </c>
      <c r="K18" s="13">
        <v>1</v>
      </c>
      <c r="L18" s="13">
        <v>2</v>
      </c>
      <c r="M18" s="23">
        <f t="shared" si="0"/>
        <v>9.5</v>
      </c>
    </row>
    <row r="19" spans="1:13">
      <c r="A19" s="33">
        <v>20120232</v>
      </c>
      <c r="B19" s="33"/>
      <c r="C19" s="33" t="s">
        <v>31</v>
      </c>
      <c r="D19" s="13">
        <v>1</v>
      </c>
      <c r="E19" s="13">
        <v>1.5</v>
      </c>
      <c r="F19" s="33"/>
      <c r="G19" s="13">
        <v>1</v>
      </c>
      <c r="H19" s="13">
        <v>1</v>
      </c>
      <c r="I19" s="16">
        <v>1</v>
      </c>
      <c r="J19" s="16">
        <v>1</v>
      </c>
      <c r="K19" s="13">
        <v>1</v>
      </c>
      <c r="L19" s="13">
        <v>1</v>
      </c>
      <c r="M19" s="23">
        <f t="shared" si="0"/>
        <v>8.5</v>
      </c>
    </row>
    <row r="20" spans="1:13">
      <c r="A20" s="33">
        <v>20120233</v>
      </c>
      <c r="B20" s="33"/>
      <c r="C20" s="33" t="s">
        <v>31</v>
      </c>
      <c r="D20" s="13">
        <v>1</v>
      </c>
      <c r="E20" s="13">
        <v>1.5</v>
      </c>
      <c r="F20" s="33"/>
      <c r="G20" s="13">
        <v>1</v>
      </c>
      <c r="H20" s="13">
        <v>1</v>
      </c>
      <c r="I20" s="16">
        <v>1</v>
      </c>
      <c r="J20" s="16">
        <v>1</v>
      </c>
      <c r="K20" s="13">
        <v>1</v>
      </c>
      <c r="L20" s="3"/>
      <c r="M20" s="23">
        <f t="shared" si="0"/>
        <v>7.5</v>
      </c>
    </row>
    <row r="21" spans="1:13">
      <c r="A21" s="33">
        <v>20120234</v>
      </c>
      <c r="B21" s="33"/>
      <c r="C21" s="33" t="s">
        <v>31</v>
      </c>
      <c r="D21" s="13">
        <v>1</v>
      </c>
      <c r="E21" s="13">
        <v>1.5</v>
      </c>
      <c r="F21" s="33"/>
      <c r="G21" s="13">
        <v>1</v>
      </c>
      <c r="H21" s="13">
        <v>1</v>
      </c>
      <c r="I21" s="16">
        <v>1</v>
      </c>
      <c r="J21" s="16">
        <v>1</v>
      </c>
      <c r="K21" s="13">
        <v>1</v>
      </c>
      <c r="L21" s="13">
        <v>1</v>
      </c>
      <c r="M21" s="23">
        <f t="shared" si="0"/>
        <v>8.5</v>
      </c>
    </row>
    <row r="22" spans="1:13">
      <c r="A22" s="33">
        <v>20120235</v>
      </c>
      <c r="B22" s="33"/>
      <c r="C22" s="33" t="s">
        <v>31</v>
      </c>
      <c r="D22" s="13">
        <v>1</v>
      </c>
      <c r="E22" s="13">
        <v>1.5</v>
      </c>
      <c r="F22" s="33"/>
      <c r="G22" s="33"/>
      <c r="H22" s="13">
        <v>1</v>
      </c>
      <c r="I22" s="16">
        <v>1</v>
      </c>
      <c r="J22" s="16">
        <v>1</v>
      </c>
      <c r="K22" s="13">
        <v>1.5</v>
      </c>
      <c r="L22" s="13">
        <v>1</v>
      </c>
      <c r="M22" s="23">
        <f t="shared" si="0"/>
        <v>8</v>
      </c>
    </row>
    <row r="23" spans="1:13">
      <c r="A23" s="33">
        <v>20120236</v>
      </c>
      <c r="B23" s="33"/>
      <c r="C23" s="33" t="s">
        <v>31</v>
      </c>
      <c r="D23" s="13">
        <v>1</v>
      </c>
      <c r="E23" s="13">
        <v>1.5</v>
      </c>
      <c r="F23" s="33"/>
      <c r="G23" s="13">
        <v>1</v>
      </c>
      <c r="H23" s="13">
        <v>2</v>
      </c>
      <c r="I23" s="16">
        <v>1</v>
      </c>
      <c r="J23" s="16">
        <v>1</v>
      </c>
      <c r="K23" s="13">
        <v>1</v>
      </c>
      <c r="L23" s="13">
        <v>1</v>
      </c>
      <c r="M23" s="23">
        <f t="shared" si="0"/>
        <v>9.5</v>
      </c>
    </row>
    <row r="24" spans="1:13">
      <c r="A24" s="33">
        <v>20120237</v>
      </c>
      <c r="B24" s="33"/>
      <c r="C24" s="33" t="s">
        <v>31</v>
      </c>
      <c r="D24" s="13">
        <v>1</v>
      </c>
      <c r="E24" s="13">
        <v>1.5</v>
      </c>
      <c r="F24" s="33"/>
      <c r="G24" s="13">
        <v>1</v>
      </c>
      <c r="H24" s="13">
        <v>1</v>
      </c>
      <c r="I24" s="16">
        <v>1</v>
      </c>
      <c r="J24" s="16">
        <v>1</v>
      </c>
      <c r="K24" s="13">
        <v>1</v>
      </c>
      <c r="L24" s="3"/>
      <c r="M24" s="23">
        <f t="shared" si="0"/>
        <v>7.5</v>
      </c>
    </row>
    <row r="25" spans="1:13">
      <c r="A25" s="33">
        <v>20120238</v>
      </c>
      <c r="B25" s="33"/>
      <c r="C25" s="33" t="s">
        <v>31</v>
      </c>
      <c r="D25" s="13">
        <v>1</v>
      </c>
      <c r="E25" s="13">
        <v>1.5</v>
      </c>
      <c r="F25" s="33"/>
      <c r="G25" s="13">
        <v>1</v>
      </c>
      <c r="H25" s="33"/>
      <c r="I25" s="16">
        <v>1</v>
      </c>
      <c r="J25" s="16">
        <v>1</v>
      </c>
      <c r="K25" s="3"/>
      <c r="L25" s="3"/>
      <c r="M25" s="23">
        <f t="shared" si="0"/>
        <v>5.5</v>
      </c>
    </row>
    <row r="26" spans="1:13">
      <c r="A26" s="33">
        <v>20120242</v>
      </c>
      <c r="B26" s="33"/>
      <c r="C26" s="33" t="s">
        <v>31</v>
      </c>
      <c r="D26" s="13">
        <v>1</v>
      </c>
      <c r="E26" s="13">
        <v>1.5</v>
      </c>
      <c r="F26" s="33"/>
      <c r="G26" s="13">
        <v>1</v>
      </c>
      <c r="H26" s="13">
        <v>1</v>
      </c>
      <c r="I26" s="16">
        <v>1</v>
      </c>
      <c r="J26" s="16">
        <v>1</v>
      </c>
      <c r="K26" s="13">
        <v>1</v>
      </c>
      <c r="L26" s="13">
        <v>1</v>
      </c>
      <c r="M26" s="23">
        <f t="shared" si="0"/>
        <v>8.5</v>
      </c>
    </row>
    <row r="27" spans="1:13">
      <c r="A27" s="33">
        <v>20120243</v>
      </c>
      <c r="B27" s="33"/>
      <c r="C27" s="33" t="s">
        <v>31</v>
      </c>
      <c r="D27" s="13">
        <v>1</v>
      </c>
      <c r="E27" s="13">
        <v>1.5</v>
      </c>
      <c r="F27" s="33"/>
      <c r="G27" s="13">
        <v>1</v>
      </c>
      <c r="H27" s="13">
        <v>1</v>
      </c>
      <c r="I27" s="16">
        <v>1</v>
      </c>
      <c r="J27" s="16">
        <v>1</v>
      </c>
      <c r="K27" s="3"/>
      <c r="L27" s="3"/>
      <c r="M27" s="23">
        <f t="shared" si="0"/>
        <v>6.5</v>
      </c>
    </row>
    <row r="28" spans="1:13">
      <c r="A28" s="33">
        <v>20120244</v>
      </c>
      <c r="B28" s="33"/>
      <c r="C28" s="33" t="s">
        <v>31</v>
      </c>
      <c r="D28" s="13">
        <v>1</v>
      </c>
      <c r="E28" s="13">
        <v>1.5</v>
      </c>
      <c r="F28" s="33"/>
      <c r="G28" s="13">
        <v>1</v>
      </c>
      <c r="H28" s="13">
        <v>1</v>
      </c>
      <c r="I28" s="16">
        <v>1</v>
      </c>
      <c r="J28" s="16">
        <v>1</v>
      </c>
      <c r="K28" s="13">
        <v>1</v>
      </c>
      <c r="L28" s="13">
        <v>1</v>
      </c>
      <c r="M28" s="23">
        <f t="shared" si="0"/>
        <v>8.5</v>
      </c>
    </row>
    <row r="29" spans="1:13">
      <c r="A29" s="33">
        <v>20120246</v>
      </c>
      <c r="B29" s="33"/>
      <c r="C29" s="33" t="s">
        <v>31</v>
      </c>
      <c r="D29" s="13">
        <v>1</v>
      </c>
      <c r="E29" s="13">
        <v>1.5</v>
      </c>
      <c r="F29" s="33"/>
      <c r="G29" s="13">
        <v>1</v>
      </c>
      <c r="H29" s="13">
        <v>2</v>
      </c>
      <c r="I29" s="16">
        <v>1</v>
      </c>
      <c r="J29" s="16">
        <v>1</v>
      </c>
      <c r="K29" s="13">
        <v>1</v>
      </c>
      <c r="L29" s="3"/>
      <c r="M29" s="23">
        <f t="shared" si="0"/>
        <v>8.5</v>
      </c>
    </row>
    <row r="30" spans="1:13">
      <c r="A30" s="33">
        <v>20120247</v>
      </c>
      <c r="B30" s="33"/>
      <c r="C30" s="33" t="s">
        <v>31</v>
      </c>
      <c r="D30" s="13">
        <v>1</v>
      </c>
      <c r="E30" s="13">
        <v>1.5</v>
      </c>
      <c r="F30" s="33"/>
      <c r="G30" s="13">
        <v>1</v>
      </c>
      <c r="H30" s="13">
        <v>1</v>
      </c>
      <c r="I30" s="16">
        <v>1</v>
      </c>
      <c r="J30" s="16">
        <v>1</v>
      </c>
      <c r="K30" s="13">
        <v>1</v>
      </c>
      <c r="L30" s="13">
        <v>1</v>
      </c>
      <c r="M30" s="23">
        <f t="shared" si="0"/>
        <v>8.5</v>
      </c>
    </row>
    <row r="31" spans="1:13">
      <c r="A31" s="33">
        <v>20120249</v>
      </c>
      <c r="B31" s="33"/>
      <c r="C31" s="33" t="s">
        <v>31</v>
      </c>
      <c r="D31" s="13">
        <v>1</v>
      </c>
      <c r="E31" s="13">
        <v>1.5</v>
      </c>
      <c r="F31" s="33"/>
      <c r="G31" s="13">
        <v>1</v>
      </c>
      <c r="H31" s="13">
        <v>1</v>
      </c>
      <c r="I31" s="16">
        <v>1</v>
      </c>
      <c r="J31" s="16">
        <v>2</v>
      </c>
      <c r="K31" s="13">
        <v>2</v>
      </c>
      <c r="L31" s="13">
        <v>1</v>
      </c>
      <c r="M31" s="23">
        <f t="shared" si="0"/>
        <v>10</v>
      </c>
    </row>
    <row r="32" spans="1:13">
      <c r="A32" s="33">
        <v>20120250</v>
      </c>
      <c r="B32" s="33"/>
      <c r="C32" s="33" t="s">
        <v>31</v>
      </c>
      <c r="D32" s="13">
        <v>1</v>
      </c>
      <c r="E32" s="13">
        <v>1.5</v>
      </c>
      <c r="F32" s="33"/>
      <c r="G32" s="13">
        <v>1</v>
      </c>
      <c r="H32" s="13">
        <v>1</v>
      </c>
      <c r="I32" s="16">
        <v>1</v>
      </c>
      <c r="J32" s="16">
        <v>1</v>
      </c>
      <c r="K32" s="13">
        <v>1</v>
      </c>
      <c r="L32" s="3"/>
      <c r="M32" s="23">
        <f t="shared" si="0"/>
        <v>7.5</v>
      </c>
    </row>
    <row r="33" spans="1:13">
      <c r="A33" s="33">
        <v>20120251</v>
      </c>
      <c r="B33" s="33"/>
      <c r="C33" s="33" t="s">
        <v>31</v>
      </c>
      <c r="D33" s="13">
        <v>1</v>
      </c>
      <c r="E33" s="13">
        <v>1.5</v>
      </c>
      <c r="F33" s="33"/>
      <c r="G33" s="33"/>
      <c r="H33" s="13">
        <v>1</v>
      </c>
      <c r="I33" s="16">
        <v>1</v>
      </c>
      <c r="J33" s="3"/>
      <c r="K33" s="3"/>
      <c r="L33" s="3"/>
      <c r="M33" s="23">
        <f t="shared" si="0"/>
        <v>4.5</v>
      </c>
    </row>
    <row r="34" spans="1:13">
      <c r="A34" s="33">
        <v>20120252</v>
      </c>
      <c r="B34" s="33"/>
      <c r="C34" s="33" t="s">
        <v>31</v>
      </c>
      <c r="D34" s="13">
        <v>1</v>
      </c>
      <c r="E34" s="13">
        <v>1.5</v>
      </c>
      <c r="F34" s="33"/>
      <c r="G34" s="13">
        <v>1</v>
      </c>
      <c r="H34" s="13">
        <v>1</v>
      </c>
      <c r="I34" s="16">
        <v>1</v>
      </c>
      <c r="J34" s="16">
        <v>1</v>
      </c>
      <c r="K34" s="13">
        <v>1</v>
      </c>
      <c r="L34" s="3"/>
      <c r="M34" s="23">
        <f t="shared" si="0"/>
        <v>7.5</v>
      </c>
    </row>
    <row r="35" spans="1:13">
      <c r="A35" s="33">
        <v>20120254</v>
      </c>
      <c r="B35" s="33"/>
      <c r="C35" s="33" t="s">
        <v>31</v>
      </c>
      <c r="D35" s="13">
        <v>1</v>
      </c>
      <c r="E35" s="13">
        <v>1.5</v>
      </c>
      <c r="F35" s="33"/>
      <c r="G35" s="13">
        <v>1</v>
      </c>
      <c r="H35" s="13">
        <v>2</v>
      </c>
      <c r="I35" s="16">
        <v>1</v>
      </c>
      <c r="J35" s="16">
        <v>1</v>
      </c>
      <c r="K35" s="13">
        <v>1.5</v>
      </c>
      <c r="L35" s="3"/>
      <c r="M35" s="23">
        <f t="shared" si="0"/>
        <v>9</v>
      </c>
    </row>
    <row r="36" spans="1:13">
      <c r="A36" s="33">
        <v>20120350</v>
      </c>
      <c r="B36" s="33"/>
      <c r="C36" s="33" t="s">
        <v>31</v>
      </c>
      <c r="D36" s="13">
        <v>1</v>
      </c>
      <c r="E36" s="13">
        <v>1.5</v>
      </c>
      <c r="F36" s="33"/>
      <c r="G36" s="13">
        <v>1</v>
      </c>
      <c r="H36" s="13">
        <v>1</v>
      </c>
      <c r="I36" s="16">
        <v>1</v>
      </c>
      <c r="J36" s="16">
        <v>1</v>
      </c>
      <c r="K36" s="13">
        <v>1</v>
      </c>
      <c r="L36" s="3"/>
      <c r="M36" s="23">
        <f t="shared" si="0"/>
        <v>7.5</v>
      </c>
    </row>
    <row r="37" spans="1:13">
      <c r="A37" s="33">
        <v>20120378</v>
      </c>
      <c r="B37" s="33"/>
      <c r="C37" s="33" t="s">
        <v>31</v>
      </c>
      <c r="D37" s="13">
        <v>1</v>
      </c>
      <c r="E37" s="13">
        <v>1.5</v>
      </c>
      <c r="F37" s="33"/>
      <c r="G37" s="13">
        <v>1</v>
      </c>
      <c r="H37" s="13">
        <v>1</v>
      </c>
      <c r="I37" s="16">
        <v>1</v>
      </c>
      <c r="J37" s="16">
        <v>1</v>
      </c>
      <c r="K37" s="13">
        <v>1</v>
      </c>
      <c r="L37" s="13">
        <v>1</v>
      </c>
      <c r="M37" s="23">
        <f t="shared" si="0"/>
        <v>8.5</v>
      </c>
    </row>
    <row r="38" spans="1:13">
      <c r="A38" s="33">
        <v>20120200</v>
      </c>
      <c r="B38" s="33"/>
      <c r="C38" s="33" t="s">
        <v>32</v>
      </c>
      <c r="D38" s="11">
        <v>2</v>
      </c>
      <c r="E38" s="11">
        <v>2</v>
      </c>
      <c r="F38" s="33"/>
      <c r="G38" s="11">
        <v>1</v>
      </c>
      <c r="H38" s="33"/>
      <c r="I38" s="11">
        <v>1</v>
      </c>
      <c r="J38" s="11">
        <v>1</v>
      </c>
      <c r="K38" s="11">
        <v>1</v>
      </c>
      <c r="L38" s="11">
        <v>1</v>
      </c>
      <c r="M38" s="23">
        <f t="shared" si="0"/>
        <v>9</v>
      </c>
    </row>
    <row r="39" spans="1:13">
      <c r="A39" s="33">
        <v>20120201</v>
      </c>
      <c r="B39" s="33"/>
      <c r="C39" s="33" t="s">
        <v>32</v>
      </c>
      <c r="D39" s="11">
        <v>2</v>
      </c>
      <c r="E39" s="11">
        <v>2</v>
      </c>
      <c r="F39" s="33"/>
      <c r="G39" s="11">
        <v>1</v>
      </c>
      <c r="H39" s="33"/>
      <c r="I39" s="11">
        <v>1</v>
      </c>
      <c r="J39" s="11">
        <v>1</v>
      </c>
      <c r="K39" s="11">
        <v>1</v>
      </c>
      <c r="L39" s="11">
        <v>1</v>
      </c>
      <c r="M39" s="23">
        <f t="shared" si="0"/>
        <v>9</v>
      </c>
    </row>
    <row r="40" spans="1:13">
      <c r="A40" s="33">
        <v>20120202</v>
      </c>
      <c r="B40" s="33"/>
      <c r="C40" s="33" t="s">
        <v>32</v>
      </c>
      <c r="D40" s="11">
        <v>2</v>
      </c>
      <c r="E40" s="11">
        <v>2</v>
      </c>
      <c r="F40" s="33"/>
      <c r="G40" s="11">
        <v>1</v>
      </c>
      <c r="H40" s="11">
        <v>1</v>
      </c>
      <c r="I40" s="11">
        <v>1</v>
      </c>
      <c r="J40" s="11">
        <v>1</v>
      </c>
      <c r="K40" s="11">
        <v>1</v>
      </c>
      <c r="L40" s="11">
        <v>1</v>
      </c>
      <c r="M40" s="23">
        <f t="shared" si="0"/>
        <v>10</v>
      </c>
    </row>
    <row r="41" spans="1:13">
      <c r="A41" s="33">
        <v>20120203</v>
      </c>
      <c r="B41" s="33"/>
      <c r="C41" s="33" t="s">
        <v>32</v>
      </c>
      <c r="D41" s="11">
        <v>2</v>
      </c>
      <c r="E41" s="11">
        <v>2</v>
      </c>
      <c r="F41" s="33"/>
      <c r="G41" s="11">
        <v>1</v>
      </c>
      <c r="H41" s="11">
        <v>1</v>
      </c>
      <c r="I41" s="11">
        <v>1</v>
      </c>
      <c r="J41" s="11">
        <v>1</v>
      </c>
      <c r="K41" s="11">
        <v>1</v>
      </c>
      <c r="L41" s="11">
        <v>1</v>
      </c>
      <c r="M41" s="23">
        <f t="shared" si="0"/>
        <v>10</v>
      </c>
    </row>
    <row r="42" spans="1:13">
      <c r="A42" s="33">
        <v>20120205</v>
      </c>
      <c r="B42" s="33"/>
      <c r="C42" s="33" t="s">
        <v>32</v>
      </c>
      <c r="D42" s="11">
        <v>2</v>
      </c>
      <c r="E42" s="11">
        <v>2</v>
      </c>
      <c r="F42" s="33"/>
      <c r="G42" s="11">
        <v>1</v>
      </c>
      <c r="H42" s="33"/>
      <c r="I42" s="11">
        <v>1</v>
      </c>
      <c r="J42" s="11">
        <v>1</v>
      </c>
      <c r="K42" s="11">
        <v>1</v>
      </c>
      <c r="L42" s="11">
        <v>1</v>
      </c>
      <c r="M42" s="23">
        <f t="shared" si="0"/>
        <v>9</v>
      </c>
    </row>
    <row r="43" spans="1:13">
      <c r="A43" s="33">
        <v>20120206</v>
      </c>
      <c r="B43" s="33"/>
      <c r="C43" s="33" t="s">
        <v>32</v>
      </c>
      <c r="D43" s="11">
        <v>2</v>
      </c>
      <c r="E43" s="11">
        <v>2</v>
      </c>
      <c r="F43" s="33"/>
      <c r="G43" s="11">
        <v>1</v>
      </c>
      <c r="H43" s="11">
        <v>1</v>
      </c>
      <c r="I43" s="11">
        <v>1</v>
      </c>
      <c r="J43" s="11">
        <v>1</v>
      </c>
      <c r="K43" s="11">
        <v>1</v>
      </c>
      <c r="L43" s="11">
        <v>1</v>
      </c>
      <c r="M43" s="23">
        <f t="shared" si="0"/>
        <v>10</v>
      </c>
    </row>
    <row r="44" spans="1:13">
      <c r="A44" s="33">
        <v>20120207</v>
      </c>
      <c r="B44" s="33"/>
      <c r="C44" s="33" t="s">
        <v>32</v>
      </c>
      <c r="D44" s="11">
        <v>2</v>
      </c>
      <c r="E44" s="11">
        <v>2</v>
      </c>
      <c r="F44" s="33"/>
      <c r="G44" s="11">
        <v>1</v>
      </c>
      <c r="H44" s="11">
        <v>1</v>
      </c>
      <c r="I44" s="11">
        <v>1</v>
      </c>
      <c r="J44" s="11">
        <v>1</v>
      </c>
      <c r="K44" s="11">
        <v>1</v>
      </c>
      <c r="L44" s="11">
        <v>1</v>
      </c>
      <c r="M44" s="23">
        <f t="shared" si="0"/>
        <v>10</v>
      </c>
    </row>
    <row r="45" spans="1:13">
      <c r="A45" s="33">
        <v>20120209</v>
      </c>
      <c r="B45" s="33"/>
      <c r="C45" s="33" t="s">
        <v>32</v>
      </c>
      <c r="D45" s="11">
        <v>2</v>
      </c>
      <c r="E45" s="11">
        <v>2</v>
      </c>
      <c r="F45" s="33"/>
      <c r="G45" s="11">
        <v>1</v>
      </c>
      <c r="H45" s="11">
        <v>1</v>
      </c>
      <c r="I45" s="11">
        <v>1</v>
      </c>
      <c r="J45" s="11">
        <v>1</v>
      </c>
      <c r="K45" s="11">
        <v>1</v>
      </c>
      <c r="L45" s="11">
        <v>1</v>
      </c>
      <c r="M45" s="23">
        <f t="shared" si="0"/>
        <v>10</v>
      </c>
    </row>
    <row r="46" spans="1:13">
      <c r="A46" s="33">
        <v>20120210</v>
      </c>
      <c r="B46" s="33"/>
      <c r="C46" s="33" t="s">
        <v>32</v>
      </c>
      <c r="D46" s="11">
        <v>2</v>
      </c>
      <c r="E46" s="11">
        <v>2</v>
      </c>
      <c r="F46" s="33"/>
      <c r="G46" s="11">
        <v>1</v>
      </c>
      <c r="H46" s="11">
        <v>1</v>
      </c>
      <c r="I46" s="11">
        <v>1</v>
      </c>
      <c r="J46" s="11">
        <v>1</v>
      </c>
      <c r="K46" s="11">
        <v>1</v>
      </c>
      <c r="L46" s="11">
        <v>1</v>
      </c>
      <c r="M46" s="23">
        <f t="shared" si="0"/>
        <v>10</v>
      </c>
    </row>
    <row r="47" spans="1:13">
      <c r="A47" s="33">
        <v>20120212</v>
      </c>
      <c r="B47" s="33"/>
      <c r="C47" s="33" t="s">
        <v>32</v>
      </c>
      <c r="D47" s="11">
        <v>2</v>
      </c>
      <c r="E47" s="11">
        <v>2</v>
      </c>
      <c r="F47" s="33"/>
      <c r="G47" s="11">
        <v>1</v>
      </c>
      <c r="H47" s="11">
        <v>1</v>
      </c>
      <c r="I47" s="11">
        <v>1</v>
      </c>
      <c r="J47" s="11">
        <v>1</v>
      </c>
      <c r="K47" s="11">
        <v>1</v>
      </c>
      <c r="L47" s="11">
        <v>1</v>
      </c>
      <c r="M47" s="23">
        <f t="shared" si="0"/>
        <v>10</v>
      </c>
    </row>
    <row r="48" spans="1:13">
      <c r="A48" s="33">
        <v>20120213</v>
      </c>
      <c r="B48" s="33"/>
      <c r="C48" s="33" t="s">
        <v>32</v>
      </c>
      <c r="D48" s="11">
        <v>2</v>
      </c>
      <c r="E48" s="11">
        <v>2</v>
      </c>
      <c r="F48" s="33"/>
      <c r="G48" s="11">
        <v>1</v>
      </c>
      <c r="H48" s="33"/>
      <c r="I48" s="11">
        <v>1</v>
      </c>
      <c r="J48" s="11">
        <v>1</v>
      </c>
      <c r="K48" s="11">
        <v>1</v>
      </c>
      <c r="L48" s="11">
        <v>1</v>
      </c>
      <c r="M48" s="23">
        <f t="shared" si="0"/>
        <v>9</v>
      </c>
    </row>
    <row r="49" spans="1:13">
      <c r="A49" s="33">
        <v>20120214</v>
      </c>
      <c r="B49" s="33"/>
      <c r="C49" s="33" t="s">
        <v>32</v>
      </c>
      <c r="D49" s="11">
        <v>2</v>
      </c>
      <c r="E49" s="11">
        <v>2</v>
      </c>
      <c r="F49" s="33"/>
      <c r="G49" s="11">
        <v>1</v>
      </c>
      <c r="H49" s="11">
        <v>1</v>
      </c>
      <c r="I49" s="11">
        <v>1</v>
      </c>
      <c r="J49" s="11">
        <v>1</v>
      </c>
      <c r="K49" s="11">
        <v>1</v>
      </c>
      <c r="L49" s="11">
        <v>1</v>
      </c>
      <c r="M49" s="23">
        <f t="shared" si="0"/>
        <v>10</v>
      </c>
    </row>
    <row r="50" spans="1:13">
      <c r="A50" s="33">
        <v>20120215</v>
      </c>
      <c r="B50" s="33"/>
      <c r="C50" s="33" t="s">
        <v>32</v>
      </c>
      <c r="D50" s="33"/>
      <c r="E50" s="11">
        <v>2</v>
      </c>
      <c r="F50" s="33"/>
      <c r="G50" s="11">
        <v>1</v>
      </c>
      <c r="H50" s="11">
        <v>1</v>
      </c>
      <c r="I50" s="11">
        <v>1</v>
      </c>
      <c r="J50" s="11">
        <v>1</v>
      </c>
      <c r="K50" s="11">
        <v>1</v>
      </c>
      <c r="L50" s="11">
        <v>1</v>
      </c>
      <c r="M50" s="23">
        <f t="shared" si="0"/>
        <v>8</v>
      </c>
    </row>
    <row r="51" spans="1:13">
      <c r="A51" s="33">
        <v>20120219</v>
      </c>
      <c r="B51" s="33"/>
      <c r="C51" s="33" t="s">
        <v>32</v>
      </c>
      <c r="D51" s="11">
        <v>2</v>
      </c>
      <c r="E51" s="11">
        <v>2</v>
      </c>
      <c r="F51" s="33"/>
      <c r="G51" s="33"/>
      <c r="H51" s="33"/>
      <c r="I51" s="11">
        <v>1</v>
      </c>
      <c r="J51" s="11">
        <v>1</v>
      </c>
      <c r="K51" s="11">
        <v>1</v>
      </c>
      <c r="L51" s="11">
        <v>1</v>
      </c>
      <c r="M51" s="23">
        <f t="shared" si="0"/>
        <v>8</v>
      </c>
    </row>
    <row r="52" spans="1:13">
      <c r="A52" s="33">
        <v>20120221</v>
      </c>
      <c r="B52" s="33"/>
      <c r="C52" s="33" t="s">
        <v>32</v>
      </c>
      <c r="D52" s="33"/>
      <c r="E52" s="33"/>
      <c r="F52" s="33"/>
      <c r="G52" s="11">
        <v>1</v>
      </c>
      <c r="H52" s="11">
        <v>1</v>
      </c>
      <c r="I52" s="11">
        <v>1</v>
      </c>
      <c r="J52" s="11">
        <v>1</v>
      </c>
      <c r="K52" s="11">
        <v>1</v>
      </c>
      <c r="L52" s="11">
        <v>1</v>
      </c>
      <c r="M52" s="23">
        <f t="shared" si="0"/>
        <v>6</v>
      </c>
    </row>
    <row r="53" spans="1:13">
      <c r="A53" s="33">
        <v>20120222</v>
      </c>
      <c r="B53" s="33"/>
      <c r="C53" s="33" t="s">
        <v>32</v>
      </c>
      <c r="D53" s="11">
        <v>2</v>
      </c>
      <c r="E53" s="11">
        <v>2</v>
      </c>
      <c r="F53" s="33"/>
      <c r="G53" s="11">
        <v>1</v>
      </c>
      <c r="H53" s="11">
        <v>1</v>
      </c>
      <c r="I53" s="11">
        <v>1</v>
      </c>
      <c r="J53" s="11">
        <v>1</v>
      </c>
      <c r="K53" s="11">
        <v>1</v>
      </c>
      <c r="L53" s="11">
        <v>1</v>
      </c>
      <c r="M53" s="23">
        <f t="shared" si="0"/>
        <v>10</v>
      </c>
    </row>
    <row r="54" spans="1:13">
      <c r="A54" s="33">
        <v>20120223</v>
      </c>
      <c r="B54" s="33"/>
      <c r="C54" s="33" t="s">
        <v>32</v>
      </c>
      <c r="D54" s="11">
        <v>2</v>
      </c>
      <c r="E54" s="11">
        <v>2</v>
      </c>
      <c r="F54" s="33"/>
      <c r="G54" s="11">
        <v>1</v>
      </c>
      <c r="H54" s="11">
        <v>1</v>
      </c>
      <c r="I54" s="11">
        <v>1</v>
      </c>
      <c r="J54" s="11">
        <v>1</v>
      </c>
      <c r="K54" s="11">
        <v>1</v>
      </c>
      <c r="L54" s="11">
        <v>1</v>
      </c>
      <c r="M54" s="23">
        <f t="shared" si="0"/>
        <v>10</v>
      </c>
    </row>
    <row r="55" spans="1:13">
      <c r="A55" s="33">
        <v>20120225</v>
      </c>
      <c r="B55" s="33"/>
      <c r="C55" s="33" t="s">
        <v>32</v>
      </c>
      <c r="D55" s="11">
        <v>2</v>
      </c>
      <c r="E55" s="11">
        <v>2</v>
      </c>
      <c r="F55" s="33"/>
      <c r="G55" s="11">
        <v>1</v>
      </c>
      <c r="H55" s="11">
        <v>1</v>
      </c>
      <c r="I55" s="11">
        <v>1</v>
      </c>
      <c r="J55" s="11">
        <v>1</v>
      </c>
      <c r="K55" s="11">
        <v>1</v>
      </c>
      <c r="L55" s="11">
        <v>1</v>
      </c>
      <c r="M55" s="23">
        <f t="shared" si="0"/>
        <v>10</v>
      </c>
    </row>
    <row r="56" spans="1:13">
      <c r="A56" s="33">
        <v>20120226</v>
      </c>
      <c r="B56" s="33"/>
      <c r="C56" s="33" t="s">
        <v>32</v>
      </c>
      <c r="D56" s="11">
        <v>2</v>
      </c>
      <c r="E56" s="11">
        <v>2</v>
      </c>
      <c r="F56" s="33"/>
      <c r="G56" s="11">
        <v>1</v>
      </c>
      <c r="H56" s="33"/>
      <c r="I56" s="11">
        <v>1</v>
      </c>
      <c r="J56" s="11">
        <v>1</v>
      </c>
      <c r="K56" s="11">
        <v>1</v>
      </c>
      <c r="L56" s="11">
        <v>1</v>
      </c>
      <c r="M56" s="23">
        <f t="shared" si="0"/>
        <v>9</v>
      </c>
    </row>
    <row r="57" spans="1:13">
      <c r="A57" s="33">
        <v>20120227</v>
      </c>
      <c r="B57" s="33"/>
      <c r="C57" s="33" t="s">
        <v>32</v>
      </c>
      <c r="D57" s="11">
        <v>2</v>
      </c>
      <c r="E57" s="11">
        <v>2</v>
      </c>
      <c r="F57" s="33"/>
      <c r="G57" s="11">
        <v>1</v>
      </c>
      <c r="H57" s="11">
        <v>1</v>
      </c>
      <c r="I57" s="11">
        <v>1</v>
      </c>
      <c r="J57" s="11">
        <v>1</v>
      </c>
      <c r="K57" s="11">
        <v>1</v>
      </c>
      <c r="L57" s="11">
        <v>1</v>
      </c>
      <c r="M57" s="23">
        <f t="shared" si="0"/>
        <v>10</v>
      </c>
    </row>
    <row r="58" spans="1:13">
      <c r="A58" s="33">
        <v>20120245</v>
      </c>
      <c r="B58" s="33"/>
      <c r="C58" s="33" t="s">
        <v>32</v>
      </c>
      <c r="D58" s="11">
        <v>2</v>
      </c>
      <c r="E58" s="11">
        <v>2</v>
      </c>
      <c r="F58" s="33"/>
      <c r="G58" s="33"/>
      <c r="H58" s="11">
        <v>1</v>
      </c>
      <c r="I58" s="11">
        <v>1</v>
      </c>
      <c r="J58" s="11">
        <v>1</v>
      </c>
      <c r="K58" s="11">
        <v>1</v>
      </c>
      <c r="L58" s="11">
        <v>1</v>
      </c>
      <c r="M58" s="23">
        <f t="shared" si="0"/>
        <v>9</v>
      </c>
    </row>
    <row r="59" spans="1:13">
      <c r="A59" s="33">
        <v>20120283</v>
      </c>
      <c r="B59" s="33"/>
      <c r="C59" s="33" t="s">
        <v>32</v>
      </c>
      <c r="D59" s="11">
        <v>2</v>
      </c>
      <c r="E59" s="11">
        <v>2</v>
      </c>
      <c r="F59" s="33"/>
      <c r="G59" s="33"/>
      <c r="H59" s="33"/>
      <c r="I59" s="11">
        <v>1</v>
      </c>
      <c r="J59" s="11">
        <v>1</v>
      </c>
      <c r="K59" s="11">
        <v>1</v>
      </c>
      <c r="L59" s="11">
        <v>1</v>
      </c>
      <c r="M59" s="23">
        <f t="shared" si="0"/>
        <v>8</v>
      </c>
    </row>
    <row r="60" spans="1:13">
      <c r="A60" s="33">
        <v>20120364</v>
      </c>
      <c r="B60" s="33"/>
      <c r="C60" s="33" t="s">
        <v>32</v>
      </c>
      <c r="D60" s="11">
        <v>2</v>
      </c>
      <c r="E60" s="11">
        <v>2</v>
      </c>
      <c r="F60" s="33"/>
      <c r="G60" s="11">
        <v>1</v>
      </c>
      <c r="H60" s="11">
        <v>1</v>
      </c>
      <c r="I60" s="11">
        <v>1</v>
      </c>
      <c r="J60" s="11">
        <v>1</v>
      </c>
      <c r="K60" s="11">
        <v>1</v>
      </c>
      <c r="L60" s="11">
        <v>1</v>
      </c>
      <c r="M60" s="23">
        <f t="shared" si="0"/>
        <v>10</v>
      </c>
    </row>
    <row r="61" spans="1:13">
      <c r="A61" s="33">
        <v>20120381</v>
      </c>
      <c r="B61" s="33"/>
      <c r="C61" s="33" t="s">
        <v>32</v>
      </c>
      <c r="D61" s="11">
        <v>2</v>
      </c>
      <c r="E61" s="11">
        <v>2</v>
      </c>
      <c r="F61" s="33"/>
      <c r="G61" s="11">
        <v>1</v>
      </c>
      <c r="H61" s="11">
        <v>1</v>
      </c>
      <c r="I61" s="11">
        <v>1</v>
      </c>
      <c r="J61" s="11">
        <v>1</v>
      </c>
      <c r="K61" s="11">
        <v>1</v>
      </c>
      <c r="L61" s="11">
        <v>1</v>
      </c>
      <c r="M61" s="23">
        <f t="shared" si="0"/>
        <v>10</v>
      </c>
    </row>
    <row r="62" spans="1:13">
      <c r="A62" s="33">
        <v>20120525</v>
      </c>
      <c r="B62" s="33"/>
      <c r="C62" s="33" t="s">
        <v>32</v>
      </c>
      <c r="D62" s="11">
        <v>2</v>
      </c>
      <c r="E62" s="33"/>
      <c r="F62" s="33"/>
      <c r="G62" s="11">
        <v>1</v>
      </c>
      <c r="H62" s="11">
        <v>1</v>
      </c>
      <c r="I62" s="11">
        <v>1</v>
      </c>
      <c r="J62" s="11">
        <v>1</v>
      </c>
      <c r="K62" s="11">
        <v>1</v>
      </c>
      <c r="L62" s="11">
        <v>1</v>
      </c>
      <c r="M62" s="23">
        <f t="shared" si="0"/>
        <v>8</v>
      </c>
    </row>
    <row r="63" spans="1:13">
      <c r="A63" s="33">
        <v>20120106</v>
      </c>
      <c r="B63" s="33"/>
      <c r="C63" s="33" t="s">
        <v>33</v>
      </c>
      <c r="D63" s="14">
        <v>2</v>
      </c>
      <c r="E63" s="14">
        <v>1.5</v>
      </c>
      <c r="F63" s="33"/>
      <c r="G63" s="14">
        <v>1</v>
      </c>
      <c r="H63" s="14">
        <v>2</v>
      </c>
      <c r="I63" s="14">
        <v>1</v>
      </c>
      <c r="J63" s="14">
        <v>2</v>
      </c>
      <c r="K63" s="14">
        <v>1</v>
      </c>
      <c r="L63" s="14">
        <v>1</v>
      </c>
      <c r="M63" s="23">
        <f t="shared" si="0"/>
        <v>10</v>
      </c>
    </row>
    <row r="64" spans="1:13">
      <c r="A64" s="33">
        <v>20120167</v>
      </c>
      <c r="B64" s="33"/>
      <c r="C64" s="33" t="s">
        <v>33</v>
      </c>
      <c r="D64" s="14">
        <v>2</v>
      </c>
      <c r="E64" s="14">
        <v>1.5</v>
      </c>
      <c r="F64" s="33"/>
      <c r="G64" s="14">
        <v>1</v>
      </c>
      <c r="H64" s="14">
        <v>2</v>
      </c>
      <c r="I64" s="14">
        <v>1</v>
      </c>
      <c r="J64" s="76"/>
      <c r="K64" s="14">
        <v>1</v>
      </c>
      <c r="L64" s="14">
        <v>1</v>
      </c>
      <c r="M64" s="23">
        <f t="shared" si="0"/>
        <v>9.5</v>
      </c>
    </row>
    <row r="65" spans="1:13">
      <c r="A65" s="33">
        <v>20120171</v>
      </c>
      <c r="B65" s="33"/>
      <c r="C65" s="33" t="s">
        <v>33</v>
      </c>
      <c r="D65" s="14">
        <v>2</v>
      </c>
      <c r="E65" s="14">
        <v>1.5</v>
      </c>
      <c r="F65" s="33"/>
      <c r="G65" s="14">
        <v>1</v>
      </c>
      <c r="H65" s="14">
        <v>2</v>
      </c>
      <c r="I65" s="14">
        <v>1</v>
      </c>
      <c r="J65" s="14">
        <v>2</v>
      </c>
      <c r="K65" s="14">
        <v>1</v>
      </c>
      <c r="L65" s="14">
        <v>1</v>
      </c>
      <c r="M65" s="23">
        <f t="shared" si="0"/>
        <v>10</v>
      </c>
    </row>
    <row r="66" spans="1:13">
      <c r="A66" s="33">
        <v>20120174</v>
      </c>
      <c r="B66" s="33"/>
      <c r="C66" s="33" t="s">
        <v>33</v>
      </c>
      <c r="D66" s="14">
        <v>2</v>
      </c>
      <c r="E66" s="14">
        <v>1.5</v>
      </c>
      <c r="F66" s="33"/>
      <c r="G66" s="14">
        <v>1</v>
      </c>
      <c r="H66" s="14">
        <v>1</v>
      </c>
      <c r="I66" s="14">
        <v>1</v>
      </c>
      <c r="J66" s="14">
        <v>2</v>
      </c>
      <c r="K66" s="14">
        <v>1</v>
      </c>
      <c r="L66" s="14">
        <v>1</v>
      </c>
      <c r="M66" s="23">
        <f t="shared" si="0"/>
        <v>10</v>
      </c>
    </row>
    <row r="67" spans="1:13">
      <c r="A67" s="33">
        <v>20120177</v>
      </c>
      <c r="B67" s="33"/>
      <c r="C67" s="33" t="s">
        <v>33</v>
      </c>
      <c r="D67" s="33"/>
      <c r="E67" s="33"/>
      <c r="F67" s="33"/>
      <c r="G67" s="33"/>
      <c r="H67" s="33"/>
      <c r="I67" s="33"/>
      <c r="J67" s="3"/>
      <c r="K67" s="76"/>
      <c r="L67" s="76"/>
      <c r="M67" s="23">
        <f t="shared" si="0"/>
        <v>0</v>
      </c>
    </row>
    <row r="68" spans="1:13">
      <c r="A68" s="33">
        <v>20120178</v>
      </c>
      <c r="B68" s="33"/>
      <c r="C68" s="33" t="s">
        <v>33</v>
      </c>
      <c r="D68" s="14">
        <v>2</v>
      </c>
      <c r="E68" s="14">
        <v>1.5</v>
      </c>
      <c r="F68" s="33"/>
      <c r="G68" s="14">
        <v>1</v>
      </c>
      <c r="H68" s="14">
        <v>1</v>
      </c>
      <c r="I68" s="14">
        <v>1</v>
      </c>
      <c r="J68" s="14">
        <v>1</v>
      </c>
      <c r="K68" s="14">
        <v>1</v>
      </c>
      <c r="L68" s="14">
        <v>1</v>
      </c>
      <c r="M68" s="23">
        <f t="shared" si="0"/>
        <v>9.5</v>
      </c>
    </row>
    <row r="69" spans="1:13">
      <c r="A69" s="33">
        <v>20120179</v>
      </c>
      <c r="B69" s="33"/>
      <c r="C69" s="33" t="s">
        <v>33</v>
      </c>
      <c r="D69" s="14">
        <v>2</v>
      </c>
      <c r="E69" s="14">
        <v>1.5</v>
      </c>
      <c r="F69" s="33"/>
      <c r="G69" s="14">
        <v>1</v>
      </c>
      <c r="H69" s="14">
        <v>2</v>
      </c>
      <c r="I69" s="14">
        <v>1</v>
      </c>
      <c r="J69" s="14">
        <v>2</v>
      </c>
      <c r="K69" s="14">
        <v>1</v>
      </c>
      <c r="L69" s="74"/>
      <c r="M69" s="23">
        <f t="shared" si="0"/>
        <v>10</v>
      </c>
    </row>
    <row r="70" spans="1:13">
      <c r="A70" s="33">
        <v>20120180</v>
      </c>
      <c r="B70" s="33"/>
      <c r="C70" s="33" t="s">
        <v>33</v>
      </c>
      <c r="D70" s="14">
        <v>2</v>
      </c>
      <c r="E70" s="14">
        <v>1.5</v>
      </c>
      <c r="F70" s="33"/>
      <c r="G70" s="14">
        <v>1</v>
      </c>
      <c r="H70" s="14">
        <v>2</v>
      </c>
      <c r="I70" s="14">
        <v>1</v>
      </c>
      <c r="J70" s="14">
        <v>0</v>
      </c>
      <c r="K70" s="14">
        <v>1</v>
      </c>
      <c r="L70" s="14">
        <v>1</v>
      </c>
      <c r="M70" s="23">
        <f t="shared" si="0"/>
        <v>9.5</v>
      </c>
    </row>
    <row r="71" spans="1:13">
      <c r="A71" s="33">
        <v>20120181</v>
      </c>
      <c r="B71" s="33"/>
      <c r="C71" s="33" t="s">
        <v>33</v>
      </c>
      <c r="D71" s="14">
        <v>2</v>
      </c>
      <c r="E71" s="14">
        <v>1.5</v>
      </c>
      <c r="F71" s="33"/>
      <c r="G71" s="14">
        <v>1</v>
      </c>
      <c r="H71" s="33"/>
      <c r="I71" s="14">
        <v>1</v>
      </c>
      <c r="J71" s="14">
        <v>0</v>
      </c>
      <c r="K71" s="14">
        <v>1</v>
      </c>
      <c r="L71" s="76"/>
      <c r="M71" s="23">
        <f t="shared" ref="M71:M134" si="1">MIN(SUM(D71:L71),10)</f>
        <v>6.5</v>
      </c>
    </row>
    <row r="72" spans="1:13">
      <c r="A72" s="33">
        <v>20120182</v>
      </c>
      <c r="B72" s="33"/>
      <c r="C72" s="33" t="s">
        <v>33</v>
      </c>
      <c r="D72" s="14">
        <v>0</v>
      </c>
      <c r="E72" s="14">
        <v>1.5</v>
      </c>
      <c r="F72" s="33"/>
      <c r="G72" s="14">
        <v>1</v>
      </c>
      <c r="H72" s="14">
        <v>0</v>
      </c>
      <c r="I72" s="33"/>
      <c r="J72" s="14">
        <v>0</v>
      </c>
      <c r="K72" s="14">
        <v>1</v>
      </c>
      <c r="L72" s="76"/>
      <c r="M72" s="23">
        <f t="shared" si="1"/>
        <v>3.5</v>
      </c>
    </row>
    <row r="73" spans="1:13">
      <c r="A73" s="33">
        <v>20120183</v>
      </c>
      <c r="B73" s="33"/>
      <c r="C73" s="33" t="s">
        <v>33</v>
      </c>
      <c r="D73" s="14">
        <v>2</v>
      </c>
      <c r="E73" s="14">
        <v>1.5</v>
      </c>
      <c r="F73" s="33"/>
      <c r="G73" s="14">
        <v>1</v>
      </c>
      <c r="H73" s="33"/>
      <c r="I73" s="14">
        <v>1</v>
      </c>
      <c r="J73" s="14">
        <v>1</v>
      </c>
      <c r="K73" s="14">
        <v>1</v>
      </c>
      <c r="L73" s="14">
        <v>1</v>
      </c>
      <c r="M73" s="23">
        <f t="shared" si="1"/>
        <v>8.5</v>
      </c>
    </row>
    <row r="74" spans="1:13">
      <c r="A74" s="33">
        <v>20120184</v>
      </c>
      <c r="B74" s="33"/>
      <c r="C74" s="33" t="s">
        <v>33</v>
      </c>
      <c r="D74" s="14">
        <v>2</v>
      </c>
      <c r="E74" s="14">
        <v>1.5</v>
      </c>
      <c r="F74" s="33"/>
      <c r="G74" s="14">
        <v>1</v>
      </c>
      <c r="H74" s="14">
        <v>1</v>
      </c>
      <c r="I74" s="14">
        <v>1</v>
      </c>
      <c r="J74" s="14">
        <v>1</v>
      </c>
      <c r="K74" s="14">
        <v>1</v>
      </c>
      <c r="L74" s="14">
        <v>1</v>
      </c>
      <c r="M74" s="23">
        <f t="shared" si="1"/>
        <v>9.5</v>
      </c>
    </row>
    <row r="75" spans="1:13">
      <c r="A75" s="33">
        <v>20120186</v>
      </c>
      <c r="B75" s="33"/>
      <c r="C75" s="33" t="s">
        <v>33</v>
      </c>
      <c r="D75" s="14">
        <v>2</v>
      </c>
      <c r="E75" s="14">
        <v>1.5</v>
      </c>
      <c r="F75" s="33"/>
      <c r="G75" s="14">
        <v>1</v>
      </c>
      <c r="H75" s="14">
        <v>2</v>
      </c>
      <c r="I75" s="14">
        <v>1</v>
      </c>
      <c r="J75" s="14">
        <v>2</v>
      </c>
      <c r="K75" s="76"/>
      <c r="L75" s="14">
        <v>1</v>
      </c>
      <c r="M75" s="23">
        <f t="shared" si="1"/>
        <v>10</v>
      </c>
    </row>
    <row r="76" spans="1:13">
      <c r="A76" s="33">
        <v>20120187</v>
      </c>
      <c r="B76" s="33"/>
      <c r="C76" s="33" t="s">
        <v>33</v>
      </c>
      <c r="D76" s="33"/>
      <c r="E76" s="33"/>
      <c r="F76" s="33"/>
      <c r="G76" s="14">
        <v>0</v>
      </c>
      <c r="H76" s="33"/>
      <c r="I76" s="33"/>
      <c r="J76" s="3"/>
      <c r="K76" s="76"/>
      <c r="L76" s="76"/>
      <c r="M76" s="23">
        <f t="shared" si="1"/>
        <v>0</v>
      </c>
    </row>
    <row r="77" spans="1:13">
      <c r="A77" s="33">
        <v>20120189</v>
      </c>
      <c r="B77" s="33"/>
      <c r="C77" s="33" t="s">
        <v>33</v>
      </c>
      <c r="D77" s="14">
        <v>2</v>
      </c>
      <c r="E77" s="14">
        <v>0</v>
      </c>
      <c r="F77" s="33"/>
      <c r="G77" s="14">
        <v>1</v>
      </c>
      <c r="H77" s="14">
        <v>0</v>
      </c>
      <c r="I77" s="33"/>
      <c r="J77" s="14">
        <v>2</v>
      </c>
      <c r="K77" s="14">
        <v>1</v>
      </c>
      <c r="L77" s="76"/>
      <c r="M77" s="23">
        <f t="shared" si="1"/>
        <v>6</v>
      </c>
    </row>
    <row r="78" spans="1:13">
      <c r="A78" s="33">
        <v>20120190</v>
      </c>
      <c r="B78" s="33"/>
      <c r="C78" s="33" t="s">
        <v>33</v>
      </c>
      <c r="D78" s="14">
        <v>2</v>
      </c>
      <c r="E78" s="14">
        <v>1.5</v>
      </c>
      <c r="F78" s="33"/>
      <c r="G78" s="14">
        <v>1</v>
      </c>
      <c r="H78" s="14">
        <v>2</v>
      </c>
      <c r="I78" s="33"/>
      <c r="J78" s="14">
        <v>2</v>
      </c>
      <c r="K78" s="14">
        <v>1</v>
      </c>
      <c r="L78" s="14">
        <v>1</v>
      </c>
      <c r="M78" s="23">
        <f t="shared" si="1"/>
        <v>10</v>
      </c>
    </row>
    <row r="79" spans="1:13">
      <c r="A79" s="33">
        <v>20120191</v>
      </c>
      <c r="B79" s="33"/>
      <c r="C79" s="33" t="s">
        <v>33</v>
      </c>
      <c r="D79" s="14">
        <v>2</v>
      </c>
      <c r="E79" s="14">
        <v>1.5</v>
      </c>
      <c r="F79" s="33"/>
      <c r="G79" s="14">
        <v>1</v>
      </c>
      <c r="H79" s="14">
        <v>2</v>
      </c>
      <c r="I79" s="14">
        <v>1</v>
      </c>
      <c r="J79" s="14">
        <v>2</v>
      </c>
      <c r="K79" s="14">
        <v>1</v>
      </c>
      <c r="L79" s="14">
        <v>1</v>
      </c>
      <c r="M79" s="23">
        <f t="shared" si="1"/>
        <v>10</v>
      </c>
    </row>
    <row r="80" spans="1:13">
      <c r="A80" s="33">
        <v>20120192</v>
      </c>
      <c r="B80" s="33"/>
      <c r="C80" s="33" t="s">
        <v>33</v>
      </c>
      <c r="D80" s="14">
        <v>2</v>
      </c>
      <c r="E80" s="14">
        <v>1.5</v>
      </c>
      <c r="F80" s="33"/>
      <c r="G80" s="14">
        <v>1</v>
      </c>
      <c r="H80" s="14">
        <v>1</v>
      </c>
      <c r="I80" s="14">
        <v>1</v>
      </c>
      <c r="J80" s="14">
        <v>1</v>
      </c>
      <c r="K80" s="14">
        <v>1</v>
      </c>
      <c r="L80" s="14">
        <v>1</v>
      </c>
      <c r="M80" s="23">
        <f t="shared" si="1"/>
        <v>9.5</v>
      </c>
    </row>
    <row r="81" spans="1:13">
      <c r="A81" s="33">
        <v>20120193</v>
      </c>
      <c r="B81" s="33"/>
      <c r="C81" s="33" t="s">
        <v>33</v>
      </c>
      <c r="D81" s="14">
        <v>2</v>
      </c>
      <c r="E81" s="14">
        <v>1.5</v>
      </c>
      <c r="F81" s="33"/>
      <c r="G81" s="14">
        <v>1</v>
      </c>
      <c r="H81" s="14">
        <v>0</v>
      </c>
      <c r="I81" s="33"/>
      <c r="J81" s="3"/>
      <c r="K81" s="76"/>
      <c r="L81" s="74"/>
      <c r="M81" s="23">
        <f t="shared" si="1"/>
        <v>4.5</v>
      </c>
    </row>
    <row r="82" spans="1:13">
      <c r="A82" s="33">
        <v>20120194</v>
      </c>
      <c r="B82" s="33"/>
      <c r="C82" s="33" t="s">
        <v>33</v>
      </c>
      <c r="D82" s="14">
        <v>2</v>
      </c>
      <c r="E82" s="14">
        <v>1.5</v>
      </c>
      <c r="F82" s="33"/>
      <c r="G82" s="14">
        <v>1</v>
      </c>
      <c r="H82" s="14">
        <v>0</v>
      </c>
      <c r="I82" s="14">
        <v>1</v>
      </c>
      <c r="J82" s="14">
        <v>0</v>
      </c>
      <c r="K82" s="76"/>
      <c r="L82" s="14">
        <v>1</v>
      </c>
      <c r="M82" s="23">
        <f t="shared" si="1"/>
        <v>6.5</v>
      </c>
    </row>
    <row r="83" spans="1:13">
      <c r="A83" s="33">
        <v>20120195</v>
      </c>
      <c r="B83" s="33"/>
      <c r="C83" s="33" t="s">
        <v>33</v>
      </c>
      <c r="D83" s="14">
        <v>2</v>
      </c>
      <c r="E83" s="14">
        <v>1.5</v>
      </c>
      <c r="F83" s="33"/>
      <c r="G83" s="14">
        <v>1</v>
      </c>
      <c r="H83" s="14">
        <v>2</v>
      </c>
      <c r="I83" s="14">
        <v>1</v>
      </c>
      <c r="J83" s="14">
        <v>1</v>
      </c>
      <c r="K83" s="14">
        <v>1</v>
      </c>
      <c r="L83" s="14">
        <v>1</v>
      </c>
      <c r="M83" s="23">
        <f t="shared" si="1"/>
        <v>10</v>
      </c>
    </row>
    <row r="84" spans="1:13">
      <c r="A84" s="33">
        <v>20120196</v>
      </c>
      <c r="B84" s="33"/>
      <c r="C84" s="33" t="s">
        <v>33</v>
      </c>
      <c r="D84" s="14">
        <v>2</v>
      </c>
      <c r="E84" s="14">
        <v>1.5</v>
      </c>
      <c r="F84" s="33"/>
      <c r="G84" s="14">
        <v>1</v>
      </c>
      <c r="H84" s="14">
        <v>1</v>
      </c>
      <c r="I84" s="14">
        <v>1</v>
      </c>
      <c r="J84" s="14">
        <v>1</v>
      </c>
      <c r="K84" s="68"/>
      <c r="L84" s="14">
        <v>1</v>
      </c>
      <c r="M84" s="23">
        <f t="shared" si="1"/>
        <v>8.5</v>
      </c>
    </row>
    <row r="85" spans="1:13">
      <c r="A85" s="33">
        <v>20120197</v>
      </c>
      <c r="B85" s="33"/>
      <c r="C85" s="33" t="s">
        <v>33</v>
      </c>
      <c r="D85" s="14">
        <v>2</v>
      </c>
      <c r="E85" s="14">
        <v>1.5</v>
      </c>
      <c r="F85" s="33"/>
      <c r="G85" s="14">
        <v>1</v>
      </c>
      <c r="H85" s="14">
        <v>1</v>
      </c>
      <c r="I85" s="33"/>
      <c r="J85" s="14">
        <v>1</v>
      </c>
      <c r="K85" s="14">
        <v>1</v>
      </c>
      <c r="L85" s="14">
        <v>1</v>
      </c>
      <c r="M85" s="23">
        <f t="shared" si="1"/>
        <v>8.5</v>
      </c>
    </row>
    <row r="86" spans="1:13">
      <c r="A86" s="33">
        <v>20120198</v>
      </c>
      <c r="B86" s="33"/>
      <c r="C86" s="33" t="s">
        <v>33</v>
      </c>
      <c r="D86" s="14">
        <v>2</v>
      </c>
      <c r="E86" s="14">
        <v>1.5</v>
      </c>
      <c r="F86" s="33"/>
      <c r="G86" s="33"/>
      <c r="H86" s="14">
        <v>2</v>
      </c>
      <c r="I86" s="14">
        <v>1</v>
      </c>
      <c r="J86" s="14">
        <v>1</v>
      </c>
      <c r="K86" s="76"/>
      <c r="L86" s="76"/>
      <c r="M86" s="23">
        <f t="shared" si="1"/>
        <v>7.5</v>
      </c>
    </row>
    <row r="87" spans="1:13">
      <c r="A87" s="33">
        <v>20120199</v>
      </c>
      <c r="B87" s="33"/>
      <c r="C87" s="33" t="s">
        <v>33</v>
      </c>
      <c r="D87" s="14">
        <v>2</v>
      </c>
      <c r="E87" s="14">
        <v>1.5</v>
      </c>
      <c r="F87" s="33"/>
      <c r="G87" s="14">
        <v>1</v>
      </c>
      <c r="H87" s="14">
        <v>2</v>
      </c>
      <c r="I87" s="14">
        <v>1</v>
      </c>
      <c r="J87" s="14">
        <v>2</v>
      </c>
      <c r="K87" s="14">
        <v>1</v>
      </c>
      <c r="L87" s="14">
        <v>1</v>
      </c>
      <c r="M87" s="23">
        <f t="shared" si="1"/>
        <v>10</v>
      </c>
    </row>
    <row r="88" spans="1:13">
      <c r="A88" s="33">
        <v>20120145</v>
      </c>
      <c r="B88" s="33"/>
      <c r="C88" s="33" t="s">
        <v>34</v>
      </c>
      <c r="D88" s="13">
        <v>1</v>
      </c>
      <c r="E88" s="13">
        <v>1.5</v>
      </c>
      <c r="F88" s="33"/>
      <c r="G88" s="14">
        <v>1</v>
      </c>
      <c r="H88" s="33"/>
      <c r="I88" s="14">
        <v>1</v>
      </c>
      <c r="J88" s="14">
        <v>1</v>
      </c>
      <c r="K88" s="3"/>
      <c r="L88" s="3"/>
      <c r="M88" s="23">
        <f t="shared" si="1"/>
        <v>5.5</v>
      </c>
    </row>
    <row r="89" spans="1:13">
      <c r="A89" s="33">
        <v>20120146</v>
      </c>
      <c r="B89" s="33"/>
      <c r="C89" s="33" t="s">
        <v>34</v>
      </c>
      <c r="D89" s="13">
        <v>1</v>
      </c>
      <c r="E89" s="33"/>
      <c r="F89" s="33"/>
      <c r="G89" s="14">
        <v>1</v>
      </c>
      <c r="H89" s="13">
        <v>1</v>
      </c>
      <c r="I89" s="14">
        <v>1</v>
      </c>
      <c r="J89" s="14">
        <v>1</v>
      </c>
      <c r="K89" s="14">
        <v>2</v>
      </c>
      <c r="L89" s="14">
        <v>1</v>
      </c>
      <c r="M89" s="23">
        <f t="shared" si="1"/>
        <v>8</v>
      </c>
    </row>
    <row r="90" spans="1:13">
      <c r="A90" s="33">
        <v>20120147</v>
      </c>
      <c r="B90" s="33"/>
      <c r="C90" s="33" t="s">
        <v>34</v>
      </c>
      <c r="D90" s="13">
        <v>1</v>
      </c>
      <c r="E90" s="13">
        <v>1.5</v>
      </c>
      <c r="F90" s="33"/>
      <c r="G90" s="14">
        <v>1</v>
      </c>
      <c r="H90" s="13">
        <v>1</v>
      </c>
      <c r="I90" s="14">
        <v>1</v>
      </c>
      <c r="J90" s="14">
        <v>2</v>
      </c>
      <c r="K90" s="14">
        <v>1</v>
      </c>
      <c r="L90" s="14">
        <v>1</v>
      </c>
      <c r="M90" s="23">
        <f t="shared" si="1"/>
        <v>9.5</v>
      </c>
    </row>
    <row r="91" spans="1:13">
      <c r="A91" s="33">
        <v>20120148</v>
      </c>
      <c r="B91" s="33"/>
      <c r="C91" s="33" t="s">
        <v>34</v>
      </c>
      <c r="D91" s="13">
        <v>1</v>
      </c>
      <c r="E91" s="33"/>
      <c r="F91" s="33"/>
      <c r="G91" s="14">
        <v>1</v>
      </c>
      <c r="H91" s="33"/>
      <c r="I91" s="14">
        <v>1</v>
      </c>
      <c r="J91" s="14">
        <v>1</v>
      </c>
      <c r="K91" s="14">
        <v>1</v>
      </c>
      <c r="L91" s="14">
        <v>1</v>
      </c>
      <c r="M91" s="23">
        <f t="shared" si="1"/>
        <v>6</v>
      </c>
    </row>
    <row r="92" spans="1:13">
      <c r="A92" s="33">
        <v>20120149</v>
      </c>
      <c r="B92" s="33"/>
      <c r="C92" s="33" t="s">
        <v>34</v>
      </c>
      <c r="D92" s="13">
        <v>2</v>
      </c>
      <c r="E92" s="13">
        <v>2</v>
      </c>
      <c r="F92" s="33"/>
      <c r="G92" s="14">
        <v>1</v>
      </c>
      <c r="H92" s="33"/>
      <c r="I92" s="14">
        <v>1</v>
      </c>
      <c r="J92" s="76"/>
      <c r="K92" s="14">
        <v>1</v>
      </c>
      <c r="L92" s="14">
        <v>2</v>
      </c>
      <c r="M92" s="23">
        <f t="shared" si="1"/>
        <v>9</v>
      </c>
    </row>
    <row r="93" spans="1:13">
      <c r="A93" s="33">
        <v>20120150</v>
      </c>
      <c r="B93" s="33"/>
      <c r="C93" s="33" t="s">
        <v>34</v>
      </c>
      <c r="D93" s="13">
        <v>2</v>
      </c>
      <c r="E93" s="13">
        <v>2</v>
      </c>
      <c r="F93" s="33"/>
      <c r="G93" s="14">
        <v>1</v>
      </c>
      <c r="H93" s="13">
        <v>2</v>
      </c>
      <c r="I93" s="14">
        <v>1</v>
      </c>
      <c r="J93" s="14">
        <v>2</v>
      </c>
      <c r="K93" s="14">
        <v>1</v>
      </c>
      <c r="L93" s="14">
        <v>2</v>
      </c>
      <c r="M93" s="23">
        <f t="shared" si="1"/>
        <v>10</v>
      </c>
    </row>
    <row r="94" spans="1:13">
      <c r="A94" s="33">
        <v>20120152</v>
      </c>
      <c r="B94" s="33"/>
      <c r="C94" s="33" t="s">
        <v>34</v>
      </c>
      <c r="D94" s="13">
        <v>2</v>
      </c>
      <c r="E94" s="13">
        <v>2</v>
      </c>
      <c r="F94" s="33"/>
      <c r="G94" s="14">
        <v>1</v>
      </c>
      <c r="H94" s="13">
        <v>1</v>
      </c>
      <c r="I94" s="14">
        <v>1</v>
      </c>
      <c r="J94" s="14">
        <v>0</v>
      </c>
      <c r="K94" s="14">
        <v>1</v>
      </c>
      <c r="L94" s="14">
        <v>1</v>
      </c>
      <c r="M94" s="23">
        <f t="shared" si="1"/>
        <v>9</v>
      </c>
    </row>
    <row r="95" spans="1:13">
      <c r="A95" s="33">
        <v>20120153</v>
      </c>
      <c r="B95" s="33"/>
      <c r="C95" s="33" t="s">
        <v>34</v>
      </c>
      <c r="D95" s="13">
        <v>2</v>
      </c>
      <c r="E95" s="13">
        <v>1.5</v>
      </c>
      <c r="F95" s="33"/>
      <c r="G95" s="14">
        <v>1</v>
      </c>
      <c r="H95" s="13">
        <v>1</v>
      </c>
      <c r="I95" s="14">
        <v>1</v>
      </c>
      <c r="J95" s="14">
        <v>0</v>
      </c>
      <c r="K95" s="14">
        <v>1</v>
      </c>
      <c r="L95" s="14">
        <v>1</v>
      </c>
      <c r="M95" s="23">
        <f t="shared" si="1"/>
        <v>8.5</v>
      </c>
    </row>
    <row r="96" spans="1:13">
      <c r="A96" s="33">
        <v>20120154</v>
      </c>
      <c r="B96" s="33"/>
      <c r="C96" s="33" t="s">
        <v>34</v>
      </c>
      <c r="D96" s="13">
        <v>2</v>
      </c>
      <c r="E96" s="13">
        <v>2</v>
      </c>
      <c r="F96" s="33"/>
      <c r="G96" s="14">
        <v>1</v>
      </c>
      <c r="H96" s="13">
        <v>1</v>
      </c>
      <c r="I96" s="14">
        <v>1</v>
      </c>
      <c r="J96" s="76"/>
      <c r="K96" s="14">
        <v>1</v>
      </c>
      <c r="L96" s="14">
        <v>1</v>
      </c>
      <c r="M96" s="23">
        <f t="shared" si="1"/>
        <v>9</v>
      </c>
    </row>
    <row r="97" spans="1:13">
      <c r="A97" s="33">
        <v>20120155</v>
      </c>
      <c r="B97" s="33"/>
      <c r="C97" s="33" t="s">
        <v>34</v>
      </c>
      <c r="D97" s="13">
        <v>1</v>
      </c>
      <c r="E97" s="13">
        <v>1.5</v>
      </c>
      <c r="F97" s="33"/>
      <c r="G97" s="14">
        <v>1</v>
      </c>
      <c r="H97" s="13">
        <v>1</v>
      </c>
      <c r="I97" s="14">
        <v>1</v>
      </c>
      <c r="J97" s="14">
        <v>1</v>
      </c>
      <c r="K97" s="14">
        <v>2</v>
      </c>
      <c r="L97" s="14">
        <v>1</v>
      </c>
      <c r="M97" s="23">
        <f t="shared" si="1"/>
        <v>9.5</v>
      </c>
    </row>
    <row r="98" spans="1:13">
      <c r="A98" s="33">
        <v>20120156</v>
      </c>
      <c r="B98" s="33"/>
      <c r="C98" s="33" t="s">
        <v>34</v>
      </c>
      <c r="D98" s="13">
        <v>1</v>
      </c>
      <c r="E98" s="13">
        <v>1.5</v>
      </c>
      <c r="F98" s="33"/>
      <c r="G98" s="33"/>
      <c r="H98" s="13">
        <v>2</v>
      </c>
      <c r="I98" s="14">
        <v>1</v>
      </c>
      <c r="J98" s="76"/>
      <c r="K98" s="14">
        <v>1</v>
      </c>
      <c r="L98" s="14">
        <v>1</v>
      </c>
      <c r="M98" s="23">
        <f t="shared" si="1"/>
        <v>7.5</v>
      </c>
    </row>
    <row r="99" spans="1:13">
      <c r="A99" s="33">
        <v>20120157</v>
      </c>
      <c r="B99" s="33"/>
      <c r="C99" s="33" t="s">
        <v>34</v>
      </c>
      <c r="D99" s="13">
        <v>2</v>
      </c>
      <c r="E99" s="13">
        <v>1.5</v>
      </c>
      <c r="F99" s="33"/>
      <c r="G99" s="14">
        <v>1</v>
      </c>
      <c r="H99" s="13">
        <v>1</v>
      </c>
      <c r="I99" s="14">
        <v>1</v>
      </c>
      <c r="J99" s="14">
        <v>2</v>
      </c>
      <c r="K99" s="14">
        <v>1</v>
      </c>
      <c r="L99" s="14">
        <v>1</v>
      </c>
      <c r="M99" s="23">
        <f t="shared" si="1"/>
        <v>10</v>
      </c>
    </row>
    <row r="100" spans="1:13">
      <c r="A100" s="33">
        <v>20120158</v>
      </c>
      <c r="B100" s="33"/>
      <c r="C100" s="33" t="s">
        <v>34</v>
      </c>
      <c r="D100" s="13">
        <v>2</v>
      </c>
      <c r="E100" s="33"/>
      <c r="F100" s="33"/>
      <c r="G100" s="33"/>
      <c r="H100" s="13">
        <v>2</v>
      </c>
      <c r="I100" s="14">
        <v>1</v>
      </c>
      <c r="J100" s="14">
        <v>2</v>
      </c>
      <c r="K100" s="14">
        <v>1</v>
      </c>
      <c r="L100" s="14">
        <v>1</v>
      </c>
      <c r="M100" s="23">
        <f t="shared" si="1"/>
        <v>9</v>
      </c>
    </row>
    <row r="101" spans="1:13">
      <c r="A101" s="33">
        <v>20120159</v>
      </c>
      <c r="B101" s="33"/>
      <c r="C101" s="33" t="s">
        <v>34</v>
      </c>
      <c r="D101" s="13">
        <v>1</v>
      </c>
      <c r="E101" s="13">
        <v>1.5</v>
      </c>
      <c r="F101" s="33"/>
      <c r="G101" s="14">
        <v>1</v>
      </c>
      <c r="H101" s="13">
        <v>1</v>
      </c>
      <c r="I101" s="14">
        <v>1</v>
      </c>
      <c r="J101" s="14">
        <v>1</v>
      </c>
      <c r="K101" s="14">
        <v>1</v>
      </c>
      <c r="L101" s="14">
        <v>1</v>
      </c>
      <c r="M101" s="23">
        <f t="shared" si="1"/>
        <v>8.5</v>
      </c>
    </row>
    <row r="102" spans="1:13">
      <c r="A102" s="33">
        <v>20120160</v>
      </c>
      <c r="B102" s="33"/>
      <c r="C102" s="33" t="s">
        <v>34</v>
      </c>
      <c r="D102" s="13">
        <v>1</v>
      </c>
      <c r="E102" s="13">
        <v>1.5</v>
      </c>
      <c r="F102" s="33"/>
      <c r="G102" s="14">
        <v>1</v>
      </c>
      <c r="H102" s="13">
        <v>1</v>
      </c>
      <c r="I102" s="14">
        <v>1</v>
      </c>
      <c r="J102" s="14">
        <v>0</v>
      </c>
      <c r="K102" s="14">
        <v>1</v>
      </c>
      <c r="L102" s="14">
        <v>1</v>
      </c>
      <c r="M102" s="23">
        <f t="shared" si="1"/>
        <v>7.5</v>
      </c>
    </row>
    <row r="103" spans="1:13">
      <c r="A103" s="33">
        <v>20120161</v>
      </c>
      <c r="B103" s="33"/>
      <c r="C103" s="33" t="s">
        <v>34</v>
      </c>
      <c r="D103" s="13">
        <v>2</v>
      </c>
      <c r="E103" s="13">
        <v>2</v>
      </c>
      <c r="F103" s="33"/>
      <c r="G103" s="33"/>
      <c r="H103" s="13">
        <v>1</v>
      </c>
      <c r="I103" s="14">
        <v>1</v>
      </c>
      <c r="J103" s="14">
        <v>0</v>
      </c>
      <c r="K103" s="68"/>
      <c r="L103" s="14">
        <v>1</v>
      </c>
      <c r="M103" s="23">
        <f t="shared" si="1"/>
        <v>7</v>
      </c>
    </row>
    <row r="104" spans="1:13">
      <c r="A104" s="33">
        <v>20120163</v>
      </c>
      <c r="B104" s="33"/>
      <c r="C104" s="33" t="s">
        <v>34</v>
      </c>
      <c r="D104" s="33"/>
      <c r="E104" s="33"/>
      <c r="F104" s="33"/>
      <c r="G104" s="33"/>
      <c r="H104" s="33"/>
      <c r="I104" s="33"/>
      <c r="J104" s="3"/>
      <c r="K104" s="76"/>
      <c r="L104" s="76"/>
      <c r="M104" s="23">
        <f t="shared" si="1"/>
        <v>0</v>
      </c>
    </row>
    <row r="105" spans="1:13">
      <c r="A105" s="33">
        <v>20120164</v>
      </c>
      <c r="B105" s="33"/>
      <c r="C105" s="33" t="s">
        <v>34</v>
      </c>
      <c r="D105" s="13">
        <v>2</v>
      </c>
      <c r="E105" s="13">
        <v>2</v>
      </c>
      <c r="F105" s="33"/>
      <c r="G105" s="14">
        <v>1</v>
      </c>
      <c r="H105" s="13">
        <v>1</v>
      </c>
      <c r="I105" s="14">
        <v>1</v>
      </c>
      <c r="J105" s="14">
        <v>1</v>
      </c>
      <c r="K105" s="14">
        <v>1</v>
      </c>
      <c r="L105" s="14">
        <v>2</v>
      </c>
      <c r="M105" s="23">
        <f t="shared" si="1"/>
        <v>10</v>
      </c>
    </row>
    <row r="106" spans="1:13">
      <c r="A106" s="33">
        <v>20120165</v>
      </c>
      <c r="B106" s="33"/>
      <c r="C106" s="33" t="s">
        <v>34</v>
      </c>
      <c r="D106" s="13">
        <v>2</v>
      </c>
      <c r="E106" s="13">
        <v>2</v>
      </c>
      <c r="F106" s="33"/>
      <c r="G106" s="14">
        <v>1</v>
      </c>
      <c r="H106" s="13">
        <v>1</v>
      </c>
      <c r="I106" s="14">
        <v>1</v>
      </c>
      <c r="J106" s="14">
        <v>2</v>
      </c>
      <c r="K106" s="14">
        <v>1</v>
      </c>
      <c r="L106" s="14">
        <v>1</v>
      </c>
      <c r="M106" s="23">
        <f t="shared" si="1"/>
        <v>10</v>
      </c>
    </row>
    <row r="107" spans="1:13">
      <c r="A107" s="33">
        <v>20120166</v>
      </c>
      <c r="B107" s="33"/>
      <c r="C107" s="33" t="s">
        <v>34</v>
      </c>
      <c r="D107" s="13">
        <v>2</v>
      </c>
      <c r="E107" s="13">
        <v>2</v>
      </c>
      <c r="F107" s="33"/>
      <c r="G107" s="14">
        <v>1</v>
      </c>
      <c r="H107" s="13">
        <v>2</v>
      </c>
      <c r="I107" s="14">
        <v>1</v>
      </c>
      <c r="J107" s="14">
        <v>2</v>
      </c>
      <c r="K107" s="14">
        <v>1</v>
      </c>
      <c r="L107" s="14">
        <v>1</v>
      </c>
      <c r="M107" s="23">
        <f t="shared" si="1"/>
        <v>10</v>
      </c>
    </row>
    <row r="108" spans="1:13">
      <c r="A108" s="33">
        <v>20120168</v>
      </c>
      <c r="B108" s="33"/>
      <c r="C108" s="33" t="s">
        <v>34</v>
      </c>
      <c r="D108" s="13">
        <v>1</v>
      </c>
      <c r="E108" s="13">
        <v>2</v>
      </c>
      <c r="F108" s="33"/>
      <c r="G108" s="14">
        <v>1</v>
      </c>
      <c r="H108" s="13">
        <v>1</v>
      </c>
      <c r="I108" s="14">
        <v>1</v>
      </c>
      <c r="J108" s="14">
        <v>1</v>
      </c>
      <c r="K108" s="14">
        <v>1</v>
      </c>
      <c r="L108" s="14">
        <v>1</v>
      </c>
      <c r="M108" s="23">
        <f t="shared" si="1"/>
        <v>9</v>
      </c>
    </row>
    <row r="109" spans="1:13">
      <c r="A109" s="33">
        <v>20120170</v>
      </c>
      <c r="B109" s="33"/>
      <c r="C109" s="33" t="s">
        <v>34</v>
      </c>
      <c r="D109" s="13">
        <v>1</v>
      </c>
      <c r="E109" s="33"/>
      <c r="F109" s="33"/>
      <c r="G109" s="14">
        <v>1</v>
      </c>
      <c r="H109" s="13">
        <v>2</v>
      </c>
      <c r="I109" s="14">
        <v>1</v>
      </c>
      <c r="J109" s="14">
        <v>1</v>
      </c>
      <c r="K109" s="14">
        <v>1</v>
      </c>
      <c r="L109" s="14">
        <v>1</v>
      </c>
      <c r="M109" s="23">
        <f t="shared" si="1"/>
        <v>8</v>
      </c>
    </row>
    <row r="110" spans="1:13">
      <c r="A110" s="33">
        <v>20120173</v>
      </c>
      <c r="B110" s="33"/>
      <c r="C110" s="33" t="s">
        <v>34</v>
      </c>
      <c r="D110" s="13">
        <v>1</v>
      </c>
      <c r="E110" s="13">
        <v>2</v>
      </c>
      <c r="F110" s="33"/>
      <c r="G110" s="14">
        <v>1</v>
      </c>
      <c r="H110" s="33"/>
      <c r="I110" s="14">
        <v>1</v>
      </c>
      <c r="J110" s="76"/>
      <c r="K110" s="14">
        <v>1</v>
      </c>
      <c r="L110" s="14">
        <v>1</v>
      </c>
      <c r="M110" s="23">
        <f t="shared" si="1"/>
        <v>7</v>
      </c>
    </row>
    <row r="111" spans="1:13">
      <c r="A111" s="33">
        <v>20120185</v>
      </c>
      <c r="B111" s="33"/>
      <c r="C111" s="33" t="s">
        <v>34</v>
      </c>
      <c r="D111" s="13">
        <v>2</v>
      </c>
      <c r="E111" s="13">
        <v>2</v>
      </c>
      <c r="F111" s="33"/>
      <c r="G111" s="14">
        <v>1</v>
      </c>
      <c r="H111" s="14">
        <v>1</v>
      </c>
      <c r="I111" s="14">
        <v>1</v>
      </c>
      <c r="J111" s="14">
        <v>1</v>
      </c>
      <c r="K111" s="14">
        <v>1</v>
      </c>
      <c r="L111" s="14">
        <v>1</v>
      </c>
      <c r="M111" s="23">
        <f t="shared" si="1"/>
        <v>10</v>
      </c>
    </row>
    <row r="112" spans="1:13">
      <c r="A112" s="33">
        <v>20080511</v>
      </c>
      <c r="B112" s="33"/>
      <c r="C112" s="33" t="s">
        <v>35</v>
      </c>
      <c r="D112" s="13">
        <v>1</v>
      </c>
      <c r="E112" s="33"/>
      <c r="F112" s="33"/>
      <c r="G112" s="14">
        <v>1</v>
      </c>
      <c r="H112" s="33"/>
      <c r="I112" s="68"/>
      <c r="J112" s="14">
        <v>2</v>
      </c>
      <c r="K112" s="14">
        <v>1</v>
      </c>
      <c r="L112" s="76"/>
      <c r="M112" s="23">
        <f t="shared" si="1"/>
        <v>5</v>
      </c>
    </row>
    <row r="113" spans="1:13">
      <c r="A113" s="33">
        <v>20120102</v>
      </c>
      <c r="B113" s="33"/>
      <c r="C113" s="33" t="s">
        <v>35</v>
      </c>
      <c r="D113" s="13">
        <v>1</v>
      </c>
      <c r="E113" s="13">
        <v>1.5</v>
      </c>
      <c r="F113" s="33"/>
      <c r="G113" s="14">
        <v>1</v>
      </c>
      <c r="H113" s="13">
        <v>2</v>
      </c>
      <c r="I113" s="14">
        <v>1</v>
      </c>
      <c r="J113" s="14">
        <v>2</v>
      </c>
      <c r="K113" s="14">
        <v>2</v>
      </c>
      <c r="L113" s="14">
        <v>1</v>
      </c>
      <c r="M113" s="23">
        <f t="shared" si="1"/>
        <v>10</v>
      </c>
    </row>
    <row r="114" spans="1:13">
      <c r="A114" s="33">
        <v>20120103</v>
      </c>
      <c r="B114" s="33"/>
      <c r="C114" s="33" t="s">
        <v>35</v>
      </c>
      <c r="D114" s="13">
        <v>1</v>
      </c>
      <c r="E114" s="13">
        <v>1.5</v>
      </c>
      <c r="F114" s="33"/>
      <c r="G114" s="14">
        <v>1</v>
      </c>
      <c r="H114" s="13">
        <v>1</v>
      </c>
      <c r="I114" s="14">
        <v>1</v>
      </c>
      <c r="J114" s="14">
        <v>0</v>
      </c>
      <c r="K114" s="14">
        <v>1</v>
      </c>
      <c r="L114" s="14">
        <v>1</v>
      </c>
      <c r="M114" s="23">
        <f t="shared" si="1"/>
        <v>7.5</v>
      </c>
    </row>
    <row r="115" spans="1:13">
      <c r="A115" s="33">
        <v>20120108</v>
      </c>
      <c r="B115" s="33"/>
      <c r="C115" s="33" t="s">
        <v>35</v>
      </c>
      <c r="D115" s="13">
        <v>2</v>
      </c>
      <c r="E115" s="13">
        <v>2</v>
      </c>
      <c r="F115" s="33"/>
      <c r="G115" s="14">
        <v>1</v>
      </c>
      <c r="H115" s="13">
        <v>2</v>
      </c>
      <c r="I115" s="14">
        <v>1</v>
      </c>
      <c r="J115" s="14">
        <v>2</v>
      </c>
      <c r="K115" s="14">
        <v>1</v>
      </c>
      <c r="L115" s="14">
        <v>1</v>
      </c>
      <c r="M115" s="23">
        <f t="shared" si="1"/>
        <v>10</v>
      </c>
    </row>
    <row r="116" spans="1:13">
      <c r="A116" s="33">
        <v>20120119</v>
      </c>
      <c r="B116" s="33"/>
      <c r="C116" s="33" t="s">
        <v>35</v>
      </c>
      <c r="D116" s="13">
        <v>1</v>
      </c>
      <c r="E116" s="13">
        <v>1.5</v>
      </c>
      <c r="F116" s="33"/>
      <c r="G116" s="14">
        <v>1</v>
      </c>
      <c r="H116" s="13">
        <v>1</v>
      </c>
      <c r="I116" s="14">
        <v>1</v>
      </c>
      <c r="J116" s="14">
        <v>2</v>
      </c>
      <c r="K116" s="14">
        <v>2</v>
      </c>
      <c r="L116" s="14">
        <v>1</v>
      </c>
      <c r="M116" s="23">
        <f t="shared" si="1"/>
        <v>10</v>
      </c>
    </row>
    <row r="117" spans="1:13">
      <c r="A117" s="33">
        <v>20120120</v>
      </c>
      <c r="B117" s="33"/>
      <c r="C117" s="33" t="s">
        <v>35</v>
      </c>
      <c r="D117" s="13">
        <v>1</v>
      </c>
      <c r="E117" s="13">
        <v>1.5</v>
      </c>
      <c r="F117" s="33"/>
      <c r="G117" s="14">
        <v>1</v>
      </c>
      <c r="H117" s="33"/>
      <c r="I117" s="14">
        <v>1</v>
      </c>
      <c r="J117" s="14">
        <v>2</v>
      </c>
      <c r="K117" s="14">
        <v>2</v>
      </c>
      <c r="L117" s="76"/>
      <c r="M117" s="23">
        <f t="shared" si="1"/>
        <v>8.5</v>
      </c>
    </row>
    <row r="118" spans="1:13">
      <c r="A118" s="33">
        <v>20120121</v>
      </c>
      <c r="B118" s="33"/>
      <c r="C118" s="33" t="s">
        <v>35</v>
      </c>
      <c r="D118" s="13">
        <v>1</v>
      </c>
      <c r="E118" s="13">
        <v>1.5</v>
      </c>
      <c r="F118" s="33"/>
      <c r="G118" s="14">
        <v>1</v>
      </c>
      <c r="H118" s="33"/>
      <c r="I118" s="14">
        <v>1</v>
      </c>
      <c r="J118" s="14">
        <v>1</v>
      </c>
      <c r="K118" s="14">
        <v>1</v>
      </c>
      <c r="L118" s="76"/>
      <c r="M118" s="23">
        <f t="shared" si="1"/>
        <v>6.5</v>
      </c>
    </row>
    <row r="119" spans="1:13">
      <c r="A119" s="33">
        <v>20120122</v>
      </c>
      <c r="B119" s="33"/>
      <c r="C119" s="33" t="s">
        <v>35</v>
      </c>
      <c r="D119" s="13">
        <v>1</v>
      </c>
      <c r="E119" s="13">
        <v>1.5</v>
      </c>
      <c r="F119" s="33"/>
      <c r="G119" s="14">
        <v>1</v>
      </c>
      <c r="H119" s="13">
        <v>2</v>
      </c>
      <c r="I119" s="14">
        <v>1</v>
      </c>
      <c r="J119" s="76"/>
      <c r="K119" s="14">
        <v>1</v>
      </c>
      <c r="L119" s="76"/>
      <c r="M119" s="23">
        <f t="shared" si="1"/>
        <v>7.5</v>
      </c>
    </row>
    <row r="120" spans="1:13">
      <c r="A120" s="33">
        <v>20120123</v>
      </c>
      <c r="B120" s="33"/>
      <c r="C120" s="33" t="s">
        <v>35</v>
      </c>
      <c r="D120" s="13">
        <v>1</v>
      </c>
      <c r="E120" s="13">
        <v>1.5</v>
      </c>
      <c r="F120" s="33"/>
      <c r="G120" s="14">
        <v>1</v>
      </c>
      <c r="H120" s="13">
        <v>1</v>
      </c>
      <c r="I120" s="14">
        <v>1</v>
      </c>
      <c r="J120" s="14">
        <v>1</v>
      </c>
      <c r="K120" s="14">
        <v>1</v>
      </c>
      <c r="L120" s="14">
        <v>1</v>
      </c>
      <c r="M120" s="23">
        <f t="shared" si="1"/>
        <v>8.5</v>
      </c>
    </row>
    <row r="121" spans="1:13">
      <c r="A121" s="33">
        <v>20120124</v>
      </c>
      <c r="B121" s="33"/>
      <c r="C121" s="33" t="s">
        <v>35</v>
      </c>
      <c r="D121" s="13">
        <v>1</v>
      </c>
      <c r="E121" s="13">
        <v>1.5</v>
      </c>
      <c r="F121" s="33"/>
      <c r="G121" s="14">
        <v>1</v>
      </c>
      <c r="H121" s="33"/>
      <c r="I121" s="14">
        <v>1</v>
      </c>
      <c r="J121" s="14">
        <v>0</v>
      </c>
      <c r="K121" s="14">
        <v>1</v>
      </c>
      <c r="L121" s="14">
        <v>1</v>
      </c>
      <c r="M121" s="23">
        <f t="shared" si="1"/>
        <v>6.5</v>
      </c>
    </row>
    <row r="122" spans="1:13">
      <c r="A122" s="33">
        <v>20120125</v>
      </c>
      <c r="B122" s="33"/>
      <c r="C122" s="33" t="s">
        <v>35</v>
      </c>
      <c r="D122" s="13">
        <v>1</v>
      </c>
      <c r="E122" s="13">
        <v>1.5</v>
      </c>
      <c r="F122" s="33"/>
      <c r="G122" s="14">
        <v>1</v>
      </c>
      <c r="H122" s="33"/>
      <c r="I122" s="14">
        <v>1</v>
      </c>
      <c r="J122" s="14">
        <v>0</v>
      </c>
      <c r="K122" s="14">
        <v>1</v>
      </c>
      <c r="L122" s="14">
        <v>1</v>
      </c>
      <c r="M122" s="23">
        <f t="shared" si="1"/>
        <v>6.5</v>
      </c>
    </row>
    <row r="123" spans="1:13">
      <c r="A123" s="33">
        <v>20120126</v>
      </c>
      <c r="B123" s="33"/>
      <c r="C123" s="33" t="s">
        <v>35</v>
      </c>
      <c r="D123" s="13">
        <v>1</v>
      </c>
      <c r="E123" s="13">
        <v>1.5</v>
      </c>
      <c r="F123" s="33"/>
      <c r="G123" s="14">
        <v>1</v>
      </c>
      <c r="H123" s="13">
        <v>2</v>
      </c>
      <c r="I123" s="14">
        <v>1</v>
      </c>
      <c r="J123" s="14">
        <v>1</v>
      </c>
      <c r="K123" s="14">
        <v>2</v>
      </c>
      <c r="L123" s="14">
        <v>1</v>
      </c>
      <c r="M123" s="23">
        <f t="shared" si="1"/>
        <v>10</v>
      </c>
    </row>
    <row r="124" spans="1:13">
      <c r="A124" s="33">
        <v>20120127</v>
      </c>
      <c r="B124" s="33"/>
      <c r="C124" s="33" t="s">
        <v>35</v>
      </c>
      <c r="D124" s="13">
        <v>1</v>
      </c>
      <c r="E124" s="13">
        <v>1.5</v>
      </c>
      <c r="F124" s="33"/>
      <c r="G124" s="14">
        <v>1</v>
      </c>
      <c r="H124" s="33"/>
      <c r="I124" s="14">
        <v>1</v>
      </c>
      <c r="J124" s="76"/>
      <c r="K124" s="14">
        <v>1</v>
      </c>
      <c r="L124" s="14">
        <v>1</v>
      </c>
      <c r="M124" s="23">
        <f t="shared" si="1"/>
        <v>6.5</v>
      </c>
    </row>
    <row r="125" spans="1:13">
      <c r="A125" s="33">
        <v>20120128</v>
      </c>
      <c r="B125" s="33"/>
      <c r="C125" s="33" t="s">
        <v>35</v>
      </c>
      <c r="D125" s="13">
        <v>1</v>
      </c>
      <c r="E125" s="33"/>
      <c r="F125" s="33"/>
      <c r="G125" s="14">
        <v>1</v>
      </c>
      <c r="H125" s="13">
        <v>1</v>
      </c>
      <c r="I125" s="14">
        <v>1</v>
      </c>
      <c r="J125" s="76"/>
      <c r="K125" s="14">
        <v>1</v>
      </c>
      <c r="L125" s="14">
        <v>1</v>
      </c>
      <c r="M125" s="23">
        <f t="shared" si="1"/>
        <v>6</v>
      </c>
    </row>
    <row r="126" spans="1:13">
      <c r="A126" s="33">
        <v>20120129</v>
      </c>
      <c r="B126" s="33"/>
      <c r="C126" s="33" t="s">
        <v>35</v>
      </c>
      <c r="D126" s="13">
        <v>1</v>
      </c>
      <c r="E126" s="13">
        <v>1.5</v>
      </c>
      <c r="F126" s="33"/>
      <c r="G126" s="14">
        <v>1</v>
      </c>
      <c r="H126" s="13">
        <v>1</v>
      </c>
      <c r="I126" s="14">
        <v>1</v>
      </c>
      <c r="J126" s="14">
        <v>1</v>
      </c>
      <c r="K126" s="14">
        <v>1</v>
      </c>
      <c r="L126" s="14">
        <v>1</v>
      </c>
      <c r="M126" s="23">
        <f t="shared" si="1"/>
        <v>8.5</v>
      </c>
    </row>
    <row r="127" spans="1:13">
      <c r="A127" s="33">
        <v>20120131</v>
      </c>
      <c r="B127" s="33"/>
      <c r="C127" s="33" t="s">
        <v>35</v>
      </c>
      <c r="D127" s="13">
        <v>1</v>
      </c>
      <c r="E127" s="13">
        <v>1.5</v>
      </c>
      <c r="F127" s="33"/>
      <c r="G127" s="14">
        <v>1</v>
      </c>
      <c r="H127" s="13">
        <v>2</v>
      </c>
      <c r="I127" s="14">
        <v>1</v>
      </c>
      <c r="J127" s="14">
        <v>1</v>
      </c>
      <c r="K127" s="14">
        <v>1</v>
      </c>
      <c r="L127" s="14">
        <v>2</v>
      </c>
      <c r="M127" s="23">
        <f t="shared" si="1"/>
        <v>10</v>
      </c>
    </row>
    <row r="128" spans="1:13">
      <c r="A128" s="33">
        <v>20120132</v>
      </c>
      <c r="B128" s="33"/>
      <c r="C128" s="33" t="s">
        <v>35</v>
      </c>
      <c r="D128" s="13">
        <v>1</v>
      </c>
      <c r="E128" s="33"/>
      <c r="F128" s="33"/>
      <c r="G128" s="14">
        <v>1</v>
      </c>
      <c r="H128" s="13">
        <v>2</v>
      </c>
      <c r="I128" s="14">
        <v>1</v>
      </c>
      <c r="J128" s="14">
        <v>1</v>
      </c>
      <c r="K128" s="14">
        <v>1</v>
      </c>
      <c r="L128" s="14">
        <v>1</v>
      </c>
      <c r="M128" s="23">
        <f t="shared" si="1"/>
        <v>8</v>
      </c>
    </row>
    <row r="129" spans="1:13">
      <c r="A129" s="33">
        <v>20120133</v>
      </c>
      <c r="B129" s="33"/>
      <c r="C129" s="33" t="s">
        <v>35</v>
      </c>
      <c r="D129" s="13">
        <v>1</v>
      </c>
      <c r="E129" s="33"/>
      <c r="F129" s="33"/>
      <c r="G129" s="14">
        <v>1</v>
      </c>
      <c r="H129" s="33"/>
      <c r="I129" s="14">
        <v>1</v>
      </c>
      <c r="J129" s="14">
        <v>1</v>
      </c>
      <c r="K129" s="14">
        <v>1</v>
      </c>
      <c r="L129" s="14">
        <v>1</v>
      </c>
      <c r="M129" s="23">
        <f t="shared" si="1"/>
        <v>6</v>
      </c>
    </row>
    <row r="130" spans="1:13">
      <c r="A130" s="33">
        <v>20120134</v>
      </c>
      <c r="B130" s="33"/>
      <c r="C130" s="33" t="s">
        <v>35</v>
      </c>
      <c r="D130" s="13">
        <v>1</v>
      </c>
      <c r="E130" s="33"/>
      <c r="F130" s="33"/>
      <c r="G130" s="14">
        <v>1</v>
      </c>
      <c r="H130" s="13">
        <v>1</v>
      </c>
      <c r="I130" s="14">
        <v>1</v>
      </c>
      <c r="J130" s="14">
        <v>1</v>
      </c>
      <c r="K130" s="14">
        <v>1</v>
      </c>
      <c r="L130" s="14">
        <v>1</v>
      </c>
      <c r="M130" s="23">
        <f t="shared" si="1"/>
        <v>7</v>
      </c>
    </row>
    <row r="131" spans="1:13">
      <c r="A131" s="33">
        <v>20120136</v>
      </c>
      <c r="B131" s="33"/>
      <c r="C131" s="33" t="s">
        <v>35</v>
      </c>
      <c r="D131" s="13">
        <v>1</v>
      </c>
      <c r="E131" s="13">
        <v>1.5</v>
      </c>
      <c r="F131" s="33"/>
      <c r="G131" s="14">
        <v>1</v>
      </c>
      <c r="H131" s="13">
        <v>2</v>
      </c>
      <c r="I131" s="14">
        <v>1</v>
      </c>
      <c r="J131" s="14">
        <v>2</v>
      </c>
      <c r="K131" s="14">
        <v>1</v>
      </c>
      <c r="L131" s="14">
        <v>1</v>
      </c>
      <c r="M131" s="23">
        <f t="shared" si="1"/>
        <v>10</v>
      </c>
    </row>
    <row r="132" spans="1:13">
      <c r="A132" s="33">
        <v>20120137</v>
      </c>
      <c r="B132" s="33"/>
      <c r="C132" s="33" t="s">
        <v>35</v>
      </c>
      <c r="D132" s="33"/>
      <c r="E132" s="13">
        <v>1.5</v>
      </c>
      <c r="F132" s="33"/>
      <c r="G132" s="14">
        <v>1</v>
      </c>
      <c r="H132" s="33"/>
      <c r="I132" s="14">
        <v>1</v>
      </c>
      <c r="J132" s="14">
        <v>1</v>
      </c>
      <c r="K132" s="14">
        <v>1</v>
      </c>
      <c r="L132" s="14">
        <v>1</v>
      </c>
      <c r="M132" s="23">
        <f t="shared" si="1"/>
        <v>6.5</v>
      </c>
    </row>
    <row r="133" spans="1:13">
      <c r="A133" s="33">
        <v>20120138</v>
      </c>
      <c r="B133" s="33"/>
      <c r="C133" s="33" t="s">
        <v>35</v>
      </c>
      <c r="D133" s="13">
        <v>2</v>
      </c>
      <c r="E133" s="13">
        <v>2</v>
      </c>
      <c r="F133" s="33"/>
      <c r="G133" s="14">
        <v>1</v>
      </c>
      <c r="H133" s="13">
        <v>2</v>
      </c>
      <c r="I133" s="14">
        <v>1</v>
      </c>
      <c r="J133" s="76"/>
      <c r="K133" s="14">
        <v>1</v>
      </c>
      <c r="L133" s="14">
        <v>2</v>
      </c>
      <c r="M133" s="23">
        <f t="shared" si="1"/>
        <v>10</v>
      </c>
    </row>
    <row r="134" spans="1:13">
      <c r="A134" s="33">
        <v>20120140</v>
      </c>
      <c r="B134" s="33"/>
      <c r="C134" s="33" t="s">
        <v>35</v>
      </c>
      <c r="D134" s="13">
        <v>1</v>
      </c>
      <c r="E134" s="33"/>
      <c r="F134" s="33"/>
      <c r="G134" s="14">
        <v>1</v>
      </c>
      <c r="H134" s="13">
        <v>2</v>
      </c>
      <c r="I134" s="14">
        <v>1</v>
      </c>
      <c r="J134" s="14">
        <v>1</v>
      </c>
      <c r="K134" s="14">
        <v>1</v>
      </c>
      <c r="L134" s="14">
        <v>1</v>
      </c>
      <c r="M134" s="23">
        <f t="shared" si="1"/>
        <v>8</v>
      </c>
    </row>
    <row r="135" spans="1:13">
      <c r="A135" s="33">
        <v>20120141</v>
      </c>
      <c r="B135" s="33"/>
      <c r="C135" s="33" t="s">
        <v>35</v>
      </c>
      <c r="D135" s="13">
        <v>1</v>
      </c>
      <c r="E135" s="13">
        <v>2</v>
      </c>
      <c r="F135" s="33"/>
      <c r="G135" s="14">
        <v>1</v>
      </c>
      <c r="H135" s="33"/>
      <c r="I135" s="14">
        <v>1</v>
      </c>
      <c r="J135" s="14">
        <v>1</v>
      </c>
      <c r="K135" s="14">
        <v>1</v>
      </c>
      <c r="L135" s="14">
        <v>1</v>
      </c>
      <c r="M135" s="23">
        <f t="shared" ref="M135:M198" si="2">MIN(SUM(D135:L135),10)</f>
        <v>8</v>
      </c>
    </row>
    <row r="136" spans="1:13">
      <c r="A136" s="33">
        <v>20120142</v>
      </c>
      <c r="B136" s="33"/>
      <c r="C136" s="33" t="s">
        <v>35</v>
      </c>
      <c r="D136" s="13">
        <v>1</v>
      </c>
      <c r="E136" s="13">
        <v>1.5</v>
      </c>
      <c r="F136" s="33"/>
      <c r="G136" s="14">
        <v>1</v>
      </c>
      <c r="H136" s="13">
        <v>2</v>
      </c>
      <c r="I136" s="14">
        <v>1</v>
      </c>
      <c r="J136" s="14">
        <v>2</v>
      </c>
      <c r="K136" s="14">
        <v>1</v>
      </c>
      <c r="L136" s="14">
        <v>1</v>
      </c>
      <c r="M136" s="23">
        <f t="shared" si="2"/>
        <v>10</v>
      </c>
    </row>
    <row r="137" spans="1:13">
      <c r="A137" s="33">
        <v>20120412</v>
      </c>
      <c r="B137" s="33"/>
      <c r="C137" s="33" t="s">
        <v>35</v>
      </c>
      <c r="D137" s="13">
        <v>1</v>
      </c>
      <c r="E137" s="13">
        <v>2</v>
      </c>
      <c r="F137" s="33"/>
      <c r="G137" s="14">
        <v>1</v>
      </c>
      <c r="H137" s="13">
        <v>2</v>
      </c>
      <c r="I137" s="14">
        <v>1</v>
      </c>
      <c r="J137" s="14">
        <v>1</v>
      </c>
      <c r="K137" s="14">
        <v>1</v>
      </c>
      <c r="L137" s="14">
        <v>1</v>
      </c>
      <c r="M137" s="23">
        <f t="shared" si="2"/>
        <v>10</v>
      </c>
    </row>
    <row r="138" spans="1:13">
      <c r="A138" s="33">
        <v>20120092</v>
      </c>
      <c r="B138" s="33"/>
      <c r="C138" s="33" t="s">
        <v>36</v>
      </c>
      <c r="D138" s="21">
        <v>2</v>
      </c>
      <c r="E138" s="21">
        <v>2</v>
      </c>
      <c r="F138" s="33"/>
      <c r="G138" s="21">
        <v>1</v>
      </c>
      <c r="H138" s="21">
        <v>1</v>
      </c>
      <c r="I138" s="21">
        <v>1</v>
      </c>
      <c r="J138" s="21">
        <v>1</v>
      </c>
      <c r="K138" s="21">
        <v>1.5</v>
      </c>
      <c r="L138" s="3"/>
      <c r="M138" s="23">
        <f t="shared" si="2"/>
        <v>9.5</v>
      </c>
    </row>
    <row r="139" spans="1:13">
      <c r="A139" s="33">
        <v>20120095</v>
      </c>
      <c r="B139" s="33"/>
      <c r="C139" s="33" t="s">
        <v>36</v>
      </c>
      <c r="D139" s="21">
        <v>2</v>
      </c>
      <c r="E139" s="21">
        <v>2</v>
      </c>
      <c r="F139" s="33"/>
      <c r="G139" s="21">
        <v>1</v>
      </c>
      <c r="H139" s="21">
        <v>1</v>
      </c>
      <c r="I139" s="21">
        <v>1</v>
      </c>
      <c r="J139" s="21">
        <v>1</v>
      </c>
      <c r="K139" s="21">
        <v>1</v>
      </c>
      <c r="L139" s="3"/>
      <c r="M139" s="23">
        <f t="shared" si="2"/>
        <v>9</v>
      </c>
    </row>
    <row r="140" spans="1:13">
      <c r="A140" s="33">
        <v>20120096</v>
      </c>
      <c r="B140" s="33"/>
      <c r="C140" s="33" t="s">
        <v>36</v>
      </c>
      <c r="D140" s="21">
        <v>2</v>
      </c>
      <c r="E140" s="21">
        <v>2</v>
      </c>
      <c r="F140" s="33"/>
      <c r="G140" s="21">
        <v>1</v>
      </c>
      <c r="H140" s="21">
        <v>1</v>
      </c>
      <c r="I140" s="21">
        <v>1</v>
      </c>
      <c r="J140" s="21">
        <v>1</v>
      </c>
      <c r="K140" s="21">
        <v>1.5</v>
      </c>
      <c r="L140" s="3"/>
      <c r="M140" s="23">
        <f t="shared" si="2"/>
        <v>9.5</v>
      </c>
    </row>
    <row r="141" spans="1:13">
      <c r="A141" s="33">
        <v>20120098</v>
      </c>
      <c r="B141" s="33"/>
      <c r="C141" s="33" t="s">
        <v>36</v>
      </c>
      <c r="D141" s="21">
        <v>2</v>
      </c>
      <c r="E141" s="21">
        <v>2</v>
      </c>
      <c r="F141" s="33"/>
      <c r="G141" s="21">
        <v>1</v>
      </c>
      <c r="H141" s="21">
        <v>1</v>
      </c>
      <c r="I141" s="21">
        <v>1</v>
      </c>
      <c r="J141" s="21">
        <v>1</v>
      </c>
      <c r="K141" s="21">
        <v>1</v>
      </c>
      <c r="L141" s="3"/>
      <c r="M141" s="23">
        <f t="shared" si="2"/>
        <v>9</v>
      </c>
    </row>
    <row r="142" spans="1:13">
      <c r="A142" s="33">
        <v>20120099</v>
      </c>
      <c r="B142" s="33"/>
      <c r="C142" s="33" t="s">
        <v>36</v>
      </c>
      <c r="D142" s="21">
        <v>2</v>
      </c>
      <c r="E142" s="21">
        <v>2</v>
      </c>
      <c r="F142" s="33"/>
      <c r="G142" s="21">
        <v>1</v>
      </c>
      <c r="H142" s="21">
        <v>1</v>
      </c>
      <c r="I142" s="21">
        <v>1</v>
      </c>
      <c r="J142" s="21">
        <v>1</v>
      </c>
      <c r="K142" s="21">
        <v>1.5</v>
      </c>
      <c r="L142" s="3"/>
      <c r="M142" s="23">
        <f t="shared" si="2"/>
        <v>9.5</v>
      </c>
    </row>
    <row r="143" spans="1:13">
      <c r="A143" s="33">
        <v>20120100</v>
      </c>
      <c r="B143" s="33"/>
      <c r="C143" s="33" t="s">
        <v>36</v>
      </c>
      <c r="D143" s="21">
        <v>2</v>
      </c>
      <c r="E143" s="21">
        <v>2</v>
      </c>
      <c r="F143" s="33"/>
      <c r="G143" s="21">
        <v>1</v>
      </c>
      <c r="H143" s="33"/>
      <c r="I143" s="21">
        <v>1</v>
      </c>
      <c r="J143" s="21">
        <v>1</v>
      </c>
      <c r="K143" s="21">
        <v>1</v>
      </c>
      <c r="L143" s="3"/>
      <c r="M143" s="23">
        <f t="shared" si="2"/>
        <v>8</v>
      </c>
    </row>
    <row r="144" spans="1:13">
      <c r="A144" s="33">
        <v>20120101</v>
      </c>
      <c r="B144" s="33"/>
      <c r="C144" s="33" t="s">
        <v>36</v>
      </c>
      <c r="D144" s="33"/>
      <c r="E144" s="21">
        <v>2</v>
      </c>
      <c r="F144" s="33"/>
      <c r="G144" s="33"/>
      <c r="H144" s="33"/>
      <c r="I144" s="33"/>
      <c r="J144" s="3"/>
      <c r="K144" s="3"/>
      <c r="L144" s="3"/>
      <c r="M144" s="23">
        <f t="shared" si="2"/>
        <v>2</v>
      </c>
    </row>
    <row r="145" spans="1:13">
      <c r="A145" s="33">
        <v>20120104</v>
      </c>
      <c r="B145" s="33"/>
      <c r="C145" s="33" t="s">
        <v>36</v>
      </c>
      <c r="D145" s="21">
        <v>2</v>
      </c>
      <c r="E145" s="21">
        <v>2</v>
      </c>
      <c r="F145" s="33"/>
      <c r="G145" s="21">
        <v>1</v>
      </c>
      <c r="H145" s="21">
        <v>1</v>
      </c>
      <c r="I145" s="21">
        <v>1</v>
      </c>
      <c r="J145" s="21">
        <v>1</v>
      </c>
      <c r="K145" s="21">
        <v>2</v>
      </c>
      <c r="L145" s="3"/>
      <c r="M145" s="23">
        <f t="shared" si="2"/>
        <v>10</v>
      </c>
    </row>
    <row r="146" spans="1:13">
      <c r="A146" s="33">
        <v>20120107</v>
      </c>
      <c r="B146" s="33"/>
      <c r="C146" s="33" t="s">
        <v>36</v>
      </c>
      <c r="D146" s="21">
        <v>2</v>
      </c>
      <c r="E146" s="21">
        <v>2</v>
      </c>
      <c r="F146" s="33"/>
      <c r="G146" s="21">
        <v>1</v>
      </c>
      <c r="H146" s="21">
        <v>1</v>
      </c>
      <c r="I146" s="21">
        <v>1</v>
      </c>
      <c r="J146" s="21">
        <v>1</v>
      </c>
      <c r="K146" s="21">
        <v>2</v>
      </c>
      <c r="L146" s="3"/>
      <c r="M146" s="23">
        <f t="shared" si="2"/>
        <v>10</v>
      </c>
    </row>
    <row r="147" spans="1:13">
      <c r="A147" s="33">
        <v>20120110</v>
      </c>
      <c r="B147" s="33"/>
      <c r="C147" s="33" t="s">
        <v>36</v>
      </c>
      <c r="D147" s="33"/>
      <c r="E147" s="33"/>
      <c r="F147" s="33"/>
      <c r="G147" s="33"/>
      <c r="H147" s="33"/>
      <c r="I147" s="33"/>
      <c r="J147" s="3"/>
      <c r="K147" s="3"/>
      <c r="L147" s="3"/>
      <c r="M147" s="23">
        <f t="shared" si="2"/>
        <v>0</v>
      </c>
    </row>
    <row r="148" spans="1:13">
      <c r="A148" s="33">
        <v>20120111</v>
      </c>
      <c r="B148" s="33"/>
      <c r="C148" s="33" t="s">
        <v>36</v>
      </c>
      <c r="D148" s="21">
        <v>2</v>
      </c>
      <c r="E148" s="21">
        <v>2</v>
      </c>
      <c r="F148" s="33"/>
      <c r="G148" s="21">
        <v>1</v>
      </c>
      <c r="H148" s="21">
        <v>1</v>
      </c>
      <c r="I148" s="6"/>
      <c r="J148" s="21">
        <v>1</v>
      </c>
      <c r="K148" s="3"/>
      <c r="L148" s="3"/>
      <c r="M148" s="23">
        <f t="shared" si="2"/>
        <v>7</v>
      </c>
    </row>
    <row r="149" spans="1:13">
      <c r="A149" s="33">
        <v>20120112</v>
      </c>
      <c r="B149" s="33"/>
      <c r="C149" s="33" t="s">
        <v>36</v>
      </c>
      <c r="D149" s="21">
        <v>2</v>
      </c>
      <c r="E149" s="21">
        <v>2</v>
      </c>
      <c r="F149" s="33"/>
      <c r="G149" s="21">
        <v>1</v>
      </c>
      <c r="H149" s="21">
        <v>1</v>
      </c>
      <c r="I149" s="21">
        <v>1</v>
      </c>
      <c r="J149" s="21">
        <v>1</v>
      </c>
      <c r="K149" s="21">
        <v>1</v>
      </c>
      <c r="L149" s="3"/>
      <c r="M149" s="23">
        <f t="shared" si="2"/>
        <v>9</v>
      </c>
    </row>
    <row r="150" spans="1:13">
      <c r="A150" s="33">
        <v>20120115</v>
      </c>
      <c r="B150" s="33"/>
      <c r="C150" s="33" t="s">
        <v>36</v>
      </c>
      <c r="D150" s="21">
        <v>2</v>
      </c>
      <c r="E150" s="21">
        <v>2</v>
      </c>
      <c r="F150" s="33"/>
      <c r="G150" s="21">
        <v>1</v>
      </c>
      <c r="H150" s="21">
        <v>1</v>
      </c>
      <c r="I150" s="21">
        <v>1</v>
      </c>
      <c r="J150" s="21">
        <v>1</v>
      </c>
      <c r="K150" s="21">
        <v>1</v>
      </c>
      <c r="L150" s="3"/>
      <c r="M150" s="23">
        <f t="shared" si="2"/>
        <v>9</v>
      </c>
    </row>
    <row r="151" spans="1:13">
      <c r="A151" s="33">
        <v>20120116</v>
      </c>
      <c r="B151" s="33"/>
      <c r="C151" s="33" t="s">
        <v>36</v>
      </c>
      <c r="D151" s="21">
        <v>2</v>
      </c>
      <c r="E151" s="21">
        <v>2</v>
      </c>
      <c r="F151" s="33"/>
      <c r="G151" s="33"/>
      <c r="H151" s="21">
        <v>1</v>
      </c>
      <c r="I151" s="33"/>
      <c r="J151" s="3"/>
      <c r="K151" s="3"/>
      <c r="L151" s="3"/>
      <c r="M151" s="23">
        <f t="shared" si="2"/>
        <v>5</v>
      </c>
    </row>
    <row r="152" spans="1:13">
      <c r="A152" s="33">
        <v>20120117</v>
      </c>
      <c r="B152" s="33"/>
      <c r="C152" s="33" t="s">
        <v>36</v>
      </c>
      <c r="D152" s="21">
        <v>2</v>
      </c>
      <c r="E152" s="21">
        <v>2</v>
      </c>
      <c r="F152" s="33"/>
      <c r="G152" s="21">
        <v>1</v>
      </c>
      <c r="H152" s="21">
        <v>1</v>
      </c>
      <c r="I152" s="33"/>
      <c r="J152" s="21">
        <v>1</v>
      </c>
      <c r="K152" s="3"/>
      <c r="L152" s="3"/>
      <c r="M152" s="23">
        <f t="shared" si="2"/>
        <v>7</v>
      </c>
    </row>
    <row r="153" spans="1:13">
      <c r="A153" s="33">
        <v>20120118</v>
      </c>
      <c r="B153" s="33"/>
      <c r="C153" s="33" t="s">
        <v>36</v>
      </c>
      <c r="D153" s="33"/>
      <c r="E153" s="21">
        <v>2</v>
      </c>
      <c r="F153" s="33"/>
      <c r="G153" s="21">
        <v>1</v>
      </c>
      <c r="H153" s="21">
        <v>1</v>
      </c>
      <c r="I153" s="33"/>
      <c r="J153" s="21">
        <v>1</v>
      </c>
      <c r="K153" s="3"/>
      <c r="L153" s="3"/>
      <c r="M153" s="23">
        <f t="shared" si="2"/>
        <v>5</v>
      </c>
    </row>
    <row r="154" spans="1:13">
      <c r="A154" s="33">
        <v>20120135</v>
      </c>
      <c r="B154" s="33"/>
      <c r="C154" s="33" t="s">
        <v>36</v>
      </c>
      <c r="D154" s="21">
        <v>2</v>
      </c>
      <c r="E154" s="21">
        <v>2</v>
      </c>
      <c r="F154" s="33"/>
      <c r="G154" s="21">
        <v>1</v>
      </c>
      <c r="H154" s="33"/>
      <c r="I154" s="21">
        <v>1</v>
      </c>
      <c r="J154" s="21">
        <v>1</v>
      </c>
      <c r="K154" s="21">
        <v>1</v>
      </c>
      <c r="L154" s="3"/>
      <c r="M154" s="23">
        <f t="shared" si="2"/>
        <v>8</v>
      </c>
    </row>
    <row r="155" spans="1:13">
      <c r="A155" s="33">
        <v>20120139</v>
      </c>
      <c r="B155" s="33"/>
      <c r="C155" s="33" t="s">
        <v>36</v>
      </c>
      <c r="D155" s="21">
        <v>2</v>
      </c>
      <c r="E155" s="21">
        <v>2</v>
      </c>
      <c r="F155" s="33"/>
      <c r="G155" s="21">
        <v>1</v>
      </c>
      <c r="H155" s="21">
        <v>1</v>
      </c>
      <c r="I155" s="21">
        <v>1</v>
      </c>
      <c r="J155" s="21">
        <v>1</v>
      </c>
      <c r="K155" s="21">
        <v>1</v>
      </c>
      <c r="L155" s="3"/>
      <c r="M155" s="23">
        <f t="shared" si="2"/>
        <v>9</v>
      </c>
    </row>
    <row r="156" spans="1:13">
      <c r="A156" s="33">
        <v>20120175</v>
      </c>
      <c r="B156" s="33"/>
      <c r="C156" s="33" t="s">
        <v>36</v>
      </c>
      <c r="D156" s="21">
        <v>2</v>
      </c>
      <c r="E156" s="21">
        <v>2</v>
      </c>
      <c r="F156" s="33"/>
      <c r="G156" s="21">
        <v>1</v>
      </c>
      <c r="H156" s="21">
        <v>1</v>
      </c>
      <c r="I156" s="21">
        <v>1</v>
      </c>
      <c r="J156" s="21">
        <v>1</v>
      </c>
      <c r="K156" s="21">
        <v>1</v>
      </c>
      <c r="L156" s="3"/>
      <c r="M156" s="23">
        <f t="shared" si="2"/>
        <v>9</v>
      </c>
    </row>
    <row r="157" spans="1:13">
      <c r="A157" s="33">
        <v>20120282</v>
      </c>
      <c r="B157" s="33"/>
      <c r="C157" s="33" t="s">
        <v>36</v>
      </c>
      <c r="D157" s="21">
        <v>2</v>
      </c>
      <c r="E157" s="21">
        <v>2</v>
      </c>
      <c r="F157" s="33"/>
      <c r="G157" s="21">
        <v>1</v>
      </c>
      <c r="H157" s="21">
        <v>1</v>
      </c>
      <c r="I157" s="21">
        <v>1</v>
      </c>
      <c r="J157" s="21">
        <v>1</v>
      </c>
      <c r="K157" s="21">
        <v>1</v>
      </c>
      <c r="L157" s="3"/>
      <c r="M157" s="23">
        <f t="shared" si="2"/>
        <v>9</v>
      </c>
    </row>
    <row r="158" spans="1:13">
      <c r="A158" s="33">
        <v>20120385</v>
      </c>
      <c r="B158" s="33"/>
      <c r="C158" s="33" t="s">
        <v>36</v>
      </c>
      <c r="D158" s="21">
        <v>2</v>
      </c>
      <c r="E158" s="21">
        <v>2</v>
      </c>
      <c r="F158" s="33"/>
      <c r="G158" s="21">
        <v>1</v>
      </c>
      <c r="H158" s="21">
        <v>1</v>
      </c>
      <c r="I158" s="21">
        <v>1</v>
      </c>
      <c r="J158" s="21">
        <v>1</v>
      </c>
      <c r="K158" s="21">
        <v>1.5</v>
      </c>
      <c r="L158" s="3"/>
      <c r="M158" s="23">
        <f t="shared" si="2"/>
        <v>9.5</v>
      </c>
    </row>
    <row r="159" spans="1:13">
      <c r="A159" s="33">
        <v>20120441</v>
      </c>
      <c r="B159" s="33"/>
      <c r="C159" s="33" t="s">
        <v>36</v>
      </c>
      <c r="D159" s="21">
        <v>2</v>
      </c>
      <c r="E159" s="21">
        <v>2</v>
      </c>
      <c r="F159" s="33"/>
      <c r="G159" s="21">
        <v>1</v>
      </c>
      <c r="H159" s="21">
        <v>1</v>
      </c>
      <c r="I159" s="21">
        <v>1</v>
      </c>
      <c r="J159" s="21">
        <v>1</v>
      </c>
      <c r="K159" s="21">
        <v>1</v>
      </c>
      <c r="L159" s="3"/>
      <c r="M159" s="23">
        <f t="shared" si="2"/>
        <v>9</v>
      </c>
    </row>
    <row r="160" spans="1:13">
      <c r="A160" s="33">
        <v>20120449</v>
      </c>
      <c r="B160" s="33"/>
      <c r="C160" s="33" t="s">
        <v>36</v>
      </c>
      <c r="D160" s="21">
        <v>2</v>
      </c>
      <c r="E160" s="21">
        <v>2</v>
      </c>
      <c r="F160" s="33"/>
      <c r="G160" s="21">
        <v>1</v>
      </c>
      <c r="H160" s="21">
        <v>1</v>
      </c>
      <c r="I160" s="21">
        <v>1</v>
      </c>
      <c r="J160" s="21">
        <v>1</v>
      </c>
      <c r="K160" s="21">
        <v>1</v>
      </c>
      <c r="L160" s="3"/>
      <c r="M160" s="23">
        <f t="shared" si="2"/>
        <v>9</v>
      </c>
    </row>
    <row r="161" spans="1:13">
      <c r="A161" s="33">
        <v>20120475</v>
      </c>
      <c r="B161" s="33"/>
      <c r="C161" s="33" t="s">
        <v>36</v>
      </c>
      <c r="D161" s="21">
        <v>2</v>
      </c>
      <c r="E161" s="21">
        <v>2</v>
      </c>
      <c r="F161" s="33"/>
      <c r="G161" s="21">
        <v>1</v>
      </c>
      <c r="H161" s="33"/>
      <c r="I161" s="6"/>
      <c r="J161" s="21">
        <v>1</v>
      </c>
      <c r="K161" s="3"/>
      <c r="L161" s="3"/>
      <c r="M161" s="23">
        <f t="shared" si="2"/>
        <v>6</v>
      </c>
    </row>
    <row r="162" spans="1:13">
      <c r="A162" s="33">
        <v>20120065</v>
      </c>
      <c r="B162" s="33"/>
      <c r="C162" s="33" t="s">
        <v>37</v>
      </c>
      <c r="D162" s="67">
        <v>2</v>
      </c>
      <c r="E162" s="67">
        <v>2</v>
      </c>
      <c r="F162" s="33"/>
      <c r="G162" s="67">
        <v>2</v>
      </c>
      <c r="H162" s="19">
        <v>1</v>
      </c>
      <c r="I162" s="67">
        <v>2</v>
      </c>
      <c r="J162" s="67">
        <v>2</v>
      </c>
      <c r="K162" s="67">
        <v>1</v>
      </c>
      <c r="L162" s="3"/>
      <c r="M162" s="23">
        <f t="shared" si="2"/>
        <v>10</v>
      </c>
    </row>
    <row r="163" spans="1:13">
      <c r="A163" s="33">
        <v>20120066</v>
      </c>
      <c r="B163" s="33"/>
      <c r="C163" s="33" t="s">
        <v>37</v>
      </c>
      <c r="D163" s="67">
        <v>1</v>
      </c>
      <c r="E163" s="67">
        <v>1.5</v>
      </c>
      <c r="F163" s="33"/>
      <c r="G163" s="67">
        <v>1</v>
      </c>
      <c r="H163" s="75">
        <v>2</v>
      </c>
      <c r="I163" s="67">
        <v>1</v>
      </c>
      <c r="J163" s="67">
        <v>1</v>
      </c>
      <c r="K163" s="67">
        <v>1</v>
      </c>
      <c r="L163" s="3"/>
      <c r="M163" s="23">
        <f t="shared" si="2"/>
        <v>8.5</v>
      </c>
    </row>
    <row r="164" spans="1:13">
      <c r="A164" s="33">
        <v>20120067</v>
      </c>
      <c r="B164" s="33"/>
      <c r="C164" s="33" t="s">
        <v>37</v>
      </c>
      <c r="D164" s="33"/>
      <c r="E164" s="67">
        <v>1.5</v>
      </c>
      <c r="F164" s="33"/>
      <c r="G164" s="67">
        <v>1</v>
      </c>
      <c r="H164" s="75">
        <v>2</v>
      </c>
      <c r="I164" s="67">
        <v>1</v>
      </c>
      <c r="J164" s="67">
        <v>1</v>
      </c>
      <c r="K164" s="67">
        <v>1</v>
      </c>
      <c r="L164" s="3"/>
      <c r="M164" s="23">
        <f t="shared" si="2"/>
        <v>7.5</v>
      </c>
    </row>
    <row r="165" spans="1:13">
      <c r="A165" s="33">
        <v>20120069</v>
      </c>
      <c r="B165" s="33"/>
      <c r="C165" s="33" t="s">
        <v>37</v>
      </c>
      <c r="D165" s="67">
        <v>1</v>
      </c>
      <c r="E165" s="67">
        <v>1.5</v>
      </c>
      <c r="F165" s="33"/>
      <c r="G165" s="67">
        <v>0.5</v>
      </c>
      <c r="H165" s="75">
        <v>1</v>
      </c>
      <c r="I165" s="33"/>
      <c r="J165" s="33"/>
      <c r="K165" s="3"/>
      <c r="L165" s="3"/>
      <c r="M165" s="23">
        <f t="shared" si="2"/>
        <v>4</v>
      </c>
    </row>
    <row r="166" spans="1:13">
      <c r="A166" s="33">
        <v>20120070</v>
      </c>
      <c r="B166" s="33"/>
      <c r="C166" s="33" t="s">
        <v>37</v>
      </c>
      <c r="D166" s="67">
        <v>1</v>
      </c>
      <c r="E166" s="33"/>
      <c r="F166" s="33"/>
      <c r="G166" s="67">
        <v>0.5</v>
      </c>
      <c r="H166" s="75">
        <v>2</v>
      </c>
      <c r="I166" s="67">
        <v>1</v>
      </c>
      <c r="J166" s="67">
        <v>1</v>
      </c>
      <c r="K166" s="67">
        <v>1</v>
      </c>
      <c r="L166" s="3"/>
      <c r="M166" s="23">
        <f t="shared" si="2"/>
        <v>6.5</v>
      </c>
    </row>
    <row r="167" spans="1:13">
      <c r="A167" s="33">
        <v>20120071</v>
      </c>
      <c r="B167" s="33"/>
      <c r="C167" s="33" t="s">
        <v>37</v>
      </c>
      <c r="D167" s="67">
        <v>1</v>
      </c>
      <c r="E167" s="67">
        <v>1.5</v>
      </c>
      <c r="F167" s="33"/>
      <c r="G167" s="67">
        <v>0.5</v>
      </c>
      <c r="H167" s="75">
        <v>2</v>
      </c>
      <c r="I167" s="67">
        <v>2</v>
      </c>
      <c r="J167" s="67">
        <v>2</v>
      </c>
      <c r="K167" s="67">
        <v>1</v>
      </c>
      <c r="L167" s="3"/>
      <c r="M167" s="23">
        <f t="shared" si="2"/>
        <v>10</v>
      </c>
    </row>
    <row r="168" spans="1:13">
      <c r="A168" s="33">
        <v>20120072</v>
      </c>
      <c r="B168" s="33"/>
      <c r="C168" s="33" t="s">
        <v>37</v>
      </c>
      <c r="D168" s="67">
        <v>1</v>
      </c>
      <c r="E168" s="67">
        <v>1.5</v>
      </c>
      <c r="F168" s="33"/>
      <c r="G168" s="67">
        <v>1</v>
      </c>
      <c r="H168" s="75">
        <v>1</v>
      </c>
      <c r="I168" s="67">
        <v>0.5</v>
      </c>
      <c r="J168" s="67">
        <v>0.5</v>
      </c>
      <c r="K168" s="67">
        <v>1</v>
      </c>
      <c r="L168" s="3"/>
      <c r="M168" s="23">
        <f t="shared" si="2"/>
        <v>6.5</v>
      </c>
    </row>
    <row r="169" spans="1:13">
      <c r="A169" s="33">
        <v>20120074</v>
      </c>
      <c r="B169" s="33"/>
      <c r="C169" s="33" t="s">
        <v>37</v>
      </c>
      <c r="D169" s="67">
        <v>1</v>
      </c>
      <c r="E169" s="67">
        <v>1.5</v>
      </c>
      <c r="F169" s="33"/>
      <c r="G169" s="67">
        <v>1</v>
      </c>
      <c r="H169" s="75">
        <v>2</v>
      </c>
      <c r="I169" s="67">
        <v>2</v>
      </c>
      <c r="J169" s="67">
        <v>2</v>
      </c>
      <c r="K169" s="67">
        <v>1</v>
      </c>
      <c r="L169" s="3"/>
      <c r="M169" s="23">
        <f t="shared" si="2"/>
        <v>10</v>
      </c>
    </row>
    <row r="170" spans="1:13">
      <c r="A170" s="33">
        <v>20120075</v>
      </c>
      <c r="B170" s="33"/>
      <c r="C170" s="33" t="s">
        <v>37</v>
      </c>
      <c r="D170" s="67">
        <v>1</v>
      </c>
      <c r="E170" s="67">
        <v>1.5</v>
      </c>
      <c r="F170" s="33"/>
      <c r="G170" s="67">
        <v>1</v>
      </c>
      <c r="H170" s="75">
        <v>1</v>
      </c>
      <c r="I170" s="67">
        <v>0.5</v>
      </c>
      <c r="J170" s="67">
        <v>0.5</v>
      </c>
      <c r="K170" s="67">
        <v>0.5</v>
      </c>
      <c r="L170" s="3"/>
      <c r="M170" s="23">
        <f t="shared" si="2"/>
        <v>6</v>
      </c>
    </row>
    <row r="171" spans="1:13">
      <c r="A171" s="33">
        <v>20120076</v>
      </c>
      <c r="B171" s="33"/>
      <c r="C171" s="33" t="s">
        <v>37</v>
      </c>
      <c r="D171" s="67">
        <v>1</v>
      </c>
      <c r="E171" s="67">
        <v>1.5</v>
      </c>
      <c r="F171" s="33"/>
      <c r="G171" s="67">
        <v>0.5</v>
      </c>
      <c r="H171" s="75">
        <v>2</v>
      </c>
      <c r="I171" s="67">
        <v>0.5</v>
      </c>
      <c r="J171" s="67">
        <v>0.5</v>
      </c>
      <c r="K171" s="67">
        <v>0.5</v>
      </c>
      <c r="L171" s="3"/>
      <c r="M171" s="23">
        <f t="shared" si="2"/>
        <v>6.5</v>
      </c>
    </row>
    <row r="172" spans="1:13">
      <c r="A172" s="33">
        <v>20120077</v>
      </c>
      <c r="B172" s="33"/>
      <c r="C172" s="33" t="s">
        <v>37</v>
      </c>
      <c r="D172" s="67">
        <v>1</v>
      </c>
      <c r="E172" s="67">
        <v>1.5</v>
      </c>
      <c r="F172" s="33"/>
      <c r="G172" s="67">
        <v>1</v>
      </c>
      <c r="H172" s="75">
        <v>2</v>
      </c>
      <c r="I172" s="67">
        <v>1.5</v>
      </c>
      <c r="J172" s="67">
        <v>1</v>
      </c>
      <c r="K172" s="67">
        <v>1</v>
      </c>
      <c r="L172" s="3"/>
      <c r="M172" s="23">
        <f t="shared" si="2"/>
        <v>9</v>
      </c>
    </row>
    <row r="173" spans="1:13">
      <c r="A173" s="33">
        <v>20120078</v>
      </c>
      <c r="B173" s="33"/>
      <c r="C173" s="33" t="s">
        <v>37</v>
      </c>
      <c r="D173" s="67">
        <v>1</v>
      </c>
      <c r="E173" s="67">
        <v>1.5</v>
      </c>
      <c r="F173" s="33"/>
      <c r="G173" s="67">
        <v>2</v>
      </c>
      <c r="H173" s="75">
        <v>2</v>
      </c>
      <c r="I173" s="67">
        <v>1.5</v>
      </c>
      <c r="J173" s="67">
        <v>1</v>
      </c>
      <c r="K173" s="67">
        <v>1</v>
      </c>
      <c r="L173" s="3"/>
      <c r="M173" s="23">
        <f t="shared" si="2"/>
        <v>10</v>
      </c>
    </row>
    <row r="174" spans="1:13">
      <c r="A174" s="33">
        <v>20120079</v>
      </c>
      <c r="B174" s="33"/>
      <c r="C174" s="33" t="s">
        <v>37</v>
      </c>
      <c r="D174" s="67">
        <v>1</v>
      </c>
      <c r="E174" s="67">
        <v>1.5</v>
      </c>
      <c r="F174" s="33"/>
      <c r="G174" s="67">
        <v>2</v>
      </c>
      <c r="H174" s="75">
        <v>2</v>
      </c>
      <c r="I174" s="67">
        <v>0.5</v>
      </c>
      <c r="J174" s="67">
        <v>0.5</v>
      </c>
      <c r="K174" s="3"/>
      <c r="L174" s="3"/>
      <c r="M174" s="23">
        <f t="shared" si="2"/>
        <v>7.5</v>
      </c>
    </row>
    <row r="175" spans="1:13">
      <c r="A175" s="33">
        <v>20120082</v>
      </c>
      <c r="B175" s="33"/>
      <c r="C175" s="33" t="s">
        <v>37</v>
      </c>
      <c r="D175" s="67">
        <v>1</v>
      </c>
      <c r="E175" s="67">
        <v>1.5</v>
      </c>
      <c r="F175" s="33"/>
      <c r="G175" s="67">
        <v>1</v>
      </c>
      <c r="H175" s="75">
        <v>2</v>
      </c>
      <c r="I175" s="33"/>
      <c r="J175" s="33"/>
      <c r="K175" s="67">
        <v>0.5</v>
      </c>
      <c r="L175" s="3"/>
      <c r="M175" s="23">
        <f t="shared" si="2"/>
        <v>6</v>
      </c>
    </row>
    <row r="176" spans="1:13">
      <c r="A176" s="33">
        <v>20120083</v>
      </c>
      <c r="B176" s="33"/>
      <c r="C176" s="33" t="s">
        <v>37</v>
      </c>
      <c r="D176" s="67">
        <v>1</v>
      </c>
      <c r="E176" s="67">
        <v>1.5</v>
      </c>
      <c r="F176" s="33"/>
      <c r="G176" s="67">
        <v>1</v>
      </c>
      <c r="H176" s="75">
        <v>2</v>
      </c>
      <c r="I176" s="33"/>
      <c r="J176" s="33"/>
      <c r="K176" s="67">
        <v>0.5</v>
      </c>
      <c r="L176" s="3"/>
      <c r="M176" s="23">
        <f t="shared" si="2"/>
        <v>6</v>
      </c>
    </row>
    <row r="177" spans="1:16">
      <c r="A177" s="33">
        <v>20120084</v>
      </c>
      <c r="B177" s="33"/>
      <c r="C177" s="33" t="s">
        <v>37</v>
      </c>
      <c r="D177" s="67">
        <v>1</v>
      </c>
      <c r="E177" s="67">
        <v>1.5</v>
      </c>
      <c r="F177" s="33"/>
      <c r="G177" s="67">
        <v>2</v>
      </c>
      <c r="H177" s="75">
        <v>1</v>
      </c>
      <c r="I177" s="67">
        <v>0.5</v>
      </c>
      <c r="J177" s="67">
        <v>0.5</v>
      </c>
      <c r="K177" s="3"/>
      <c r="L177" s="3"/>
      <c r="M177" s="23">
        <f t="shared" si="2"/>
        <v>6.5</v>
      </c>
    </row>
    <row r="178" spans="1:16">
      <c r="A178" s="33">
        <v>20120085</v>
      </c>
      <c r="B178" s="33"/>
      <c r="C178" s="33" t="s">
        <v>37</v>
      </c>
      <c r="D178" s="33"/>
      <c r="E178" s="67">
        <v>1.5</v>
      </c>
      <c r="F178" s="33"/>
      <c r="G178" s="67">
        <v>2</v>
      </c>
      <c r="H178" s="75">
        <v>2</v>
      </c>
      <c r="I178" s="33"/>
      <c r="J178" s="33"/>
      <c r="K178" s="67">
        <v>0.5</v>
      </c>
      <c r="L178" s="3"/>
      <c r="M178" s="23">
        <f t="shared" si="2"/>
        <v>6</v>
      </c>
    </row>
    <row r="179" spans="1:16">
      <c r="A179" s="33">
        <v>20120087</v>
      </c>
      <c r="B179" s="33"/>
      <c r="C179" s="33" t="s">
        <v>37</v>
      </c>
      <c r="D179" s="67">
        <v>1</v>
      </c>
      <c r="E179" s="67">
        <v>1.5</v>
      </c>
      <c r="F179" s="33"/>
      <c r="G179" s="67">
        <v>0.5</v>
      </c>
      <c r="H179" s="75">
        <v>1</v>
      </c>
      <c r="I179" s="33"/>
      <c r="J179" s="33"/>
      <c r="K179" s="3"/>
      <c r="L179" s="3"/>
      <c r="M179" s="23">
        <f t="shared" si="2"/>
        <v>4</v>
      </c>
    </row>
    <row r="180" spans="1:16">
      <c r="A180" s="33">
        <v>20120089</v>
      </c>
      <c r="B180" s="33"/>
      <c r="C180" s="33" t="s">
        <v>37</v>
      </c>
      <c r="D180" s="67">
        <v>1</v>
      </c>
      <c r="E180" s="67">
        <v>1.5</v>
      </c>
      <c r="F180" s="33"/>
      <c r="G180" s="67">
        <v>1</v>
      </c>
      <c r="H180" s="75">
        <v>2</v>
      </c>
      <c r="I180" s="33"/>
      <c r="J180" s="33"/>
      <c r="K180" s="67">
        <v>0.5</v>
      </c>
      <c r="L180" s="3"/>
      <c r="M180" s="23">
        <f t="shared" si="2"/>
        <v>6</v>
      </c>
    </row>
    <row r="181" spans="1:16">
      <c r="A181" s="33">
        <v>20120090</v>
      </c>
      <c r="B181" s="33"/>
      <c r="C181" s="33" t="s">
        <v>37</v>
      </c>
      <c r="D181" s="67">
        <v>1</v>
      </c>
      <c r="E181" s="67">
        <v>1.5</v>
      </c>
      <c r="F181" s="33"/>
      <c r="G181" s="67">
        <v>0.5</v>
      </c>
      <c r="H181" s="75">
        <v>1</v>
      </c>
      <c r="I181" s="33"/>
      <c r="J181" s="33"/>
      <c r="K181" s="67">
        <v>0.5</v>
      </c>
      <c r="L181" s="3"/>
      <c r="M181" s="23">
        <f t="shared" si="2"/>
        <v>4.5</v>
      </c>
    </row>
    <row r="182" spans="1:16">
      <c r="A182" s="33">
        <v>20120091</v>
      </c>
      <c r="B182" s="33"/>
      <c r="C182" s="33" t="s">
        <v>37</v>
      </c>
      <c r="D182" s="33"/>
      <c r="E182" s="67">
        <v>1.5</v>
      </c>
      <c r="F182" s="33"/>
      <c r="G182" s="67">
        <v>1</v>
      </c>
      <c r="H182" s="75">
        <v>1</v>
      </c>
      <c r="I182" s="33"/>
      <c r="J182" s="33"/>
      <c r="K182" s="67">
        <v>1</v>
      </c>
      <c r="L182" s="3"/>
      <c r="M182" s="23">
        <f t="shared" si="2"/>
        <v>4.5</v>
      </c>
    </row>
    <row r="183" spans="1:16">
      <c r="A183" s="33">
        <v>20120344</v>
      </c>
      <c r="B183" s="33"/>
      <c r="C183" s="33" t="s">
        <v>37</v>
      </c>
      <c r="D183" s="67">
        <v>1</v>
      </c>
      <c r="E183" s="67">
        <v>1.5</v>
      </c>
      <c r="F183" s="33"/>
      <c r="G183" s="67">
        <v>2</v>
      </c>
      <c r="H183" s="75">
        <v>1</v>
      </c>
      <c r="I183" s="33"/>
      <c r="J183" s="33"/>
      <c r="K183" s="67">
        <v>0.5</v>
      </c>
      <c r="L183" s="3"/>
      <c r="M183" s="23">
        <f t="shared" si="2"/>
        <v>6</v>
      </c>
    </row>
    <row r="184" spans="1:16">
      <c r="A184" s="33">
        <v>20120453</v>
      </c>
      <c r="B184" s="33"/>
      <c r="C184" s="33" t="s">
        <v>37</v>
      </c>
      <c r="D184" s="67">
        <v>1</v>
      </c>
      <c r="E184" s="67">
        <v>1.5</v>
      </c>
      <c r="F184" s="33"/>
      <c r="G184" s="67">
        <v>2</v>
      </c>
      <c r="H184" s="58">
        <v>2</v>
      </c>
      <c r="I184" s="67">
        <v>1.5</v>
      </c>
      <c r="J184" s="67">
        <v>1</v>
      </c>
      <c r="K184" s="67">
        <v>1</v>
      </c>
      <c r="L184" s="3"/>
      <c r="M184" s="23">
        <f t="shared" si="2"/>
        <v>10</v>
      </c>
    </row>
    <row r="185" spans="1:16" ht="15.75" customHeight="1">
      <c r="A185" s="33">
        <v>20030271</v>
      </c>
      <c r="B185" s="33"/>
      <c r="C185" s="33" t="s">
        <v>38</v>
      </c>
      <c r="D185" s="33"/>
      <c r="E185" s="33"/>
      <c r="F185" s="33"/>
      <c r="G185" s="33"/>
      <c r="H185" s="33"/>
      <c r="I185" s="33"/>
      <c r="J185" s="3"/>
      <c r="K185" s="3"/>
      <c r="L185" s="3"/>
      <c r="M185" s="23">
        <f t="shared" si="2"/>
        <v>0</v>
      </c>
    </row>
    <row r="186" spans="1:16">
      <c r="A186" s="33">
        <v>20040265</v>
      </c>
      <c r="B186" s="33"/>
      <c r="C186" s="33" t="s">
        <v>38</v>
      </c>
      <c r="D186" s="33"/>
      <c r="E186" s="33"/>
      <c r="F186" s="33"/>
      <c r="G186" s="33"/>
      <c r="H186" s="33"/>
      <c r="I186" s="33"/>
      <c r="J186" s="3"/>
      <c r="K186" s="3"/>
      <c r="L186" s="3"/>
      <c r="M186" s="23">
        <f t="shared" si="2"/>
        <v>0</v>
      </c>
    </row>
    <row r="187" spans="1:16">
      <c r="A187" s="33">
        <v>20050087</v>
      </c>
      <c r="B187" s="33"/>
      <c r="C187" s="33" t="s">
        <v>38</v>
      </c>
      <c r="D187" s="33"/>
      <c r="E187" s="33"/>
      <c r="F187" s="33"/>
      <c r="G187" s="33"/>
      <c r="H187" s="33"/>
      <c r="I187" s="33"/>
      <c r="J187" s="3"/>
      <c r="K187" s="3"/>
      <c r="L187" s="3"/>
      <c r="M187" s="23">
        <f t="shared" si="2"/>
        <v>0</v>
      </c>
    </row>
    <row r="188" spans="1:16">
      <c r="A188" s="33">
        <v>20050107</v>
      </c>
      <c r="B188" s="33"/>
      <c r="C188" s="33" t="s">
        <v>38</v>
      </c>
      <c r="D188" s="11">
        <v>2</v>
      </c>
      <c r="E188" s="11">
        <v>2</v>
      </c>
      <c r="F188" s="33"/>
      <c r="G188" s="33"/>
      <c r="H188" s="33"/>
      <c r="I188" s="33"/>
      <c r="J188" s="3"/>
      <c r="K188" s="3"/>
      <c r="L188" s="3"/>
      <c r="M188" s="23">
        <f t="shared" si="2"/>
        <v>4</v>
      </c>
      <c r="P188" s="69"/>
    </row>
    <row r="189" spans="1:16">
      <c r="A189" s="33">
        <v>20050325</v>
      </c>
      <c r="B189" s="33"/>
      <c r="C189" s="33" t="s">
        <v>38</v>
      </c>
      <c r="D189" s="33"/>
      <c r="E189" s="11">
        <v>2</v>
      </c>
      <c r="F189" s="33"/>
      <c r="G189" s="33"/>
      <c r="H189" s="33"/>
      <c r="I189" s="33"/>
      <c r="J189" s="3"/>
      <c r="K189" s="3"/>
      <c r="L189" s="3"/>
      <c r="M189" s="23">
        <f t="shared" si="2"/>
        <v>2</v>
      </c>
    </row>
    <row r="190" spans="1:16">
      <c r="A190" s="33">
        <v>20060116</v>
      </c>
      <c r="B190" s="33"/>
      <c r="C190" s="33" t="s">
        <v>38</v>
      </c>
      <c r="D190" s="11">
        <v>2</v>
      </c>
      <c r="E190" s="11">
        <v>2</v>
      </c>
      <c r="F190" s="33"/>
      <c r="G190" s="11">
        <v>1</v>
      </c>
      <c r="H190" s="33"/>
      <c r="I190" s="11">
        <v>1</v>
      </c>
      <c r="J190" s="11">
        <v>1</v>
      </c>
      <c r="K190" s="11">
        <v>1</v>
      </c>
      <c r="L190" s="11">
        <v>1</v>
      </c>
      <c r="M190" s="23">
        <f t="shared" si="2"/>
        <v>9</v>
      </c>
    </row>
    <row r="191" spans="1:16">
      <c r="A191" s="33">
        <v>20060150</v>
      </c>
      <c r="B191" s="33"/>
      <c r="C191" s="33" t="s">
        <v>38</v>
      </c>
      <c r="D191" s="11">
        <v>2</v>
      </c>
      <c r="E191" s="11">
        <v>2</v>
      </c>
      <c r="F191" s="33"/>
      <c r="G191" s="11">
        <v>1</v>
      </c>
      <c r="H191" s="33"/>
      <c r="I191" s="11">
        <v>1</v>
      </c>
      <c r="J191" s="11">
        <v>1</v>
      </c>
      <c r="K191" s="11">
        <v>1</v>
      </c>
      <c r="L191" s="11">
        <v>1</v>
      </c>
      <c r="M191" s="23">
        <f t="shared" si="2"/>
        <v>9</v>
      </c>
    </row>
    <row r="192" spans="1:16">
      <c r="A192" s="33">
        <v>20060360</v>
      </c>
      <c r="B192" s="33"/>
      <c r="C192" s="33" t="s">
        <v>38</v>
      </c>
      <c r="D192" s="33"/>
      <c r="E192" s="33"/>
      <c r="F192" s="33"/>
      <c r="G192" s="33"/>
      <c r="H192" s="33"/>
      <c r="I192" s="33"/>
      <c r="J192" s="3"/>
      <c r="K192" s="3"/>
      <c r="L192" s="3"/>
      <c r="M192" s="23">
        <f t="shared" si="2"/>
        <v>0</v>
      </c>
    </row>
    <row r="193" spans="1:13">
      <c r="A193" s="33">
        <v>20060369</v>
      </c>
      <c r="B193" s="33"/>
      <c r="C193" s="33" t="s">
        <v>38</v>
      </c>
      <c r="D193" s="33"/>
      <c r="E193" s="33"/>
      <c r="F193" s="33"/>
      <c r="G193" s="33"/>
      <c r="H193" s="33"/>
      <c r="I193" s="33"/>
      <c r="J193" s="3"/>
      <c r="K193" s="3"/>
      <c r="L193" s="3"/>
      <c r="M193" s="23">
        <f t="shared" si="2"/>
        <v>0</v>
      </c>
    </row>
    <row r="194" spans="1:13">
      <c r="A194" s="33">
        <v>20060450</v>
      </c>
      <c r="B194" s="33"/>
      <c r="C194" s="33" t="s">
        <v>38</v>
      </c>
      <c r="D194" s="33"/>
      <c r="E194" s="33"/>
      <c r="F194" s="33"/>
      <c r="G194" s="33"/>
      <c r="H194" s="33"/>
      <c r="I194" s="33"/>
      <c r="J194" s="3"/>
      <c r="K194" s="3"/>
      <c r="L194" s="3"/>
      <c r="M194" s="23">
        <f t="shared" si="2"/>
        <v>0</v>
      </c>
    </row>
    <row r="195" spans="1:13">
      <c r="A195" s="33">
        <v>20100067</v>
      </c>
      <c r="B195" s="33"/>
      <c r="C195" s="33" t="s">
        <v>38</v>
      </c>
      <c r="D195" s="11">
        <v>2</v>
      </c>
      <c r="E195" s="33"/>
      <c r="F195" s="33"/>
      <c r="G195" s="11">
        <v>1</v>
      </c>
      <c r="H195" s="33"/>
      <c r="I195" s="11">
        <v>1</v>
      </c>
      <c r="J195" s="11">
        <v>1</v>
      </c>
      <c r="K195" s="11">
        <v>1</v>
      </c>
      <c r="L195" s="11">
        <v>1</v>
      </c>
      <c r="M195" s="23">
        <f t="shared" si="2"/>
        <v>7</v>
      </c>
    </row>
    <row r="196" spans="1:13">
      <c r="A196" s="33">
        <v>20130297</v>
      </c>
      <c r="B196" s="33"/>
      <c r="C196" s="33" t="s">
        <v>38</v>
      </c>
      <c r="D196" s="11">
        <v>2</v>
      </c>
      <c r="E196" s="11">
        <v>2</v>
      </c>
      <c r="F196" s="33"/>
      <c r="G196" s="11">
        <v>1</v>
      </c>
      <c r="H196" s="11">
        <v>1</v>
      </c>
      <c r="I196" s="11">
        <v>1</v>
      </c>
      <c r="J196" s="11">
        <v>1</v>
      </c>
      <c r="K196" s="11">
        <v>1</v>
      </c>
      <c r="L196" s="11">
        <v>1</v>
      </c>
      <c r="M196" s="23">
        <f t="shared" si="2"/>
        <v>10</v>
      </c>
    </row>
    <row r="197" spans="1:13">
      <c r="A197" s="33">
        <v>20130364</v>
      </c>
      <c r="B197" s="33"/>
      <c r="C197" s="33" t="s">
        <v>38</v>
      </c>
      <c r="D197" s="11">
        <v>2</v>
      </c>
      <c r="E197" s="11">
        <v>2</v>
      </c>
      <c r="F197" s="33"/>
      <c r="G197" s="11">
        <v>1</v>
      </c>
      <c r="H197" s="11">
        <v>1</v>
      </c>
      <c r="I197" s="11">
        <v>1</v>
      </c>
      <c r="J197" s="11">
        <v>1</v>
      </c>
      <c r="K197" s="11">
        <v>1</v>
      </c>
      <c r="L197" s="11">
        <v>1</v>
      </c>
      <c r="M197" s="23">
        <f t="shared" si="2"/>
        <v>10</v>
      </c>
    </row>
    <row r="198" spans="1:13" ht="15.75">
      <c r="A198" s="33">
        <v>20060002</v>
      </c>
      <c r="B198" s="33"/>
      <c r="C198" s="33" t="s">
        <v>39</v>
      </c>
      <c r="D198" s="33"/>
      <c r="E198" s="33"/>
      <c r="F198" s="33"/>
      <c r="G198" s="13">
        <v>1</v>
      </c>
      <c r="H198" s="13">
        <v>1</v>
      </c>
      <c r="I198" s="5">
        <v>1</v>
      </c>
      <c r="J198" s="13">
        <v>1</v>
      </c>
      <c r="K198" s="13">
        <v>1</v>
      </c>
      <c r="L198" s="13">
        <v>1</v>
      </c>
      <c r="M198" s="23">
        <f t="shared" si="2"/>
        <v>6</v>
      </c>
    </row>
    <row r="199" spans="1:13" ht="15.75">
      <c r="A199" s="33">
        <v>20060025</v>
      </c>
      <c r="B199" s="33"/>
      <c r="C199" s="33" t="s">
        <v>39</v>
      </c>
      <c r="D199" s="33"/>
      <c r="E199" s="33"/>
      <c r="F199" s="33"/>
      <c r="G199" s="33"/>
      <c r="H199" s="33"/>
      <c r="I199" s="5">
        <v>1</v>
      </c>
      <c r="J199" s="3"/>
      <c r="K199" s="3"/>
      <c r="L199" s="3"/>
      <c r="M199" s="23">
        <f t="shared" ref="M199:M262" si="3">MIN(SUM(D199:L199),10)</f>
        <v>1</v>
      </c>
    </row>
    <row r="200" spans="1:13" ht="15.75">
      <c r="A200" s="33">
        <v>20060034</v>
      </c>
      <c r="B200" s="33"/>
      <c r="C200" s="33" t="s">
        <v>39</v>
      </c>
      <c r="D200" s="13">
        <v>1</v>
      </c>
      <c r="E200" s="13">
        <v>1.5</v>
      </c>
      <c r="F200" s="33"/>
      <c r="G200" s="13">
        <v>1</v>
      </c>
      <c r="H200" s="13">
        <v>1</v>
      </c>
      <c r="I200" s="5">
        <v>1</v>
      </c>
      <c r="J200" s="13">
        <v>1</v>
      </c>
      <c r="K200" s="13">
        <v>1</v>
      </c>
      <c r="L200" s="13">
        <v>1</v>
      </c>
      <c r="M200" s="23">
        <f t="shared" si="3"/>
        <v>8.5</v>
      </c>
    </row>
    <row r="201" spans="1:13" ht="15.75">
      <c r="A201" s="33">
        <v>20060040</v>
      </c>
      <c r="B201" s="33"/>
      <c r="C201" s="33" t="s">
        <v>39</v>
      </c>
      <c r="D201" s="33"/>
      <c r="E201" s="33"/>
      <c r="F201" s="33"/>
      <c r="G201" s="33"/>
      <c r="H201" s="33"/>
      <c r="I201" s="5">
        <v>1</v>
      </c>
      <c r="J201" s="3"/>
      <c r="K201" s="3"/>
      <c r="L201" s="3"/>
      <c r="M201" s="23">
        <f t="shared" si="3"/>
        <v>1</v>
      </c>
    </row>
    <row r="202" spans="1:13" ht="15.75">
      <c r="A202" s="33">
        <v>20060052</v>
      </c>
      <c r="B202" s="33"/>
      <c r="C202" s="33" t="s">
        <v>39</v>
      </c>
      <c r="D202" s="33"/>
      <c r="E202" s="13">
        <v>1.5</v>
      </c>
      <c r="F202" s="33"/>
      <c r="G202" s="13">
        <v>1</v>
      </c>
      <c r="H202" s="33"/>
      <c r="I202" s="5">
        <v>1</v>
      </c>
      <c r="J202" s="13">
        <v>1</v>
      </c>
      <c r="K202" s="3"/>
      <c r="L202" s="3"/>
      <c r="M202" s="23">
        <f t="shared" si="3"/>
        <v>4.5</v>
      </c>
    </row>
    <row r="203" spans="1:13" ht="15.75">
      <c r="A203" s="33">
        <v>20060069</v>
      </c>
      <c r="B203" s="33"/>
      <c r="C203" s="33" t="s">
        <v>39</v>
      </c>
      <c r="D203" s="33"/>
      <c r="E203" s="33"/>
      <c r="F203" s="33"/>
      <c r="G203" s="33"/>
      <c r="H203" s="33"/>
      <c r="I203" s="5">
        <v>1</v>
      </c>
      <c r="J203" s="3"/>
      <c r="K203" s="3"/>
      <c r="L203" s="3"/>
      <c r="M203" s="23">
        <f t="shared" si="3"/>
        <v>1</v>
      </c>
    </row>
    <row r="204" spans="1:13" ht="15.75">
      <c r="A204" s="33">
        <v>20070056</v>
      </c>
      <c r="B204" s="33"/>
      <c r="C204" s="33" t="s">
        <v>39</v>
      </c>
      <c r="D204" s="33"/>
      <c r="E204" s="13">
        <v>1.5</v>
      </c>
      <c r="F204" s="33"/>
      <c r="G204" s="13">
        <v>1</v>
      </c>
      <c r="H204" s="13">
        <v>1</v>
      </c>
      <c r="I204" s="5">
        <v>1</v>
      </c>
      <c r="J204" s="13">
        <v>1</v>
      </c>
      <c r="K204" s="3"/>
      <c r="L204" s="13">
        <v>1</v>
      </c>
      <c r="M204" s="23">
        <f t="shared" si="3"/>
        <v>6.5</v>
      </c>
    </row>
    <row r="205" spans="1:13" ht="15.75">
      <c r="A205" s="33">
        <v>20070164</v>
      </c>
      <c r="B205" s="33"/>
      <c r="C205" s="33" t="s">
        <v>39</v>
      </c>
      <c r="D205" s="33"/>
      <c r="E205" s="13">
        <v>1.5</v>
      </c>
      <c r="F205" s="33"/>
      <c r="G205" s="13">
        <v>1</v>
      </c>
      <c r="H205" s="13">
        <v>1</v>
      </c>
      <c r="I205" s="5">
        <v>1</v>
      </c>
      <c r="J205" s="13">
        <v>1</v>
      </c>
      <c r="K205" s="3"/>
      <c r="L205" s="3"/>
      <c r="M205" s="23">
        <f t="shared" si="3"/>
        <v>5.5</v>
      </c>
    </row>
    <row r="206" spans="1:13" ht="15.75">
      <c r="A206" s="33">
        <v>20070168</v>
      </c>
      <c r="B206" s="33"/>
      <c r="C206" s="33" t="s">
        <v>39</v>
      </c>
      <c r="D206" s="13">
        <v>1</v>
      </c>
      <c r="E206" s="13">
        <v>1.5</v>
      </c>
      <c r="F206" s="33"/>
      <c r="G206" s="33"/>
      <c r="H206" s="13">
        <v>1</v>
      </c>
      <c r="I206" s="5">
        <v>1</v>
      </c>
      <c r="J206" s="13">
        <v>1</v>
      </c>
      <c r="K206" s="3"/>
      <c r="L206" s="3"/>
      <c r="M206" s="23">
        <f t="shared" si="3"/>
        <v>5.5</v>
      </c>
    </row>
    <row r="207" spans="1:13" ht="15.75">
      <c r="A207" s="33">
        <v>20070232</v>
      </c>
      <c r="B207" s="33"/>
      <c r="C207" s="33" t="s">
        <v>39</v>
      </c>
      <c r="D207" s="13">
        <v>1</v>
      </c>
      <c r="E207" s="13">
        <v>1.5</v>
      </c>
      <c r="F207" s="33"/>
      <c r="G207" s="13">
        <v>1</v>
      </c>
      <c r="H207" s="13">
        <v>1</v>
      </c>
      <c r="I207" s="5">
        <v>1</v>
      </c>
      <c r="J207" s="13">
        <v>1</v>
      </c>
      <c r="K207" s="3"/>
      <c r="L207" s="3"/>
      <c r="M207" s="23">
        <f t="shared" si="3"/>
        <v>6.5</v>
      </c>
    </row>
    <row r="208" spans="1:13" ht="15.75">
      <c r="A208" s="33">
        <v>20070354</v>
      </c>
      <c r="B208" s="33"/>
      <c r="C208" s="33" t="s">
        <v>39</v>
      </c>
      <c r="D208" s="33"/>
      <c r="E208" s="33"/>
      <c r="F208" s="33"/>
      <c r="G208" s="33"/>
      <c r="H208" s="33"/>
      <c r="I208" s="5">
        <v>1</v>
      </c>
      <c r="J208" s="3"/>
      <c r="K208" s="3"/>
      <c r="L208" s="3"/>
      <c r="M208" s="23">
        <f t="shared" si="3"/>
        <v>1</v>
      </c>
    </row>
    <row r="209" spans="1:13" ht="15.75">
      <c r="A209" s="33">
        <v>20070424</v>
      </c>
      <c r="B209" s="33"/>
      <c r="C209" s="33" t="s">
        <v>39</v>
      </c>
      <c r="D209" s="13">
        <v>1</v>
      </c>
      <c r="E209" s="33"/>
      <c r="F209" s="33"/>
      <c r="G209" s="33"/>
      <c r="H209" s="13">
        <v>1</v>
      </c>
      <c r="I209" s="5">
        <v>1</v>
      </c>
      <c r="J209" s="13">
        <v>1</v>
      </c>
      <c r="K209" s="3"/>
      <c r="L209" s="13">
        <v>1</v>
      </c>
      <c r="M209" s="23">
        <f t="shared" si="3"/>
        <v>5</v>
      </c>
    </row>
    <row r="210" spans="1:13" ht="15.75">
      <c r="A210" s="33">
        <v>20070476</v>
      </c>
      <c r="B210" s="33"/>
      <c r="C210" s="33" t="s">
        <v>39</v>
      </c>
      <c r="D210" s="33"/>
      <c r="E210" s="33"/>
      <c r="F210" s="33"/>
      <c r="G210" s="33"/>
      <c r="H210" s="33"/>
      <c r="I210" s="5">
        <v>1</v>
      </c>
      <c r="J210" s="3"/>
      <c r="K210" s="3"/>
      <c r="L210" s="3"/>
      <c r="M210" s="23">
        <f t="shared" si="3"/>
        <v>1</v>
      </c>
    </row>
    <row r="211" spans="1:13" ht="15.75">
      <c r="A211" s="33">
        <v>20080092</v>
      </c>
      <c r="B211" s="33"/>
      <c r="C211" s="33" t="s">
        <v>39</v>
      </c>
      <c r="D211" s="33"/>
      <c r="E211" s="33"/>
      <c r="F211" s="33"/>
      <c r="G211" s="33"/>
      <c r="H211" s="33"/>
      <c r="I211" s="5">
        <v>1</v>
      </c>
      <c r="J211" s="3"/>
      <c r="K211" s="3"/>
      <c r="L211" s="3"/>
      <c r="M211" s="23">
        <f t="shared" si="3"/>
        <v>1</v>
      </c>
    </row>
    <row r="212" spans="1:13" ht="15.75">
      <c r="A212" s="33">
        <v>20080150</v>
      </c>
      <c r="B212" s="33"/>
      <c r="C212" s="33" t="s">
        <v>39</v>
      </c>
      <c r="D212" s="13">
        <v>1</v>
      </c>
      <c r="E212" s="33"/>
      <c r="F212" s="33"/>
      <c r="G212" s="13">
        <v>1</v>
      </c>
      <c r="H212" s="13">
        <v>1</v>
      </c>
      <c r="I212" s="5">
        <v>1</v>
      </c>
      <c r="J212" s="13">
        <v>1</v>
      </c>
      <c r="K212" s="13">
        <v>1</v>
      </c>
      <c r="L212" s="13">
        <v>1</v>
      </c>
      <c r="M212" s="23">
        <f t="shared" si="3"/>
        <v>7</v>
      </c>
    </row>
    <row r="213" spans="1:13" ht="15.75">
      <c r="A213" s="33">
        <v>20080225</v>
      </c>
      <c r="B213" s="33"/>
      <c r="C213" s="33" t="s">
        <v>39</v>
      </c>
      <c r="D213" s="13">
        <v>1</v>
      </c>
      <c r="E213" s="13">
        <v>1.5</v>
      </c>
      <c r="F213" s="33"/>
      <c r="G213" s="33"/>
      <c r="H213" s="33"/>
      <c r="I213" s="5">
        <v>1</v>
      </c>
      <c r="J213" s="13">
        <v>1</v>
      </c>
      <c r="K213" s="3"/>
      <c r="L213" s="13">
        <v>1</v>
      </c>
      <c r="M213" s="23">
        <f t="shared" si="3"/>
        <v>5.5</v>
      </c>
    </row>
    <row r="214" spans="1:13" ht="15.75">
      <c r="A214" s="33">
        <v>20080267</v>
      </c>
      <c r="B214" s="33"/>
      <c r="C214" s="33" t="s">
        <v>39</v>
      </c>
      <c r="D214" s="13">
        <v>1</v>
      </c>
      <c r="E214" s="13">
        <v>1.5</v>
      </c>
      <c r="F214" s="33"/>
      <c r="G214" s="33"/>
      <c r="H214" s="13">
        <v>1</v>
      </c>
      <c r="I214" s="5">
        <v>1</v>
      </c>
      <c r="J214" s="3"/>
      <c r="K214" s="3"/>
      <c r="L214" s="3"/>
      <c r="M214" s="23">
        <f t="shared" si="3"/>
        <v>4.5</v>
      </c>
    </row>
    <row r="215" spans="1:13" ht="15.75">
      <c r="A215" s="33">
        <v>20080314</v>
      </c>
      <c r="B215" s="33"/>
      <c r="C215" s="33" t="s">
        <v>39</v>
      </c>
      <c r="D215" s="33"/>
      <c r="E215" s="13">
        <v>1.5</v>
      </c>
      <c r="F215" s="33"/>
      <c r="G215" s="33"/>
      <c r="H215" s="33"/>
      <c r="I215" s="5">
        <v>1</v>
      </c>
      <c r="J215" s="3"/>
      <c r="K215" s="3"/>
      <c r="L215" s="3"/>
      <c r="M215" s="23">
        <f t="shared" si="3"/>
        <v>2.5</v>
      </c>
    </row>
    <row r="216" spans="1:13" ht="15.75">
      <c r="A216" s="33">
        <v>20080375</v>
      </c>
      <c r="B216" s="33"/>
      <c r="C216" s="33" t="s">
        <v>39</v>
      </c>
      <c r="D216" s="33"/>
      <c r="E216" s="33"/>
      <c r="F216" s="33"/>
      <c r="G216" s="33"/>
      <c r="H216" s="33"/>
      <c r="I216" s="5">
        <v>1</v>
      </c>
      <c r="J216" s="3"/>
      <c r="K216" s="3"/>
      <c r="L216" s="3"/>
      <c r="M216" s="23">
        <f t="shared" si="3"/>
        <v>1</v>
      </c>
    </row>
    <row r="217" spans="1:13" ht="15.75">
      <c r="A217" s="33">
        <v>20080506</v>
      </c>
      <c r="B217" s="33"/>
      <c r="C217" s="33" t="s">
        <v>39</v>
      </c>
      <c r="D217" s="33"/>
      <c r="E217" s="33"/>
      <c r="F217" s="33"/>
      <c r="G217" s="33"/>
      <c r="H217" s="33"/>
      <c r="I217" s="5">
        <v>1</v>
      </c>
      <c r="J217" s="3"/>
      <c r="K217" s="3"/>
      <c r="L217" s="3"/>
      <c r="M217" s="23">
        <f t="shared" si="3"/>
        <v>1</v>
      </c>
    </row>
    <row r="218" spans="1:13" ht="15.75">
      <c r="A218" s="33">
        <v>20080509</v>
      </c>
      <c r="B218" s="33"/>
      <c r="C218" s="33" t="s">
        <v>39</v>
      </c>
      <c r="D218" s="33"/>
      <c r="E218" s="33"/>
      <c r="F218" s="33"/>
      <c r="G218" s="33"/>
      <c r="H218" s="33"/>
      <c r="I218" s="5">
        <v>1</v>
      </c>
      <c r="J218" s="3"/>
      <c r="K218" s="3"/>
      <c r="L218" s="3"/>
      <c r="M218" s="23">
        <f t="shared" si="3"/>
        <v>1</v>
      </c>
    </row>
    <row r="219" spans="1:13" ht="15.75">
      <c r="A219" s="33">
        <v>20090477</v>
      </c>
      <c r="B219" s="33"/>
      <c r="C219" s="33" t="s">
        <v>39</v>
      </c>
      <c r="D219" s="33"/>
      <c r="E219" s="13">
        <v>1.5</v>
      </c>
      <c r="F219" s="33"/>
      <c r="G219" s="33"/>
      <c r="H219" s="33"/>
      <c r="I219" s="5">
        <v>1</v>
      </c>
      <c r="J219" s="3"/>
      <c r="K219" s="3"/>
      <c r="L219" s="3"/>
      <c r="M219" s="23">
        <f t="shared" si="3"/>
        <v>2.5</v>
      </c>
    </row>
    <row r="220" spans="1:13" ht="15.75">
      <c r="A220" s="33">
        <v>20090501</v>
      </c>
      <c r="B220" s="33"/>
      <c r="C220" s="33" t="s">
        <v>39</v>
      </c>
      <c r="D220" s="33"/>
      <c r="E220" s="33"/>
      <c r="F220" s="33"/>
      <c r="G220" s="33"/>
      <c r="H220" s="33"/>
      <c r="I220" s="5">
        <v>1</v>
      </c>
      <c r="J220" s="3"/>
      <c r="K220" s="3"/>
      <c r="L220" s="3"/>
      <c r="M220" s="23">
        <f t="shared" si="3"/>
        <v>1</v>
      </c>
    </row>
    <row r="221" spans="1:13" ht="15.75">
      <c r="A221" s="33">
        <v>20090098</v>
      </c>
      <c r="B221" s="33"/>
      <c r="C221" s="33" t="s">
        <v>40</v>
      </c>
      <c r="D221" s="27">
        <v>2</v>
      </c>
      <c r="E221" s="27">
        <v>1.5</v>
      </c>
      <c r="F221" s="33"/>
      <c r="G221" s="27">
        <v>1</v>
      </c>
      <c r="H221" s="27">
        <v>1</v>
      </c>
      <c r="I221" s="5">
        <v>1</v>
      </c>
      <c r="J221" s="3"/>
      <c r="K221" s="27">
        <v>2</v>
      </c>
      <c r="L221" s="3"/>
      <c r="M221" s="23">
        <f t="shared" si="3"/>
        <v>8.5</v>
      </c>
    </row>
    <row r="222" spans="1:13" ht="15.75">
      <c r="A222" s="33">
        <v>20090114</v>
      </c>
      <c r="B222" s="33"/>
      <c r="C222" s="33" t="s">
        <v>40</v>
      </c>
      <c r="D222" s="33"/>
      <c r="E222" s="33"/>
      <c r="F222" s="33"/>
      <c r="G222" s="33"/>
      <c r="H222" s="33"/>
      <c r="I222" s="5">
        <v>1</v>
      </c>
      <c r="J222" s="3"/>
      <c r="K222" s="3"/>
      <c r="L222" s="3"/>
      <c r="M222" s="23">
        <f t="shared" si="3"/>
        <v>1</v>
      </c>
    </row>
    <row r="223" spans="1:13" ht="15.75">
      <c r="A223" s="33">
        <v>20090121</v>
      </c>
      <c r="B223" s="33"/>
      <c r="C223" s="33" t="s">
        <v>40</v>
      </c>
      <c r="D223" s="27">
        <v>2</v>
      </c>
      <c r="E223" s="27">
        <v>1.5</v>
      </c>
      <c r="F223" s="33"/>
      <c r="G223" s="33"/>
      <c r="H223" s="33"/>
      <c r="I223" s="5">
        <v>1</v>
      </c>
      <c r="J223" s="3"/>
      <c r="K223" s="27">
        <v>2</v>
      </c>
      <c r="L223" s="3"/>
      <c r="M223" s="23">
        <f t="shared" si="3"/>
        <v>6.5</v>
      </c>
    </row>
    <row r="224" spans="1:13" ht="15.75">
      <c r="A224" s="33">
        <v>20090196</v>
      </c>
      <c r="B224" s="33"/>
      <c r="C224" s="33" t="s">
        <v>40</v>
      </c>
      <c r="D224" s="33"/>
      <c r="E224" s="68"/>
      <c r="F224" s="33"/>
      <c r="G224" s="33"/>
      <c r="H224" s="33"/>
      <c r="I224" s="5">
        <v>1</v>
      </c>
      <c r="J224" s="3"/>
      <c r="K224" s="3"/>
      <c r="L224" s="3"/>
      <c r="M224" s="23">
        <f t="shared" si="3"/>
        <v>1</v>
      </c>
    </row>
    <row r="225" spans="1:13" ht="15.75">
      <c r="A225" s="33">
        <v>20090201</v>
      </c>
      <c r="B225" s="33"/>
      <c r="C225" s="33" t="s">
        <v>40</v>
      </c>
      <c r="D225" s="27">
        <v>2</v>
      </c>
      <c r="E225" s="27">
        <v>1.5</v>
      </c>
      <c r="F225" s="33"/>
      <c r="G225" s="27">
        <v>1</v>
      </c>
      <c r="H225" s="33"/>
      <c r="I225" s="5">
        <v>1</v>
      </c>
      <c r="J225" s="3"/>
      <c r="K225" s="27">
        <v>2</v>
      </c>
      <c r="L225" s="3"/>
      <c r="M225" s="23">
        <f t="shared" si="3"/>
        <v>7.5</v>
      </c>
    </row>
    <row r="226" spans="1:13" ht="15.75">
      <c r="A226" s="33">
        <v>20090208</v>
      </c>
      <c r="B226" s="33"/>
      <c r="C226" s="33" t="s">
        <v>40</v>
      </c>
      <c r="D226" s="33"/>
      <c r="E226" s="33"/>
      <c r="F226" s="33"/>
      <c r="G226" s="33"/>
      <c r="H226" s="33"/>
      <c r="I226" s="5">
        <v>1</v>
      </c>
      <c r="J226" s="3"/>
      <c r="K226" s="3"/>
      <c r="L226" s="3"/>
      <c r="M226" s="23">
        <f t="shared" si="3"/>
        <v>1</v>
      </c>
    </row>
    <row r="227" spans="1:13" ht="15.75">
      <c r="A227" s="33">
        <v>20090229</v>
      </c>
      <c r="B227" s="33"/>
      <c r="C227" s="33" t="s">
        <v>40</v>
      </c>
      <c r="D227" s="33"/>
      <c r="E227" s="33"/>
      <c r="F227" s="33"/>
      <c r="G227" s="33"/>
      <c r="H227" s="33"/>
      <c r="I227" s="5">
        <v>1</v>
      </c>
      <c r="J227" s="3"/>
      <c r="K227" s="3"/>
      <c r="L227" s="3"/>
      <c r="M227" s="23">
        <f t="shared" si="3"/>
        <v>1</v>
      </c>
    </row>
    <row r="228" spans="1:13" ht="15.75">
      <c r="A228" s="33">
        <v>20090243</v>
      </c>
      <c r="B228" s="33"/>
      <c r="C228" s="33" t="s">
        <v>40</v>
      </c>
      <c r="D228" s="33"/>
      <c r="E228" s="33"/>
      <c r="F228" s="33"/>
      <c r="G228" s="33"/>
      <c r="H228" s="33"/>
      <c r="I228" s="5">
        <v>1</v>
      </c>
      <c r="J228" s="3"/>
      <c r="K228" s="3"/>
      <c r="L228" s="3"/>
      <c r="M228" s="23">
        <f t="shared" si="3"/>
        <v>1</v>
      </c>
    </row>
    <row r="229" spans="1:13" ht="15.75">
      <c r="A229" s="33">
        <v>20090263</v>
      </c>
      <c r="B229" s="33"/>
      <c r="C229" s="33" t="s">
        <v>40</v>
      </c>
      <c r="D229" s="27">
        <v>2</v>
      </c>
      <c r="E229" s="33"/>
      <c r="F229" s="33"/>
      <c r="G229" s="27">
        <v>1</v>
      </c>
      <c r="H229" s="33"/>
      <c r="I229" s="5">
        <v>1</v>
      </c>
      <c r="J229" s="3"/>
      <c r="K229" s="27">
        <v>2</v>
      </c>
      <c r="L229" s="3"/>
      <c r="M229" s="23">
        <f t="shared" si="3"/>
        <v>6</v>
      </c>
    </row>
    <row r="230" spans="1:13" ht="15.75">
      <c r="A230" s="33">
        <v>20090322</v>
      </c>
      <c r="B230" s="33"/>
      <c r="C230" s="33" t="s">
        <v>40</v>
      </c>
      <c r="D230" s="33"/>
      <c r="E230" s="33"/>
      <c r="F230" s="33"/>
      <c r="G230" s="33"/>
      <c r="H230" s="33"/>
      <c r="I230" s="5">
        <v>1</v>
      </c>
      <c r="J230" s="3"/>
      <c r="K230" s="3"/>
      <c r="L230" s="3"/>
      <c r="M230" s="23">
        <f t="shared" si="3"/>
        <v>1</v>
      </c>
    </row>
    <row r="231" spans="1:13" ht="15.75">
      <c r="A231" s="33">
        <v>20090390</v>
      </c>
      <c r="B231" s="33"/>
      <c r="C231" s="33" t="s">
        <v>40</v>
      </c>
      <c r="D231" s="27">
        <v>2</v>
      </c>
      <c r="E231" s="33"/>
      <c r="F231" s="33"/>
      <c r="G231" s="33"/>
      <c r="H231" s="33"/>
      <c r="I231" s="5">
        <v>1</v>
      </c>
      <c r="J231" s="3"/>
      <c r="K231" s="3"/>
      <c r="L231" s="3"/>
      <c r="M231" s="23">
        <f t="shared" si="3"/>
        <v>3</v>
      </c>
    </row>
    <row r="232" spans="1:13" ht="15.75">
      <c r="A232" s="33">
        <v>20090422</v>
      </c>
      <c r="B232" s="33"/>
      <c r="C232" s="33" t="s">
        <v>40</v>
      </c>
      <c r="D232" s="27">
        <v>2</v>
      </c>
      <c r="E232" s="33"/>
      <c r="F232" s="33"/>
      <c r="G232" s="27">
        <v>1</v>
      </c>
      <c r="H232" s="33"/>
      <c r="I232" s="5">
        <v>1</v>
      </c>
      <c r="J232" s="3"/>
      <c r="K232" s="3"/>
      <c r="L232" s="3"/>
      <c r="M232" s="23">
        <f t="shared" si="3"/>
        <v>4</v>
      </c>
    </row>
    <row r="233" spans="1:13" ht="15.75">
      <c r="A233" s="33">
        <v>20100021</v>
      </c>
      <c r="B233" s="33"/>
      <c r="C233" s="33" t="s">
        <v>40</v>
      </c>
      <c r="D233" s="27">
        <v>2</v>
      </c>
      <c r="E233" s="33"/>
      <c r="F233" s="33"/>
      <c r="G233" s="33"/>
      <c r="H233" s="33"/>
      <c r="I233" s="5">
        <v>1</v>
      </c>
      <c r="J233" s="3"/>
      <c r="K233" s="27">
        <v>2</v>
      </c>
      <c r="L233" s="3"/>
      <c r="M233" s="23">
        <f t="shared" si="3"/>
        <v>5</v>
      </c>
    </row>
    <row r="234" spans="1:13" ht="15.75">
      <c r="A234" s="33">
        <v>20100023</v>
      </c>
      <c r="B234" s="33"/>
      <c r="C234" s="33" t="s">
        <v>40</v>
      </c>
      <c r="D234" s="33"/>
      <c r="E234" s="33"/>
      <c r="F234" s="33"/>
      <c r="G234" s="33"/>
      <c r="H234" s="33"/>
      <c r="I234" s="5">
        <v>1</v>
      </c>
      <c r="J234" s="3"/>
      <c r="K234" s="27">
        <v>2</v>
      </c>
      <c r="L234" s="3"/>
      <c r="M234" s="23">
        <f t="shared" si="3"/>
        <v>3</v>
      </c>
    </row>
    <row r="235" spans="1:13" ht="15.75">
      <c r="A235" s="33">
        <v>20100030</v>
      </c>
      <c r="B235" s="33"/>
      <c r="C235" s="33" t="s">
        <v>40</v>
      </c>
      <c r="D235" s="33"/>
      <c r="E235" s="27">
        <v>1.5</v>
      </c>
      <c r="F235" s="33"/>
      <c r="G235" s="33"/>
      <c r="H235" s="33"/>
      <c r="I235" s="5">
        <v>1</v>
      </c>
      <c r="J235" s="3"/>
      <c r="K235" s="3"/>
      <c r="L235" s="3"/>
      <c r="M235" s="23">
        <f t="shared" si="3"/>
        <v>2.5</v>
      </c>
    </row>
    <row r="236" spans="1:13" ht="15.75">
      <c r="A236" s="33">
        <v>20100046</v>
      </c>
      <c r="B236" s="33"/>
      <c r="C236" s="33" t="s">
        <v>40</v>
      </c>
      <c r="D236" s="33"/>
      <c r="E236" s="33"/>
      <c r="F236" s="33"/>
      <c r="G236" s="33"/>
      <c r="H236" s="33"/>
      <c r="I236" s="5">
        <v>1</v>
      </c>
      <c r="J236" s="3"/>
      <c r="K236" s="3"/>
      <c r="L236" s="33">
        <v>1</v>
      </c>
      <c r="M236" s="23">
        <f t="shared" si="3"/>
        <v>2</v>
      </c>
    </row>
    <row r="237" spans="1:13" ht="15.75">
      <c r="A237" s="33">
        <v>20100062</v>
      </c>
      <c r="B237" s="33"/>
      <c r="C237" s="33" t="s">
        <v>40</v>
      </c>
      <c r="D237" s="27">
        <v>2</v>
      </c>
      <c r="E237" s="33"/>
      <c r="F237" s="33"/>
      <c r="G237" s="27">
        <v>1</v>
      </c>
      <c r="H237" s="33"/>
      <c r="I237" s="5">
        <v>1</v>
      </c>
      <c r="J237" s="3"/>
      <c r="K237" s="3"/>
      <c r="L237" s="3"/>
      <c r="M237" s="23">
        <f t="shared" si="3"/>
        <v>4</v>
      </c>
    </row>
    <row r="238" spans="1:13" ht="15.75">
      <c r="A238" s="33">
        <v>20100069</v>
      </c>
      <c r="B238" s="33"/>
      <c r="C238" s="33" t="s">
        <v>40</v>
      </c>
      <c r="D238" s="33"/>
      <c r="E238" s="33"/>
      <c r="F238" s="33"/>
      <c r="G238" s="33"/>
      <c r="H238" s="33"/>
      <c r="I238" s="5">
        <v>1</v>
      </c>
      <c r="J238" s="3"/>
      <c r="K238" s="3"/>
      <c r="L238" s="3"/>
      <c r="M238" s="23">
        <f t="shared" si="3"/>
        <v>1</v>
      </c>
    </row>
    <row r="239" spans="1:13" ht="15.75">
      <c r="A239" s="33">
        <v>20100071</v>
      </c>
      <c r="B239" s="33"/>
      <c r="C239" s="33" t="s">
        <v>40</v>
      </c>
      <c r="D239" s="33"/>
      <c r="E239" s="33"/>
      <c r="F239" s="33"/>
      <c r="G239" s="33"/>
      <c r="H239" s="33"/>
      <c r="I239" s="5">
        <v>1</v>
      </c>
      <c r="J239" s="3"/>
      <c r="K239" s="3"/>
      <c r="L239" s="3"/>
      <c r="M239" s="23">
        <f t="shared" si="3"/>
        <v>1</v>
      </c>
    </row>
    <row r="240" spans="1:13" ht="15.75">
      <c r="A240" s="33">
        <v>20100093</v>
      </c>
      <c r="B240" s="33"/>
      <c r="C240" s="33" t="s">
        <v>40</v>
      </c>
      <c r="D240" s="33"/>
      <c r="E240" s="33"/>
      <c r="F240" s="33"/>
      <c r="G240" s="27">
        <v>1</v>
      </c>
      <c r="H240" s="27">
        <v>1</v>
      </c>
      <c r="I240" s="5">
        <v>1</v>
      </c>
      <c r="J240" s="3"/>
      <c r="K240" s="27">
        <v>2</v>
      </c>
      <c r="L240" s="3"/>
      <c r="M240" s="23">
        <f t="shared" si="3"/>
        <v>5</v>
      </c>
    </row>
    <row r="241" spans="1:13" ht="15.75">
      <c r="A241" s="33">
        <v>20100098</v>
      </c>
      <c r="B241" s="33"/>
      <c r="C241" s="33" t="s">
        <v>40</v>
      </c>
      <c r="D241" s="27">
        <v>2</v>
      </c>
      <c r="E241" s="27">
        <v>1.5</v>
      </c>
      <c r="F241" s="33"/>
      <c r="G241" s="27">
        <v>1</v>
      </c>
      <c r="H241" s="27">
        <v>1</v>
      </c>
      <c r="I241" s="5">
        <v>1</v>
      </c>
      <c r="J241" s="3"/>
      <c r="K241" s="27">
        <v>2</v>
      </c>
      <c r="L241" s="3"/>
      <c r="M241" s="23">
        <f t="shared" si="3"/>
        <v>8.5</v>
      </c>
    </row>
    <row r="242" spans="1:13" ht="15.75">
      <c r="A242" s="33">
        <v>20120484</v>
      </c>
      <c r="B242" s="33"/>
      <c r="C242" s="33" t="s">
        <v>40</v>
      </c>
      <c r="D242" s="27">
        <v>2</v>
      </c>
      <c r="E242" s="27">
        <v>1.5</v>
      </c>
      <c r="F242" s="33"/>
      <c r="G242" s="27">
        <v>1</v>
      </c>
      <c r="H242" s="27">
        <v>1</v>
      </c>
      <c r="I242" s="5">
        <v>1</v>
      </c>
      <c r="J242" s="3"/>
      <c r="K242" s="27">
        <v>2</v>
      </c>
      <c r="L242" s="33">
        <v>1</v>
      </c>
      <c r="M242" s="23">
        <f t="shared" si="3"/>
        <v>9.5</v>
      </c>
    </row>
    <row r="243" spans="1:13" ht="15.75">
      <c r="A243" s="33">
        <v>20100018</v>
      </c>
      <c r="B243" s="33"/>
      <c r="C243" s="33" t="s">
        <v>41</v>
      </c>
      <c r="D243" s="33"/>
      <c r="E243" s="33"/>
      <c r="F243" s="33"/>
      <c r="G243" s="33"/>
      <c r="H243" s="33"/>
      <c r="I243" s="5">
        <v>1</v>
      </c>
      <c r="J243" s="3"/>
      <c r="K243" s="3"/>
      <c r="L243" s="3"/>
      <c r="M243" s="23">
        <f t="shared" si="3"/>
        <v>1</v>
      </c>
    </row>
    <row r="244" spans="1:13" ht="15.75">
      <c r="A244" s="33">
        <v>20110017</v>
      </c>
      <c r="B244" s="33"/>
      <c r="C244" s="33" t="s">
        <v>41</v>
      </c>
      <c r="D244" s="27">
        <v>2</v>
      </c>
      <c r="E244" s="27">
        <v>1.5</v>
      </c>
      <c r="F244" s="33"/>
      <c r="G244" s="27">
        <v>1</v>
      </c>
      <c r="H244" s="27">
        <v>1</v>
      </c>
      <c r="I244" s="5">
        <v>1</v>
      </c>
      <c r="J244" s="3"/>
      <c r="K244" s="27">
        <v>2</v>
      </c>
      <c r="L244" s="33">
        <v>1</v>
      </c>
      <c r="M244" s="23">
        <f t="shared" si="3"/>
        <v>9.5</v>
      </c>
    </row>
    <row r="245" spans="1:13" ht="15.75">
      <c r="A245" s="33">
        <v>20110058</v>
      </c>
      <c r="B245" s="33"/>
      <c r="C245" s="33" t="s">
        <v>41</v>
      </c>
      <c r="D245" s="27">
        <v>2</v>
      </c>
      <c r="E245" s="27">
        <v>1.5</v>
      </c>
      <c r="F245" s="33"/>
      <c r="G245" s="27">
        <v>1</v>
      </c>
      <c r="H245" s="33"/>
      <c r="I245" s="5">
        <v>1</v>
      </c>
      <c r="J245" s="3"/>
      <c r="K245" s="3"/>
      <c r="L245" s="3"/>
      <c r="M245" s="23">
        <f t="shared" si="3"/>
        <v>5.5</v>
      </c>
    </row>
    <row r="246" spans="1:13" ht="15.75">
      <c r="A246" s="33">
        <v>20110066</v>
      </c>
      <c r="B246" s="33"/>
      <c r="C246" s="33" t="s">
        <v>41</v>
      </c>
      <c r="D246" s="33"/>
      <c r="E246" s="33"/>
      <c r="F246" s="33"/>
      <c r="G246" s="27">
        <v>1</v>
      </c>
      <c r="H246" s="33"/>
      <c r="I246" s="5">
        <v>1</v>
      </c>
      <c r="J246" s="3"/>
      <c r="K246" s="3"/>
      <c r="L246" s="3"/>
      <c r="M246" s="23">
        <f t="shared" si="3"/>
        <v>2</v>
      </c>
    </row>
    <row r="247" spans="1:13" ht="15.75">
      <c r="A247" s="33">
        <v>20110084</v>
      </c>
      <c r="B247" s="33"/>
      <c r="C247" s="33" t="s">
        <v>41</v>
      </c>
      <c r="D247" s="33"/>
      <c r="E247" s="33"/>
      <c r="F247" s="33"/>
      <c r="G247" s="27">
        <v>1</v>
      </c>
      <c r="H247" s="33"/>
      <c r="I247" s="5">
        <v>1</v>
      </c>
      <c r="J247" s="3"/>
      <c r="K247" s="3"/>
      <c r="L247" s="3"/>
      <c r="M247" s="23">
        <f t="shared" si="3"/>
        <v>2</v>
      </c>
    </row>
    <row r="248" spans="1:13" ht="15.75">
      <c r="A248" s="33">
        <v>20110090</v>
      </c>
      <c r="B248" s="33"/>
      <c r="C248" s="33" t="s">
        <v>41</v>
      </c>
      <c r="D248" s="33"/>
      <c r="E248" s="33"/>
      <c r="F248" s="33"/>
      <c r="G248" s="33"/>
      <c r="H248" s="33"/>
      <c r="I248" s="5">
        <v>1</v>
      </c>
      <c r="J248" s="3"/>
      <c r="K248" s="3"/>
      <c r="L248" s="3"/>
      <c r="M248" s="23">
        <f t="shared" si="3"/>
        <v>1</v>
      </c>
    </row>
    <row r="249" spans="1:13" ht="15.75">
      <c r="A249" s="33">
        <v>20110091</v>
      </c>
      <c r="B249" s="33"/>
      <c r="C249" s="33" t="s">
        <v>41</v>
      </c>
      <c r="D249" s="33"/>
      <c r="E249" s="33"/>
      <c r="F249" s="33"/>
      <c r="G249" s="27">
        <v>1</v>
      </c>
      <c r="H249" s="33"/>
      <c r="I249" s="5">
        <v>1</v>
      </c>
      <c r="J249" s="3"/>
      <c r="K249" s="3"/>
      <c r="L249" s="3"/>
      <c r="M249" s="23">
        <f t="shared" si="3"/>
        <v>2</v>
      </c>
    </row>
    <row r="250" spans="1:13" ht="15.75">
      <c r="A250" s="33">
        <v>20110139</v>
      </c>
      <c r="B250" s="33"/>
      <c r="C250" s="33" t="s">
        <v>41</v>
      </c>
      <c r="D250" s="27">
        <v>2</v>
      </c>
      <c r="E250" s="27">
        <v>1.5</v>
      </c>
      <c r="F250" s="33"/>
      <c r="G250" s="27">
        <v>1</v>
      </c>
      <c r="H250" s="27">
        <v>1</v>
      </c>
      <c r="I250" s="5">
        <v>1</v>
      </c>
      <c r="J250" s="3"/>
      <c r="K250" s="27">
        <v>2</v>
      </c>
      <c r="L250" s="3"/>
      <c r="M250" s="23">
        <f t="shared" si="3"/>
        <v>8.5</v>
      </c>
    </row>
    <row r="251" spans="1:13" ht="15.75">
      <c r="A251" s="33">
        <v>20110202</v>
      </c>
      <c r="B251" s="33"/>
      <c r="C251" s="33" t="s">
        <v>41</v>
      </c>
      <c r="D251" s="33"/>
      <c r="E251" s="33"/>
      <c r="F251" s="33"/>
      <c r="G251" s="33"/>
      <c r="H251" s="33"/>
      <c r="I251" s="5">
        <v>1</v>
      </c>
      <c r="J251" s="3"/>
      <c r="K251" s="3"/>
      <c r="L251" s="3"/>
      <c r="M251" s="23">
        <f t="shared" si="3"/>
        <v>1</v>
      </c>
    </row>
    <row r="252" spans="1:13" ht="15.75">
      <c r="A252" s="33">
        <v>20110215</v>
      </c>
      <c r="B252" s="33"/>
      <c r="C252" s="33" t="s">
        <v>41</v>
      </c>
      <c r="D252" s="27">
        <v>2</v>
      </c>
      <c r="E252" s="27">
        <v>1.5</v>
      </c>
      <c r="F252" s="33"/>
      <c r="G252" s="27">
        <v>1</v>
      </c>
      <c r="H252" s="33"/>
      <c r="I252" s="5">
        <v>1</v>
      </c>
      <c r="J252" s="3"/>
      <c r="K252" s="27">
        <v>2</v>
      </c>
      <c r="L252" s="3"/>
      <c r="M252" s="23">
        <f t="shared" si="3"/>
        <v>7.5</v>
      </c>
    </row>
    <row r="253" spans="1:13" ht="15.75">
      <c r="A253" s="33">
        <v>20110242</v>
      </c>
      <c r="B253" s="33"/>
      <c r="C253" s="33" t="s">
        <v>41</v>
      </c>
      <c r="D253" s="33"/>
      <c r="E253" s="33"/>
      <c r="F253" s="33"/>
      <c r="G253" s="27">
        <v>1</v>
      </c>
      <c r="H253" s="33"/>
      <c r="I253" s="5">
        <v>1</v>
      </c>
      <c r="J253" s="3"/>
      <c r="K253" s="3"/>
      <c r="L253" s="3"/>
      <c r="M253" s="23">
        <f t="shared" si="3"/>
        <v>2</v>
      </c>
    </row>
    <row r="254" spans="1:13" ht="15.75">
      <c r="A254" s="33">
        <v>20110266</v>
      </c>
      <c r="B254" s="33"/>
      <c r="C254" s="33" t="s">
        <v>41</v>
      </c>
      <c r="D254" s="27">
        <v>2</v>
      </c>
      <c r="E254" s="27">
        <v>1.5</v>
      </c>
      <c r="F254" s="33"/>
      <c r="G254" s="27">
        <v>1</v>
      </c>
      <c r="H254" s="27">
        <v>1</v>
      </c>
      <c r="I254" s="5">
        <v>1</v>
      </c>
      <c r="J254" s="3"/>
      <c r="K254" s="27">
        <v>2</v>
      </c>
      <c r="L254" s="33">
        <v>1</v>
      </c>
      <c r="M254" s="23">
        <f t="shared" si="3"/>
        <v>9.5</v>
      </c>
    </row>
    <row r="255" spans="1:13" ht="15.75">
      <c r="A255" s="33">
        <v>20110336</v>
      </c>
      <c r="B255" s="33"/>
      <c r="C255" s="33" t="s">
        <v>41</v>
      </c>
      <c r="D255" s="27">
        <v>2</v>
      </c>
      <c r="E255" s="27">
        <v>1.5</v>
      </c>
      <c r="F255" s="33"/>
      <c r="G255" s="27">
        <v>1</v>
      </c>
      <c r="H255" s="33"/>
      <c r="I255" s="5">
        <v>1</v>
      </c>
      <c r="J255" s="3"/>
      <c r="K255" s="3"/>
      <c r="L255" s="3"/>
      <c r="M255" s="23">
        <f t="shared" si="3"/>
        <v>5.5</v>
      </c>
    </row>
    <row r="256" spans="1:13" ht="15.75">
      <c r="A256" s="33">
        <v>20110343</v>
      </c>
      <c r="B256" s="33"/>
      <c r="C256" s="33" t="s">
        <v>41</v>
      </c>
      <c r="D256" s="27">
        <v>2</v>
      </c>
      <c r="E256" s="33"/>
      <c r="F256" s="33"/>
      <c r="G256" s="33"/>
      <c r="H256" s="33"/>
      <c r="I256" s="5">
        <v>1</v>
      </c>
      <c r="J256" s="3"/>
      <c r="K256" s="3"/>
      <c r="L256" s="3"/>
      <c r="M256" s="23">
        <f t="shared" si="3"/>
        <v>3</v>
      </c>
    </row>
    <row r="257" spans="1:13" ht="15.75">
      <c r="A257" s="33">
        <v>20110350</v>
      </c>
      <c r="B257" s="33"/>
      <c r="C257" s="33" t="s">
        <v>41</v>
      </c>
      <c r="D257" s="27">
        <v>2</v>
      </c>
      <c r="E257" s="27">
        <v>1.5</v>
      </c>
      <c r="F257" s="33"/>
      <c r="G257" s="27">
        <v>1</v>
      </c>
      <c r="H257" s="33"/>
      <c r="I257" s="5">
        <v>1</v>
      </c>
      <c r="J257" s="3"/>
      <c r="K257" s="27">
        <v>2</v>
      </c>
      <c r="L257" s="3"/>
      <c r="M257" s="23">
        <f t="shared" si="3"/>
        <v>7.5</v>
      </c>
    </row>
    <row r="258" spans="1:13" ht="15.75">
      <c r="A258" s="33">
        <v>20110450</v>
      </c>
      <c r="B258" s="33"/>
      <c r="C258" s="33" t="s">
        <v>41</v>
      </c>
      <c r="D258" s="27">
        <v>2</v>
      </c>
      <c r="E258" s="27">
        <v>1.5</v>
      </c>
      <c r="F258" s="33"/>
      <c r="G258" s="33"/>
      <c r="H258" s="33"/>
      <c r="I258" s="5">
        <v>1</v>
      </c>
      <c r="J258" s="3"/>
      <c r="K258" s="3"/>
      <c r="L258" s="3"/>
      <c r="M258" s="23">
        <f t="shared" si="3"/>
        <v>4.5</v>
      </c>
    </row>
    <row r="259" spans="1:13" ht="15.75">
      <c r="A259" s="33">
        <v>20110465</v>
      </c>
      <c r="B259" s="33"/>
      <c r="C259" s="33" t="s">
        <v>41</v>
      </c>
      <c r="D259" s="33"/>
      <c r="E259" s="27">
        <v>1.5</v>
      </c>
      <c r="F259" s="33"/>
      <c r="G259" s="33"/>
      <c r="H259" s="33"/>
      <c r="I259" s="5">
        <v>1</v>
      </c>
      <c r="J259" s="3"/>
      <c r="K259" s="27">
        <v>2</v>
      </c>
      <c r="L259" s="3"/>
      <c r="M259" s="23">
        <f t="shared" si="3"/>
        <v>4.5</v>
      </c>
    </row>
    <row r="260" spans="1:13" ht="15.75">
      <c r="A260" s="33">
        <v>20110477</v>
      </c>
      <c r="B260" s="33"/>
      <c r="C260" s="33" t="s">
        <v>41</v>
      </c>
      <c r="D260" s="27">
        <v>2</v>
      </c>
      <c r="E260" s="27">
        <v>1.5</v>
      </c>
      <c r="F260" s="33"/>
      <c r="G260" s="33"/>
      <c r="H260" s="27">
        <v>1</v>
      </c>
      <c r="I260" s="5">
        <v>1</v>
      </c>
      <c r="J260" s="3"/>
      <c r="K260" s="27">
        <v>2</v>
      </c>
      <c r="L260" s="3"/>
      <c r="M260" s="23">
        <f t="shared" si="3"/>
        <v>7.5</v>
      </c>
    </row>
    <row r="261" spans="1:13" ht="15.75">
      <c r="A261" s="33">
        <v>20110515</v>
      </c>
      <c r="B261" s="33"/>
      <c r="C261" s="33" t="s">
        <v>41</v>
      </c>
      <c r="D261" s="33"/>
      <c r="E261" s="33"/>
      <c r="F261" s="33"/>
      <c r="G261" s="33"/>
      <c r="H261" s="33"/>
      <c r="I261" s="5">
        <v>1</v>
      </c>
      <c r="J261" s="3"/>
      <c r="K261" s="3"/>
      <c r="L261" s="3"/>
      <c r="M261" s="23">
        <f t="shared" si="3"/>
        <v>1</v>
      </c>
    </row>
    <row r="262" spans="1:13" ht="15.75">
      <c r="A262" s="33">
        <v>20110529</v>
      </c>
      <c r="B262" s="33"/>
      <c r="C262" s="33" t="s">
        <v>41</v>
      </c>
      <c r="D262" s="27">
        <v>2</v>
      </c>
      <c r="E262" s="27">
        <v>1.5</v>
      </c>
      <c r="F262" s="33"/>
      <c r="G262" s="33"/>
      <c r="H262" s="33"/>
      <c r="I262" s="5">
        <v>1</v>
      </c>
      <c r="J262" s="3"/>
      <c r="K262" s="3"/>
      <c r="L262" s="3"/>
      <c r="M262" s="23">
        <f t="shared" si="3"/>
        <v>4.5</v>
      </c>
    </row>
    <row r="263" spans="1:13" ht="15.75">
      <c r="A263" s="33">
        <v>20110023</v>
      </c>
      <c r="B263" s="33"/>
      <c r="C263" s="33" t="s">
        <v>42</v>
      </c>
      <c r="D263" s="27">
        <v>2</v>
      </c>
      <c r="E263" s="27">
        <v>1.5</v>
      </c>
      <c r="F263" s="33"/>
      <c r="G263" s="27">
        <v>1</v>
      </c>
      <c r="H263" s="27">
        <v>1</v>
      </c>
      <c r="I263" s="5">
        <v>1</v>
      </c>
      <c r="J263" s="3"/>
      <c r="K263" s="27">
        <v>2</v>
      </c>
      <c r="L263" s="3"/>
      <c r="M263" s="23">
        <f t="shared" ref="M263:M326" si="4">MIN(SUM(D263:L263),10)</f>
        <v>8.5</v>
      </c>
    </row>
    <row r="264" spans="1:13" ht="15.75">
      <c r="A264" s="33">
        <v>20110027</v>
      </c>
      <c r="B264" s="33"/>
      <c r="C264" s="33" t="s">
        <v>42</v>
      </c>
      <c r="D264" s="33"/>
      <c r="E264" s="33"/>
      <c r="F264" s="33"/>
      <c r="G264" s="33"/>
      <c r="H264" s="33"/>
      <c r="I264" s="5">
        <v>1</v>
      </c>
      <c r="J264" s="3"/>
      <c r="K264" s="3"/>
      <c r="L264" s="3"/>
      <c r="M264" s="23">
        <f t="shared" si="4"/>
        <v>1</v>
      </c>
    </row>
    <row r="265" spans="1:13" ht="15.75">
      <c r="A265" s="33">
        <v>20110045</v>
      </c>
      <c r="B265" s="33"/>
      <c r="C265" s="33" t="s">
        <v>42</v>
      </c>
      <c r="D265" s="27">
        <v>2</v>
      </c>
      <c r="E265" s="27">
        <v>1.5</v>
      </c>
      <c r="F265" s="33"/>
      <c r="G265" s="27">
        <v>1</v>
      </c>
      <c r="H265" s="27">
        <v>1</v>
      </c>
      <c r="I265" s="5">
        <v>1</v>
      </c>
      <c r="J265" s="3"/>
      <c r="K265" s="27">
        <v>2</v>
      </c>
      <c r="L265" s="3"/>
      <c r="M265" s="23">
        <f t="shared" si="4"/>
        <v>8.5</v>
      </c>
    </row>
    <row r="266" spans="1:13" ht="15.75">
      <c r="A266" s="33">
        <v>20110270</v>
      </c>
      <c r="B266" s="33"/>
      <c r="C266" s="33" t="s">
        <v>42</v>
      </c>
      <c r="D266" s="33"/>
      <c r="E266" s="27">
        <v>1.5</v>
      </c>
      <c r="F266" s="33"/>
      <c r="G266" s="33"/>
      <c r="H266" s="33"/>
      <c r="I266" s="5">
        <v>1</v>
      </c>
      <c r="J266" s="3"/>
      <c r="K266" s="3"/>
      <c r="L266" s="3"/>
      <c r="M266" s="23">
        <f t="shared" si="4"/>
        <v>2.5</v>
      </c>
    </row>
    <row r="267" spans="1:13" ht="15.75">
      <c r="A267" s="33">
        <v>20120567</v>
      </c>
      <c r="B267" s="33"/>
      <c r="C267" s="33" t="s">
        <v>42</v>
      </c>
      <c r="D267" s="33"/>
      <c r="E267" s="33"/>
      <c r="F267" s="33"/>
      <c r="G267" s="33"/>
      <c r="H267" s="33"/>
      <c r="I267" s="5">
        <v>1</v>
      </c>
      <c r="J267" s="3"/>
      <c r="K267" s="3"/>
      <c r="L267" s="3"/>
      <c r="M267" s="23">
        <f t="shared" si="4"/>
        <v>1</v>
      </c>
    </row>
    <row r="268" spans="1:13" ht="15.75">
      <c r="A268" s="33">
        <v>20120568</v>
      </c>
      <c r="B268" s="33"/>
      <c r="C268" s="33" t="s">
        <v>42</v>
      </c>
      <c r="D268" s="27">
        <v>2</v>
      </c>
      <c r="E268" s="27">
        <v>1.5</v>
      </c>
      <c r="F268" s="33"/>
      <c r="G268" s="27">
        <v>1</v>
      </c>
      <c r="H268" s="27">
        <v>1</v>
      </c>
      <c r="I268" s="5">
        <v>1</v>
      </c>
      <c r="J268" s="3"/>
      <c r="K268" s="27">
        <v>2</v>
      </c>
      <c r="L268" s="33">
        <v>1</v>
      </c>
      <c r="M268" s="23">
        <f t="shared" si="4"/>
        <v>9.5</v>
      </c>
    </row>
    <row r="269" spans="1:13" ht="15.75">
      <c r="A269" s="33">
        <v>20120571</v>
      </c>
      <c r="B269" s="33"/>
      <c r="C269" s="33" t="s">
        <v>42</v>
      </c>
      <c r="D269" s="27">
        <v>2</v>
      </c>
      <c r="E269" s="27">
        <v>1.5</v>
      </c>
      <c r="F269" s="33"/>
      <c r="G269" s="27">
        <v>1</v>
      </c>
      <c r="H269" s="27">
        <v>1</v>
      </c>
      <c r="I269" s="5">
        <v>1</v>
      </c>
      <c r="J269" s="3"/>
      <c r="K269" s="3"/>
      <c r="L269" s="33">
        <v>1</v>
      </c>
      <c r="M269" s="23">
        <f t="shared" si="4"/>
        <v>7.5</v>
      </c>
    </row>
    <row r="270" spans="1:13" ht="15.75">
      <c r="A270" s="33">
        <v>20120572</v>
      </c>
      <c r="B270" s="33"/>
      <c r="C270" s="33" t="s">
        <v>42</v>
      </c>
      <c r="D270" s="27">
        <v>2</v>
      </c>
      <c r="E270" s="27">
        <v>1.5</v>
      </c>
      <c r="F270" s="33"/>
      <c r="G270" s="27">
        <v>1</v>
      </c>
      <c r="H270" s="27">
        <v>1</v>
      </c>
      <c r="I270" s="5">
        <v>1</v>
      </c>
      <c r="J270" s="3"/>
      <c r="K270" s="27">
        <v>2</v>
      </c>
      <c r="L270" s="3"/>
      <c r="M270" s="23">
        <f t="shared" si="4"/>
        <v>8.5</v>
      </c>
    </row>
    <row r="271" spans="1:13" ht="15.75">
      <c r="A271" s="33">
        <v>20120582</v>
      </c>
      <c r="B271" s="33"/>
      <c r="C271" s="33" t="s">
        <v>42</v>
      </c>
      <c r="D271" s="33"/>
      <c r="E271" s="33"/>
      <c r="F271" s="33"/>
      <c r="G271" s="33"/>
      <c r="H271" s="33"/>
      <c r="I271" s="5">
        <v>1</v>
      </c>
      <c r="J271" s="3"/>
      <c r="K271" s="3"/>
      <c r="L271" s="3"/>
      <c r="M271" s="23">
        <f t="shared" si="4"/>
        <v>1</v>
      </c>
    </row>
    <row r="272" spans="1:13" ht="15.75">
      <c r="A272" s="33">
        <v>20120586</v>
      </c>
      <c r="B272" s="33"/>
      <c r="C272" s="33" t="s">
        <v>42</v>
      </c>
      <c r="D272" s="27">
        <v>2</v>
      </c>
      <c r="E272" s="27">
        <v>1.5</v>
      </c>
      <c r="F272" s="33"/>
      <c r="G272" s="27">
        <v>1</v>
      </c>
      <c r="H272" s="27">
        <v>1</v>
      </c>
      <c r="I272" s="5">
        <v>1</v>
      </c>
      <c r="J272" s="3"/>
      <c r="K272" s="27">
        <v>2</v>
      </c>
      <c r="L272" s="33">
        <v>1</v>
      </c>
      <c r="M272" s="23">
        <f t="shared" si="4"/>
        <v>9.5</v>
      </c>
    </row>
    <row r="273" spans="1:13" ht="15.75">
      <c r="A273" s="33">
        <v>20120588</v>
      </c>
      <c r="B273" s="33"/>
      <c r="C273" s="33" t="s">
        <v>42</v>
      </c>
      <c r="D273" s="27">
        <v>2</v>
      </c>
      <c r="E273" s="27">
        <v>1.5</v>
      </c>
      <c r="F273" s="33"/>
      <c r="G273" s="27">
        <v>1</v>
      </c>
      <c r="H273" s="27">
        <v>1</v>
      </c>
      <c r="I273" s="5">
        <v>1</v>
      </c>
      <c r="J273" s="3"/>
      <c r="K273" s="27">
        <v>2</v>
      </c>
      <c r="L273" s="33">
        <v>1</v>
      </c>
      <c r="M273" s="23">
        <f t="shared" si="4"/>
        <v>9.5</v>
      </c>
    </row>
    <row r="274" spans="1:13" ht="15.75">
      <c r="A274" s="33">
        <v>20120589</v>
      </c>
      <c r="B274" s="33"/>
      <c r="C274" s="33" t="s">
        <v>42</v>
      </c>
      <c r="D274" s="27">
        <v>2</v>
      </c>
      <c r="E274" s="27">
        <v>1.5</v>
      </c>
      <c r="F274" s="33"/>
      <c r="G274" s="27">
        <v>1</v>
      </c>
      <c r="H274" s="27">
        <v>1</v>
      </c>
      <c r="I274" s="5">
        <v>1</v>
      </c>
      <c r="J274" s="3"/>
      <c r="K274" s="27">
        <v>2</v>
      </c>
      <c r="L274" s="33">
        <v>1</v>
      </c>
      <c r="M274" s="23">
        <f t="shared" si="4"/>
        <v>9.5</v>
      </c>
    </row>
    <row r="275" spans="1:13" ht="15.75">
      <c r="A275" s="33">
        <v>20120590</v>
      </c>
      <c r="B275" s="33"/>
      <c r="C275" s="33" t="s">
        <v>42</v>
      </c>
      <c r="D275" s="27">
        <v>2</v>
      </c>
      <c r="E275" s="27">
        <v>1.5</v>
      </c>
      <c r="F275" s="33"/>
      <c r="G275" s="27">
        <v>1</v>
      </c>
      <c r="H275" s="27">
        <v>1</v>
      </c>
      <c r="I275" s="5">
        <v>1</v>
      </c>
      <c r="J275" s="3"/>
      <c r="K275" s="27">
        <v>2</v>
      </c>
      <c r="L275" s="33">
        <v>1</v>
      </c>
      <c r="M275" s="23">
        <f t="shared" si="4"/>
        <v>9.5</v>
      </c>
    </row>
    <row r="276" spans="1:13" ht="15.75">
      <c r="A276" s="33">
        <v>20120592</v>
      </c>
      <c r="B276" s="33"/>
      <c r="C276" s="33" t="s">
        <v>42</v>
      </c>
      <c r="D276" s="27">
        <v>2</v>
      </c>
      <c r="E276" s="27">
        <v>1.5</v>
      </c>
      <c r="F276" s="33"/>
      <c r="G276" s="27">
        <v>1</v>
      </c>
      <c r="H276" s="27">
        <v>1</v>
      </c>
      <c r="I276" s="5">
        <v>1</v>
      </c>
      <c r="J276" s="3"/>
      <c r="K276" s="27">
        <v>2</v>
      </c>
      <c r="L276" s="33">
        <v>1</v>
      </c>
      <c r="M276" s="23">
        <f t="shared" si="4"/>
        <v>9.5</v>
      </c>
    </row>
    <row r="277" spans="1:13" ht="15.75">
      <c r="A277" s="33">
        <v>20120593</v>
      </c>
      <c r="B277" s="33"/>
      <c r="C277" s="33" t="s">
        <v>42</v>
      </c>
      <c r="D277" s="27">
        <v>2</v>
      </c>
      <c r="E277" s="27">
        <v>1.5</v>
      </c>
      <c r="F277" s="33"/>
      <c r="G277" s="27">
        <v>1</v>
      </c>
      <c r="H277" s="27">
        <v>1</v>
      </c>
      <c r="I277" s="5">
        <v>1</v>
      </c>
      <c r="J277" s="3"/>
      <c r="K277" s="27">
        <v>2</v>
      </c>
      <c r="L277" s="33">
        <v>1</v>
      </c>
      <c r="M277" s="23">
        <f t="shared" si="4"/>
        <v>9.5</v>
      </c>
    </row>
    <row r="278" spans="1:13" ht="15.75">
      <c r="A278" s="33">
        <v>20120594</v>
      </c>
      <c r="B278" s="33"/>
      <c r="C278" s="33" t="s">
        <v>42</v>
      </c>
      <c r="D278" s="27">
        <v>2</v>
      </c>
      <c r="E278" s="27">
        <v>1.5</v>
      </c>
      <c r="F278" s="33"/>
      <c r="G278" s="27">
        <v>1</v>
      </c>
      <c r="H278" s="27">
        <v>1</v>
      </c>
      <c r="I278" s="5">
        <v>1</v>
      </c>
      <c r="J278" s="3"/>
      <c r="K278" s="27">
        <v>2</v>
      </c>
      <c r="L278" s="33">
        <v>1</v>
      </c>
      <c r="M278" s="23">
        <f t="shared" si="4"/>
        <v>9.5</v>
      </c>
    </row>
    <row r="279" spans="1:13" ht="15.75">
      <c r="A279" s="33">
        <v>20120595</v>
      </c>
      <c r="B279" s="33"/>
      <c r="C279" s="33" t="s">
        <v>42</v>
      </c>
      <c r="D279" s="33"/>
      <c r="E279" s="33"/>
      <c r="F279" s="33"/>
      <c r="G279" s="68"/>
      <c r="H279" s="33"/>
      <c r="I279" s="5">
        <v>1</v>
      </c>
      <c r="J279" s="3"/>
      <c r="K279" s="3"/>
      <c r="L279" s="3"/>
      <c r="M279" s="23">
        <f t="shared" si="4"/>
        <v>1</v>
      </c>
    </row>
    <row r="280" spans="1:13" ht="15.75">
      <c r="A280" s="33">
        <v>20120597</v>
      </c>
      <c r="B280" s="33"/>
      <c r="C280" s="33" t="s">
        <v>42</v>
      </c>
      <c r="D280" s="33"/>
      <c r="E280" s="33"/>
      <c r="F280" s="33"/>
      <c r="G280" s="33"/>
      <c r="H280" s="33"/>
      <c r="I280" s="5">
        <v>1</v>
      </c>
      <c r="J280" s="3"/>
      <c r="K280" s="3"/>
      <c r="L280" s="3"/>
      <c r="M280" s="23">
        <f t="shared" si="4"/>
        <v>1</v>
      </c>
    </row>
    <row r="281" spans="1:13" ht="15.75">
      <c r="A281" s="33">
        <v>20120598</v>
      </c>
      <c r="B281" s="33"/>
      <c r="C281" s="33" t="s">
        <v>42</v>
      </c>
      <c r="D281" s="33">
        <v>2</v>
      </c>
      <c r="E281" s="33"/>
      <c r="F281" s="33"/>
      <c r="G281" s="33"/>
      <c r="H281" s="33"/>
      <c r="I281" s="5">
        <v>1</v>
      </c>
      <c r="J281" s="3"/>
      <c r="K281" s="3"/>
      <c r="L281" s="3"/>
      <c r="M281" s="23">
        <f t="shared" si="4"/>
        <v>3</v>
      </c>
    </row>
    <row r="282" spans="1:13" ht="15.75">
      <c r="A282" s="33">
        <v>20120600</v>
      </c>
      <c r="B282" s="33"/>
      <c r="C282" s="33" t="s">
        <v>42</v>
      </c>
      <c r="D282" s="27">
        <v>1</v>
      </c>
      <c r="E282" s="27">
        <v>1.5</v>
      </c>
      <c r="F282" s="33"/>
      <c r="G282" s="27">
        <v>1</v>
      </c>
      <c r="H282" s="27">
        <v>1</v>
      </c>
      <c r="I282" s="5">
        <v>1</v>
      </c>
      <c r="J282" s="3"/>
      <c r="K282" s="27">
        <v>2</v>
      </c>
      <c r="L282" s="33">
        <v>1</v>
      </c>
      <c r="M282" s="23">
        <f t="shared" si="4"/>
        <v>8.5</v>
      </c>
    </row>
    <row r="283" spans="1:13" ht="15.75">
      <c r="A283" s="33">
        <v>20120608</v>
      </c>
      <c r="B283" s="33"/>
      <c r="C283" s="33" t="s">
        <v>42</v>
      </c>
      <c r="D283" s="33"/>
      <c r="E283" s="33"/>
      <c r="F283" s="33"/>
      <c r="G283" s="33"/>
      <c r="H283" s="33"/>
      <c r="I283" s="5">
        <v>1</v>
      </c>
      <c r="J283" s="3"/>
      <c r="K283" s="3"/>
      <c r="L283" s="3"/>
      <c r="M283" s="23">
        <f t="shared" si="4"/>
        <v>1</v>
      </c>
    </row>
    <row r="284" spans="1:13" ht="15.75">
      <c r="A284" s="33">
        <v>20120609</v>
      </c>
      <c r="B284" s="33"/>
      <c r="C284" s="33" t="s">
        <v>42</v>
      </c>
      <c r="D284" s="33"/>
      <c r="E284" s="33"/>
      <c r="F284" s="33"/>
      <c r="G284" s="33"/>
      <c r="H284" s="33"/>
      <c r="I284" s="5">
        <v>1</v>
      </c>
      <c r="J284" s="3"/>
      <c r="K284" s="3"/>
      <c r="L284" s="3"/>
      <c r="M284" s="23">
        <f t="shared" si="4"/>
        <v>1</v>
      </c>
    </row>
    <row r="285" spans="1:13" ht="15.75">
      <c r="A285" s="33">
        <v>20120610</v>
      </c>
      <c r="B285" s="33"/>
      <c r="C285" s="33" t="s">
        <v>42</v>
      </c>
      <c r="D285" s="27">
        <v>2</v>
      </c>
      <c r="E285" s="27">
        <v>1.5</v>
      </c>
      <c r="F285" s="33"/>
      <c r="G285" s="27">
        <v>1</v>
      </c>
      <c r="H285" s="27">
        <v>1</v>
      </c>
      <c r="I285" s="5">
        <v>1</v>
      </c>
      <c r="J285" s="3"/>
      <c r="K285" s="27">
        <v>2</v>
      </c>
      <c r="L285" s="33">
        <v>1</v>
      </c>
      <c r="M285" s="23">
        <f t="shared" si="4"/>
        <v>9.5</v>
      </c>
    </row>
    <row r="286" spans="1:13">
      <c r="A286" s="33">
        <v>20120034</v>
      </c>
      <c r="B286" s="33"/>
      <c r="C286" s="33" t="s">
        <v>43</v>
      </c>
      <c r="D286" s="36">
        <v>1</v>
      </c>
      <c r="E286" s="36">
        <v>1.5</v>
      </c>
      <c r="F286" s="33"/>
      <c r="G286" s="36">
        <v>1</v>
      </c>
      <c r="H286" s="36">
        <v>1</v>
      </c>
      <c r="I286" s="16">
        <v>1</v>
      </c>
      <c r="J286" s="36">
        <v>2</v>
      </c>
      <c r="K286" s="16">
        <v>1</v>
      </c>
      <c r="L286" s="16">
        <v>2</v>
      </c>
      <c r="M286" s="23">
        <f t="shared" si="4"/>
        <v>10</v>
      </c>
    </row>
    <row r="287" spans="1:13">
      <c r="A287" s="33">
        <v>20120035</v>
      </c>
      <c r="B287" s="33"/>
      <c r="C287" s="33" t="s">
        <v>43</v>
      </c>
      <c r="D287" s="36">
        <v>1</v>
      </c>
      <c r="E287" s="36">
        <v>1.5</v>
      </c>
      <c r="F287" s="33"/>
      <c r="G287" s="36">
        <v>1</v>
      </c>
      <c r="H287" s="36">
        <v>1</v>
      </c>
      <c r="I287" s="16">
        <v>1</v>
      </c>
      <c r="J287" s="36">
        <v>1</v>
      </c>
      <c r="K287" s="3"/>
      <c r="L287" s="16">
        <v>1</v>
      </c>
      <c r="M287" s="23">
        <f t="shared" si="4"/>
        <v>7.5</v>
      </c>
    </row>
    <row r="288" spans="1:13">
      <c r="A288" s="33">
        <v>20120037</v>
      </c>
      <c r="B288" s="33"/>
      <c r="C288" s="33" t="s">
        <v>43</v>
      </c>
      <c r="D288" s="36">
        <v>1</v>
      </c>
      <c r="E288" s="36">
        <v>1.5</v>
      </c>
      <c r="F288" s="33"/>
      <c r="G288" s="36">
        <v>1</v>
      </c>
      <c r="H288" s="36">
        <v>1</v>
      </c>
      <c r="I288" s="16">
        <v>1</v>
      </c>
      <c r="J288" s="36">
        <v>2</v>
      </c>
      <c r="K288" s="16">
        <v>1</v>
      </c>
      <c r="L288" s="3"/>
      <c r="M288" s="23">
        <f t="shared" si="4"/>
        <v>8.5</v>
      </c>
    </row>
    <row r="289" spans="1:13">
      <c r="A289" s="33">
        <v>20120038</v>
      </c>
      <c r="B289" s="33"/>
      <c r="C289" s="33" t="s">
        <v>43</v>
      </c>
      <c r="D289" s="36">
        <v>1</v>
      </c>
      <c r="E289" s="36">
        <v>1.5</v>
      </c>
      <c r="F289" s="33"/>
      <c r="G289" s="36">
        <v>1</v>
      </c>
      <c r="H289" s="36">
        <v>1</v>
      </c>
      <c r="I289" s="16">
        <v>1</v>
      </c>
      <c r="J289" s="36">
        <v>1</v>
      </c>
      <c r="K289" s="3"/>
      <c r="L289" s="3"/>
      <c r="M289" s="23">
        <f t="shared" si="4"/>
        <v>6.5</v>
      </c>
    </row>
    <row r="290" spans="1:13">
      <c r="A290" s="33">
        <v>20120040</v>
      </c>
      <c r="B290" s="33"/>
      <c r="C290" s="33" t="s">
        <v>43</v>
      </c>
      <c r="D290" s="36">
        <v>1</v>
      </c>
      <c r="E290" s="36">
        <v>1.5</v>
      </c>
      <c r="F290" s="33"/>
      <c r="G290" s="36">
        <v>1</v>
      </c>
      <c r="H290" s="36">
        <v>1</v>
      </c>
      <c r="I290" s="16">
        <v>1</v>
      </c>
      <c r="J290" s="36">
        <v>1</v>
      </c>
      <c r="K290" s="3"/>
      <c r="L290" s="16">
        <v>2</v>
      </c>
      <c r="M290" s="23">
        <f t="shared" si="4"/>
        <v>8.5</v>
      </c>
    </row>
    <row r="291" spans="1:13">
      <c r="A291" s="33">
        <v>20120041</v>
      </c>
      <c r="B291" s="33"/>
      <c r="C291" s="33" t="s">
        <v>43</v>
      </c>
      <c r="D291" s="36">
        <v>1</v>
      </c>
      <c r="E291" s="36">
        <v>1.5</v>
      </c>
      <c r="F291" s="33"/>
      <c r="G291" s="36">
        <v>1</v>
      </c>
      <c r="H291" s="36">
        <v>1</v>
      </c>
      <c r="I291" s="16">
        <v>1</v>
      </c>
      <c r="J291" s="36">
        <v>1</v>
      </c>
      <c r="K291" s="3"/>
      <c r="L291" s="16">
        <v>1</v>
      </c>
      <c r="M291" s="23">
        <f t="shared" si="4"/>
        <v>7.5</v>
      </c>
    </row>
    <row r="292" spans="1:13">
      <c r="A292" s="33">
        <v>20120042</v>
      </c>
      <c r="B292" s="33"/>
      <c r="C292" s="33" t="s">
        <v>43</v>
      </c>
      <c r="D292" s="36">
        <v>1</v>
      </c>
      <c r="E292" s="36">
        <v>1.5</v>
      </c>
      <c r="F292" s="33"/>
      <c r="G292" s="36">
        <v>1</v>
      </c>
      <c r="H292" s="36">
        <v>1</v>
      </c>
      <c r="I292" s="16">
        <v>1</v>
      </c>
      <c r="J292" s="36">
        <v>1</v>
      </c>
      <c r="K292" s="3"/>
      <c r="L292" s="16">
        <v>1</v>
      </c>
      <c r="M292" s="23">
        <f t="shared" si="4"/>
        <v>7.5</v>
      </c>
    </row>
    <row r="293" spans="1:13">
      <c r="A293" s="33">
        <v>20120043</v>
      </c>
      <c r="B293" s="33"/>
      <c r="C293" s="33" t="s">
        <v>43</v>
      </c>
      <c r="D293" s="36">
        <v>1</v>
      </c>
      <c r="E293" s="36">
        <v>1.5</v>
      </c>
      <c r="F293" s="33"/>
      <c r="G293" s="36">
        <v>1</v>
      </c>
      <c r="H293" s="36">
        <v>1</v>
      </c>
      <c r="I293" s="16">
        <v>1</v>
      </c>
      <c r="J293" s="36">
        <v>1</v>
      </c>
      <c r="K293" s="3"/>
      <c r="L293" s="16">
        <v>1</v>
      </c>
      <c r="M293" s="23">
        <f t="shared" si="4"/>
        <v>7.5</v>
      </c>
    </row>
    <row r="294" spans="1:13">
      <c r="A294" s="33">
        <v>20120044</v>
      </c>
      <c r="B294" s="33"/>
      <c r="C294" s="33" t="s">
        <v>43</v>
      </c>
      <c r="D294" s="36">
        <v>1</v>
      </c>
      <c r="E294" s="36">
        <v>1.5</v>
      </c>
      <c r="F294" s="33"/>
      <c r="G294" s="36">
        <v>1</v>
      </c>
      <c r="H294" s="36">
        <v>1</v>
      </c>
      <c r="I294" s="16">
        <v>1</v>
      </c>
      <c r="J294" s="36">
        <v>1</v>
      </c>
      <c r="K294" s="3"/>
      <c r="L294" s="16">
        <v>1</v>
      </c>
      <c r="M294" s="23">
        <f t="shared" si="4"/>
        <v>7.5</v>
      </c>
    </row>
    <row r="295" spans="1:13">
      <c r="A295" s="33">
        <v>20120045</v>
      </c>
      <c r="B295" s="33"/>
      <c r="C295" s="33" t="s">
        <v>43</v>
      </c>
      <c r="D295" s="36">
        <v>1</v>
      </c>
      <c r="E295" s="36">
        <v>1.5</v>
      </c>
      <c r="F295" s="33"/>
      <c r="G295" s="36">
        <v>1</v>
      </c>
      <c r="H295" s="36">
        <v>1</v>
      </c>
      <c r="I295" s="16">
        <v>1</v>
      </c>
      <c r="J295" s="36">
        <v>1</v>
      </c>
      <c r="K295" s="3"/>
      <c r="L295" s="16">
        <v>1</v>
      </c>
      <c r="M295" s="23">
        <f t="shared" si="4"/>
        <v>7.5</v>
      </c>
    </row>
    <row r="296" spans="1:13">
      <c r="A296" s="33">
        <v>20120046</v>
      </c>
      <c r="B296" s="33"/>
      <c r="C296" s="33" t="s">
        <v>43</v>
      </c>
      <c r="D296" s="36">
        <v>1</v>
      </c>
      <c r="E296" s="36">
        <v>1.5</v>
      </c>
      <c r="F296" s="33"/>
      <c r="G296" s="36">
        <v>1</v>
      </c>
      <c r="H296" s="36">
        <v>1</v>
      </c>
      <c r="I296" s="16">
        <v>1</v>
      </c>
      <c r="J296" s="36">
        <v>1</v>
      </c>
      <c r="K296" s="16">
        <v>2</v>
      </c>
      <c r="L296" s="16">
        <v>1</v>
      </c>
      <c r="M296" s="23">
        <f t="shared" si="4"/>
        <v>9.5</v>
      </c>
    </row>
    <row r="297" spans="1:13">
      <c r="A297" s="33">
        <v>20120049</v>
      </c>
      <c r="B297" s="33"/>
      <c r="C297" s="33" t="s">
        <v>43</v>
      </c>
      <c r="D297" s="36">
        <v>1</v>
      </c>
      <c r="E297" s="36">
        <v>1.5</v>
      </c>
      <c r="F297" s="33"/>
      <c r="G297" s="36">
        <v>2</v>
      </c>
      <c r="H297" s="36">
        <v>1</v>
      </c>
      <c r="I297" s="16">
        <v>1</v>
      </c>
      <c r="J297" s="36">
        <v>1</v>
      </c>
      <c r="K297" s="3"/>
      <c r="L297" s="3"/>
      <c r="M297" s="23">
        <f t="shared" si="4"/>
        <v>7.5</v>
      </c>
    </row>
    <row r="298" spans="1:13">
      <c r="A298" s="33">
        <v>20120050</v>
      </c>
      <c r="B298" s="33"/>
      <c r="C298" s="33" t="s">
        <v>43</v>
      </c>
      <c r="D298" s="36">
        <v>1</v>
      </c>
      <c r="E298" s="36">
        <v>1.5</v>
      </c>
      <c r="F298" s="33"/>
      <c r="G298" s="36">
        <v>1</v>
      </c>
      <c r="H298" s="36">
        <v>1</v>
      </c>
      <c r="I298" s="16">
        <v>1</v>
      </c>
      <c r="J298" s="36">
        <v>1</v>
      </c>
      <c r="K298" s="3"/>
      <c r="L298" s="16">
        <v>1</v>
      </c>
      <c r="M298" s="23">
        <f t="shared" si="4"/>
        <v>7.5</v>
      </c>
    </row>
    <row r="299" spans="1:13">
      <c r="A299" s="33">
        <v>20120051</v>
      </c>
      <c r="B299" s="33"/>
      <c r="C299" s="33" t="s">
        <v>43</v>
      </c>
      <c r="D299" s="33"/>
      <c r="E299" s="33"/>
      <c r="F299" s="33"/>
      <c r="G299" s="33"/>
      <c r="H299" s="33"/>
      <c r="I299" s="16">
        <v>1</v>
      </c>
      <c r="J299" s="3"/>
      <c r="K299" s="3"/>
      <c r="L299" s="3"/>
      <c r="M299" s="23">
        <f t="shared" si="4"/>
        <v>1</v>
      </c>
    </row>
    <row r="300" spans="1:13">
      <c r="A300" s="33">
        <v>20120053</v>
      </c>
      <c r="B300" s="33"/>
      <c r="C300" s="33" t="s">
        <v>43</v>
      </c>
      <c r="D300" s="36">
        <v>1</v>
      </c>
      <c r="E300" s="36">
        <v>1.5</v>
      </c>
      <c r="F300" s="33"/>
      <c r="G300" s="36">
        <v>1</v>
      </c>
      <c r="H300" s="36">
        <v>1</v>
      </c>
      <c r="I300" s="16">
        <v>1</v>
      </c>
      <c r="J300" s="36">
        <v>2</v>
      </c>
      <c r="K300" s="16">
        <v>1</v>
      </c>
      <c r="L300" s="16">
        <v>2</v>
      </c>
      <c r="M300" s="23">
        <f t="shared" si="4"/>
        <v>10</v>
      </c>
    </row>
    <row r="301" spans="1:13">
      <c r="A301" s="33">
        <v>20120054</v>
      </c>
      <c r="B301" s="33"/>
      <c r="C301" s="33" t="s">
        <v>43</v>
      </c>
      <c r="D301" s="36">
        <v>1</v>
      </c>
      <c r="E301" s="36">
        <v>1.5</v>
      </c>
      <c r="F301" s="33"/>
      <c r="G301" s="33"/>
      <c r="H301" s="6"/>
      <c r="I301" s="16">
        <v>1</v>
      </c>
      <c r="J301" s="36">
        <v>1</v>
      </c>
      <c r="K301" s="3"/>
      <c r="L301" s="68"/>
      <c r="M301" s="23">
        <f t="shared" si="4"/>
        <v>4.5</v>
      </c>
    </row>
    <row r="302" spans="1:13">
      <c r="A302" s="33">
        <v>20120055</v>
      </c>
      <c r="B302" s="33"/>
      <c r="C302" s="33" t="s">
        <v>43</v>
      </c>
      <c r="D302" s="36">
        <v>1</v>
      </c>
      <c r="E302" s="36">
        <v>1.5</v>
      </c>
      <c r="F302" s="33"/>
      <c r="G302" s="33"/>
      <c r="H302" s="36">
        <v>1</v>
      </c>
      <c r="I302" s="16">
        <v>1</v>
      </c>
      <c r="J302" s="3"/>
      <c r="K302" s="3"/>
      <c r="L302" s="3"/>
      <c r="M302" s="23">
        <f t="shared" si="4"/>
        <v>4.5</v>
      </c>
    </row>
    <row r="303" spans="1:13">
      <c r="A303" s="33">
        <v>20120057</v>
      </c>
      <c r="B303" s="33"/>
      <c r="C303" s="33" t="s">
        <v>43</v>
      </c>
      <c r="D303" s="36">
        <v>1</v>
      </c>
      <c r="E303" s="36">
        <v>1.5</v>
      </c>
      <c r="F303" s="33"/>
      <c r="G303" s="36">
        <v>1</v>
      </c>
      <c r="H303" s="36">
        <v>1</v>
      </c>
      <c r="I303" s="16">
        <v>1</v>
      </c>
      <c r="J303" s="3"/>
      <c r="K303" s="3"/>
      <c r="L303" s="16">
        <v>1</v>
      </c>
      <c r="M303" s="23">
        <f t="shared" si="4"/>
        <v>6.5</v>
      </c>
    </row>
    <row r="304" spans="1:13">
      <c r="A304" s="33">
        <v>20120059</v>
      </c>
      <c r="B304" s="33"/>
      <c r="C304" s="33" t="s">
        <v>43</v>
      </c>
      <c r="D304" s="36">
        <v>1</v>
      </c>
      <c r="E304" s="36">
        <v>1.5</v>
      </c>
      <c r="F304" s="33"/>
      <c r="G304" s="36">
        <v>1</v>
      </c>
      <c r="H304" s="33"/>
      <c r="I304" s="16">
        <v>1</v>
      </c>
      <c r="J304" s="3"/>
      <c r="K304" s="3"/>
      <c r="L304" s="16">
        <v>1</v>
      </c>
      <c r="M304" s="23">
        <f t="shared" si="4"/>
        <v>5.5</v>
      </c>
    </row>
    <row r="305" spans="1:13">
      <c r="A305" s="33">
        <v>20120061</v>
      </c>
      <c r="B305" s="33"/>
      <c r="C305" s="33" t="s">
        <v>43</v>
      </c>
      <c r="D305" s="36">
        <v>1</v>
      </c>
      <c r="E305" s="36">
        <v>1.5</v>
      </c>
      <c r="F305" s="33"/>
      <c r="G305" s="36">
        <v>1</v>
      </c>
      <c r="H305" s="36">
        <v>1</v>
      </c>
      <c r="I305" s="16">
        <v>1</v>
      </c>
      <c r="J305" s="36">
        <v>1</v>
      </c>
      <c r="K305" s="3"/>
      <c r="L305" s="16">
        <v>1</v>
      </c>
      <c r="M305" s="23">
        <f t="shared" si="4"/>
        <v>7.5</v>
      </c>
    </row>
    <row r="306" spans="1:13">
      <c r="A306" s="33">
        <v>20120062</v>
      </c>
      <c r="B306" s="33"/>
      <c r="C306" s="33" t="s">
        <v>43</v>
      </c>
      <c r="D306" s="36">
        <v>1</v>
      </c>
      <c r="E306" s="36">
        <v>1.5</v>
      </c>
      <c r="F306" s="33"/>
      <c r="G306" s="36">
        <v>1</v>
      </c>
      <c r="H306" s="36">
        <v>1</v>
      </c>
      <c r="I306" s="16">
        <v>1</v>
      </c>
      <c r="J306" s="36">
        <v>1</v>
      </c>
      <c r="K306" s="16">
        <v>1</v>
      </c>
      <c r="L306" s="3"/>
      <c r="M306" s="23">
        <f t="shared" si="4"/>
        <v>7.5</v>
      </c>
    </row>
    <row r="307" spans="1:13">
      <c r="A307" s="33">
        <v>20120064</v>
      </c>
      <c r="B307" s="33"/>
      <c r="C307" s="33" t="s">
        <v>43</v>
      </c>
      <c r="D307" s="36">
        <v>1</v>
      </c>
      <c r="E307" s="36">
        <v>1.5</v>
      </c>
      <c r="F307" s="33"/>
      <c r="G307" s="36">
        <v>1</v>
      </c>
      <c r="H307" s="36">
        <v>1</v>
      </c>
      <c r="I307" s="16">
        <v>1</v>
      </c>
      <c r="J307" s="36">
        <v>1</v>
      </c>
      <c r="K307" s="3"/>
      <c r="L307" s="16">
        <v>1</v>
      </c>
      <c r="M307" s="23">
        <f t="shared" si="4"/>
        <v>7.5</v>
      </c>
    </row>
    <row r="308" spans="1:13" ht="15.75">
      <c r="A308" s="33">
        <v>20120220</v>
      </c>
      <c r="B308" s="33"/>
      <c r="C308" s="33" t="s">
        <v>44</v>
      </c>
      <c r="D308" s="33"/>
      <c r="E308" s="27">
        <v>1.5</v>
      </c>
      <c r="F308" s="33"/>
      <c r="G308" s="27">
        <v>1</v>
      </c>
      <c r="H308" s="27">
        <v>1</v>
      </c>
      <c r="I308" s="5">
        <v>1</v>
      </c>
      <c r="J308" s="3"/>
      <c r="K308" s="27">
        <v>2</v>
      </c>
      <c r="L308" s="16">
        <v>1</v>
      </c>
      <c r="M308" s="23">
        <f t="shared" si="4"/>
        <v>7.5</v>
      </c>
    </row>
    <row r="309" spans="1:13" ht="15.75">
      <c r="A309" s="33">
        <v>20120489</v>
      </c>
      <c r="B309" s="33"/>
      <c r="C309" s="33" t="s">
        <v>44</v>
      </c>
      <c r="D309" s="27">
        <v>2</v>
      </c>
      <c r="E309" s="27">
        <v>1.5</v>
      </c>
      <c r="F309" s="33"/>
      <c r="G309" s="27">
        <v>1</v>
      </c>
      <c r="H309" s="27">
        <v>1</v>
      </c>
      <c r="I309" s="5">
        <v>1</v>
      </c>
      <c r="J309" s="3"/>
      <c r="K309" s="27">
        <v>2</v>
      </c>
      <c r="L309" s="33">
        <v>1</v>
      </c>
      <c r="M309" s="23">
        <f t="shared" si="4"/>
        <v>9.5</v>
      </c>
    </row>
    <row r="310" spans="1:13" ht="15.75">
      <c r="A310" s="33">
        <v>20120493</v>
      </c>
      <c r="B310" s="33"/>
      <c r="C310" s="33" t="s">
        <v>44</v>
      </c>
      <c r="D310" s="27">
        <v>2</v>
      </c>
      <c r="E310" s="27">
        <v>1.5</v>
      </c>
      <c r="F310" s="33"/>
      <c r="G310" s="27">
        <v>1</v>
      </c>
      <c r="H310" s="27">
        <v>1</v>
      </c>
      <c r="I310" s="5">
        <v>1</v>
      </c>
      <c r="J310" s="3"/>
      <c r="K310" s="27">
        <v>2</v>
      </c>
      <c r="L310" s="33">
        <v>1</v>
      </c>
      <c r="M310" s="23">
        <f t="shared" si="4"/>
        <v>9.5</v>
      </c>
    </row>
    <row r="311" spans="1:13" ht="15.75">
      <c r="A311" s="33">
        <v>20120521</v>
      </c>
      <c r="B311" s="33"/>
      <c r="C311" s="33" t="s">
        <v>44</v>
      </c>
      <c r="D311" s="27">
        <v>2</v>
      </c>
      <c r="E311" s="27">
        <v>1.5</v>
      </c>
      <c r="F311" s="33"/>
      <c r="G311" s="27">
        <v>1</v>
      </c>
      <c r="H311" s="27">
        <v>1</v>
      </c>
      <c r="I311" s="5">
        <v>1</v>
      </c>
      <c r="J311" s="3"/>
      <c r="K311" s="27">
        <v>2</v>
      </c>
      <c r="L311" s="33">
        <v>1</v>
      </c>
      <c r="M311" s="23">
        <f t="shared" si="4"/>
        <v>9.5</v>
      </c>
    </row>
    <row r="312" spans="1:13" ht="15.75">
      <c r="A312" s="33">
        <v>20120522</v>
      </c>
      <c r="B312" s="33"/>
      <c r="C312" s="33" t="s">
        <v>44</v>
      </c>
      <c r="D312" s="33"/>
      <c r="E312" s="27">
        <v>1.5</v>
      </c>
      <c r="F312" s="33"/>
      <c r="G312" s="33"/>
      <c r="H312" s="27">
        <v>1</v>
      </c>
      <c r="I312" s="5">
        <v>1</v>
      </c>
      <c r="J312" s="3"/>
      <c r="K312" s="27">
        <v>2</v>
      </c>
      <c r="L312" s="3"/>
      <c r="M312" s="23">
        <f t="shared" si="4"/>
        <v>5.5</v>
      </c>
    </row>
    <row r="313" spans="1:13" ht="15.75">
      <c r="A313" s="33">
        <v>20120523</v>
      </c>
      <c r="B313" s="33"/>
      <c r="C313" s="33" t="s">
        <v>44</v>
      </c>
      <c r="D313" s="33"/>
      <c r="E313" s="27">
        <v>1.5</v>
      </c>
      <c r="F313" s="33"/>
      <c r="G313" s="27">
        <v>1</v>
      </c>
      <c r="H313" s="33"/>
      <c r="I313" s="5">
        <v>1</v>
      </c>
      <c r="J313" s="3"/>
      <c r="K313" s="3"/>
      <c r="L313" s="3"/>
      <c r="M313" s="23">
        <f t="shared" si="4"/>
        <v>3.5</v>
      </c>
    </row>
    <row r="314" spans="1:13" ht="15.75">
      <c r="A314" s="33">
        <v>20120527</v>
      </c>
      <c r="B314" s="33"/>
      <c r="C314" s="33" t="s">
        <v>44</v>
      </c>
      <c r="D314" s="33"/>
      <c r="E314" s="27">
        <v>1.5</v>
      </c>
      <c r="F314" s="33"/>
      <c r="G314" s="27">
        <v>1</v>
      </c>
      <c r="H314" s="33"/>
      <c r="I314" s="5">
        <v>1</v>
      </c>
      <c r="J314" s="3"/>
      <c r="K314" s="27">
        <v>2</v>
      </c>
      <c r="L314" s="3"/>
      <c r="M314" s="23">
        <f t="shared" si="4"/>
        <v>5.5</v>
      </c>
    </row>
    <row r="315" spans="1:13" ht="15.75">
      <c r="A315" s="33">
        <v>20120528</v>
      </c>
      <c r="B315" s="33"/>
      <c r="C315" s="33" t="s">
        <v>44</v>
      </c>
      <c r="D315" s="27">
        <v>2</v>
      </c>
      <c r="E315" s="27">
        <v>1.5</v>
      </c>
      <c r="F315" s="33"/>
      <c r="G315" s="27">
        <v>1</v>
      </c>
      <c r="H315" s="33"/>
      <c r="I315" s="5">
        <v>1</v>
      </c>
      <c r="J315" s="3"/>
      <c r="K315" s="27">
        <v>2</v>
      </c>
      <c r="L315" s="33">
        <v>1</v>
      </c>
      <c r="M315" s="23">
        <f t="shared" si="4"/>
        <v>8.5</v>
      </c>
    </row>
    <row r="316" spans="1:13" ht="15.75">
      <c r="A316" s="33">
        <v>20120530</v>
      </c>
      <c r="B316" s="33"/>
      <c r="C316" s="33" t="s">
        <v>44</v>
      </c>
      <c r="D316" s="27">
        <v>2</v>
      </c>
      <c r="E316" s="33"/>
      <c r="F316" s="33"/>
      <c r="G316" s="27">
        <v>1</v>
      </c>
      <c r="H316" s="27">
        <v>1</v>
      </c>
      <c r="I316" s="5">
        <v>1</v>
      </c>
      <c r="J316" s="3"/>
      <c r="K316" s="27">
        <v>2</v>
      </c>
      <c r="L316" s="33">
        <v>1</v>
      </c>
      <c r="M316" s="23">
        <f t="shared" si="4"/>
        <v>8</v>
      </c>
    </row>
    <row r="317" spans="1:13" ht="15.75">
      <c r="A317" s="33">
        <v>20120532</v>
      </c>
      <c r="B317" s="33"/>
      <c r="C317" s="33" t="s">
        <v>44</v>
      </c>
      <c r="D317" s="27">
        <v>2</v>
      </c>
      <c r="E317" s="27">
        <v>1.5</v>
      </c>
      <c r="F317" s="33"/>
      <c r="G317" s="27">
        <v>1</v>
      </c>
      <c r="H317" s="27">
        <v>1</v>
      </c>
      <c r="I317" s="5">
        <v>1</v>
      </c>
      <c r="J317" s="3"/>
      <c r="K317" s="27">
        <v>2</v>
      </c>
      <c r="L317" s="33">
        <v>1</v>
      </c>
      <c r="M317" s="23">
        <f t="shared" si="4"/>
        <v>9.5</v>
      </c>
    </row>
    <row r="318" spans="1:13" ht="15.75">
      <c r="A318" s="33">
        <v>20120535</v>
      </c>
      <c r="B318" s="33"/>
      <c r="C318" s="33" t="s">
        <v>44</v>
      </c>
      <c r="D318" s="27">
        <v>2</v>
      </c>
      <c r="E318" s="27">
        <v>1.5</v>
      </c>
      <c r="F318" s="33"/>
      <c r="G318" s="27">
        <v>1</v>
      </c>
      <c r="H318" s="27">
        <v>1</v>
      </c>
      <c r="I318" s="5">
        <v>1</v>
      </c>
      <c r="J318" s="3"/>
      <c r="K318" s="27">
        <v>2</v>
      </c>
      <c r="L318" s="33">
        <v>1</v>
      </c>
      <c r="M318" s="23">
        <f t="shared" si="4"/>
        <v>9.5</v>
      </c>
    </row>
    <row r="319" spans="1:13" ht="15.75">
      <c r="A319" s="33">
        <v>20120537</v>
      </c>
      <c r="B319" s="33"/>
      <c r="C319" s="33" t="s">
        <v>44</v>
      </c>
      <c r="D319" s="27">
        <v>2</v>
      </c>
      <c r="E319" s="27">
        <v>1.5</v>
      </c>
      <c r="F319" s="33"/>
      <c r="G319" s="27">
        <v>1</v>
      </c>
      <c r="H319" s="27">
        <v>1</v>
      </c>
      <c r="I319" s="5">
        <v>1</v>
      </c>
      <c r="J319" s="3"/>
      <c r="K319" s="27">
        <v>2</v>
      </c>
      <c r="L319" s="33">
        <v>1</v>
      </c>
      <c r="M319" s="23">
        <f t="shared" si="4"/>
        <v>9.5</v>
      </c>
    </row>
    <row r="320" spans="1:13" ht="15.75">
      <c r="A320" s="33">
        <v>20120540</v>
      </c>
      <c r="B320" s="33"/>
      <c r="C320" s="33" t="s">
        <v>44</v>
      </c>
      <c r="D320" s="27">
        <v>2</v>
      </c>
      <c r="E320" s="27">
        <v>1.5</v>
      </c>
      <c r="F320" s="33"/>
      <c r="G320" s="27">
        <v>1</v>
      </c>
      <c r="H320" s="27">
        <v>1</v>
      </c>
      <c r="I320" s="5">
        <v>1</v>
      </c>
      <c r="J320" s="3"/>
      <c r="K320" s="27">
        <v>2</v>
      </c>
      <c r="L320" s="33">
        <v>1</v>
      </c>
      <c r="M320" s="23">
        <f t="shared" si="4"/>
        <v>9.5</v>
      </c>
    </row>
    <row r="321" spans="1:13" ht="15.75">
      <c r="A321" s="33">
        <v>20120541</v>
      </c>
      <c r="B321" s="33"/>
      <c r="C321" s="33" t="s">
        <v>44</v>
      </c>
      <c r="D321" s="33"/>
      <c r="E321" s="27">
        <v>1.5</v>
      </c>
      <c r="F321" s="33"/>
      <c r="G321" s="27">
        <v>1</v>
      </c>
      <c r="H321" s="33"/>
      <c r="I321" s="5">
        <v>1</v>
      </c>
      <c r="J321" s="3"/>
      <c r="K321" s="3"/>
      <c r="L321" s="3"/>
      <c r="M321" s="23">
        <f t="shared" si="4"/>
        <v>3.5</v>
      </c>
    </row>
    <row r="322" spans="1:13" ht="15.75">
      <c r="A322" s="33">
        <v>20120542</v>
      </c>
      <c r="B322" s="33"/>
      <c r="C322" s="33" t="s">
        <v>44</v>
      </c>
      <c r="D322" s="27">
        <v>2</v>
      </c>
      <c r="E322" s="27">
        <v>1.5</v>
      </c>
      <c r="F322" s="33"/>
      <c r="G322" s="27">
        <v>1</v>
      </c>
      <c r="H322" s="33"/>
      <c r="I322" s="5">
        <v>1</v>
      </c>
      <c r="J322" s="3"/>
      <c r="K322" s="3"/>
      <c r="L322" s="3"/>
      <c r="M322" s="23">
        <f t="shared" si="4"/>
        <v>5.5</v>
      </c>
    </row>
    <row r="323" spans="1:13" ht="15.75">
      <c r="A323" s="33">
        <v>20120552</v>
      </c>
      <c r="B323" s="33"/>
      <c r="C323" s="33" t="s">
        <v>44</v>
      </c>
      <c r="D323" s="27">
        <v>2</v>
      </c>
      <c r="E323" s="27">
        <v>1.5</v>
      </c>
      <c r="F323" s="33"/>
      <c r="G323" s="27">
        <v>1</v>
      </c>
      <c r="H323" s="27">
        <v>1</v>
      </c>
      <c r="I323" s="5">
        <v>1</v>
      </c>
      <c r="J323" s="3"/>
      <c r="K323" s="27">
        <v>2</v>
      </c>
      <c r="L323" s="3"/>
      <c r="M323" s="23">
        <f t="shared" si="4"/>
        <v>8.5</v>
      </c>
    </row>
    <row r="324" spans="1:13" ht="15.75">
      <c r="A324" s="33">
        <v>20120553</v>
      </c>
      <c r="B324" s="33"/>
      <c r="C324" s="33" t="s">
        <v>44</v>
      </c>
      <c r="D324" s="27">
        <v>2</v>
      </c>
      <c r="E324" s="27">
        <v>1.5</v>
      </c>
      <c r="F324" s="33"/>
      <c r="G324" s="27">
        <v>1</v>
      </c>
      <c r="H324" s="27">
        <v>1</v>
      </c>
      <c r="I324" s="5">
        <v>1</v>
      </c>
      <c r="J324" s="3"/>
      <c r="K324" s="27">
        <v>2</v>
      </c>
      <c r="L324" s="33">
        <v>1</v>
      </c>
      <c r="M324" s="23">
        <f t="shared" si="4"/>
        <v>9.5</v>
      </c>
    </row>
    <row r="325" spans="1:13" ht="15.75">
      <c r="A325" s="33">
        <v>20120556</v>
      </c>
      <c r="B325" s="33"/>
      <c r="C325" s="33" t="s">
        <v>44</v>
      </c>
      <c r="D325" s="27">
        <v>2</v>
      </c>
      <c r="E325" s="27">
        <v>1</v>
      </c>
      <c r="F325" s="33"/>
      <c r="G325" s="27">
        <v>1</v>
      </c>
      <c r="H325" s="27">
        <v>1</v>
      </c>
      <c r="I325" s="5">
        <v>1</v>
      </c>
      <c r="J325" s="3"/>
      <c r="K325" s="27">
        <v>2</v>
      </c>
      <c r="L325" s="33">
        <v>1</v>
      </c>
      <c r="M325" s="23">
        <f t="shared" si="4"/>
        <v>9</v>
      </c>
    </row>
    <row r="326" spans="1:13" ht="15.75">
      <c r="A326" s="33">
        <v>20120560</v>
      </c>
      <c r="B326" s="33"/>
      <c r="C326" s="33" t="s">
        <v>44</v>
      </c>
      <c r="D326" s="33"/>
      <c r="E326" s="33"/>
      <c r="F326" s="33"/>
      <c r="G326" s="33"/>
      <c r="H326" s="33"/>
      <c r="I326" s="5">
        <v>1</v>
      </c>
      <c r="J326" s="3"/>
      <c r="K326" s="3"/>
      <c r="L326" s="3"/>
      <c r="M326" s="23">
        <f t="shared" si="4"/>
        <v>1</v>
      </c>
    </row>
    <row r="327" spans="1:13" ht="15.75">
      <c r="A327" s="33">
        <v>20120562</v>
      </c>
      <c r="B327" s="33"/>
      <c r="C327" s="33" t="s">
        <v>44</v>
      </c>
      <c r="D327" s="27">
        <v>2</v>
      </c>
      <c r="E327" s="27">
        <v>1.5</v>
      </c>
      <c r="F327" s="33"/>
      <c r="G327" s="27">
        <v>1</v>
      </c>
      <c r="H327" s="27">
        <v>1</v>
      </c>
      <c r="I327" s="5">
        <v>1</v>
      </c>
      <c r="J327" s="3"/>
      <c r="K327" s="27">
        <v>2</v>
      </c>
      <c r="L327" s="33">
        <v>1</v>
      </c>
      <c r="M327" s="23">
        <f t="shared" ref="M327:M390" si="5">MIN(SUM(D327:L327),10)</f>
        <v>9.5</v>
      </c>
    </row>
    <row r="328" spans="1:13">
      <c r="A328" s="33">
        <v>20120416</v>
      </c>
      <c r="B328" s="33"/>
      <c r="C328" s="33" t="s">
        <v>45</v>
      </c>
      <c r="D328" s="21">
        <v>2</v>
      </c>
      <c r="E328" s="21">
        <v>2</v>
      </c>
      <c r="F328" s="33"/>
      <c r="G328" s="67">
        <v>1</v>
      </c>
      <c r="H328" s="21">
        <v>1</v>
      </c>
      <c r="I328" s="21">
        <v>1</v>
      </c>
      <c r="J328" s="21">
        <v>1</v>
      </c>
      <c r="K328" s="21">
        <v>1</v>
      </c>
      <c r="L328" s="21">
        <v>1</v>
      </c>
      <c r="M328" s="23">
        <f t="shared" si="5"/>
        <v>10</v>
      </c>
    </row>
    <row r="329" spans="1:13">
      <c r="A329" s="33">
        <v>20120482</v>
      </c>
      <c r="B329" s="33"/>
      <c r="C329" s="33" t="s">
        <v>45</v>
      </c>
      <c r="D329" s="33"/>
      <c r="E329" s="33"/>
      <c r="F329" s="33"/>
      <c r="G329" s="33"/>
      <c r="H329" s="33"/>
      <c r="I329" s="33"/>
      <c r="J329" s="3"/>
      <c r="K329" s="3"/>
      <c r="L329" s="3"/>
      <c r="M329" s="23">
        <f t="shared" si="5"/>
        <v>0</v>
      </c>
    </row>
    <row r="330" spans="1:13">
      <c r="A330" s="33">
        <v>20120483</v>
      </c>
      <c r="B330" s="33"/>
      <c r="C330" s="33" t="s">
        <v>45</v>
      </c>
      <c r="D330" s="33"/>
      <c r="E330" s="33"/>
      <c r="F330" s="33"/>
      <c r="G330" s="33"/>
      <c r="H330" s="33"/>
      <c r="I330" s="33"/>
      <c r="J330" s="3"/>
      <c r="K330" s="3"/>
      <c r="L330" s="3"/>
      <c r="M330" s="23">
        <f t="shared" si="5"/>
        <v>0</v>
      </c>
    </row>
    <row r="331" spans="1:13">
      <c r="A331" s="33">
        <v>20120490</v>
      </c>
      <c r="B331" s="33"/>
      <c r="C331" s="33" t="s">
        <v>45</v>
      </c>
      <c r="D331" s="33"/>
      <c r="E331" s="33"/>
      <c r="F331" s="33"/>
      <c r="G331" s="67">
        <v>1</v>
      </c>
      <c r="H331" s="21">
        <v>1</v>
      </c>
      <c r="I331" s="21">
        <v>1</v>
      </c>
      <c r="J331" s="21">
        <v>1</v>
      </c>
      <c r="K331" s="3"/>
      <c r="L331" s="3"/>
      <c r="M331" s="23">
        <f t="shared" si="5"/>
        <v>4</v>
      </c>
    </row>
    <row r="332" spans="1:13">
      <c r="A332" s="33">
        <v>20120492</v>
      </c>
      <c r="B332" s="33"/>
      <c r="C332" s="33" t="s">
        <v>45</v>
      </c>
      <c r="D332" s="21">
        <v>2</v>
      </c>
      <c r="E332" s="21">
        <v>2</v>
      </c>
      <c r="F332" s="33"/>
      <c r="G332" s="67">
        <v>1</v>
      </c>
      <c r="H332" s="21">
        <v>1</v>
      </c>
      <c r="I332" s="21">
        <v>1</v>
      </c>
      <c r="J332" s="21">
        <v>1</v>
      </c>
      <c r="K332" s="21">
        <v>1</v>
      </c>
      <c r="L332" s="3"/>
      <c r="M332" s="23">
        <f t="shared" si="5"/>
        <v>9</v>
      </c>
    </row>
    <row r="333" spans="1:13">
      <c r="A333" s="33">
        <v>20120498</v>
      </c>
      <c r="B333" s="33"/>
      <c r="C333" s="33" t="s">
        <v>45</v>
      </c>
      <c r="D333" s="21">
        <v>2</v>
      </c>
      <c r="E333" s="21">
        <v>2</v>
      </c>
      <c r="F333" s="33"/>
      <c r="G333" s="67">
        <v>1</v>
      </c>
      <c r="H333" s="21">
        <v>1</v>
      </c>
      <c r="I333" s="21">
        <v>1</v>
      </c>
      <c r="J333" s="21">
        <v>1</v>
      </c>
      <c r="K333" s="21">
        <v>1</v>
      </c>
      <c r="L333" s="3"/>
      <c r="M333" s="23">
        <f t="shared" si="5"/>
        <v>9</v>
      </c>
    </row>
    <row r="334" spans="1:13">
      <c r="A334" s="33">
        <v>20120500</v>
      </c>
      <c r="B334" s="33"/>
      <c r="C334" s="33" t="s">
        <v>45</v>
      </c>
      <c r="D334" s="21">
        <v>2</v>
      </c>
      <c r="E334" s="21">
        <v>2</v>
      </c>
      <c r="F334" s="33"/>
      <c r="G334" s="67">
        <v>1</v>
      </c>
      <c r="H334" s="21">
        <v>1</v>
      </c>
      <c r="I334" s="21">
        <v>1</v>
      </c>
      <c r="J334" s="21">
        <v>1</v>
      </c>
      <c r="K334" s="21">
        <v>1</v>
      </c>
      <c r="L334" s="21">
        <v>1</v>
      </c>
      <c r="M334" s="23">
        <f t="shared" si="5"/>
        <v>10</v>
      </c>
    </row>
    <row r="335" spans="1:13">
      <c r="A335" s="33">
        <v>20120501</v>
      </c>
      <c r="B335" s="33"/>
      <c r="C335" s="33" t="s">
        <v>45</v>
      </c>
      <c r="D335" s="21">
        <v>2</v>
      </c>
      <c r="E335" s="21">
        <v>2</v>
      </c>
      <c r="F335" s="33"/>
      <c r="G335" s="67">
        <v>1</v>
      </c>
      <c r="H335" s="21">
        <v>1</v>
      </c>
      <c r="I335" s="21">
        <v>1</v>
      </c>
      <c r="J335" s="21">
        <v>1</v>
      </c>
      <c r="K335" s="21">
        <v>1</v>
      </c>
      <c r="L335" s="21">
        <v>1</v>
      </c>
      <c r="M335" s="23">
        <f t="shared" si="5"/>
        <v>10</v>
      </c>
    </row>
    <row r="336" spans="1:13">
      <c r="A336" s="33">
        <v>20120502</v>
      </c>
      <c r="B336" s="33"/>
      <c r="C336" s="33" t="s">
        <v>45</v>
      </c>
      <c r="D336" s="21">
        <v>2</v>
      </c>
      <c r="E336" s="21">
        <v>2</v>
      </c>
      <c r="F336" s="33"/>
      <c r="G336" s="67">
        <v>1</v>
      </c>
      <c r="H336" s="21">
        <v>1</v>
      </c>
      <c r="I336" s="33"/>
      <c r="J336" s="21">
        <v>1</v>
      </c>
      <c r="K336" s="21">
        <v>1.5</v>
      </c>
      <c r="L336" s="21">
        <v>1</v>
      </c>
      <c r="M336" s="23">
        <f t="shared" si="5"/>
        <v>9.5</v>
      </c>
    </row>
    <row r="337" spans="1:13">
      <c r="A337" s="33">
        <v>20120503</v>
      </c>
      <c r="B337" s="33"/>
      <c r="C337" s="33" t="s">
        <v>45</v>
      </c>
      <c r="D337" s="21">
        <v>2</v>
      </c>
      <c r="E337" s="21">
        <v>2</v>
      </c>
      <c r="F337" s="33"/>
      <c r="G337" s="33"/>
      <c r="H337" s="21">
        <v>1</v>
      </c>
      <c r="I337" s="21">
        <v>1</v>
      </c>
      <c r="J337" s="21">
        <v>1</v>
      </c>
      <c r="K337" s="3"/>
      <c r="L337" s="21">
        <v>1</v>
      </c>
      <c r="M337" s="23">
        <f t="shared" si="5"/>
        <v>8</v>
      </c>
    </row>
    <row r="338" spans="1:13">
      <c r="A338" s="33">
        <v>20120504</v>
      </c>
      <c r="B338" s="33"/>
      <c r="C338" s="33" t="s">
        <v>45</v>
      </c>
      <c r="D338" s="21">
        <v>2</v>
      </c>
      <c r="E338" s="33"/>
      <c r="F338" s="33"/>
      <c r="G338" s="67">
        <v>1</v>
      </c>
      <c r="H338" s="21">
        <v>1</v>
      </c>
      <c r="I338" s="21">
        <v>1</v>
      </c>
      <c r="J338" s="3"/>
      <c r="K338" s="3"/>
      <c r="L338" s="3"/>
      <c r="M338" s="23">
        <f t="shared" si="5"/>
        <v>5</v>
      </c>
    </row>
    <row r="339" spans="1:13">
      <c r="A339" s="33">
        <v>20120505</v>
      </c>
      <c r="B339" s="33"/>
      <c r="C339" s="33" t="s">
        <v>45</v>
      </c>
      <c r="D339" s="21">
        <v>2</v>
      </c>
      <c r="E339" s="21">
        <v>2</v>
      </c>
      <c r="F339" s="33"/>
      <c r="G339" s="67">
        <v>1</v>
      </c>
      <c r="H339" s="33"/>
      <c r="I339" s="21">
        <v>1</v>
      </c>
      <c r="J339" s="21">
        <v>1</v>
      </c>
      <c r="K339" s="21">
        <v>1</v>
      </c>
      <c r="L339" s="3"/>
      <c r="M339" s="23">
        <f t="shared" si="5"/>
        <v>8</v>
      </c>
    </row>
    <row r="340" spans="1:13">
      <c r="A340" s="33">
        <v>20120508</v>
      </c>
      <c r="B340" s="33"/>
      <c r="C340" s="33" t="s">
        <v>45</v>
      </c>
      <c r="D340" s="21">
        <v>2</v>
      </c>
      <c r="E340" s="21">
        <v>2</v>
      </c>
      <c r="F340" s="33"/>
      <c r="G340" s="67">
        <v>1</v>
      </c>
      <c r="H340" s="21">
        <v>1</v>
      </c>
      <c r="I340" s="21">
        <v>1</v>
      </c>
      <c r="J340" s="3"/>
      <c r="K340" s="3"/>
      <c r="L340" s="3"/>
      <c r="M340" s="23">
        <f t="shared" si="5"/>
        <v>7</v>
      </c>
    </row>
    <row r="341" spans="1:13">
      <c r="A341" s="33">
        <v>20120509</v>
      </c>
      <c r="B341" s="33"/>
      <c r="C341" s="33" t="s">
        <v>45</v>
      </c>
      <c r="D341" s="33"/>
      <c r="E341" s="21">
        <v>2</v>
      </c>
      <c r="F341" s="33"/>
      <c r="G341" s="67">
        <v>1</v>
      </c>
      <c r="H341" s="21">
        <v>1</v>
      </c>
      <c r="I341" s="6"/>
      <c r="J341" s="21">
        <v>1</v>
      </c>
      <c r="K341" s="3"/>
      <c r="L341" s="21">
        <v>1</v>
      </c>
      <c r="M341" s="23">
        <f t="shared" si="5"/>
        <v>6</v>
      </c>
    </row>
    <row r="342" spans="1:13">
      <c r="A342" s="33">
        <v>20120512</v>
      </c>
      <c r="B342" s="33"/>
      <c r="C342" s="33" t="s">
        <v>45</v>
      </c>
      <c r="D342" s="21">
        <v>2</v>
      </c>
      <c r="E342" s="21">
        <v>2</v>
      </c>
      <c r="F342" s="33"/>
      <c r="G342" s="67">
        <v>1</v>
      </c>
      <c r="H342" s="21">
        <v>1</v>
      </c>
      <c r="I342" s="21">
        <v>1</v>
      </c>
      <c r="J342" s="3"/>
      <c r="K342" s="21">
        <v>1</v>
      </c>
      <c r="L342" s="3"/>
      <c r="M342" s="23">
        <f t="shared" si="5"/>
        <v>8</v>
      </c>
    </row>
    <row r="343" spans="1:13">
      <c r="A343" s="33">
        <v>20120514</v>
      </c>
      <c r="B343" s="33"/>
      <c r="C343" s="33" t="s">
        <v>45</v>
      </c>
      <c r="D343" s="21">
        <v>2</v>
      </c>
      <c r="E343" s="21">
        <v>2</v>
      </c>
      <c r="F343" s="33"/>
      <c r="G343" s="67">
        <v>1</v>
      </c>
      <c r="H343" s="21">
        <v>1</v>
      </c>
      <c r="I343" s="21">
        <v>1</v>
      </c>
      <c r="J343" s="21">
        <v>1</v>
      </c>
      <c r="K343" s="21">
        <v>1.5</v>
      </c>
      <c r="L343" s="14">
        <v>2</v>
      </c>
      <c r="M343" s="23">
        <f t="shared" si="5"/>
        <v>10</v>
      </c>
    </row>
    <row r="344" spans="1:13">
      <c r="A344" s="33">
        <v>20120515</v>
      </c>
      <c r="B344" s="33"/>
      <c r="C344" s="33" t="s">
        <v>45</v>
      </c>
      <c r="D344" s="21">
        <v>2</v>
      </c>
      <c r="E344" s="21">
        <v>2</v>
      </c>
      <c r="F344" s="33"/>
      <c r="G344" s="67">
        <v>1</v>
      </c>
      <c r="H344" s="21">
        <v>1</v>
      </c>
      <c r="I344" s="21">
        <v>1</v>
      </c>
      <c r="J344" s="21">
        <v>1</v>
      </c>
      <c r="K344" s="21">
        <v>1</v>
      </c>
      <c r="L344" s="21">
        <v>1</v>
      </c>
      <c r="M344" s="23">
        <f t="shared" si="5"/>
        <v>10</v>
      </c>
    </row>
    <row r="345" spans="1:13">
      <c r="A345" s="33">
        <v>20120516</v>
      </c>
      <c r="B345" s="33"/>
      <c r="C345" s="33" t="s">
        <v>45</v>
      </c>
      <c r="D345" s="21">
        <v>2</v>
      </c>
      <c r="E345" s="21">
        <v>2</v>
      </c>
      <c r="F345" s="33"/>
      <c r="G345" s="67">
        <v>1</v>
      </c>
      <c r="H345" s="21">
        <v>1</v>
      </c>
      <c r="I345" s="21">
        <v>1</v>
      </c>
      <c r="J345" s="21">
        <v>1</v>
      </c>
      <c r="K345" s="21">
        <v>2</v>
      </c>
      <c r="L345" s="21">
        <v>1</v>
      </c>
      <c r="M345" s="23">
        <f t="shared" si="5"/>
        <v>10</v>
      </c>
    </row>
    <row r="346" spans="1:13">
      <c r="A346" s="33">
        <v>20120517</v>
      </c>
      <c r="B346" s="33"/>
      <c r="C346" s="33" t="s">
        <v>45</v>
      </c>
      <c r="D346" s="33"/>
      <c r="E346" s="33"/>
      <c r="F346" s="33"/>
      <c r="G346" s="67">
        <v>1</v>
      </c>
      <c r="H346" s="21">
        <v>1</v>
      </c>
      <c r="I346" s="21">
        <v>1</v>
      </c>
      <c r="J346" s="21">
        <v>1</v>
      </c>
      <c r="K346" s="21">
        <v>1</v>
      </c>
      <c r="L346" s="21">
        <v>1</v>
      </c>
      <c r="M346" s="23">
        <f t="shared" si="5"/>
        <v>6</v>
      </c>
    </row>
    <row r="347" spans="1:13">
      <c r="A347" s="33">
        <v>20120518</v>
      </c>
      <c r="B347" s="33"/>
      <c r="C347" s="33" t="s">
        <v>45</v>
      </c>
      <c r="D347" s="21">
        <v>2</v>
      </c>
      <c r="E347" s="21">
        <v>2</v>
      </c>
      <c r="F347" s="33"/>
      <c r="G347" s="67">
        <v>1</v>
      </c>
      <c r="H347" s="21">
        <v>1</v>
      </c>
      <c r="I347" s="21">
        <v>1</v>
      </c>
      <c r="J347" s="21">
        <v>1</v>
      </c>
      <c r="K347" s="21">
        <v>2</v>
      </c>
      <c r="L347" s="3"/>
      <c r="M347" s="23">
        <f t="shared" si="5"/>
        <v>10</v>
      </c>
    </row>
    <row r="348" spans="1:13">
      <c r="A348" s="33">
        <v>20120519</v>
      </c>
      <c r="B348" s="33"/>
      <c r="C348" s="33" t="s">
        <v>45</v>
      </c>
      <c r="D348" s="33"/>
      <c r="E348" s="21">
        <v>2</v>
      </c>
      <c r="F348" s="33"/>
      <c r="G348" s="67">
        <v>1</v>
      </c>
      <c r="H348" s="21">
        <v>1</v>
      </c>
      <c r="I348" s="33"/>
      <c r="J348" s="21">
        <v>1</v>
      </c>
      <c r="K348" s="3"/>
      <c r="L348" s="21">
        <v>1</v>
      </c>
      <c r="M348" s="23">
        <f t="shared" si="5"/>
        <v>6</v>
      </c>
    </row>
    <row r="349" spans="1:13">
      <c r="A349" s="33">
        <v>20120520</v>
      </c>
      <c r="B349" s="33"/>
      <c r="C349" s="33" t="s">
        <v>45</v>
      </c>
      <c r="D349" s="21">
        <v>2</v>
      </c>
      <c r="E349" s="21">
        <v>2</v>
      </c>
      <c r="F349" s="33"/>
      <c r="G349" s="67">
        <v>1</v>
      </c>
      <c r="H349" s="21">
        <v>1</v>
      </c>
      <c r="I349" s="21">
        <v>1</v>
      </c>
      <c r="J349" s="21">
        <v>1</v>
      </c>
      <c r="K349" s="21">
        <v>1</v>
      </c>
      <c r="L349" s="21">
        <v>1</v>
      </c>
      <c r="M349" s="23">
        <f t="shared" si="5"/>
        <v>10</v>
      </c>
    </row>
    <row r="350" spans="1:13">
      <c r="A350" s="33">
        <v>20120531</v>
      </c>
      <c r="B350" s="33"/>
      <c r="C350" s="33" t="s">
        <v>45</v>
      </c>
      <c r="D350" s="21">
        <v>2</v>
      </c>
      <c r="E350" s="21">
        <v>2</v>
      </c>
      <c r="F350" s="33"/>
      <c r="G350" s="67">
        <v>1</v>
      </c>
      <c r="H350" s="21">
        <v>1</v>
      </c>
      <c r="I350" s="21">
        <v>1</v>
      </c>
      <c r="J350" s="21">
        <v>1</v>
      </c>
      <c r="K350" s="21">
        <v>1</v>
      </c>
      <c r="L350" s="21">
        <v>1</v>
      </c>
      <c r="M350" s="23">
        <f t="shared" si="5"/>
        <v>10</v>
      </c>
    </row>
    <row r="351" spans="1:13">
      <c r="A351" s="33">
        <v>20090087</v>
      </c>
      <c r="B351" s="33"/>
      <c r="C351" s="33" t="s">
        <v>46</v>
      </c>
      <c r="D351" s="21">
        <v>2</v>
      </c>
      <c r="E351" s="21">
        <v>2</v>
      </c>
      <c r="F351" s="33"/>
      <c r="G351" s="33"/>
      <c r="H351" s="33"/>
      <c r="I351" s="21">
        <v>1</v>
      </c>
      <c r="J351" s="67">
        <v>1</v>
      </c>
      <c r="K351" s="6"/>
      <c r="L351" s="21">
        <v>1</v>
      </c>
      <c r="M351" s="23">
        <f t="shared" si="5"/>
        <v>7</v>
      </c>
    </row>
    <row r="352" spans="1:13">
      <c r="A352" s="33">
        <v>20090165</v>
      </c>
      <c r="B352" s="33"/>
      <c r="C352" s="33" t="s">
        <v>46</v>
      </c>
      <c r="D352" s="33"/>
      <c r="E352" s="21">
        <v>2</v>
      </c>
      <c r="F352" s="33"/>
      <c r="G352" s="67">
        <v>1</v>
      </c>
      <c r="H352" s="6"/>
      <c r="I352" s="21">
        <v>1</v>
      </c>
      <c r="J352" s="21">
        <v>1</v>
      </c>
      <c r="K352" s="3"/>
      <c r="L352" s="21">
        <v>1</v>
      </c>
      <c r="M352" s="23">
        <f t="shared" si="5"/>
        <v>6</v>
      </c>
    </row>
    <row r="353" spans="1:13">
      <c r="A353" s="33">
        <v>20120080</v>
      </c>
      <c r="B353" s="33"/>
      <c r="C353" s="33" t="s">
        <v>46</v>
      </c>
      <c r="D353" s="21">
        <v>2</v>
      </c>
      <c r="E353" s="21">
        <v>2</v>
      </c>
      <c r="F353" s="33"/>
      <c r="G353" s="67">
        <v>1</v>
      </c>
      <c r="H353" s="21">
        <v>1</v>
      </c>
      <c r="I353" s="21">
        <v>1</v>
      </c>
      <c r="J353" s="21">
        <v>2</v>
      </c>
      <c r="K353" s="21">
        <v>2</v>
      </c>
      <c r="L353" s="21">
        <v>1</v>
      </c>
      <c r="M353" s="23">
        <f t="shared" si="5"/>
        <v>10</v>
      </c>
    </row>
    <row r="354" spans="1:13">
      <c r="A354" s="33">
        <v>20120109</v>
      </c>
      <c r="B354" s="33"/>
      <c r="C354" s="33" t="s">
        <v>46</v>
      </c>
      <c r="D354" s="21">
        <v>2</v>
      </c>
      <c r="E354" s="21">
        <v>2</v>
      </c>
      <c r="F354" s="33"/>
      <c r="G354" s="67">
        <v>1</v>
      </c>
      <c r="H354" s="21">
        <v>1</v>
      </c>
      <c r="I354" s="21">
        <v>1</v>
      </c>
      <c r="J354" s="21">
        <v>1</v>
      </c>
      <c r="K354" s="21">
        <v>1</v>
      </c>
      <c r="L354" s="21">
        <v>1</v>
      </c>
      <c r="M354" s="23">
        <f t="shared" si="5"/>
        <v>10</v>
      </c>
    </row>
    <row r="355" spans="1:13">
      <c r="A355" s="33">
        <v>20120114</v>
      </c>
      <c r="B355" s="33"/>
      <c r="C355" s="33" t="s">
        <v>46</v>
      </c>
      <c r="D355" s="21">
        <v>2</v>
      </c>
      <c r="E355" s="21">
        <v>2</v>
      </c>
      <c r="F355" s="33"/>
      <c r="G355" s="33"/>
      <c r="H355" s="21">
        <v>1</v>
      </c>
      <c r="I355" s="21">
        <v>1</v>
      </c>
      <c r="J355" s="21">
        <v>2</v>
      </c>
      <c r="K355" s="21">
        <v>1</v>
      </c>
      <c r="L355" s="3"/>
      <c r="M355" s="23">
        <f t="shared" si="5"/>
        <v>9</v>
      </c>
    </row>
    <row r="356" spans="1:13">
      <c r="A356" s="33">
        <v>20120448</v>
      </c>
      <c r="B356" s="33"/>
      <c r="C356" s="33" t="s">
        <v>46</v>
      </c>
      <c r="D356" s="21">
        <v>2</v>
      </c>
      <c r="E356" s="21">
        <v>2</v>
      </c>
      <c r="F356" s="33"/>
      <c r="G356" s="67">
        <v>1</v>
      </c>
      <c r="H356" s="21">
        <v>1</v>
      </c>
      <c r="I356" s="33"/>
      <c r="J356" s="21">
        <v>1</v>
      </c>
      <c r="K356" s="21">
        <v>1</v>
      </c>
      <c r="L356" s="21">
        <v>1</v>
      </c>
      <c r="M356" s="23">
        <f t="shared" si="5"/>
        <v>9</v>
      </c>
    </row>
    <row r="357" spans="1:13">
      <c r="A357" s="33">
        <v>20120451</v>
      </c>
      <c r="B357" s="33"/>
      <c r="C357" s="33" t="s">
        <v>46</v>
      </c>
      <c r="D357" s="21">
        <v>2</v>
      </c>
      <c r="E357" s="21">
        <v>2</v>
      </c>
      <c r="F357" s="33"/>
      <c r="G357" s="67">
        <v>1</v>
      </c>
      <c r="H357" s="21">
        <v>1</v>
      </c>
      <c r="I357" s="21">
        <v>1</v>
      </c>
      <c r="J357" s="21">
        <v>2</v>
      </c>
      <c r="K357" s="21">
        <v>1</v>
      </c>
      <c r="L357" s="21">
        <v>1</v>
      </c>
      <c r="M357" s="23">
        <f t="shared" si="5"/>
        <v>10</v>
      </c>
    </row>
    <row r="358" spans="1:13">
      <c r="A358" s="33">
        <v>20120452</v>
      </c>
      <c r="B358" s="33"/>
      <c r="C358" s="33" t="s">
        <v>46</v>
      </c>
      <c r="D358" s="21">
        <v>2</v>
      </c>
      <c r="E358" s="21">
        <v>2</v>
      </c>
      <c r="F358" s="33"/>
      <c r="G358" s="67">
        <v>1</v>
      </c>
      <c r="H358" s="21">
        <v>1</v>
      </c>
      <c r="I358" s="21">
        <v>1</v>
      </c>
      <c r="J358" s="21">
        <v>1</v>
      </c>
      <c r="K358" s="21">
        <v>2</v>
      </c>
      <c r="L358" s="3"/>
      <c r="M358" s="23">
        <f t="shared" si="5"/>
        <v>10</v>
      </c>
    </row>
    <row r="359" spans="1:13">
      <c r="A359" s="33">
        <v>20120454</v>
      </c>
      <c r="B359" s="33"/>
      <c r="C359" s="33" t="s">
        <v>46</v>
      </c>
      <c r="D359" s="33"/>
      <c r="E359" s="21">
        <v>2</v>
      </c>
      <c r="F359" s="33"/>
      <c r="G359" s="67">
        <v>1</v>
      </c>
      <c r="H359" s="21">
        <v>1</v>
      </c>
      <c r="I359" s="21">
        <v>1</v>
      </c>
      <c r="J359" s="3"/>
      <c r="K359" s="21">
        <v>1</v>
      </c>
      <c r="L359" s="3"/>
      <c r="M359" s="23">
        <f t="shared" si="5"/>
        <v>6</v>
      </c>
    </row>
    <row r="360" spans="1:13">
      <c r="A360" s="33">
        <v>20120455</v>
      </c>
      <c r="B360" s="33"/>
      <c r="C360" s="33" t="s">
        <v>46</v>
      </c>
      <c r="D360" s="21">
        <v>2</v>
      </c>
      <c r="E360" s="21">
        <v>2</v>
      </c>
      <c r="F360" s="33"/>
      <c r="G360" s="21">
        <v>1</v>
      </c>
      <c r="H360" s="21">
        <v>1</v>
      </c>
      <c r="I360" s="21">
        <v>1</v>
      </c>
      <c r="J360" s="21">
        <v>1</v>
      </c>
      <c r="K360" s="21">
        <v>1</v>
      </c>
      <c r="L360" s="3"/>
      <c r="M360" s="23">
        <f t="shared" si="5"/>
        <v>9</v>
      </c>
    </row>
    <row r="361" spans="1:13">
      <c r="A361" s="33">
        <v>20120456</v>
      </c>
      <c r="B361" s="33"/>
      <c r="C361" s="33" t="s">
        <v>46</v>
      </c>
      <c r="D361" s="21">
        <v>2</v>
      </c>
      <c r="E361" s="21">
        <v>2</v>
      </c>
      <c r="F361" s="33"/>
      <c r="G361" s="67">
        <v>1</v>
      </c>
      <c r="H361" s="21">
        <v>1</v>
      </c>
      <c r="I361" s="21">
        <v>1</v>
      </c>
      <c r="J361" s="21">
        <v>2</v>
      </c>
      <c r="K361" s="21">
        <v>1</v>
      </c>
      <c r="L361" s="3"/>
      <c r="M361" s="23">
        <f t="shared" si="5"/>
        <v>10</v>
      </c>
    </row>
    <row r="362" spans="1:13">
      <c r="A362" s="33">
        <v>20120457</v>
      </c>
      <c r="B362" s="33"/>
      <c r="C362" s="33" t="s">
        <v>46</v>
      </c>
      <c r="D362" s="21">
        <v>2</v>
      </c>
      <c r="E362" s="21">
        <v>2</v>
      </c>
      <c r="F362" s="33"/>
      <c r="G362" s="67">
        <v>1</v>
      </c>
      <c r="H362" s="21">
        <v>1</v>
      </c>
      <c r="I362" s="21">
        <v>1</v>
      </c>
      <c r="J362" s="6"/>
      <c r="K362" s="21">
        <v>1</v>
      </c>
      <c r="L362" s="3"/>
      <c r="M362" s="23">
        <f t="shared" si="5"/>
        <v>8</v>
      </c>
    </row>
    <row r="363" spans="1:13">
      <c r="A363" s="33">
        <v>20120458</v>
      </c>
      <c r="B363" s="33"/>
      <c r="C363" s="33" t="s">
        <v>46</v>
      </c>
      <c r="D363" s="21">
        <v>2</v>
      </c>
      <c r="E363" s="21">
        <v>2</v>
      </c>
      <c r="F363" s="33"/>
      <c r="G363" s="33"/>
      <c r="H363" s="21">
        <v>1</v>
      </c>
      <c r="I363" s="21">
        <v>1</v>
      </c>
      <c r="J363" s="21">
        <v>1</v>
      </c>
      <c r="K363" s="21">
        <v>2</v>
      </c>
      <c r="L363" s="3"/>
      <c r="M363" s="23">
        <f t="shared" si="5"/>
        <v>9</v>
      </c>
    </row>
    <row r="364" spans="1:13">
      <c r="A364" s="33">
        <v>20120460</v>
      </c>
      <c r="B364" s="33"/>
      <c r="C364" s="33" t="s">
        <v>46</v>
      </c>
      <c r="D364" s="33"/>
      <c r="E364" s="33"/>
      <c r="F364" s="33"/>
      <c r="G364" s="67">
        <v>1</v>
      </c>
      <c r="H364" s="33"/>
      <c r="I364" s="21">
        <v>1</v>
      </c>
      <c r="J364" s="21">
        <v>1</v>
      </c>
      <c r="K364" s="21">
        <v>1.5</v>
      </c>
      <c r="L364" s="3"/>
      <c r="M364" s="23">
        <f t="shared" si="5"/>
        <v>4.5</v>
      </c>
    </row>
    <row r="365" spans="1:13">
      <c r="A365" s="33">
        <v>20120461</v>
      </c>
      <c r="B365" s="33"/>
      <c r="C365" s="33" t="s">
        <v>46</v>
      </c>
      <c r="D365" s="21">
        <v>2</v>
      </c>
      <c r="E365" s="21">
        <v>2</v>
      </c>
      <c r="F365" s="33"/>
      <c r="G365" s="67">
        <v>1</v>
      </c>
      <c r="H365" s="21">
        <v>1</v>
      </c>
      <c r="I365" s="21">
        <v>1</v>
      </c>
      <c r="J365" s="21">
        <v>1</v>
      </c>
      <c r="K365" s="3"/>
      <c r="L365" s="21">
        <v>1</v>
      </c>
      <c r="M365" s="23">
        <f t="shared" si="5"/>
        <v>9</v>
      </c>
    </row>
    <row r="366" spans="1:13">
      <c r="A366" s="33">
        <v>20120462</v>
      </c>
      <c r="B366" s="33"/>
      <c r="C366" s="33" t="s">
        <v>46</v>
      </c>
      <c r="D366" s="21">
        <v>2</v>
      </c>
      <c r="E366" s="21">
        <v>2</v>
      </c>
      <c r="F366" s="33"/>
      <c r="G366" s="33"/>
      <c r="H366" s="21">
        <v>1</v>
      </c>
      <c r="I366" s="33"/>
      <c r="J366" s="21">
        <v>1</v>
      </c>
      <c r="K366" s="21">
        <v>1</v>
      </c>
      <c r="L366" s="3"/>
      <c r="M366" s="23">
        <f t="shared" si="5"/>
        <v>7</v>
      </c>
    </row>
    <row r="367" spans="1:13">
      <c r="A367" s="33">
        <v>20120469</v>
      </c>
      <c r="B367" s="33"/>
      <c r="C367" s="33" t="s">
        <v>46</v>
      </c>
      <c r="D367" s="21">
        <v>2</v>
      </c>
      <c r="E367" s="21">
        <v>2</v>
      </c>
      <c r="F367" s="33"/>
      <c r="G367" s="67">
        <v>1</v>
      </c>
      <c r="H367" s="21">
        <v>1</v>
      </c>
      <c r="I367" s="21">
        <v>1</v>
      </c>
      <c r="J367" s="3"/>
      <c r="K367" s="21">
        <v>1</v>
      </c>
      <c r="L367" s="21">
        <v>1</v>
      </c>
      <c r="M367" s="23">
        <f t="shared" si="5"/>
        <v>9</v>
      </c>
    </row>
    <row r="368" spans="1:13">
      <c r="A368" s="33">
        <v>20120470</v>
      </c>
      <c r="B368" s="33"/>
      <c r="C368" s="33" t="s">
        <v>46</v>
      </c>
      <c r="D368" s="21">
        <v>2</v>
      </c>
      <c r="E368" s="21">
        <v>2</v>
      </c>
      <c r="F368" s="33"/>
      <c r="G368" s="33"/>
      <c r="H368" s="21">
        <v>1</v>
      </c>
      <c r="I368" s="33"/>
      <c r="J368" s="3"/>
      <c r="K368" s="3"/>
      <c r="L368" s="21">
        <v>1</v>
      </c>
      <c r="M368" s="23">
        <f t="shared" si="5"/>
        <v>6</v>
      </c>
    </row>
    <row r="369" spans="1:13">
      <c r="A369" s="33">
        <v>20120471</v>
      </c>
      <c r="B369" s="33"/>
      <c r="C369" s="33" t="s">
        <v>46</v>
      </c>
      <c r="D369" s="21">
        <v>2</v>
      </c>
      <c r="E369" s="21">
        <v>2</v>
      </c>
      <c r="F369" s="33"/>
      <c r="G369" s="67">
        <v>1</v>
      </c>
      <c r="H369" s="21">
        <v>1</v>
      </c>
      <c r="I369" s="21">
        <v>1</v>
      </c>
      <c r="J369" s="21">
        <v>1</v>
      </c>
      <c r="K369" s="21">
        <v>1.5</v>
      </c>
      <c r="L369" s="21">
        <v>1</v>
      </c>
      <c r="M369" s="23">
        <f t="shared" si="5"/>
        <v>10</v>
      </c>
    </row>
    <row r="370" spans="1:13">
      <c r="A370" s="33">
        <v>20120472</v>
      </c>
      <c r="B370" s="33"/>
      <c r="C370" s="33" t="s">
        <v>46</v>
      </c>
      <c r="D370" s="21">
        <v>2</v>
      </c>
      <c r="E370" s="21">
        <v>2</v>
      </c>
      <c r="F370" s="33"/>
      <c r="G370" s="67">
        <v>1</v>
      </c>
      <c r="H370" s="21">
        <v>1</v>
      </c>
      <c r="I370" s="21">
        <v>1</v>
      </c>
      <c r="J370" s="21">
        <v>1</v>
      </c>
      <c r="K370" s="21">
        <v>1.5</v>
      </c>
      <c r="L370" s="21">
        <v>1</v>
      </c>
      <c r="M370" s="23">
        <f t="shared" si="5"/>
        <v>10</v>
      </c>
    </row>
    <row r="371" spans="1:13">
      <c r="A371" s="33">
        <v>20120473</v>
      </c>
      <c r="B371" s="33"/>
      <c r="C371" s="33" t="s">
        <v>46</v>
      </c>
      <c r="D371" s="33"/>
      <c r="E371" s="21">
        <v>2</v>
      </c>
      <c r="F371" s="33"/>
      <c r="G371" s="67">
        <v>1</v>
      </c>
      <c r="H371" s="21">
        <v>1</v>
      </c>
      <c r="I371" s="21">
        <v>1</v>
      </c>
      <c r="J371" s="21">
        <v>1</v>
      </c>
      <c r="K371" s="21">
        <v>1</v>
      </c>
      <c r="L371" s="3"/>
      <c r="M371" s="23">
        <f t="shared" si="5"/>
        <v>7</v>
      </c>
    </row>
    <row r="372" spans="1:13">
      <c r="A372" s="33">
        <v>20120476</v>
      </c>
      <c r="B372" s="33"/>
      <c r="C372" s="33" t="s">
        <v>46</v>
      </c>
      <c r="D372" s="21">
        <v>2</v>
      </c>
      <c r="E372" s="21">
        <v>2</v>
      </c>
      <c r="F372" s="33"/>
      <c r="G372" s="67">
        <v>1</v>
      </c>
      <c r="H372" s="33"/>
      <c r="I372" s="21">
        <v>1</v>
      </c>
      <c r="J372" s="21">
        <v>1</v>
      </c>
      <c r="K372" s="21">
        <v>1</v>
      </c>
      <c r="L372" s="21">
        <v>1</v>
      </c>
      <c r="M372" s="23">
        <f t="shared" si="5"/>
        <v>9</v>
      </c>
    </row>
    <row r="373" spans="1:13">
      <c r="A373" s="33">
        <v>20120481</v>
      </c>
      <c r="B373" s="33"/>
      <c r="C373" s="33" t="s">
        <v>46</v>
      </c>
      <c r="D373" s="27">
        <v>2</v>
      </c>
      <c r="E373" s="27">
        <v>1.5</v>
      </c>
      <c r="F373" s="33"/>
      <c r="G373" s="27">
        <v>1</v>
      </c>
      <c r="H373" s="27">
        <v>1</v>
      </c>
      <c r="I373" s="33"/>
      <c r="J373" s="3"/>
      <c r="K373" s="27">
        <v>2</v>
      </c>
      <c r="L373" s="33">
        <v>1</v>
      </c>
      <c r="M373" s="23">
        <f t="shared" si="5"/>
        <v>8.5</v>
      </c>
    </row>
    <row r="374" spans="1:13">
      <c r="A374" s="33">
        <v>20050043</v>
      </c>
      <c r="B374" s="33"/>
      <c r="C374" s="33" t="s">
        <v>47</v>
      </c>
      <c r="D374" s="36">
        <v>1</v>
      </c>
      <c r="E374" s="33"/>
      <c r="F374" s="33"/>
      <c r="G374" s="36">
        <v>1</v>
      </c>
      <c r="H374" s="33"/>
      <c r="I374" s="16">
        <v>1</v>
      </c>
      <c r="J374" s="3"/>
      <c r="K374" s="3"/>
      <c r="L374" s="3"/>
      <c r="M374" s="23">
        <f t="shared" si="5"/>
        <v>3</v>
      </c>
    </row>
    <row r="375" spans="1:13">
      <c r="A375" s="33">
        <v>20120097</v>
      </c>
      <c r="B375" s="33"/>
      <c r="C375" s="33" t="s">
        <v>47</v>
      </c>
      <c r="D375" s="36">
        <v>1</v>
      </c>
      <c r="E375" s="13">
        <v>1.5</v>
      </c>
      <c r="F375" s="33"/>
      <c r="G375" s="36">
        <v>1</v>
      </c>
      <c r="H375" s="16">
        <v>1</v>
      </c>
      <c r="I375" s="16">
        <v>1</v>
      </c>
      <c r="J375" s="16">
        <v>1</v>
      </c>
      <c r="K375" s="3"/>
      <c r="L375" s="16">
        <v>1</v>
      </c>
      <c r="M375" s="23">
        <f t="shared" si="5"/>
        <v>7.5</v>
      </c>
    </row>
    <row r="376" spans="1:13">
      <c r="A376" s="33">
        <v>20120307</v>
      </c>
      <c r="B376" s="33"/>
      <c r="C376" s="33" t="s">
        <v>47</v>
      </c>
      <c r="D376" s="33"/>
      <c r="E376" s="33"/>
      <c r="F376" s="33"/>
      <c r="G376" s="33"/>
      <c r="H376" s="33"/>
      <c r="I376" s="16">
        <v>1</v>
      </c>
      <c r="J376" s="3"/>
      <c r="K376" s="3"/>
      <c r="L376" s="3"/>
      <c r="M376" s="23">
        <f t="shared" si="5"/>
        <v>1</v>
      </c>
    </row>
    <row r="377" spans="1:13">
      <c r="A377" s="33">
        <v>20120372</v>
      </c>
      <c r="B377" s="33"/>
      <c r="C377" s="33" t="s">
        <v>47</v>
      </c>
      <c r="D377" s="36">
        <v>1</v>
      </c>
      <c r="E377" s="13">
        <v>1.5</v>
      </c>
      <c r="F377" s="33"/>
      <c r="G377" s="36">
        <v>1</v>
      </c>
      <c r="H377" s="16">
        <v>1</v>
      </c>
      <c r="I377" s="16">
        <v>1</v>
      </c>
      <c r="J377" s="16">
        <v>1</v>
      </c>
      <c r="K377" s="3"/>
      <c r="L377" s="3"/>
      <c r="M377" s="23">
        <f t="shared" si="5"/>
        <v>6.5</v>
      </c>
    </row>
    <row r="378" spans="1:13">
      <c r="A378" s="33">
        <v>20120423</v>
      </c>
      <c r="B378" s="33"/>
      <c r="C378" s="33" t="s">
        <v>47</v>
      </c>
      <c r="D378" s="36">
        <v>1</v>
      </c>
      <c r="E378" s="13">
        <v>1.5</v>
      </c>
      <c r="F378" s="33"/>
      <c r="G378" s="36">
        <v>1</v>
      </c>
      <c r="H378" s="16">
        <v>1</v>
      </c>
      <c r="I378" s="16">
        <v>1</v>
      </c>
      <c r="J378" s="16">
        <v>1</v>
      </c>
      <c r="K378" s="3"/>
      <c r="L378" s="3"/>
      <c r="M378" s="23">
        <f t="shared" si="5"/>
        <v>6.5</v>
      </c>
    </row>
    <row r="379" spans="1:13">
      <c r="A379" s="33">
        <v>20120424</v>
      </c>
      <c r="B379" s="33"/>
      <c r="C379" s="33" t="s">
        <v>47</v>
      </c>
      <c r="D379" s="36">
        <v>1</v>
      </c>
      <c r="E379" s="13">
        <v>1.5</v>
      </c>
      <c r="F379" s="33"/>
      <c r="G379" s="36">
        <v>1</v>
      </c>
      <c r="H379" s="16">
        <v>1</v>
      </c>
      <c r="I379" s="16">
        <v>1</v>
      </c>
      <c r="J379" s="16">
        <v>1</v>
      </c>
      <c r="K379" s="3"/>
      <c r="L379" s="16">
        <v>1</v>
      </c>
      <c r="M379" s="23">
        <f t="shared" si="5"/>
        <v>7.5</v>
      </c>
    </row>
    <row r="380" spans="1:13">
      <c r="A380" s="33">
        <v>20120425</v>
      </c>
      <c r="B380" s="33"/>
      <c r="C380" s="33" t="s">
        <v>47</v>
      </c>
      <c r="D380" s="36">
        <v>1</v>
      </c>
      <c r="E380" s="33"/>
      <c r="F380" s="33"/>
      <c r="G380" s="36">
        <v>1</v>
      </c>
      <c r="H380" s="33"/>
      <c r="I380" s="16">
        <v>1</v>
      </c>
      <c r="J380" s="16">
        <v>1</v>
      </c>
      <c r="K380" s="3"/>
      <c r="L380" s="3"/>
      <c r="M380" s="23">
        <f t="shared" si="5"/>
        <v>4</v>
      </c>
    </row>
    <row r="381" spans="1:13">
      <c r="A381" s="33">
        <v>20120426</v>
      </c>
      <c r="B381" s="33"/>
      <c r="C381" s="33" t="s">
        <v>47</v>
      </c>
      <c r="D381" s="36">
        <v>1</v>
      </c>
      <c r="E381" s="13">
        <v>1.5</v>
      </c>
      <c r="F381" s="33"/>
      <c r="G381" s="36">
        <v>1</v>
      </c>
      <c r="H381" s="16">
        <v>1</v>
      </c>
      <c r="I381" s="16">
        <v>1</v>
      </c>
      <c r="J381" s="16">
        <v>1</v>
      </c>
      <c r="K381" s="3"/>
      <c r="L381" s="3"/>
      <c r="M381" s="23">
        <f t="shared" si="5"/>
        <v>6.5</v>
      </c>
    </row>
    <row r="382" spans="1:13">
      <c r="A382" s="33">
        <v>20120427</v>
      </c>
      <c r="B382" s="33"/>
      <c r="C382" s="33" t="s">
        <v>47</v>
      </c>
      <c r="D382" s="36">
        <v>1</v>
      </c>
      <c r="E382" s="13">
        <v>1.5</v>
      </c>
      <c r="F382" s="33"/>
      <c r="G382" s="36">
        <v>1</v>
      </c>
      <c r="H382" s="33"/>
      <c r="I382" s="16">
        <v>1</v>
      </c>
      <c r="J382" s="3"/>
      <c r="K382" s="3"/>
      <c r="L382" s="3"/>
      <c r="M382" s="23">
        <f t="shared" si="5"/>
        <v>4.5</v>
      </c>
    </row>
    <row r="383" spans="1:13">
      <c r="A383" s="33">
        <v>20120428</v>
      </c>
      <c r="B383" s="33"/>
      <c r="C383" s="33" t="s">
        <v>47</v>
      </c>
      <c r="D383" s="36">
        <v>1</v>
      </c>
      <c r="E383" s="13">
        <v>1.5</v>
      </c>
      <c r="F383" s="33"/>
      <c r="G383" s="36">
        <v>1</v>
      </c>
      <c r="H383" s="16">
        <v>1</v>
      </c>
      <c r="I383" s="16">
        <v>1</v>
      </c>
      <c r="J383" s="33"/>
      <c r="K383" s="3"/>
      <c r="L383" s="3"/>
      <c r="M383" s="23">
        <f t="shared" si="5"/>
        <v>5.5</v>
      </c>
    </row>
    <row r="384" spans="1:13">
      <c r="A384" s="33">
        <v>20120429</v>
      </c>
      <c r="B384" s="33"/>
      <c r="C384" s="33" t="s">
        <v>47</v>
      </c>
      <c r="D384" s="36">
        <v>1</v>
      </c>
      <c r="E384" s="13">
        <v>1.5</v>
      </c>
      <c r="F384" s="33"/>
      <c r="G384" s="36">
        <v>1</v>
      </c>
      <c r="H384" s="16">
        <v>1</v>
      </c>
      <c r="I384" s="16">
        <v>1</v>
      </c>
      <c r="J384" s="33"/>
      <c r="K384" s="3"/>
      <c r="L384" s="3"/>
      <c r="M384" s="23">
        <f t="shared" si="5"/>
        <v>5.5</v>
      </c>
    </row>
    <row r="385" spans="1:13">
      <c r="A385" s="33">
        <v>20120430</v>
      </c>
      <c r="B385" s="33"/>
      <c r="C385" s="33" t="s">
        <v>47</v>
      </c>
      <c r="D385" s="36">
        <v>1</v>
      </c>
      <c r="E385" s="13">
        <v>1.5</v>
      </c>
      <c r="F385" s="33"/>
      <c r="G385" s="36">
        <v>1</v>
      </c>
      <c r="H385" s="16">
        <v>1</v>
      </c>
      <c r="I385" s="16">
        <v>1</v>
      </c>
      <c r="J385" s="3"/>
      <c r="K385" s="3"/>
      <c r="L385" s="3"/>
      <c r="M385" s="23">
        <f t="shared" si="5"/>
        <v>5.5</v>
      </c>
    </row>
    <row r="386" spans="1:13">
      <c r="A386" s="33">
        <v>20120431</v>
      </c>
      <c r="B386" s="33"/>
      <c r="C386" s="33" t="s">
        <v>47</v>
      </c>
      <c r="D386" s="36">
        <v>1</v>
      </c>
      <c r="E386" s="13">
        <v>1.5</v>
      </c>
      <c r="F386" s="33"/>
      <c r="G386" s="36">
        <v>1</v>
      </c>
      <c r="H386" s="16">
        <v>1</v>
      </c>
      <c r="I386" s="16">
        <v>1</v>
      </c>
      <c r="J386" s="16">
        <v>1</v>
      </c>
      <c r="K386" s="3"/>
      <c r="L386" s="3"/>
      <c r="M386" s="23">
        <f t="shared" si="5"/>
        <v>6.5</v>
      </c>
    </row>
    <row r="387" spans="1:13">
      <c r="A387" s="33">
        <v>20120432</v>
      </c>
      <c r="B387" s="33"/>
      <c r="C387" s="33" t="s">
        <v>47</v>
      </c>
      <c r="D387" s="36">
        <v>1</v>
      </c>
      <c r="E387" s="13">
        <v>1.5</v>
      </c>
      <c r="F387" s="33"/>
      <c r="G387" s="36">
        <v>1</v>
      </c>
      <c r="H387" s="16">
        <v>1</v>
      </c>
      <c r="I387" s="16">
        <v>1</v>
      </c>
      <c r="J387" s="16">
        <v>1</v>
      </c>
      <c r="K387" s="3"/>
      <c r="L387" s="16">
        <v>1</v>
      </c>
      <c r="M387" s="23">
        <f t="shared" si="5"/>
        <v>7.5</v>
      </c>
    </row>
    <row r="388" spans="1:13">
      <c r="A388" s="33">
        <v>20120433</v>
      </c>
      <c r="B388" s="33"/>
      <c r="C388" s="33" t="s">
        <v>47</v>
      </c>
      <c r="D388" s="36">
        <v>1</v>
      </c>
      <c r="E388" s="13">
        <v>1.5</v>
      </c>
      <c r="F388" s="33"/>
      <c r="G388" s="36">
        <v>1</v>
      </c>
      <c r="H388" s="16">
        <v>1</v>
      </c>
      <c r="I388" s="16">
        <v>1</v>
      </c>
      <c r="J388" s="16">
        <v>1</v>
      </c>
      <c r="K388" s="3"/>
      <c r="L388" s="3"/>
      <c r="M388" s="23">
        <f t="shared" si="5"/>
        <v>6.5</v>
      </c>
    </row>
    <row r="389" spans="1:13">
      <c r="A389" s="33">
        <v>20120434</v>
      </c>
      <c r="B389" s="33"/>
      <c r="C389" s="33" t="s">
        <v>47</v>
      </c>
      <c r="D389" s="36">
        <v>1</v>
      </c>
      <c r="E389" s="13">
        <v>1.5</v>
      </c>
      <c r="F389" s="33"/>
      <c r="G389" s="36">
        <v>1</v>
      </c>
      <c r="H389" s="33"/>
      <c r="I389" s="16">
        <v>1</v>
      </c>
      <c r="J389" s="3"/>
      <c r="K389" s="3"/>
      <c r="L389" s="3"/>
      <c r="M389" s="23">
        <f t="shared" si="5"/>
        <v>4.5</v>
      </c>
    </row>
    <row r="390" spans="1:13">
      <c r="A390" s="33">
        <v>20120435</v>
      </c>
      <c r="B390" s="33"/>
      <c r="C390" s="33" t="s">
        <v>47</v>
      </c>
      <c r="D390" s="36">
        <v>1</v>
      </c>
      <c r="E390" s="13">
        <v>1.5</v>
      </c>
      <c r="F390" s="33"/>
      <c r="G390" s="36">
        <v>1</v>
      </c>
      <c r="H390" s="16">
        <v>1</v>
      </c>
      <c r="I390" s="16">
        <v>1</v>
      </c>
      <c r="J390" s="16">
        <v>1</v>
      </c>
      <c r="K390" s="3"/>
      <c r="L390" s="16">
        <v>1</v>
      </c>
      <c r="M390" s="23">
        <f t="shared" si="5"/>
        <v>7.5</v>
      </c>
    </row>
    <row r="391" spans="1:13">
      <c r="A391" s="33">
        <v>20120436</v>
      </c>
      <c r="B391" s="33"/>
      <c r="C391" s="33" t="s">
        <v>47</v>
      </c>
      <c r="D391" s="36">
        <v>1</v>
      </c>
      <c r="E391" s="13">
        <v>1.5</v>
      </c>
      <c r="F391" s="33"/>
      <c r="G391" s="36">
        <v>1</v>
      </c>
      <c r="H391" s="16">
        <v>1</v>
      </c>
      <c r="I391" s="16">
        <v>1</v>
      </c>
      <c r="J391" s="16">
        <v>1</v>
      </c>
      <c r="K391" s="3"/>
      <c r="L391" s="16">
        <v>1</v>
      </c>
      <c r="M391" s="23">
        <f t="shared" ref="M391:M454" si="6">MIN(SUM(D391:L391),10)</f>
        <v>7.5</v>
      </c>
    </row>
    <row r="392" spans="1:13">
      <c r="A392" s="33">
        <v>20120437</v>
      </c>
      <c r="B392" s="33"/>
      <c r="C392" s="33" t="s">
        <v>47</v>
      </c>
      <c r="D392" s="36">
        <v>1</v>
      </c>
      <c r="E392" s="13">
        <v>1.5</v>
      </c>
      <c r="F392" s="33"/>
      <c r="G392" s="36">
        <v>1</v>
      </c>
      <c r="H392" s="16">
        <v>1</v>
      </c>
      <c r="I392" s="16">
        <v>1</v>
      </c>
      <c r="J392" s="16">
        <v>2</v>
      </c>
      <c r="K392" s="16">
        <v>2</v>
      </c>
      <c r="L392" s="16">
        <v>2</v>
      </c>
      <c r="M392" s="23">
        <f t="shared" si="6"/>
        <v>10</v>
      </c>
    </row>
    <row r="393" spans="1:13">
      <c r="A393" s="33">
        <v>20120438</v>
      </c>
      <c r="B393" s="33"/>
      <c r="C393" s="33" t="s">
        <v>47</v>
      </c>
      <c r="D393" s="36">
        <v>1</v>
      </c>
      <c r="E393" s="13">
        <v>1.5</v>
      </c>
      <c r="F393" s="33"/>
      <c r="G393" s="36">
        <v>1</v>
      </c>
      <c r="H393" s="16">
        <v>1</v>
      </c>
      <c r="I393" s="16">
        <v>1</v>
      </c>
      <c r="J393" s="3"/>
      <c r="K393" s="3"/>
      <c r="L393" s="16">
        <v>1</v>
      </c>
      <c r="M393" s="23">
        <f t="shared" si="6"/>
        <v>6.5</v>
      </c>
    </row>
    <row r="394" spans="1:13">
      <c r="A394" s="33">
        <v>20120439</v>
      </c>
      <c r="B394" s="33"/>
      <c r="C394" s="33" t="s">
        <v>47</v>
      </c>
      <c r="D394" s="36">
        <v>1</v>
      </c>
      <c r="E394" s="13">
        <v>1.5</v>
      </c>
      <c r="F394" s="33"/>
      <c r="G394" s="36">
        <v>1</v>
      </c>
      <c r="H394" s="16">
        <v>1</v>
      </c>
      <c r="I394" s="16">
        <v>1</v>
      </c>
      <c r="J394" s="16">
        <v>1</v>
      </c>
      <c r="K394" s="3"/>
      <c r="L394" s="16">
        <v>2</v>
      </c>
      <c r="M394" s="23">
        <f t="shared" si="6"/>
        <v>8.5</v>
      </c>
    </row>
    <row r="395" spans="1:13">
      <c r="A395" s="33">
        <v>20120440</v>
      </c>
      <c r="B395" s="33"/>
      <c r="C395" s="33" t="s">
        <v>47</v>
      </c>
      <c r="D395" s="33"/>
      <c r="E395" s="33"/>
      <c r="F395" s="33"/>
      <c r="G395" s="36">
        <v>1</v>
      </c>
      <c r="H395" s="16">
        <v>1</v>
      </c>
      <c r="I395" s="16">
        <v>1</v>
      </c>
      <c r="J395" s="3"/>
      <c r="K395" s="3"/>
      <c r="L395" s="3"/>
      <c r="M395" s="23">
        <f t="shared" si="6"/>
        <v>3</v>
      </c>
    </row>
    <row r="396" spans="1:13">
      <c r="A396" s="33">
        <v>20120442</v>
      </c>
      <c r="B396" s="33"/>
      <c r="C396" s="33" t="s">
        <v>47</v>
      </c>
      <c r="D396" s="36">
        <v>1</v>
      </c>
      <c r="E396" s="13">
        <v>1.5</v>
      </c>
      <c r="F396" s="33"/>
      <c r="G396" s="33"/>
      <c r="H396" s="16">
        <v>1</v>
      </c>
      <c r="I396" s="16">
        <v>1</v>
      </c>
      <c r="J396" s="16">
        <v>1</v>
      </c>
      <c r="K396" s="3"/>
      <c r="L396" s="3"/>
      <c r="M396" s="23">
        <f t="shared" si="6"/>
        <v>5.5</v>
      </c>
    </row>
    <row r="397" spans="1:13">
      <c r="A397" s="33">
        <v>20120444</v>
      </c>
      <c r="B397" s="33"/>
      <c r="C397" s="33" t="s">
        <v>47</v>
      </c>
      <c r="D397" s="36">
        <v>1</v>
      </c>
      <c r="E397" s="13">
        <v>1.5</v>
      </c>
      <c r="F397" s="33"/>
      <c r="G397" s="36">
        <v>1</v>
      </c>
      <c r="H397" s="16">
        <v>1</v>
      </c>
      <c r="I397" s="16">
        <v>1</v>
      </c>
      <c r="J397" s="3"/>
      <c r="K397" s="3"/>
      <c r="L397" s="3"/>
      <c r="M397" s="23">
        <f t="shared" si="6"/>
        <v>5.5</v>
      </c>
    </row>
    <row r="398" spans="1:13">
      <c r="A398" s="33">
        <v>20120445</v>
      </c>
      <c r="B398" s="33"/>
      <c r="C398" s="33" t="s">
        <v>47</v>
      </c>
      <c r="D398" s="36">
        <v>1</v>
      </c>
      <c r="E398" s="13">
        <v>1.5</v>
      </c>
      <c r="F398" s="33"/>
      <c r="G398" s="36">
        <v>1</v>
      </c>
      <c r="H398" s="16">
        <v>1</v>
      </c>
      <c r="I398" s="16">
        <v>1</v>
      </c>
      <c r="J398" s="16">
        <v>1</v>
      </c>
      <c r="K398" s="3"/>
      <c r="L398" s="16">
        <v>1</v>
      </c>
      <c r="M398" s="23">
        <f t="shared" si="6"/>
        <v>7.5</v>
      </c>
    </row>
    <row r="399" spans="1:13">
      <c r="A399" s="33">
        <v>20120446</v>
      </c>
      <c r="B399" s="33"/>
      <c r="C399" s="33" t="s">
        <v>47</v>
      </c>
      <c r="D399" s="36">
        <v>1</v>
      </c>
      <c r="E399" s="33"/>
      <c r="F399" s="33"/>
      <c r="G399" s="36">
        <v>1</v>
      </c>
      <c r="H399" s="33"/>
      <c r="I399" s="16">
        <v>1</v>
      </c>
      <c r="J399" s="3"/>
      <c r="K399" s="3"/>
      <c r="L399" s="3"/>
      <c r="M399" s="23">
        <f t="shared" si="6"/>
        <v>3</v>
      </c>
    </row>
    <row r="400" spans="1:13">
      <c r="A400" s="33">
        <v>20040246</v>
      </c>
      <c r="B400" s="33"/>
      <c r="C400" s="33" t="s">
        <v>48</v>
      </c>
      <c r="D400" s="33"/>
      <c r="E400" s="33"/>
      <c r="F400" s="33"/>
      <c r="G400" s="33"/>
      <c r="H400" s="33"/>
      <c r="I400" s="16">
        <v>1</v>
      </c>
      <c r="J400" s="3"/>
      <c r="K400" s="3"/>
      <c r="L400" s="3"/>
      <c r="M400" s="23">
        <f t="shared" si="6"/>
        <v>1</v>
      </c>
    </row>
    <row r="401" spans="1:13">
      <c r="A401" s="33">
        <v>20120130</v>
      </c>
      <c r="B401" s="33"/>
      <c r="C401" s="33" t="s">
        <v>48</v>
      </c>
      <c r="D401" s="36">
        <v>1</v>
      </c>
      <c r="E401" s="33"/>
      <c r="F401" s="33"/>
      <c r="G401" s="36">
        <v>1</v>
      </c>
      <c r="H401" s="16">
        <v>1</v>
      </c>
      <c r="I401" s="16">
        <v>1</v>
      </c>
      <c r="J401" s="16">
        <v>1</v>
      </c>
      <c r="K401" s="3"/>
      <c r="L401" s="3"/>
      <c r="M401" s="23">
        <f t="shared" si="6"/>
        <v>5</v>
      </c>
    </row>
    <row r="402" spans="1:13">
      <c r="A402" s="33">
        <v>20120302</v>
      </c>
      <c r="B402" s="33"/>
      <c r="C402" s="33" t="s">
        <v>48</v>
      </c>
      <c r="D402" s="36">
        <v>1</v>
      </c>
      <c r="E402" s="13">
        <v>1.5</v>
      </c>
      <c r="F402" s="33"/>
      <c r="G402" s="36">
        <v>1</v>
      </c>
      <c r="H402" s="33"/>
      <c r="I402" s="16">
        <v>1</v>
      </c>
      <c r="J402" s="3"/>
      <c r="K402" s="3"/>
      <c r="L402" s="3"/>
      <c r="M402" s="23">
        <f t="shared" si="6"/>
        <v>4.5</v>
      </c>
    </row>
    <row r="403" spans="1:13">
      <c r="A403" s="33">
        <v>20120397</v>
      </c>
      <c r="B403" s="33"/>
      <c r="C403" s="33" t="s">
        <v>48</v>
      </c>
      <c r="D403" s="36">
        <v>1</v>
      </c>
      <c r="E403" s="13">
        <v>1.5</v>
      </c>
      <c r="F403" s="33"/>
      <c r="G403" s="36">
        <v>1</v>
      </c>
      <c r="H403" s="16">
        <v>1</v>
      </c>
      <c r="I403" s="16">
        <v>1</v>
      </c>
      <c r="J403" s="3"/>
      <c r="K403" s="3"/>
      <c r="L403" s="3"/>
      <c r="M403" s="23">
        <f t="shared" si="6"/>
        <v>5.5</v>
      </c>
    </row>
    <row r="404" spans="1:13">
      <c r="A404" s="33">
        <v>20120398</v>
      </c>
      <c r="B404" s="33"/>
      <c r="C404" s="33" t="s">
        <v>48</v>
      </c>
      <c r="D404" s="36">
        <v>1</v>
      </c>
      <c r="E404" s="13">
        <v>1.5</v>
      </c>
      <c r="F404" s="33"/>
      <c r="G404" s="36">
        <v>1</v>
      </c>
      <c r="H404" s="33"/>
      <c r="I404" s="16">
        <v>1</v>
      </c>
      <c r="J404" s="3"/>
      <c r="K404" s="3"/>
      <c r="L404" s="3"/>
      <c r="M404" s="23">
        <f t="shared" si="6"/>
        <v>4.5</v>
      </c>
    </row>
    <row r="405" spans="1:13">
      <c r="A405" s="33">
        <v>20120400</v>
      </c>
      <c r="B405" s="33"/>
      <c r="C405" s="33" t="s">
        <v>48</v>
      </c>
      <c r="D405" s="36">
        <v>1</v>
      </c>
      <c r="E405" s="13">
        <v>1.5</v>
      </c>
      <c r="F405" s="33"/>
      <c r="G405" s="36">
        <v>1</v>
      </c>
      <c r="H405" s="16">
        <v>1</v>
      </c>
      <c r="I405" s="16">
        <v>1</v>
      </c>
      <c r="J405" s="16">
        <v>1</v>
      </c>
      <c r="K405" s="3"/>
      <c r="L405" s="16">
        <v>2</v>
      </c>
      <c r="M405" s="23">
        <f t="shared" si="6"/>
        <v>8.5</v>
      </c>
    </row>
    <row r="406" spans="1:13">
      <c r="A406" s="33">
        <v>20120401</v>
      </c>
      <c r="B406" s="33"/>
      <c r="C406" s="33" t="s">
        <v>48</v>
      </c>
      <c r="D406" s="36">
        <v>1</v>
      </c>
      <c r="E406" s="33"/>
      <c r="F406" s="33"/>
      <c r="G406" s="36">
        <v>1</v>
      </c>
      <c r="H406" s="16">
        <v>1</v>
      </c>
      <c r="I406" s="16">
        <v>1</v>
      </c>
      <c r="J406" s="3"/>
      <c r="K406" s="3"/>
      <c r="L406" s="3"/>
      <c r="M406" s="23">
        <f t="shared" si="6"/>
        <v>4</v>
      </c>
    </row>
    <row r="407" spans="1:13">
      <c r="A407" s="33">
        <v>20120402</v>
      </c>
      <c r="B407" s="33"/>
      <c r="C407" s="33" t="s">
        <v>48</v>
      </c>
      <c r="D407" s="36">
        <v>1</v>
      </c>
      <c r="E407" s="13">
        <v>1.5</v>
      </c>
      <c r="F407" s="33"/>
      <c r="G407" s="36">
        <v>1</v>
      </c>
      <c r="H407" s="16">
        <v>1</v>
      </c>
      <c r="I407" s="16">
        <v>1</v>
      </c>
      <c r="J407" s="16">
        <v>1</v>
      </c>
      <c r="K407" s="3"/>
      <c r="L407" s="3"/>
      <c r="M407" s="23">
        <f t="shared" si="6"/>
        <v>6.5</v>
      </c>
    </row>
    <row r="408" spans="1:13">
      <c r="A408" s="33">
        <v>20120404</v>
      </c>
      <c r="B408" s="33"/>
      <c r="C408" s="33" t="s">
        <v>48</v>
      </c>
      <c r="D408" s="36">
        <v>1</v>
      </c>
      <c r="E408" s="33"/>
      <c r="F408" s="33"/>
      <c r="G408" s="36">
        <v>1</v>
      </c>
      <c r="H408" s="16">
        <v>1</v>
      </c>
      <c r="I408" s="16">
        <v>1</v>
      </c>
      <c r="J408" s="16">
        <v>1</v>
      </c>
      <c r="K408" s="3"/>
      <c r="L408" s="3"/>
      <c r="M408" s="23">
        <f t="shared" si="6"/>
        <v>5</v>
      </c>
    </row>
    <row r="409" spans="1:13">
      <c r="A409" s="33">
        <v>20120405</v>
      </c>
      <c r="B409" s="33"/>
      <c r="C409" s="33" t="s">
        <v>48</v>
      </c>
      <c r="D409" s="36">
        <v>1</v>
      </c>
      <c r="E409" s="13">
        <v>1.5</v>
      </c>
      <c r="F409" s="33"/>
      <c r="G409" s="36">
        <v>1</v>
      </c>
      <c r="H409" s="16">
        <v>1</v>
      </c>
      <c r="I409" s="16">
        <v>1</v>
      </c>
      <c r="J409" s="16">
        <v>1</v>
      </c>
      <c r="K409" s="3"/>
      <c r="L409" s="3"/>
      <c r="M409" s="23">
        <f t="shared" si="6"/>
        <v>6.5</v>
      </c>
    </row>
    <row r="410" spans="1:13">
      <c r="A410" s="33">
        <v>20120406</v>
      </c>
      <c r="B410" s="33"/>
      <c r="C410" s="33" t="s">
        <v>48</v>
      </c>
      <c r="D410" s="36">
        <v>1</v>
      </c>
      <c r="E410" s="13">
        <v>1.5</v>
      </c>
      <c r="F410" s="33"/>
      <c r="G410" s="36">
        <v>1</v>
      </c>
      <c r="H410" s="16">
        <v>1</v>
      </c>
      <c r="I410" s="16">
        <v>1</v>
      </c>
      <c r="J410" s="16">
        <v>1</v>
      </c>
      <c r="K410" s="3"/>
      <c r="L410" s="3"/>
      <c r="M410" s="23">
        <f t="shared" si="6"/>
        <v>6.5</v>
      </c>
    </row>
    <row r="411" spans="1:13">
      <c r="A411" s="33">
        <v>20120407</v>
      </c>
      <c r="B411" s="33"/>
      <c r="C411" s="33" t="s">
        <v>48</v>
      </c>
      <c r="D411" s="36">
        <v>1</v>
      </c>
      <c r="E411" s="13">
        <v>1.5</v>
      </c>
      <c r="F411" s="33"/>
      <c r="G411" s="36">
        <v>1</v>
      </c>
      <c r="H411" s="16">
        <v>1</v>
      </c>
      <c r="I411" s="16">
        <v>1</v>
      </c>
      <c r="J411" s="16">
        <v>1</v>
      </c>
      <c r="K411" s="3"/>
      <c r="L411" s="3"/>
      <c r="M411" s="23">
        <f t="shared" si="6"/>
        <v>6.5</v>
      </c>
    </row>
    <row r="412" spans="1:13">
      <c r="A412" s="33">
        <v>20120408</v>
      </c>
      <c r="B412" s="33"/>
      <c r="C412" s="33" t="s">
        <v>48</v>
      </c>
      <c r="D412" s="36">
        <v>1</v>
      </c>
      <c r="E412" s="13">
        <v>1.5</v>
      </c>
      <c r="F412" s="33"/>
      <c r="G412" s="36">
        <v>1</v>
      </c>
      <c r="H412" s="16">
        <v>1</v>
      </c>
      <c r="I412" s="16">
        <v>1</v>
      </c>
      <c r="J412" s="16">
        <v>1</v>
      </c>
      <c r="K412" s="3"/>
      <c r="L412" s="16">
        <v>1</v>
      </c>
      <c r="M412" s="23">
        <f t="shared" si="6"/>
        <v>7.5</v>
      </c>
    </row>
    <row r="413" spans="1:13">
      <c r="A413" s="33">
        <v>20120409</v>
      </c>
      <c r="B413" s="33"/>
      <c r="C413" s="33" t="s">
        <v>48</v>
      </c>
      <c r="D413" s="36">
        <v>1</v>
      </c>
      <c r="E413" s="13">
        <v>1.5</v>
      </c>
      <c r="F413" s="33"/>
      <c r="G413" s="36">
        <v>1</v>
      </c>
      <c r="H413" s="16">
        <v>1</v>
      </c>
      <c r="I413" s="16">
        <v>1</v>
      </c>
      <c r="J413" s="3"/>
      <c r="K413" s="3"/>
      <c r="L413" s="16">
        <v>2</v>
      </c>
      <c r="M413" s="23">
        <f t="shared" si="6"/>
        <v>7.5</v>
      </c>
    </row>
    <row r="414" spans="1:13">
      <c r="A414" s="33">
        <v>20120410</v>
      </c>
      <c r="B414" s="33"/>
      <c r="C414" s="33" t="s">
        <v>48</v>
      </c>
      <c r="D414" s="36">
        <v>1</v>
      </c>
      <c r="E414" s="13">
        <v>1.5</v>
      </c>
      <c r="F414" s="33"/>
      <c r="G414" s="36">
        <v>1</v>
      </c>
      <c r="H414" s="16">
        <v>1</v>
      </c>
      <c r="I414" s="16">
        <v>1</v>
      </c>
      <c r="J414" s="16">
        <v>1</v>
      </c>
      <c r="K414" s="3"/>
      <c r="L414" s="3"/>
      <c r="M414" s="23">
        <f t="shared" si="6"/>
        <v>6.5</v>
      </c>
    </row>
    <row r="415" spans="1:13">
      <c r="A415" s="33">
        <v>20120411</v>
      </c>
      <c r="B415" s="33"/>
      <c r="C415" s="33" t="s">
        <v>48</v>
      </c>
      <c r="D415" s="36">
        <v>1</v>
      </c>
      <c r="E415" s="33"/>
      <c r="F415" s="33"/>
      <c r="G415" s="36">
        <v>1</v>
      </c>
      <c r="H415" s="16">
        <v>1</v>
      </c>
      <c r="I415" s="16">
        <v>1</v>
      </c>
      <c r="J415" s="3"/>
      <c r="K415" s="3"/>
      <c r="L415" s="3"/>
      <c r="M415" s="23">
        <f t="shared" si="6"/>
        <v>4</v>
      </c>
    </row>
    <row r="416" spans="1:13">
      <c r="A416" s="33">
        <v>20120413</v>
      </c>
      <c r="B416" s="33"/>
      <c r="C416" s="33" t="s">
        <v>48</v>
      </c>
      <c r="D416" s="36">
        <v>1</v>
      </c>
      <c r="E416" s="13">
        <v>1.5</v>
      </c>
      <c r="F416" s="33"/>
      <c r="G416" s="36">
        <v>1</v>
      </c>
      <c r="H416" s="16">
        <v>1</v>
      </c>
      <c r="I416" s="16">
        <v>1</v>
      </c>
      <c r="J416" s="16">
        <v>1</v>
      </c>
      <c r="K416" s="3"/>
      <c r="L416" s="16">
        <v>2</v>
      </c>
      <c r="M416" s="23">
        <f t="shared" si="6"/>
        <v>8.5</v>
      </c>
    </row>
    <row r="417" spans="1:13">
      <c r="A417" s="33">
        <v>20120414</v>
      </c>
      <c r="B417" s="33"/>
      <c r="C417" s="33" t="s">
        <v>48</v>
      </c>
      <c r="D417" s="36">
        <v>1</v>
      </c>
      <c r="E417" s="13">
        <v>1.5</v>
      </c>
      <c r="F417" s="33"/>
      <c r="G417" s="36">
        <v>1</v>
      </c>
      <c r="H417" s="16">
        <v>1</v>
      </c>
      <c r="I417" s="16">
        <v>1</v>
      </c>
      <c r="J417" s="16">
        <v>1</v>
      </c>
      <c r="K417" s="3"/>
      <c r="L417" s="3"/>
      <c r="M417" s="23">
        <f t="shared" si="6"/>
        <v>6.5</v>
      </c>
    </row>
    <row r="418" spans="1:13">
      <c r="A418" s="33">
        <v>20120415</v>
      </c>
      <c r="B418" s="33"/>
      <c r="C418" s="33" t="s">
        <v>48</v>
      </c>
      <c r="D418" s="33"/>
      <c r="E418" s="33"/>
      <c r="F418" s="33"/>
      <c r="G418" s="33"/>
      <c r="H418" s="33"/>
      <c r="I418" s="16">
        <v>1</v>
      </c>
      <c r="J418" s="3"/>
      <c r="K418" s="3"/>
      <c r="L418" s="3"/>
      <c r="M418" s="23">
        <f t="shared" si="6"/>
        <v>1</v>
      </c>
    </row>
    <row r="419" spans="1:13">
      <c r="A419" s="33">
        <v>20120417</v>
      </c>
      <c r="B419" s="33"/>
      <c r="C419" s="33" t="s">
        <v>48</v>
      </c>
      <c r="D419" s="36">
        <v>1</v>
      </c>
      <c r="E419" s="13">
        <v>1.5</v>
      </c>
      <c r="F419" s="33"/>
      <c r="G419" s="36">
        <v>1</v>
      </c>
      <c r="H419" s="16">
        <v>1</v>
      </c>
      <c r="I419" s="16">
        <v>1</v>
      </c>
      <c r="J419" s="16">
        <v>1</v>
      </c>
      <c r="K419" s="3"/>
      <c r="L419" s="16">
        <v>1</v>
      </c>
      <c r="M419" s="23">
        <f t="shared" si="6"/>
        <v>7.5</v>
      </c>
    </row>
    <row r="420" spans="1:13">
      <c r="A420" s="33">
        <v>20120418</v>
      </c>
      <c r="B420" s="33"/>
      <c r="C420" s="33" t="s">
        <v>48</v>
      </c>
      <c r="D420" s="36">
        <v>1</v>
      </c>
      <c r="E420" s="13">
        <v>1.5</v>
      </c>
      <c r="F420" s="33"/>
      <c r="G420" s="36">
        <v>1</v>
      </c>
      <c r="H420" s="33"/>
      <c r="I420" s="16">
        <v>1</v>
      </c>
      <c r="J420" s="3"/>
      <c r="K420" s="3"/>
      <c r="L420" s="3"/>
      <c r="M420" s="23">
        <f t="shared" si="6"/>
        <v>4.5</v>
      </c>
    </row>
    <row r="421" spans="1:13">
      <c r="A421" s="33">
        <v>20120419</v>
      </c>
      <c r="B421" s="33"/>
      <c r="C421" s="33" t="s">
        <v>48</v>
      </c>
      <c r="D421" s="36">
        <v>1</v>
      </c>
      <c r="E421" s="13">
        <v>1.5</v>
      </c>
      <c r="F421" s="33"/>
      <c r="G421" s="36">
        <v>1</v>
      </c>
      <c r="H421" s="16">
        <v>1</v>
      </c>
      <c r="I421" s="16">
        <v>1</v>
      </c>
      <c r="J421" s="16">
        <v>1</v>
      </c>
      <c r="K421" s="3"/>
      <c r="L421" s="16">
        <v>1</v>
      </c>
      <c r="M421" s="23">
        <f t="shared" si="6"/>
        <v>7.5</v>
      </c>
    </row>
    <row r="422" spans="1:13">
      <c r="A422" s="33">
        <v>20120420</v>
      </c>
      <c r="B422" s="33"/>
      <c r="C422" s="33" t="s">
        <v>48</v>
      </c>
      <c r="D422" s="36">
        <v>1</v>
      </c>
      <c r="E422" s="13">
        <v>1.5</v>
      </c>
      <c r="F422" s="33"/>
      <c r="G422" s="36">
        <v>1</v>
      </c>
      <c r="H422" s="16">
        <v>1</v>
      </c>
      <c r="I422" s="16">
        <v>1</v>
      </c>
      <c r="J422" s="3"/>
      <c r="K422" s="3"/>
      <c r="L422" s="3"/>
      <c r="M422" s="23">
        <f t="shared" si="6"/>
        <v>5.5</v>
      </c>
    </row>
    <row r="423" spans="1:13">
      <c r="A423" s="33">
        <v>20120421</v>
      </c>
      <c r="B423" s="33"/>
      <c r="C423" s="33" t="s">
        <v>48</v>
      </c>
      <c r="D423" s="36">
        <v>1</v>
      </c>
      <c r="E423" s="13">
        <v>1.5</v>
      </c>
      <c r="F423" s="33"/>
      <c r="G423" s="36">
        <v>1</v>
      </c>
      <c r="H423" s="16">
        <v>1</v>
      </c>
      <c r="I423" s="16">
        <v>1</v>
      </c>
      <c r="J423" s="16">
        <v>1</v>
      </c>
      <c r="K423" s="3"/>
      <c r="L423" s="3"/>
      <c r="M423" s="23">
        <f t="shared" si="6"/>
        <v>6.5</v>
      </c>
    </row>
    <row r="424" spans="1:13">
      <c r="A424" s="33">
        <v>20120422</v>
      </c>
      <c r="B424" s="33"/>
      <c r="C424" s="33" t="s">
        <v>48</v>
      </c>
      <c r="D424" s="36">
        <v>1</v>
      </c>
      <c r="E424" s="13">
        <v>1.5</v>
      </c>
      <c r="F424" s="33"/>
      <c r="G424" s="36">
        <v>1</v>
      </c>
      <c r="H424" s="16">
        <v>1</v>
      </c>
      <c r="I424" s="16">
        <v>1</v>
      </c>
      <c r="J424" s="3"/>
      <c r="K424" s="3"/>
      <c r="L424" s="3"/>
      <c r="M424" s="23">
        <f t="shared" si="6"/>
        <v>5.5</v>
      </c>
    </row>
    <row r="425" spans="1:13">
      <c r="A425" s="33">
        <v>20120510</v>
      </c>
      <c r="B425" s="33"/>
      <c r="C425" s="33" t="s">
        <v>48</v>
      </c>
      <c r="D425" s="36">
        <v>1</v>
      </c>
      <c r="E425" s="13">
        <v>1.5</v>
      </c>
      <c r="F425" s="33"/>
      <c r="G425" s="36">
        <v>1</v>
      </c>
      <c r="H425" s="33"/>
      <c r="I425" s="16">
        <v>1</v>
      </c>
      <c r="J425" s="16">
        <v>1</v>
      </c>
      <c r="K425" s="3"/>
      <c r="L425" s="3"/>
      <c r="M425" s="23">
        <f t="shared" si="6"/>
        <v>5.5</v>
      </c>
    </row>
    <row r="426" spans="1:13">
      <c r="A426" s="33">
        <v>20120105</v>
      </c>
      <c r="B426" s="33"/>
      <c r="C426" s="33" t="s">
        <v>49</v>
      </c>
      <c r="D426" s="11">
        <v>2</v>
      </c>
      <c r="E426" s="11">
        <v>2</v>
      </c>
      <c r="F426" s="33"/>
      <c r="G426" s="11">
        <v>1</v>
      </c>
      <c r="H426" s="11">
        <v>1</v>
      </c>
      <c r="I426" s="11">
        <v>1</v>
      </c>
      <c r="J426" s="11">
        <v>1</v>
      </c>
      <c r="K426" s="11">
        <v>1</v>
      </c>
      <c r="L426" s="11">
        <v>1</v>
      </c>
      <c r="M426" s="23">
        <f t="shared" si="6"/>
        <v>10</v>
      </c>
    </row>
    <row r="427" spans="1:13">
      <c r="A427" s="33">
        <v>20120211</v>
      </c>
      <c r="B427" s="33"/>
      <c r="C427" s="33" t="s">
        <v>49</v>
      </c>
      <c r="D427" s="11">
        <v>2</v>
      </c>
      <c r="E427" s="11">
        <v>2</v>
      </c>
      <c r="F427" s="33"/>
      <c r="G427" s="11">
        <v>1</v>
      </c>
      <c r="H427" s="33"/>
      <c r="I427" s="11">
        <v>1</v>
      </c>
      <c r="J427" s="11">
        <v>1</v>
      </c>
      <c r="K427" s="11">
        <v>1</v>
      </c>
      <c r="L427" s="11">
        <v>1</v>
      </c>
      <c r="M427" s="23">
        <f t="shared" si="6"/>
        <v>9</v>
      </c>
    </row>
    <row r="428" spans="1:13">
      <c r="A428" s="33">
        <v>20120240</v>
      </c>
      <c r="B428" s="33"/>
      <c r="C428" s="33" t="s">
        <v>49</v>
      </c>
      <c r="D428" s="11">
        <v>2</v>
      </c>
      <c r="E428" s="11">
        <v>2</v>
      </c>
      <c r="F428" s="33"/>
      <c r="G428" s="11">
        <v>1</v>
      </c>
      <c r="H428" s="11">
        <v>1</v>
      </c>
      <c r="I428" s="11">
        <v>1</v>
      </c>
      <c r="J428" s="11">
        <v>1</v>
      </c>
      <c r="K428" s="11">
        <v>1</v>
      </c>
      <c r="L428" s="11">
        <v>1</v>
      </c>
      <c r="M428" s="23">
        <f t="shared" si="6"/>
        <v>10</v>
      </c>
    </row>
    <row r="429" spans="1:13">
      <c r="A429" s="33">
        <v>20120370</v>
      </c>
      <c r="B429" s="33"/>
      <c r="C429" s="33" t="s">
        <v>49</v>
      </c>
      <c r="D429" s="11">
        <v>2</v>
      </c>
      <c r="E429" s="33"/>
      <c r="F429" s="33"/>
      <c r="G429" s="11">
        <v>1</v>
      </c>
      <c r="H429" s="11">
        <v>1</v>
      </c>
      <c r="I429" s="11">
        <v>1</v>
      </c>
      <c r="J429" s="11">
        <v>1</v>
      </c>
      <c r="K429" s="11">
        <v>1</v>
      </c>
      <c r="L429" s="11">
        <v>1</v>
      </c>
      <c r="M429" s="23">
        <f t="shared" si="6"/>
        <v>8</v>
      </c>
    </row>
    <row r="430" spans="1:13">
      <c r="A430" s="33">
        <v>20120371</v>
      </c>
      <c r="B430" s="33"/>
      <c r="C430" s="33" t="s">
        <v>49</v>
      </c>
      <c r="D430" s="11">
        <v>2</v>
      </c>
      <c r="E430" s="11">
        <v>2</v>
      </c>
      <c r="F430" s="33"/>
      <c r="G430" s="11">
        <v>1</v>
      </c>
      <c r="H430" s="11">
        <v>1</v>
      </c>
      <c r="I430" s="11">
        <v>1</v>
      </c>
      <c r="J430" s="11">
        <v>1</v>
      </c>
      <c r="K430" s="11">
        <v>1</v>
      </c>
      <c r="L430" s="11">
        <v>1</v>
      </c>
      <c r="M430" s="23">
        <f t="shared" si="6"/>
        <v>10</v>
      </c>
    </row>
    <row r="431" spans="1:13">
      <c r="A431" s="33">
        <v>20120373</v>
      </c>
      <c r="B431" s="33"/>
      <c r="C431" s="33" t="s">
        <v>49</v>
      </c>
      <c r="D431" s="11">
        <v>2</v>
      </c>
      <c r="E431" s="11">
        <v>2</v>
      </c>
      <c r="F431" s="33"/>
      <c r="G431" s="11">
        <v>1</v>
      </c>
      <c r="H431" s="33"/>
      <c r="I431" s="11">
        <v>1</v>
      </c>
      <c r="J431" s="11">
        <v>1</v>
      </c>
      <c r="K431" s="11">
        <v>1</v>
      </c>
      <c r="L431" s="11">
        <v>1</v>
      </c>
      <c r="M431" s="23">
        <f t="shared" si="6"/>
        <v>9</v>
      </c>
    </row>
    <row r="432" spans="1:13">
      <c r="A432" s="33">
        <v>20120374</v>
      </c>
      <c r="B432" s="33"/>
      <c r="C432" s="33" t="s">
        <v>49</v>
      </c>
      <c r="D432" s="11">
        <v>2</v>
      </c>
      <c r="E432" s="11">
        <v>2</v>
      </c>
      <c r="F432" s="33"/>
      <c r="G432" s="11">
        <v>1</v>
      </c>
      <c r="H432" s="11">
        <v>1</v>
      </c>
      <c r="I432" s="11">
        <v>1</v>
      </c>
      <c r="J432" s="11">
        <v>1</v>
      </c>
      <c r="K432" s="11">
        <v>1</v>
      </c>
      <c r="L432" s="11">
        <v>1</v>
      </c>
      <c r="M432" s="23">
        <f t="shared" si="6"/>
        <v>10</v>
      </c>
    </row>
    <row r="433" spans="1:13">
      <c r="A433" s="33">
        <v>20120375</v>
      </c>
      <c r="B433" s="33"/>
      <c r="C433" s="33" t="s">
        <v>49</v>
      </c>
      <c r="D433" s="33"/>
      <c r="E433" s="11">
        <v>2</v>
      </c>
      <c r="F433" s="33"/>
      <c r="G433" s="11">
        <v>1</v>
      </c>
      <c r="H433" s="33"/>
      <c r="I433" s="11">
        <v>1</v>
      </c>
      <c r="J433" s="11">
        <v>1</v>
      </c>
      <c r="K433" s="11">
        <v>1</v>
      </c>
      <c r="L433" s="11">
        <v>1</v>
      </c>
      <c r="M433" s="23">
        <f t="shared" si="6"/>
        <v>7</v>
      </c>
    </row>
    <row r="434" spans="1:13">
      <c r="A434" s="33">
        <v>20120376</v>
      </c>
      <c r="B434" s="33"/>
      <c r="C434" s="33" t="s">
        <v>49</v>
      </c>
      <c r="D434" s="33"/>
      <c r="E434" s="11">
        <v>2</v>
      </c>
      <c r="F434" s="33"/>
      <c r="G434" s="11">
        <v>1</v>
      </c>
      <c r="H434" s="11">
        <v>1</v>
      </c>
      <c r="I434" s="11">
        <v>1</v>
      </c>
      <c r="J434" s="11">
        <v>1</v>
      </c>
      <c r="K434" s="11">
        <v>1</v>
      </c>
      <c r="L434" s="11">
        <v>1</v>
      </c>
      <c r="M434" s="23">
        <f t="shared" si="6"/>
        <v>8</v>
      </c>
    </row>
    <row r="435" spans="1:13">
      <c r="A435" s="33">
        <v>20120379</v>
      </c>
      <c r="B435" s="33"/>
      <c r="C435" s="33" t="s">
        <v>49</v>
      </c>
      <c r="D435" s="11">
        <v>2</v>
      </c>
      <c r="E435" s="11">
        <v>2</v>
      </c>
      <c r="F435" s="33"/>
      <c r="G435" s="11">
        <v>1</v>
      </c>
      <c r="H435" s="11">
        <v>1</v>
      </c>
      <c r="I435" s="11">
        <v>1</v>
      </c>
      <c r="J435" s="11">
        <v>1</v>
      </c>
      <c r="K435" s="11">
        <v>1</v>
      </c>
      <c r="L435" s="11">
        <v>1</v>
      </c>
      <c r="M435" s="23">
        <f t="shared" si="6"/>
        <v>10</v>
      </c>
    </row>
    <row r="436" spans="1:13">
      <c r="A436" s="33">
        <v>20120380</v>
      </c>
      <c r="B436" s="33"/>
      <c r="C436" s="33" t="s">
        <v>49</v>
      </c>
      <c r="D436" s="11">
        <v>2</v>
      </c>
      <c r="E436" s="11">
        <v>2</v>
      </c>
      <c r="F436" s="33"/>
      <c r="G436" s="33"/>
      <c r="H436" s="33"/>
      <c r="I436" s="11">
        <v>1</v>
      </c>
      <c r="J436" s="11">
        <v>1</v>
      </c>
      <c r="K436" s="11">
        <v>1</v>
      </c>
      <c r="L436" s="11">
        <v>1</v>
      </c>
      <c r="M436" s="23">
        <f t="shared" si="6"/>
        <v>8</v>
      </c>
    </row>
    <row r="437" spans="1:13">
      <c r="A437" s="33">
        <v>20120382</v>
      </c>
      <c r="B437" s="33"/>
      <c r="C437" s="33" t="s">
        <v>49</v>
      </c>
      <c r="D437" s="11">
        <v>2</v>
      </c>
      <c r="E437" s="11">
        <v>2</v>
      </c>
      <c r="F437" s="33"/>
      <c r="G437" s="11">
        <v>1</v>
      </c>
      <c r="H437" s="11">
        <v>1</v>
      </c>
      <c r="I437" s="11">
        <v>1</v>
      </c>
      <c r="J437" s="11">
        <v>1</v>
      </c>
      <c r="K437" s="11">
        <v>1</v>
      </c>
      <c r="L437" s="11">
        <v>1</v>
      </c>
      <c r="M437" s="23">
        <f t="shared" si="6"/>
        <v>10</v>
      </c>
    </row>
    <row r="438" spans="1:13">
      <c r="A438" s="33">
        <v>20120384</v>
      </c>
      <c r="B438" s="33"/>
      <c r="C438" s="33" t="s">
        <v>49</v>
      </c>
      <c r="D438" s="11">
        <v>2</v>
      </c>
      <c r="E438" s="11">
        <v>2</v>
      </c>
      <c r="F438" s="33"/>
      <c r="G438" s="11">
        <v>1</v>
      </c>
      <c r="H438" s="11">
        <v>1</v>
      </c>
      <c r="I438" s="11">
        <v>1</v>
      </c>
      <c r="J438" s="11">
        <v>1</v>
      </c>
      <c r="K438" s="11">
        <v>1</v>
      </c>
      <c r="L438" s="11">
        <v>1</v>
      </c>
      <c r="M438" s="23">
        <f t="shared" si="6"/>
        <v>10</v>
      </c>
    </row>
    <row r="439" spans="1:13">
      <c r="A439" s="33">
        <v>20120387</v>
      </c>
      <c r="B439" s="33"/>
      <c r="C439" s="33" t="s">
        <v>49</v>
      </c>
      <c r="D439" s="11">
        <v>2</v>
      </c>
      <c r="E439" s="11">
        <v>2</v>
      </c>
      <c r="F439" s="33"/>
      <c r="G439" s="11">
        <v>1</v>
      </c>
      <c r="H439" s="11">
        <v>1</v>
      </c>
      <c r="I439" s="11">
        <v>1</v>
      </c>
      <c r="J439" s="11">
        <v>1</v>
      </c>
      <c r="K439" s="11">
        <v>1</v>
      </c>
      <c r="L439" s="11">
        <v>1</v>
      </c>
      <c r="M439" s="23">
        <f t="shared" si="6"/>
        <v>10</v>
      </c>
    </row>
    <row r="440" spans="1:13">
      <c r="A440" s="33">
        <v>20120388</v>
      </c>
      <c r="B440" s="33"/>
      <c r="C440" s="33" t="s">
        <v>49</v>
      </c>
      <c r="D440" s="11">
        <v>2</v>
      </c>
      <c r="E440" s="11">
        <v>2</v>
      </c>
      <c r="F440" s="33"/>
      <c r="G440" s="11">
        <v>1</v>
      </c>
      <c r="H440" s="11">
        <v>1</v>
      </c>
      <c r="I440" s="11">
        <v>1</v>
      </c>
      <c r="J440" s="11">
        <v>1</v>
      </c>
      <c r="K440" s="11">
        <v>1</v>
      </c>
      <c r="L440" s="11">
        <v>1</v>
      </c>
      <c r="M440" s="23">
        <f t="shared" si="6"/>
        <v>10</v>
      </c>
    </row>
    <row r="441" spans="1:13">
      <c r="A441" s="33">
        <v>20120389</v>
      </c>
      <c r="B441" s="33"/>
      <c r="C441" s="33" t="s">
        <v>49</v>
      </c>
      <c r="D441" s="11">
        <v>2</v>
      </c>
      <c r="E441" s="11">
        <v>2</v>
      </c>
      <c r="F441" s="33"/>
      <c r="G441" s="11">
        <v>1</v>
      </c>
      <c r="H441" s="11">
        <v>1</v>
      </c>
      <c r="I441" s="11">
        <v>1</v>
      </c>
      <c r="J441" s="11">
        <v>1</v>
      </c>
      <c r="K441" s="11">
        <v>1</v>
      </c>
      <c r="L441" s="11">
        <v>1</v>
      </c>
      <c r="M441" s="23">
        <f t="shared" si="6"/>
        <v>10</v>
      </c>
    </row>
    <row r="442" spans="1:13">
      <c r="A442" s="33">
        <v>20120390</v>
      </c>
      <c r="B442" s="33"/>
      <c r="C442" s="33" t="s">
        <v>49</v>
      </c>
      <c r="D442" s="11">
        <v>2</v>
      </c>
      <c r="E442" s="11">
        <v>2</v>
      </c>
      <c r="F442" s="33"/>
      <c r="G442" s="11">
        <v>1</v>
      </c>
      <c r="H442" s="11">
        <v>1</v>
      </c>
      <c r="I442" s="11">
        <v>1</v>
      </c>
      <c r="J442" s="11">
        <v>1</v>
      </c>
      <c r="K442" s="11">
        <v>1</v>
      </c>
      <c r="L442" s="11">
        <v>1</v>
      </c>
      <c r="M442" s="23">
        <f t="shared" si="6"/>
        <v>10</v>
      </c>
    </row>
    <row r="443" spans="1:13">
      <c r="A443" s="33">
        <v>20120391</v>
      </c>
      <c r="B443" s="33"/>
      <c r="C443" s="33" t="s">
        <v>49</v>
      </c>
      <c r="D443" s="11">
        <v>2</v>
      </c>
      <c r="E443" s="11">
        <v>2</v>
      </c>
      <c r="F443" s="33"/>
      <c r="G443" s="11">
        <v>1</v>
      </c>
      <c r="H443" s="11">
        <v>1</v>
      </c>
      <c r="I443" s="11">
        <v>1</v>
      </c>
      <c r="J443" s="11">
        <v>1</v>
      </c>
      <c r="K443" s="11">
        <v>1</v>
      </c>
      <c r="L443" s="11">
        <v>1</v>
      </c>
      <c r="M443" s="23">
        <f t="shared" si="6"/>
        <v>10</v>
      </c>
    </row>
    <row r="444" spans="1:13">
      <c r="A444" s="33">
        <v>20120392</v>
      </c>
      <c r="B444" s="33"/>
      <c r="C444" s="33" t="s">
        <v>49</v>
      </c>
      <c r="D444" s="11">
        <v>2</v>
      </c>
      <c r="E444" s="11">
        <v>2</v>
      </c>
      <c r="F444" s="33"/>
      <c r="G444" s="11">
        <v>1</v>
      </c>
      <c r="H444" s="11">
        <v>1</v>
      </c>
      <c r="I444" s="11">
        <v>1</v>
      </c>
      <c r="J444" s="11">
        <v>1</v>
      </c>
      <c r="K444" s="11">
        <v>1</v>
      </c>
      <c r="L444" s="11">
        <v>1</v>
      </c>
      <c r="M444" s="23">
        <f t="shared" si="6"/>
        <v>10</v>
      </c>
    </row>
    <row r="445" spans="1:13">
      <c r="A445" s="33">
        <v>20120393</v>
      </c>
      <c r="B445" s="33"/>
      <c r="C445" s="33" t="s">
        <v>49</v>
      </c>
      <c r="D445" s="11">
        <v>2</v>
      </c>
      <c r="E445" s="11">
        <v>2</v>
      </c>
      <c r="F445" s="33"/>
      <c r="G445" s="11">
        <v>1</v>
      </c>
      <c r="H445" s="11">
        <v>1</v>
      </c>
      <c r="I445" s="11">
        <v>1</v>
      </c>
      <c r="J445" s="11">
        <v>1</v>
      </c>
      <c r="K445" s="11">
        <v>1</v>
      </c>
      <c r="L445" s="11">
        <v>1</v>
      </c>
      <c r="M445" s="23">
        <f t="shared" si="6"/>
        <v>10</v>
      </c>
    </row>
    <row r="446" spans="1:13">
      <c r="A446" s="33">
        <v>20120394</v>
      </c>
      <c r="B446" s="33"/>
      <c r="C446" s="33" t="s">
        <v>49</v>
      </c>
      <c r="D446" s="11">
        <v>2</v>
      </c>
      <c r="E446" s="33"/>
      <c r="F446" s="33"/>
      <c r="G446" s="11">
        <v>1</v>
      </c>
      <c r="H446" s="11">
        <v>1</v>
      </c>
      <c r="I446" s="11">
        <v>1</v>
      </c>
      <c r="J446" s="11">
        <v>1</v>
      </c>
      <c r="K446" s="11">
        <v>1</v>
      </c>
      <c r="L446" s="11">
        <v>1</v>
      </c>
      <c r="M446" s="23">
        <f t="shared" si="6"/>
        <v>8</v>
      </c>
    </row>
    <row r="447" spans="1:13">
      <c r="A447" s="33">
        <v>20120395</v>
      </c>
      <c r="B447" s="33"/>
      <c r="C447" s="33" t="s">
        <v>49</v>
      </c>
      <c r="D447" s="11">
        <v>2</v>
      </c>
      <c r="E447" s="11">
        <v>2</v>
      </c>
      <c r="F447" s="33"/>
      <c r="G447" s="11">
        <v>1</v>
      </c>
      <c r="H447" s="11">
        <v>1</v>
      </c>
      <c r="I447" s="11">
        <v>1</v>
      </c>
      <c r="J447" s="11">
        <v>1</v>
      </c>
      <c r="K447" s="11">
        <v>1</v>
      </c>
      <c r="L447" s="11">
        <v>1</v>
      </c>
      <c r="M447" s="23">
        <f t="shared" si="6"/>
        <v>10</v>
      </c>
    </row>
    <row r="448" spans="1:13">
      <c r="A448" s="33">
        <v>20120396</v>
      </c>
      <c r="B448" s="33"/>
      <c r="C448" s="33" t="s">
        <v>49</v>
      </c>
      <c r="D448" s="11">
        <v>2</v>
      </c>
      <c r="E448" s="11">
        <v>2</v>
      </c>
      <c r="F448" s="33"/>
      <c r="G448" s="11">
        <v>1</v>
      </c>
      <c r="H448" s="11">
        <v>1</v>
      </c>
      <c r="I448" s="11">
        <v>1</v>
      </c>
      <c r="J448" s="11">
        <v>1</v>
      </c>
      <c r="K448" s="11">
        <v>1</v>
      </c>
      <c r="L448" s="11">
        <v>1</v>
      </c>
      <c r="M448" s="23">
        <f t="shared" si="6"/>
        <v>10</v>
      </c>
    </row>
    <row r="449" spans="1:13">
      <c r="A449" s="33">
        <v>20120443</v>
      </c>
      <c r="B449" s="33"/>
      <c r="C449" s="33" t="s">
        <v>49</v>
      </c>
      <c r="D449" s="11">
        <v>2</v>
      </c>
      <c r="E449" s="11">
        <v>2</v>
      </c>
      <c r="F449" s="33"/>
      <c r="G449" s="11">
        <v>1</v>
      </c>
      <c r="H449" s="11">
        <v>1</v>
      </c>
      <c r="I449" s="11">
        <v>1</v>
      </c>
      <c r="J449" s="11">
        <v>1</v>
      </c>
      <c r="K449" s="11">
        <v>1</v>
      </c>
      <c r="L449" s="11">
        <v>1</v>
      </c>
      <c r="M449" s="23">
        <f t="shared" si="6"/>
        <v>10</v>
      </c>
    </row>
    <row r="450" spans="1:13">
      <c r="A450" s="33">
        <v>20120088</v>
      </c>
      <c r="B450" s="33"/>
      <c r="C450" s="33" t="s">
        <v>50</v>
      </c>
      <c r="D450" s="36">
        <v>1</v>
      </c>
      <c r="E450" s="36">
        <v>2</v>
      </c>
      <c r="F450" s="33"/>
      <c r="G450" s="36">
        <v>1</v>
      </c>
      <c r="H450" s="33"/>
      <c r="I450" s="33"/>
      <c r="J450" s="3"/>
      <c r="K450" s="3"/>
      <c r="L450" s="25">
        <v>1</v>
      </c>
      <c r="M450" s="23">
        <f t="shared" si="6"/>
        <v>5</v>
      </c>
    </row>
    <row r="451" spans="1:13" ht="15.75">
      <c r="A451" s="33">
        <v>20120204</v>
      </c>
      <c r="B451" s="33"/>
      <c r="C451" s="33" t="s">
        <v>50</v>
      </c>
      <c r="D451" s="33"/>
      <c r="E451" s="36">
        <v>2</v>
      </c>
      <c r="F451" s="33"/>
      <c r="G451" s="68"/>
      <c r="H451" s="36">
        <v>1</v>
      </c>
      <c r="I451" s="5">
        <v>1</v>
      </c>
      <c r="J451" s="36">
        <v>1</v>
      </c>
      <c r="K451" s="8">
        <v>1</v>
      </c>
      <c r="L451" s="3"/>
      <c r="M451" s="23">
        <f t="shared" si="6"/>
        <v>6</v>
      </c>
    </row>
    <row r="452" spans="1:13" ht="15.75">
      <c r="A452" s="33">
        <v>20120241</v>
      </c>
      <c r="B452" s="33"/>
      <c r="C452" s="33" t="s">
        <v>50</v>
      </c>
      <c r="D452" s="36">
        <v>1</v>
      </c>
      <c r="E452" s="36">
        <v>2</v>
      </c>
      <c r="F452" s="33"/>
      <c r="G452" s="68"/>
      <c r="H452" s="36">
        <v>1</v>
      </c>
      <c r="I452" s="5">
        <v>1</v>
      </c>
      <c r="J452" s="3"/>
      <c r="K452" s="8">
        <v>1</v>
      </c>
      <c r="L452" s="3"/>
      <c r="M452" s="23">
        <f t="shared" si="6"/>
        <v>6</v>
      </c>
    </row>
    <row r="453" spans="1:13" ht="15.75">
      <c r="A453" s="33">
        <v>20120325</v>
      </c>
      <c r="B453" s="33"/>
      <c r="C453" s="33" t="s">
        <v>50</v>
      </c>
      <c r="D453" s="36">
        <v>1</v>
      </c>
      <c r="E453" s="36">
        <v>2</v>
      </c>
      <c r="F453" s="33"/>
      <c r="G453" s="36">
        <v>1</v>
      </c>
      <c r="H453" s="36">
        <v>1</v>
      </c>
      <c r="I453" s="5">
        <v>1</v>
      </c>
      <c r="J453" s="36">
        <v>1</v>
      </c>
      <c r="K453" s="8">
        <v>1</v>
      </c>
      <c r="L453" s="3"/>
      <c r="M453" s="23">
        <f t="shared" si="6"/>
        <v>8</v>
      </c>
    </row>
    <row r="454" spans="1:13" ht="15.75">
      <c r="A454" s="33">
        <v>20120342</v>
      </c>
      <c r="B454" s="33"/>
      <c r="C454" s="33" t="s">
        <v>50</v>
      </c>
      <c r="D454" s="36">
        <v>1</v>
      </c>
      <c r="E454" s="36">
        <v>2</v>
      </c>
      <c r="F454" s="33"/>
      <c r="G454" s="36">
        <v>1</v>
      </c>
      <c r="H454" s="36">
        <v>1</v>
      </c>
      <c r="I454" s="5">
        <v>1</v>
      </c>
      <c r="J454" s="36">
        <v>1</v>
      </c>
      <c r="K454" s="8">
        <v>1</v>
      </c>
      <c r="L454" s="3"/>
      <c r="M454" s="23">
        <f t="shared" si="6"/>
        <v>8</v>
      </c>
    </row>
    <row r="455" spans="1:13" ht="15.75">
      <c r="A455" s="33">
        <v>20120345</v>
      </c>
      <c r="B455" s="33"/>
      <c r="C455" s="33" t="s">
        <v>50</v>
      </c>
      <c r="D455" s="36">
        <v>1</v>
      </c>
      <c r="E455" s="36">
        <v>2</v>
      </c>
      <c r="F455" s="33"/>
      <c r="G455" s="36">
        <v>1</v>
      </c>
      <c r="H455" s="36">
        <v>1</v>
      </c>
      <c r="I455" s="5">
        <v>1</v>
      </c>
      <c r="J455" s="36">
        <v>1</v>
      </c>
      <c r="K455" s="8">
        <v>1</v>
      </c>
      <c r="L455" s="3"/>
      <c r="M455" s="23">
        <f t="shared" ref="M455:M518" si="7">MIN(SUM(D455:L455),10)</f>
        <v>8</v>
      </c>
    </row>
    <row r="456" spans="1:13" ht="15.75">
      <c r="A456" s="33">
        <v>20120346</v>
      </c>
      <c r="B456" s="33"/>
      <c r="C456" s="33" t="s">
        <v>50</v>
      </c>
      <c r="D456" s="36">
        <v>1</v>
      </c>
      <c r="E456" s="33"/>
      <c r="F456" s="33"/>
      <c r="G456" s="33"/>
      <c r="H456" s="33"/>
      <c r="I456" s="5">
        <v>1</v>
      </c>
      <c r="J456" s="3"/>
      <c r="K456" s="3"/>
      <c r="L456" s="3"/>
      <c r="M456" s="23">
        <f t="shared" si="7"/>
        <v>2</v>
      </c>
    </row>
    <row r="457" spans="1:13" ht="15.75">
      <c r="A457" s="33">
        <v>20120348</v>
      </c>
      <c r="B457" s="33"/>
      <c r="C457" s="33" t="s">
        <v>50</v>
      </c>
      <c r="D457" s="36">
        <v>1</v>
      </c>
      <c r="E457" s="36">
        <v>2</v>
      </c>
      <c r="F457" s="33"/>
      <c r="G457" s="36">
        <v>1</v>
      </c>
      <c r="H457" s="36">
        <v>1</v>
      </c>
      <c r="I457" s="5">
        <v>1</v>
      </c>
      <c r="J457" s="36">
        <v>1</v>
      </c>
      <c r="K457" s="25">
        <v>1</v>
      </c>
      <c r="L457" s="3"/>
      <c r="M457" s="23">
        <f t="shared" si="7"/>
        <v>8</v>
      </c>
    </row>
    <row r="458" spans="1:13" ht="15.75">
      <c r="A458" s="33">
        <v>20120349</v>
      </c>
      <c r="B458" s="33"/>
      <c r="C458" s="33" t="s">
        <v>50</v>
      </c>
      <c r="D458" s="33"/>
      <c r="E458" s="33"/>
      <c r="F458" s="33"/>
      <c r="G458" s="36">
        <v>1</v>
      </c>
      <c r="H458" s="36">
        <v>1</v>
      </c>
      <c r="I458" s="5">
        <v>1</v>
      </c>
      <c r="J458" s="36">
        <v>1</v>
      </c>
      <c r="K458" s="25">
        <v>1</v>
      </c>
      <c r="L458" s="25">
        <v>2</v>
      </c>
      <c r="M458" s="23">
        <f t="shared" si="7"/>
        <v>7</v>
      </c>
    </row>
    <row r="459" spans="1:13" ht="15.75">
      <c r="A459" s="33">
        <v>20120352</v>
      </c>
      <c r="B459" s="33"/>
      <c r="C459" s="33" t="s">
        <v>50</v>
      </c>
      <c r="D459" s="36">
        <v>1</v>
      </c>
      <c r="E459" s="36">
        <v>2</v>
      </c>
      <c r="F459" s="33"/>
      <c r="G459" s="36">
        <v>1</v>
      </c>
      <c r="H459" s="36">
        <v>1</v>
      </c>
      <c r="I459" s="5">
        <v>1</v>
      </c>
      <c r="J459" s="36">
        <v>1</v>
      </c>
      <c r="K459" s="25">
        <v>1</v>
      </c>
      <c r="L459" s="25">
        <v>2</v>
      </c>
      <c r="M459" s="23">
        <f t="shared" si="7"/>
        <v>10</v>
      </c>
    </row>
    <row r="460" spans="1:13" ht="15.75">
      <c r="A460" s="33">
        <v>20120353</v>
      </c>
      <c r="B460" s="33"/>
      <c r="C460" s="33" t="s">
        <v>50</v>
      </c>
      <c r="D460" s="36">
        <v>1</v>
      </c>
      <c r="E460" s="36">
        <v>2</v>
      </c>
      <c r="F460" s="33"/>
      <c r="G460" s="36">
        <v>1</v>
      </c>
      <c r="H460" s="36">
        <v>1</v>
      </c>
      <c r="I460" s="5">
        <v>1</v>
      </c>
      <c r="J460" s="36">
        <v>1</v>
      </c>
      <c r="K460" s="25">
        <v>1</v>
      </c>
      <c r="L460" s="25">
        <v>1</v>
      </c>
      <c r="M460" s="23">
        <f t="shared" si="7"/>
        <v>9</v>
      </c>
    </row>
    <row r="461" spans="1:13" ht="15.75">
      <c r="A461" s="33">
        <v>20120355</v>
      </c>
      <c r="B461" s="33"/>
      <c r="C461" s="33" t="s">
        <v>50</v>
      </c>
      <c r="D461" s="36">
        <v>1</v>
      </c>
      <c r="E461" s="36">
        <v>2</v>
      </c>
      <c r="F461" s="33"/>
      <c r="G461" s="36">
        <v>2</v>
      </c>
      <c r="H461" s="33"/>
      <c r="I461" s="5">
        <v>1</v>
      </c>
      <c r="J461" s="3"/>
      <c r="K461" s="25">
        <v>1</v>
      </c>
      <c r="L461" s="25">
        <v>1</v>
      </c>
      <c r="M461" s="23">
        <f t="shared" si="7"/>
        <v>8</v>
      </c>
    </row>
    <row r="462" spans="1:13" ht="15.75">
      <c r="A462" s="33">
        <v>20120356</v>
      </c>
      <c r="B462" s="33"/>
      <c r="C462" s="33" t="s">
        <v>50</v>
      </c>
      <c r="D462" s="36">
        <v>1</v>
      </c>
      <c r="E462" s="36">
        <v>2</v>
      </c>
      <c r="F462" s="33"/>
      <c r="G462" s="33"/>
      <c r="H462" s="33"/>
      <c r="I462" s="5">
        <v>1</v>
      </c>
      <c r="J462" s="3"/>
      <c r="K462" s="25">
        <v>1</v>
      </c>
      <c r="L462" s="3"/>
      <c r="M462" s="23">
        <f t="shared" si="7"/>
        <v>5</v>
      </c>
    </row>
    <row r="463" spans="1:13" ht="15.75">
      <c r="A463" s="33">
        <v>20120357</v>
      </c>
      <c r="B463" s="33"/>
      <c r="C463" s="33" t="s">
        <v>50</v>
      </c>
      <c r="D463" s="36">
        <v>1</v>
      </c>
      <c r="E463" s="36">
        <v>2</v>
      </c>
      <c r="F463" s="33"/>
      <c r="G463" s="36">
        <v>1</v>
      </c>
      <c r="H463" s="36">
        <v>1</v>
      </c>
      <c r="I463" s="5">
        <v>1</v>
      </c>
      <c r="J463" s="3"/>
      <c r="K463" s="25">
        <v>1</v>
      </c>
      <c r="L463" s="3"/>
      <c r="M463" s="23">
        <f t="shared" si="7"/>
        <v>7</v>
      </c>
    </row>
    <row r="464" spans="1:13" ht="15.75">
      <c r="A464" s="33">
        <v>20120358</v>
      </c>
      <c r="B464" s="33"/>
      <c r="C464" s="33" t="s">
        <v>50</v>
      </c>
      <c r="D464" s="36">
        <v>1</v>
      </c>
      <c r="E464" s="36">
        <v>2</v>
      </c>
      <c r="F464" s="33"/>
      <c r="G464" s="36">
        <v>1</v>
      </c>
      <c r="H464" s="36">
        <v>1</v>
      </c>
      <c r="I464" s="5">
        <v>1</v>
      </c>
      <c r="J464" s="36">
        <v>1</v>
      </c>
      <c r="K464" s="25">
        <v>1</v>
      </c>
      <c r="L464" s="25">
        <v>1</v>
      </c>
      <c r="M464" s="23">
        <f t="shared" si="7"/>
        <v>9</v>
      </c>
    </row>
    <row r="465" spans="1:13" ht="15.75">
      <c r="A465" s="33">
        <v>20120360</v>
      </c>
      <c r="B465" s="33"/>
      <c r="C465" s="33" t="s">
        <v>50</v>
      </c>
      <c r="D465" s="36">
        <v>1</v>
      </c>
      <c r="E465" s="36">
        <v>2</v>
      </c>
      <c r="F465" s="33"/>
      <c r="G465" s="36">
        <v>1</v>
      </c>
      <c r="H465" s="33"/>
      <c r="I465" s="5">
        <v>1</v>
      </c>
      <c r="J465" s="36">
        <v>1</v>
      </c>
      <c r="K465" s="25">
        <v>1</v>
      </c>
      <c r="L465" s="3"/>
      <c r="M465" s="23">
        <f t="shared" si="7"/>
        <v>7</v>
      </c>
    </row>
    <row r="466" spans="1:13" ht="15.75">
      <c r="A466" s="33">
        <v>20120361</v>
      </c>
      <c r="B466" s="33"/>
      <c r="C466" s="33" t="s">
        <v>50</v>
      </c>
      <c r="D466" s="36">
        <v>1</v>
      </c>
      <c r="E466" s="36">
        <v>2</v>
      </c>
      <c r="F466" s="33"/>
      <c r="G466" s="36">
        <v>2</v>
      </c>
      <c r="H466" s="36">
        <v>1</v>
      </c>
      <c r="I466" s="5">
        <v>1</v>
      </c>
      <c r="J466" s="36">
        <v>2</v>
      </c>
      <c r="K466" s="25">
        <v>1</v>
      </c>
      <c r="L466" s="25">
        <v>2</v>
      </c>
      <c r="M466" s="23">
        <f t="shared" si="7"/>
        <v>10</v>
      </c>
    </row>
    <row r="467" spans="1:13" ht="15.75">
      <c r="A467" s="33">
        <v>20120362</v>
      </c>
      <c r="B467" s="33"/>
      <c r="C467" s="33" t="s">
        <v>50</v>
      </c>
      <c r="D467" s="36">
        <v>1</v>
      </c>
      <c r="E467" s="36">
        <v>2</v>
      </c>
      <c r="F467" s="33"/>
      <c r="G467" s="36">
        <v>1</v>
      </c>
      <c r="H467" s="33"/>
      <c r="I467" s="5">
        <v>1</v>
      </c>
      <c r="J467" s="36">
        <v>1</v>
      </c>
      <c r="K467" s="25">
        <v>1</v>
      </c>
      <c r="L467" s="33"/>
      <c r="M467" s="23">
        <f t="shared" si="7"/>
        <v>7</v>
      </c>
    </row>
    <row r="468" spans="1:13" ht="15.75">
      <c r="A468" s="33">
        <v>20120363</v>
      </c>
      <c r="B468" s="33"/>
      <c r="C468" s="33" t="s">
        <v>50</v>
      </c>
      <c r="D468" s="36">
        <v>1</v>
      </c>
      <c r="E468" s="36">
        <v>2</v>
      </c>
      <c r="F468" s="33"/>
      <c r="G468" s="36">
        <v>1</v>
      </c>
      <c r="H468" s="36">
        <v>1</v>
      </c>
      <c r="I468" s="5">
        <v>1</v>
      </c>
      <c r="J468" s="36">
        <v>2</v>
      </c>
      <c r="K468" s="25">
        <v>1</v>
      </c>
      <c r="L468" s="25">
        <v>2</v>
      </c>
      <c r="M468" s="23">
        <f t="shared" si="7"/>
        <v>10</v>
      </c>
    </row>
    <row r="469" spans="1:13" ht="15.75">
      <c r="A469" s="33">
        <v>20120365</v>
      </c>
      <c r="B469" s="33"/>
      <c r="C469" s="33" t="s">
        <v>50</v>
      </c>
      <c r="D469" s="33"/>
      <c r="E469" s="36">
        <v>2</v>
      </c>
      <c r="F469" s="33"/>
      <c r="G469" s="33"/>
      <c r="H469" s="36">
        <v>1</v>
      </c>
      <c r="I469" s="5">
        <v>1</v>
      </c>
      <c r="J469" s="36">
        <v>1</v>
      </c>
      <c r="K469" s="25">
        <v>1</v>
      </c>
      <c r="L469" s="3"/>
      <c r="M469" s="23">
        <f t="shared" si="7"/>
        <v>6</v>
      </c>
    </row>
    <row r="470" spans="1:13" ht="15.75">
      <c r="A470" s="33">
        <v>20120366</v>
      </c>
      <c r="B470" s="33"/>
      <c r="C470" s="33" t="s">
        <v>50</v>
      </c>
      <c r="D470" s="36">
        <v>1</v>
      </c>
      <c r="E470" s="36">
        <v>2</v>
      </c>
      <c r="F470" s="33"/>
      <c r="G470" s="36">
        <v>1</v>
      </c>
      <c r="H470" s="36">
        <v>1</v>
      </c>
      <c r="I470" s="5">
        <v>1</v>
      </c>
      <c r="J470" s="36">
        <v>1</v>
      </c>
      <c r="K470" s="25">
        <v>1</v>
      </c>
      <c r="L470" s="3"/>
      <c r="M470" s="23">
        <f t="shared" si="7"/>
        <v>8</v>
      </c>
    </row>
    <row r="471" spans="1:13" ht="15.75">
      <c r="A471" s="33">
        <v>20120367</v>
      </c>
      <c r="B471" s="33"/>
      <c r="C471" s="33" t="s">
        <v>50</v>
      </c>
      <c r="D471" s="36">
        <v>1</v>
      </c>
      <c r="E471" s="36">
        <v>2</v>
      </c>
      <c r="F471" s="33"/>
      <c r="G471" s="36">
        <v>1</v>
      </c>
      <c r="H471" s="36">
        <v>1</v>
      </c>
      <c r="I471" s="5">
        <v>1</v>
      </c>
      <c r="J471" s="3"/>
      <c r="K471" s="3"/>
      <c r="L471" s="8">
        <v>1</v>
      </c>
      <c r="M471" s="23">
        <f t="shared" si="7"/>
        <v>7</v>
      </c>
    </row>
    <row r="472" spans="1:13" ht="15.75">
      <c r="A472" s="33">
        <v>20120368</v>
      </c>
      <c r="B472" s="33"/>
      <c r="C472" s="33" t="s">
        <v>50</v>
      </c>
      <c r="D472" s="33"/>
      <c r="E472" s="36">
        <v>2</v>
      </c>
      <c r="F472" s="33"/>
      <c r="G472" s="33"/>
      <c r="H472" s="36">
        <v>1</v>
      </c>
      <c r="I472" s="5">
        <v>1</v>
      </c>
      <c r="J472" s="3"/>
      <c r="K472" s="25">
        <v>1</v>
      </c>
      <c r="L472" s="3"/>
      <c r="M472" s="23">
        <f t="shared" si="7"/>
        <v>5</v>
      </c>
    </row>
    <row r="473" spans="1:13" ht="15.75">
      <c r="A473" s="33">
        <v>20120369</v>
      </c>
      <c r="B473" s="33"/>
      <c r="C473" s="33" t="s">
        <v>50</v>
      </c>
      <c r="D473" s="36">
        <v>1</v>
      </c>
      <c r="E473" s="36">
        <v>2</v>
      </c>
      <c r="F473" s="33"/>
      <c r="G473" s="36">
        <v>1</v>
      </c>
      <c r="H473" s="36">
        <v>1</v>
      </c>
      <c r="I473" s="5">
        <v>1</v>
      </c>
      <c r="J473" s="36">
        <v>1</v>
      </c>
      <c r="K473" s="3"/>
      <c r="L473" s="25">
        <v>2</v>
      </c>
      <c r="M473" s="23">
        <f t="shared" si="7"/>
        <v>9</v>
      </c>
    </row>
    <row r="474" spans="1:13">
      <c r="A474" s="33">
        <v>20120265</v>
      </c>
      <c r="B474" s="33"/>
      <c r="C474" s="33" t="s">
        <v>51</v>
      </c>
      <c r="D474" s="33">
        <v>2</v>
      </c>
      <c r="E474" s="14">
        <v>1.5</v>
      </c>
      <c r="F474" s="33"/>
      <c r="G474" s="33">
        <v>1</v>
      </c>
      <c r="H474" s="14">
        <v>0</v>
      </c>
      <c r="I474" s="33">
        <v>2</v>
      </c>
      <c r="J474" s="14">
        <v>2</v>
      </c>
      <c r="K474" s="68">
        <v>1</v>
      </c>
      <c r="L474" s="33">
        <v>1</v>
      </c>
      <c r="M474" s="23">
        <f t="shared" si="7"/>
        <v>10</v>
      </c>
    </row>
    <row r="475" spans="1:13">
      <c r="A475" s="33">
        <v>20120275</v>
      </c>
      <c r="B475" s="33"/>
      <c r="C475" s="33" t="s">
        <v>51</v>
      </c>
      <c r="D475" s="33">
        <v>2</v>
      </c>
      <c r="E475" s="33"/>
      <c r="F475" s="33"/>
      <c r="G475" s="33">
        <v>1</v>
      </c>
      <c r="H475" s="14">
        <v>1</v>
      </c>
      <c r="I475" s="33">
        <v>1</v>
      </c>
      <c r="J475" s="14">
        <v>1</v>
      </c>
      <c r="K475" s="68">
        <v>1</v>
      </c>
      <c r="L475" s="33">
        <v>1</v>
      </c>
      <c r="M475" s="23">
        <f t="shared" si="7"/>
        <v>8</v>
      </c>
    </row>
    <row r="476" spans="1:13">
      <c r="A476" s="33">
        <v>20120310</v>
      </c>
      <c r="B476" s="33"/>
      <c r="C476" s="33" t="s">
        <v>51</v>
      </c>
      <c r="D476" s="33">
        <v>2</v>
      </c>
      <c r="E476" s="14">
        <v>1.5</v>
      </c>
      <c r="F476" s="33"/>
      <c r="G476" s="33">
        <v>1</v>
      </c>
      <c r="H476" s="14">
        <v>0</v>
      </c>
      <c r="I476" s="33">
        <v>2</v>
      </c>
      <c r="J476" s="14">
        <v>1</v>
      </c>
      <c r="K476" s="68">
        <v>1</v>
      </c>
      <c r="L476" s="33">
        <v>1</v>
      </c>
      <c r="M476" s="23">
        <f t="shared" si="7"/>
        <v>9.5</v>
      </c>
    </row>
    <row r="477" spans="1:13">
      <c r="A477" s="33">
        <v>20120311</v>
      </c>
      <c r="B477" s="33"/>
      <c r="C477" s="33" t="s">
        <v>51</v>
      </c>
      <c r="D477" s="33"/>
      <c r="E477" s="14">
        <v>1.5</v>
      </c>
      <c r="F477" s="33"/>
      <c r="G477" s="33"/>
      <c r="H477" s="33"/>
      <c r="I477" s="33"/>
      <c r="J477" s="14">
        <v>0</v>
      </c>
      <c r="K477" s="76"/>
      <c r="L477" s="3"/>
      <c r="M477" s="23">
        <f t="shared" si="7"/>
        <v>1.5</v>
      </c>
    </row>
    <row r="478" spans="1:13">
      <c r="A478" s="33">
        <v>20120313</v>
      </c>
      <c r="B478" s="33"/>
      <c r="C478" s="33" t="s">
        <v>51</v>
      </c>
      <c r="D478" s="33">
        <v>2</v>
      </c>
      <c r="E478" s="14">
        <v>1.5</v>
      </c>
      <c r="F478" s="33"/>
      <c r="G478" s="33">
        <v>1</v>
      </c>
      <c r="H478" s="14">
        <v>2</v>
      </c>
      <c r="I478" s="33">
        <v>2</v>
      </c>
      <c r="J478" s="14">
        <v>2</v>
      </c>
      <c r="K478" s="68">
        <v>1</v>
      </c>
      <c r="L478" s="33">
        <v>1</v>
      </c>
      <c r="M478" s="23">
        <f t="shared" si="7"/>
        <v>10</v>
      </c>
    </row>
    <row r="479" spans="1:13">
      <c r="A479" s="33">
        <v>20120314</v>
      </c>
      <c r="B479" s="33"/>
      <c r="C479" s="33" t="s">
        <v>51</v>
      </c>
      <c r="D479" s="33">
        <v>2</v>
      </c>
      <c r="E479" s="14">
        <v>1.5</v>
      </c>
      <c r="F479" s="33"/>
      <c r="G479" s="33">
        <v>1</v>
      </c>
      <c r="H479" s="33"/>
      <c r="I479" s="33"/>
      <c r="J479" s="76"/>
      <c r="K479" s="3"/>
      <c r="L479" s="3"/>
      <c r="M479" s="23">
        <f t="shared" si="7"/>
        <v>4.5</v>
      </c>
    </row>
    <row r="480" spans="1:13">
      <c r="A480" s="33">
        <v>20120316</v>
      </c>
      <c r="B480" s="33"/>
      <c r="C480" s="33" t="s">
        <v>51</v>
      </c>
      <c r="D480" s="33">
        <v>2</v>
      </c>
      <c r="E480" s="33"/>
      <c r="F480" s="33"/>
      <c r="G480" s="33">
        <v>1</v>
      </c>
      <c r="H480" s="33"/>
      <c r="I480" s="33">
        <v>2</v>
      </c>
      <c r="J480" s="76"/>
      <c r="K480" s="33">
        <v>1</v>
      </c>
      <c r="L480" s="33">
        <v>1</v>
      </c>
      <c r="M480" s="23">
        <f t="shared" si="7"/>
        <v>7</v>
      </c>
    </row>
    <row r="481" spans="1:13">
      <c r="A481" s="33">
        <v>20120317</v>
      </c>
      <c r="B481" s="33"/>
      <c r="C481" s="33" t="s">
        <v>51</v>
      </c>
      <c r="D481" s="33">
        <v>2</v>
      </c>
      <c r="E481" s="14">
        <v>1.5</v>
      </c>
      <c r="F481" s="33"/>
      <c r="G481" s="33">
        <v>1</v>
      </c>
      <c r="H481" s="14">
        <v>2</v>
      </c>
      <c r="I481" s="33">
        <v>2</v>
      </c>
      <c r="J481" s="14">
        <v>2</v>
      </c>
      <c r="K481" s="33">
        <v>1</v>
      </c>
      <c r="L481" s="33">
        <v>1</v>
      </c>
      <c r="M481" s="23">
        <f t="shared" si="7"/>
        <v>10</v>
      </c>
    </row>
    <row r="482" spans="1:13">
      <c r="A482" s="33">
        <v>20120318</v>
      </c>
      <c r="B482" s="33"/>
      <c r="C482" s="33" t="s">
        <v>51</v>
      </c>
      <c r="D482" s="33">
        <v>2</v>
      </c>
      <c r="E482" s="14">
        <v>1.5</v>
      </c>
      <c r="F482" s="33"/>
      <c r="G482" s="33">
        <v>1</v>
      </c>
      <c r="H482" s="33"/>
      <c r="I482" s="33">
        <v>2</v>
      </c>
      <c r="J482" s="14">
        <v>1</v>
      </c>
      <c r="K482" s="33">
        <v>1</v>
      </c>
      <c r="L482" s="33">
        <v>1</v>
      </c>
      <c r="M482" s="23">
        <f t="shared" si="7"/>
        <v>9.5</v>
      </c>
    </row>
    <row r="483" spans="1:13">
      <c r="A483" s="33">
        <v>20120319</v>
      </c>
      <c r="B483" s="33"/>
      <c r="C483" s="33" t="s">
        <v>51</v>
      </c>
      <c r="D483" s="33"/>
      <c r="E483" s="33"/>
      <c r="F483" s="33"/>
      <c r="G483" s="33">
        <v>1</v>
      </c>
      <c r="H483" s="14">
        <v>2</v>
      </c>
      <c r="I483" s="33">
        <v>2</v>
      </c>
      <c r="J483" s="14">
        <v>1</v>
      </c>
      <c r="K483" s="33">
        <v>1</v>
      </c>
      <c r="L483" s="33">
        <v>1</v>
      </c>
      <c r="M483" s="23">
        <f t="shared" si="7"/>
        <v>8</v>
      </c>
    </row>
    <row r="484" spans="1:13">
      <c r="A484" s="33">
        <v>20120320</v>
      </c>
      <c r="B484" s="33"/>
      <c r="C484" s="33" t="s">
        <v>51</v>
      </c>
      <c r="D484" s="33">
        <v>2</v>
      </c>
      <c r="E484" s="14">
        <v>1.5</v>
      </c>
      <c r="F484" s="33"/>
      <c r="G484" s="33">
        <v>1</v>
      </c>
      <c r="H484" s="14">
        <v>1</v>
      </c>
      <c r="I484" s="33">
        <v>2</v>
      </c>
      <c r="J484" s="14">
        <v>1</v>
      </c>
      <c r="K484" s="33">
        <v>1</v>
      </c>
      <c r="L484" s="33">
        <v>2</v>
      </c>
      <c r="M484" s="23">
        <f t="shared" si="7"/>
        <v>10</v>
      </c>
    </row>
    <row r="485" spans="1:13">
      <c r="A485" s="33">
        <v>20120322</v>
      </c>
      <c r="B485" s="33"/>
      <c r="C485" s="33" t="s">
        <v>51</v>
      </c>
      <c r="D485" s="33">
        <v>2</v>
      </c>
      <c r="E485" s="33"/>
      <c r="F485" s="33"/>
      <c r="G485" s="33">
        <v>1</v>
      </c>
      <c r="H485" s="14">
        <v>2</v>
      </c>
      <c r="I485" s="33">
        <v>2</v>
      </c>
      <c r="J485" s="14">
        <v>2</v>
      </c>
      <c r="K485" s="33">
        <v>1</v>
      </c>
      <c r="L485" s="33">
        <v>1</v>
      </c>
      <c r="M485" s="23">
        <f t="shared" si="7"/>
        <v>10</v>
      </c>
    </row>
    <row r="486" spans="1:13">
      <c r="A486" s="33">
        <v>20120324</v>
      </c>
      <c r="B486" s="33"/>
      <c r="C486" s="33" t="s">
        <v>51</v>
      </c>
      <c r="D486" s="33">
        <v>2</v>
      </c>
      <c r="E486" s="14">
        <v>1.5</v>
      </c>
      <c r="F486" s="33"/>
      <c r="G486" s="33">
        <v>1</v>
      </c>
      <c r="H486" s="14">
        <v>2</v>
      </c>
      <c r="I486" s="33">
        <v>2</v>
      </c>
      <c r="J486" s="14">
        <v>2</v>
      </c>
      <c r="K486" s="33">
        <v>1</v>
      </c>
      <c r="L486" s="33">
        <v>1</v>
      </c>
      <c r="M486" s="23">
        <f t="shared" si="7"/>
        <v>10</v>
      </c>
    </row>
    <row r="487" spans="1:13">
      <c r="A487" s="33">
        <v>20120327</v>
      </c>
      <c r="B487" s="33"/>
      <c r="C487" s="33" t="s">
        <v>51</v>
      </c>
      <c r="D487" s="33">
        <v>2</v>
      </c>
      <c r="E487" s="14">
        <v>1.5</v>
      </c>
      <c r="F487" s="33"/>
      <c r="G487" s="33">
        <v>1</v>
      </c>
      <c r="H487" s="14">
        <v>2</v>
      </c>
      <c r="I487" s="33">
        <v>2</v>
      </c>
      <c r="J487" s="14">
        <v>1</v>
      </c>
      <c r="K487" s="33">
        <v>1</v>
      </c>
      <c r="L487" s="33">
        <v>1</v>
      </c>
      <c r="M487" s="23">
        <f t="shared" si="7"/>
        <v>10</v>
      </c>
    </row>
    <row r="488" spans="1:13">
      <c r="A488" s="33">
        <v>20120328</v>
      </c>
      <c r="B488" s="33"/>
      <c r="C488" s="33" t="s">
        <v>51</v>
      </c>
      <c r="D488" s="33">
        <v>1</v>
      </c>
      <c r="E488" s="14">
        <v>1.5</v>
      </c>
      <c r="F488" s="33"/>
      <c r="G488" s="33">
        <v>1</v>
      </c>
      <c r="H488" s="33"/>
      <c r="I488" s="33"/>
      <c r="J488" s="14">
        <v>1</v>
      </c>
      <c r="K488" s="33">
        <v>1</v>
      </c>
      <c r="L488" s="33">
        <v>1</v>
      </c>
      <c r="M488" s="23">
        <f t="shared" si="7"/>
        <v>6.5</v>
      </c>
    </row>
    <row r="489" spans="1:13">
      <c r="A489" s="33">
        <v>20120329</v>
      </c>
      <c r="B489" s="33"/>
      <c r="C489" s="33" t="s">
        <v>51</v>
      </c>
      <c r="D489" s="33">
        <v>2</v>
      </c>
      <c r="E489" s="14">
        <v>1.5</v>
      </c>
      <c r="F489" s="33"/>
      <c r="G489" s="33">
        <v>1</v>
      </c>
      <c r="H489" s="14">
        <v>1</v>
      </c>
      <c r="I489" s="33">
        <v>2</v>
      </c>
      <c r="J489" s="14">
        <v>1</v>
      </c>
      <c r="K489" s="33">
        <v>1</v>
      </c>
      <c r="L489" s="33">
        <v>2</v>
      </c>
      <c r="M489" s="23">
        <f t="shared" si="7"/>
        <v>10</v>
      </c>
    </row>
    <row r="490" spans="1:13">
      <c r="A490" s="33">
        <v>20120330</v>
      </c>
      <c r="B490" s="33"/>
      <c r="C490" s="33" t="s">
        <v>51</v>
      </c>
      <c r="D490" s="33">
        <v>2</v>
      </c>
      <c r="E490" s="14">
        <v>1.5</v>
      </c>
      <c r="F490" s="33"/>
      <c r="G490" s="33"/>
      <c r="H490" s="33"/>
      <c r="I490" s="33"/>
      <c r="J490" s="76"/>
      <c r="K490" s="3"/>
      <c r="L490" s="3"/>
      <c r="M490" s="23">
        <f t="shared" si="7"/>
        <v>3.5</v>
      </c>
    </row>
    <row r="491" spans="1:13">
      <c r="A491" s="33">
        <v>20120331</v>
      </c>
      <c r="B491" s="33"/>
      <c r="C491" s="33" t="s">
        <v>51</v>
      </c>
      <c r="D491" s="33"/>
      <c r="E491" s="14">
        <v>1.5</v>
      </c>
      <c r="F491" s="33"/>
      <c r="G491" s="33"/>
      <c r="H491" s="14">
        <v>1</v>
      </c>
      <c r="I491" s="33">
        <v>2</v>
      </c>
      <c r="J491" s="14">
        <v>0</v>
      </c>
      <c r="K491" s="33">
        <v>1</v>
      </c>
      <c r="L491" s="3"/>
      <c r="M491" s="23">
        <f t="shared" si="7"/>
        <v>5.5</v>
      </c>
    </row>
    <row r="492" spans="1:13">
      <c r="A492" s="33">
        <v>20120332</v>
      </c>
      <c r="B492" s="33"/>
      <c r="C492" s="33" t="s">
        <v>51</v>
      </c>
      <c r="D492" s="33">
        <v>2</v>
      </c>
      <c r="E492" s="33"/>
      <c r="F492" s="33"/>
      <c r="G492" s="33">
        <v>1</v>
      </c>
      <c r="H492" s="14">
        <v>0</v>
      </c>
      <c r="I492" s="33">
        <v>1</v>
      </c>
      <c r="J492" s="14">
        <v>0</v>
      </c>
      <c r="K492" s="33">
        <v>1</v>
      </c>
      <c r="L492" s="33">
        <v>1</v>
      </c>
      <c r="M492" s="23">
        <f t="shared" si="7"/>
        <v>6</v>
      </c>
    </row>
    <row r="493" spans="1:13">
      <c r="A493" s="33">
        <v>20120334</v>
      </c>
      <c r="B493" s="33"/>
      <c r="C493" s="33" t="s">
        <v>51</v>
      </c>
      <c r="D493" s="33">
        <v>2</v>
      </c>
      <c r="E493" s="14">
        <v>1.5</v>
      </c>
      <c r="F493" s="33"/>
      <c r="G493" s="33">
        <v>1</v>
      </c>
      <c r="H493" s="14">
        <v>2</v>
      </c>
      <c r="I493" s="33">
        <v>2</v>
      </c>
      <c r="J493" s="14">
        <v>2</v>
      </c>
      <c r="K493" s="33">
        <v>1</v>
      </c>
      <c r="L493" s="33">
        <v>1</v>
      </c>
      <c r="M493" s="23">
        <f t="shared" si="7"/>
        <v>10</v>
      </c>
    </row>
    <row r="494" spans="1:13">
      <c r="A494" s="33">
        <v>20120335</v>
      </c>
      <c r="B494" s="33"/>
      <c r="C494" s="33" t="s">
        <v>51</v>
      </c>
      <c r="D494" s="33">
        <v>2</v>
      </c>
      <c r="E494" s="14">
        <v>1.5</v>
      </c>
      <c r="F494" s="33"/>
      <c r="G494" s="33">
        <v>1</v>
      </c>
      <c r="H494" s="14">
        <v>1</v>
      </c>
      <c r="I494" s="33">
        <v>2</v>
      </c>
      <c r="J494" s="14">
        <v>2</v>
      </c>
      <c r="K494" s="33">
        <v>1</v>
      </c>
      <c r="L494" s="33">
        <v>1</v>
      </c>
      <c r="M494" s="23">
        <f t="shared" si="7"/>
        <v>10</v>
      </c>
    </row>
    <row r="495" spans="1:13">
      <c r="A495" s="33">
        <v>20120336</v>
      </c>
      <c r="B495" s="33"/>
      <c r="C495" s="33" t="s">
        <v>51</v>
      </c>
      <c r="D495" s="33">
        <v>2</v>
      </c>
      <c r="E495" s="14">
        <v>1.5</v>
      </c>
      <c r="F495" s="33"/>
      <c r="G495" s="33">
        <v>1</v>
      </c>
      <c r="H495" s="14">
        <v>0</v>
      </c>
      <c r="I495" s="33">
        <v>1</v>
      </c>
      <c r="J495" s="14">
        <v>0</v>
      </c>
      <c r="K495" s="33">
        <v>1</v>
      </c>
      <c r="L495" s="33">
        <v>1</v>
      </c>
      <c r="M495" s="23">
        <f t="shared" si="7"/>
        <v>7.5</v>
      </c>
    </row>
    <row r="496" spans="1:13">
      <c r="A496" s="33">
        <v>20120337</v>
      </c>
      <c r="B496" s="33"/>
      <c r="C496" s="33" t="s">
        <v>51</v>
      </c>
      <c r="D496" s="33">
        <v>2</v>
      </c>
      <c r="E496" s="14">
        <v>1.5</v>
      </c>
      <c r="F496" s="33"/>
      <c r="G496" s="33">
        <v>1</v>
      </c>
      <c r="H496" s="14">
        <v>2</v>
      </c>
      <c r="I496" s="33">
        <v>2</v>
      </c>
      <c r="J496" s="14">
        <v>1</v>
      </c>
      <c r="K496" s="33">
        <v>1</v>
      </c>
      <c r="L496" s="33">
        <v>1</v>
      </c>
      <c r="M496" s="23">
        <f t="shared" si="7"/>
        <v>10</v>
      </c>
    </row>
    <row r="497" spans="1:13">
      <c r="A497" s="33">
        <v>20120340</v>
      </c>
      <c r="B497" s="33"/>
      <c r="C497" s="33" t="s">
        <v>51</v>
      </c>
      <c r="D497" s="33">
        <v>2</v>
      </c>
      <c r="E497" s="33"/>
      <c r="F497" s="33"/>
      <c r="G497" s="33"/>
      <c r="H497" s="33"/>
      <c r="I497" s="33"/>
      <c r="J497" s="14">
        <v>0</v>
      </c>
      <c r="K497" s="33">
        <v>1</v>
      </c>
      <c r="L497" s="33">
        <v>1</v>
      </c>
      <c r="M497" s="23">
        <f t="shared" si="7"/>
        <v>4</v>
      </c>
    </row>
    <row r="498" spans="1:13">
      <c r="A498" s="33">
        <v>20120351</v>
      </c>
      <c r="B498" s="33"/>
      <c r="C498" s="33" t="s">
        <v>51</v>
      </c>
      <c r="D498" s="33">
        <v>2</v>
      </c>
      <c r="E498" s="14">
        <v>1.5</v>
      </c>
      <c r="F498" s="33"/>
      <c r="G498" s="33">
        <v>1</v>
      </c>
      <c r="H498" s="14">
        <v>2</v>
      </c>
      <c r="I498" s="33">
        <v>2</v>
      </c>
      <c r="J498" s="14">
        <v>2</v>
      </c>
      <c r="K498" s="33">
        <v>1</v>
      </c>
      <c r="L498" s="33">
        <v>1</v>
      </c>
      <c r="M498" s="23">
        <f t="shared" si="7"/>
        <v>10</v>
      </c>
    </row>
    <row r="499" spans="1:13">
      <c r="A499" s="33">
        <v>20080393</v>
      </c>
      <c r="B499" s="33"/>
      <c r="C499" s="33" t="s">
        <v>52</v>
      </c>
      <c r="D499" s="33"/>
      <c r="E499" s="33"/>
      <c r="F499" s="33"/>
      <c r="G499" s="33"/>
      <c r="H499" s="33"/>
      <c r="I499" s="33"/>
      <c r="J499" s="3"/>
      <c r="K499" s="3"/>
      <c r="L499" s="3"/>
      <c r="M499" s="23">
        <f t="shared" si="7"/>
        <v>0</v>
      </c>
    </row>
    <row r="500" spans="1:13">
      <c r="A500" s="33">
        <v>20120113</v>
      </c>
      <c r="B500" s="33"/>
      <c r="C500" s="33" t="s">
        <v>52</v>
      </c>
      <c r="D500" s="33">
        <v>2</v>
      </c>
      <c r="E500" s="14">
        <v>1.5</v>
      </c>
      <c r="F500" s="33"/>
      <c r="G500" s="33">
        <v>1</v>
      </c>
      <c r="H500" s="14">
        <v>2</v>
      </c>
      <c r="I500" s="33"/>
      <c r="J500" s="33">
        <v>0.75</v>
      </c>
      <c r="K500" s="33">
        <v>1</v>
      </c>
      <c r="L500" s="33">
        <v>1</v>
      </c>
      <c r="M500" s="23">
        <f t="shared" si="7"/>
        <v>9.25</v>
      </c>
    </row>
    <row r="501" spans="1:13">
      <c r="A501" s="33">
        <v>20120208</v>
      </c>
      <c r="B501" s="33"/>
      <c r="C501" s="33" t="s">
        <v>52</v>
      </c>
      <c r="D501" s="33">
        <v>2</v>
      </c>
      <c r="E501" s="14">
        <v>1.5</v>
      </c>
      <c r="F501" s="33"/>
      <c r="G501" s="33">
        <v>1</v>
      </c>
      <c r="H501" s="14">
        <v>2</v>
      </c>
      <c r="I501" s="33">
        <v>0.5</v>
      </c>
      <c r="J501" s="33">
        <v>0.75</v>
      </c>
      <c r="K501" s="33">
        <v>1</v>
      </c>
      <c r="L501" s="33">
        <v>1</v>
      </c>
      <c r="M501" s="23">
        <f t="shared" si="7"/>
        <v>9.75</v>
      </c>
    </row>
    <row r="502" spans="1:13">
      <c r="A502" s="33">
        <v>20120272</v>
      </c>
      <c r="B502" s="33"/>
      <c r="C502" s="33" t="s">
        <v>52</v>
      </c>
      <c r="D502" s="33">
        <v>2</v>
      </c>
      <c r="E502" s="14">
        <v>1.5</v>
      </c>
      <c r="F502" s="33"/>
      <c r="G502" s="33">
        <v>1</v>
      </c>
      <c r="H502" s="14">
        <v>2</v>
      </c>
      <c r="I502" s="33">
        <v>2</v>
      </c>
      <c r="J502" s="14">
        <v>2</v>
      </c>
      <c r="K502" s="33">
        <v>1</v>
      </c>
      <c r="L502" s="33">
        <v>1</v>
      </c>
      <c r="M502" s="23">
        <f t="shared" si="7"/>
        <v>10</v>
      </c>
    </row>
    <row r="503" spans="1:13">
      <c r="A503" s="33">
        <v>20120274</v>
      </c>
      <c r="B503" s="33"/>
      <c r="C503" s="33" t="s">
        <v>52</v>
      </c>
      <c r="D503" s="33">
        <v>2</v>
      </c>
      <c r="E503" s="14">
        <v>1.5</v>
      </c>
      <c r="F503" s="33"/>
      <c r="G503" s="33">
        <v>1</v>
      </c>
      <c r="H503" s="14">
        <v>2</v>
      </c>
      <c r="I503" s="33">
        <v>1</v>
      </c>
      <c r="J503" s="14">
        <v>2</v>
      </c>
      <c r="K503" s="33">
        <v>1</v>
      </c>
      <c r="L503" s="33">
        <v>1</v>
      </c>
      <c r="M503" s="23">
        <f t="shared" si="7"/>
        <v>10</v>
      </c>
    </row>
    <row r="504" spans="1:13">
      <c r="A504" s="33">
        <v>20120279</v>
      </c>
      <c r="B504" s="33"/>
      <c r="C504" s="33" t="s">
        <v>52</v>
      </c>
      <c r="D504" s="33">
        <v>2</v>
      </c>
      <c r="E504" s="14">
        <v>1.5</v>
      </c>
      <c r="F504" s="33"/>
      <c r="G504" s="33"/>
      <c r="H504" s="14">
        <v>1</v>
      </c>
      <c r="I504" s="33">
        <v>1</v>
      </c>
      <c r="J504" s="14">
        <v>2</v>
      </c>
      <c r="K504" s="33">
        <v>1</v>
      </c>
      <c r="L504" s="33">
        <v>1</v>
      </c>
      <c r="M504" s="23">
        <f t="shared" si="7"/>
        <v>9.5</v>
      </c>
    </row>
    <row r="505" spans="1:13">
      <c r="A505" s="33">
        <v>20120281</v>
      </c>
      <c r="B505" s="33"/>
      <c r="C505" s="33" t="s">
        <v>52</v>
      </c>
      <c r="D505" s="33">
        <v>2</v>
      </c>
      <c r="E505" s="14">
        <v>1.5</v>
      </c>
      <c r="F505" s="33"/>
      <c r="G505" s="33">
        <v>1</v>
      </c>
      <c r="H505" s="14">
        <v>2</v>
      </c>
      <c r="I505" s="33">
        <v>2</v>
      </c>
      <c r="J505" s="3"/>
      <c r="K505" s="33">
        <v>1</v>
      </c>
      <c r="L505" s="33">
        <v>1</v>
      </c>
      <c r="M505" s="23">
        <f t="shared" si="7"/>
        <v>10</v>
      </c>
    </row>
    <row r="506" spans="1:13">
      <c r="A506" s="33">
        <v>20120284</v>
      </c>
      <c r="B506" s="33"/>
      <c r="C506" s="33" t="s">
        <v>52</v>
      </c>
      <c r="D506" s="33">
        <v>2</v>
      </c>
      <c r="E506" s="14">
        <v>1.5</v>
      </c>
      <c r="F506" s="33"/>
      <c r="G506" s="33"/>
      <c r="H506" s="14">
        <v>1</v>
      </c>
      <c r="I506" s="33"/>
      <c r="J506" s="14">
        <v>1</v>
      </c>
      <c r="K506" s="33">
        <v>1</v>
      </c>
      <c r="L506" s="33">
        <v>1</v>
      </c>
      <c r="M506" s="23">
        <f t="shared" si="7"/>
        <v>7.5</v>
      </c>
    </row>
    <row r="507" spans="1:13">
      <c r="A507" s="33">
        <v>20120285</v>
      </c>
      <c r="B507" s="33"/>
      <c r="C507" s="33" t="s">
        <v>52</v>
      </c>
      <c r="D507" s="33">
        <v>1.5</v>
      </c>
      <c r="E507" s="14">
        <v>1.5</v>
      </c>
      <c r="F507" s="33"/>
      <c r="G507" s="33">
        <v>1</v>
      </c>
      <c r="H507" s="14">
        <v>2</v>
      </c>
      <c r="I507" s="33">
        <v>1</v>
      </c>
      <c r="J507" s="14">
        <v>2</v>
      </c>
      <c r="K507" s="33">
        <v>1</v>
      </c>
      <c r="L507" s="33">
        <v>1</v>
      </c>
      <c r="M507" s="23">
        <f t="shared" si="7"/>
        <v>10</v>
      </c>
    </row>
    <row r="508" spans="1:13">
      <c r="A508" s="33">
        <v>20120286</v>
      </c>
      <c r="B508" s="33"/>
      <c r="C508" s="33" t="s">
        <v>52</v>
      </c>
      <c r="D508" s="33">
        <v>1.5</v>
      </c>
      <c r="E508" s="14">
        <v>1.5</v>
      </c>
      <c r="F508" s="33"/>
      <c r="G508" s="33">
        <v>1</v>
      </c>
      <c r="H508" s="14">
        <v>2</v>
      </c>
      <c r="I508" s="33">
        <v>1</v>
      </c>
      <c r="J508" s="14">
        <v>2</v>
      </c>
      <c r="K508" s="33">
        <v>1</v>
      </c>
      <c r="L508" s="33">
        <v>1</v>
      </c>
      <c r="M508" s="23">
        <f t="shared" si="7"/>
        <v>10</v>
      </c>
    </row>
    <row r="509" spans="1:13">
      <c r="A509" s="33">
        <v>20120287</v>
      </c>
      <c r="B509" s="33"/>
      <c r="C509" s="33" t="s">
        <v>52</v>
      </c>
      <c r="D509" s="33">
        <v>2</v>
      </c>
      <c r="E509" s="14">
        <v>1.5</v>
      </c>
      <c r="F509" s="33"/>
      <c r="G509" s="33">
        <v>1</v>
      </c>
      <c r="H509" s="14">
        <v>2</v>
      </c>
      <c r="I509" s="33"/>
      <c r="J509" s="14">
        <v>2</v>
      </c>
      <c r="K509" s="33">
        <v>1</v>
      </c>
      <c r="L509" s="33">
        <v>1</v>
      </c>
      <c r="M509" s="23">
        <f t="shared" si="7"/>
        <v>10</v>
      </c>
    </row>
    <row r="510" spans="1:13">
      <c r="A510" s="33">
        <v>20120288</v>
      </c>
      <c r="B510" s="33"/>
      <c r="C510" s="33" t="s">
        <v>52</v>
      </c>
      <c r="D510" s="33">
        <v>2</v>
      </c>
      <c r="E510" s="14">
        <v>1.5</v>
      </c>
      <c r="F510" s="33"/>
      <c r="G510" s="33">
        <v>1</v>
      </c>
      <c r="H510" s="14">
        <v>2</v>
      </c>
      <c r="I510" s="33">
        <v>0.5</v>
      </c>
      <c r="J510" s="33">
        <v>0.75</v>
      </c>
      <c r="K510" s="33">
        <v>1</v>
      </c>
      <c r="L510" s="33">
        <v>1</v>
      </c>
      <c r="M510" s="23">
        <f t="shared" si="7"/>
        <v>9.75</v>
      </c>
    </row>
    <row r="511" spans="1:13">
      <c r="A511" s="33">
        <v>20120290</v>
      </c>
      <c r="B511" s="33"/>
      <c r="C511" s="33" t="s">
        <v>52</v>
      </c>
      <c r="D511" s="33">
        <v>2</v>
      </c>
      <c r="E511" s="14">
        <v>1.5</v>
      </c>
      <c r="F511" s="33"/>
      <c r="G511" s="33">
        <v>1</v>
      </c>
      <c r="H511" s="14">
        <v>1</v>
      </c>
      <c r="I511" s="33">
        <v>1</v>
      </c>
      <c r="J511" s="14">
        <v>2</v>
      </c>
      <c r="K511" s="33">
        <v>1</v>
      </c>
      <c r="L511" s="33">
        <v>1</v>
      </c>
      <c r="M511" s="23">
        <f t="shared" si="7"/>
        <v>10</v>
      </c>
    </row>
    <row r="512" spans="1:13">
      <c r="A512" s="33">
        <v>20120291</v>
      </c>
      <c r="B512" s="33"/>
      <c r="C512" s="33" t="s">
        <v>52</v>
      </c>
      <c r="D512" s="33">
        <v>2</v>
      </c>
      <c r="E512" s="14">
        <v>1.5</v>
      </c>
      <c r="F512" s="33"/>
      <c r="G512" s="33">
        <v>1</v>
      </c>
      <c r="H512" s="14">
        <v>2</v>
      </c>
      <c r="I512" s="33"/>
      <c r="J512" s="14">
        <v>2</v>
      </c>
      <c r="K512" s="33">
        <v>1</v>
      </c>
      <c r="L512" s="33">
        <v>1</v>
      </c>
      <c r="M512" s="23">
        <f t="shared" si="7"/>
        <v>10</v>
      </c>
    </row>
    <row r="513" spans="1:13">
      <c r="A513" s="33">
        <v>20120293</v>
      </c>
      <c r="B513" s="33"/>
      <c r="C513" s="33" t="s">
        <v>52</v>
      </c>
      <c r="D513" s="33">
        <v>2</v>
      </c>
      <c r="E513" s="14">
        <v>1.5</v>
      </c>
      <c r="F513" s="33"/>
      <c r="G513" s="33">
        <v>1</v>
      </c>
      <c r="H513" s="14">
        <v>2</v>
      </c>
      <c r="I513" s="33">
        <v>2</v>
      </c>
      <c r="J513" s="14">
        <v>2</v>
      </c>
      <c r="K513" s="33">
        <v>1</v>
      </c>
      <c r="L513" s="33">
        <v>1</v>
      </c>
      <c r="M513" s="23">
        <f t="shared" si="7"/>
        <v>10</v>
      </c>
    </row>
    <row r="514" spans="1:13">
      <c r="A514" s="33">
        <v>20120296</v>
      </c>
      <c r="B514" s="33"/>
      <c r="C514" s="33" t="s">
        <v>52</v>
      </c>
      <c r="D514" s="33">
        <v>2</v>
      </c>
      <c r="E514" s="14">
        <v>1.5</v>
      </c>
      <c r="F514" s="33"/>
      <c r="G514" s="33">
        <v>1</v>
      </c>
      <c r="H514" s="14">
        <v>0</v>
      </c>
      <c r="I514" s="33"/>
      <c r="J514" s="3"/>
      <c r="K514" s="33">
        <v>1</v>
      </c>
      <c r="L514" s="33">
        <v>1</v>
      </c>
      <c r="M514" s="23">
        <f t="shared" si="7"/>
        <v>6.5</v>
      </c>
    </row>
    <row r="515" spans="1:13">
      <c r="A515" s="33">
        <v>20120297</v>
      </c>
      <c r="B515" s="33"/>
      <c r="C515" s="33" t="s">
        <v>52</v>
      </c>
      <c r="D515" s="33">
        <v>2</v>
      </c>
      <c r="E515" s="14">
        <v>1.5</v>
      </c>
      <c r="F515" s="33"/>
      <c r="G515" s="33">
        <v>1</v>
      </c>
      <c r="H515" s="14">
        <v>2</v>
      </c>
      <c r="I515" s="33">
        <v>2</v>
      </c>
      <c r="J515" s="14">
        <v>2</v>
      </c>
      <c r="K515" s="33">
        <v>1</v>
      </c>
      <c r="L515" s="33">
        <v>1</v>
      </c>
      <c r="M515" s="23">
        <f t="shared" si="7"/>
        <v>10</v>
      </c>
    </row>
    <row r="516" spans="1:13">
      <c r="A516" s="33">
        <v>20120299</v>
      </c>
      <c r="B516" s="33"/>
      <c r="C516" s="33" t="s">
        <v>52</v>
      </c>
      <c r="D516" s="33">
        <v>2</v>
      </c>
      <c r="E516" s="14">
        <v>1.5</v>
      </c>
      <c r="F516" s="33"/>
      <c r="G516" s="33">
        <v>1</v>
      </c>
      <c r="H516" s="14">
        <v>2</v>
      </c>
      <c r="I516" s="33">
        <v>2</v>
      </c>
      <c r="J516" s="14">
        <v>2</v>
      </c>
      <c r="K516" s="33">
        <v>1</v>
      </c>
      <c r="L516" s="33">
        <v>1</v>
      </c>
      <c r="M516" s="23">
        <f t="shared" si="7"/>
        <v>10</v>
      </c>
    </row>
    <row r="517" spans="1:13">
      <c r="A517" s="33">
        <v>20120301</v>
      </c>
      <c r="B517" s="33"/>
      <c r="C517" s="33" t="s">
        <v>52</v>
      </c>
      <c r="D517" s="33">
        <v>2</v>
      </c>
      <c r="E517" s="14">
        <v>1.5</v>
      </c>
      <c r="F517" s="33"/>
      <c r="G517" s="33">
        <v>1</v>
      </c>
      <c r="H517" s="14">
        <v>0</v>
      </c>
      <c r="I517" s="33">
        <v>2</v>
      </c>
      <c r="J517" s="3"/>
      <c r="K517" s="33">
        <v>1</v>
      </c>
      <c r="L517" s="33">
        <v>1</v>
      </c>
      <c r="M517" s="23">
        <f t="shared" si="7"/>
        <v>8.5</v>
      </c>
    </row>
    <row r="518" spans="1:13">
      <c r="A518" s="33">
        <v>20120303</v>
      </c>
      <c r="B518" s="33"/>
      <c r="C518" s="33" t="s">
        <v>52</v>
      </c>
      <c r="D518" s="33">
        <v>2</v>
      </c>
      <c r="E518" s="14">
        <v>1.5</v>
      </c>
      <c r="F518" s="33"/>
      <c r="G518" s="33">
        <v>1</v>
      </c>
      <c r="H518" s="14">
        <v>0</v>
      </c>
      <c r="I518" s="33">
        <v>2</v>
      </c>
      <c r="J518" s="3"/>
      <c r="K518" s="33">
        <v>1</v>
      </c>
      <c r="L518" s="33">
        <v>1</v>
      </c>
      <c r="M518" s="23">
        <f t="shared" si="7"/>
        <v>8.5</v>
      </c>
    </row>
    <row r="519" spans="1:13">
      <c r="A519" s="33">
        <v>20120305</v>
      </c>
      <c r="B519" s="33"/>
      <c r="C519" s="33" t="s">
        <v>52</v>
      </c>
      <c r="D519" s="33">
        <v>2</v>
      </c>
      <c r="E519" s="14">
        <v>1.5</v>
      </c>
      <c r="F519" s="33"/>
      <c r="G519" s="33">
        <v>1</v>
      </c>
      <c r="H519" s="14">
        <v>1</v>
      </c>
      <c r="I519" s="33">
        <v>2</v>
      </c>
      <c r="J519" s="14">
        <v>1</v>
      </c>
      <c r="K519" s="33">
        <v>1</v>
      </c>
      <c r="L519" s="33">
        <v>1</v>
      </c>
      <c r="M519" s="23">
        <f t="shared" ref="M519:M582" si="8">MIN(SUM(D519:L519),10)</f>
        <v>10</v>
      </c>
    </row>
    <row r="520" spans="1:13">
      <c r="A520" s="33">
        <v>20120308</v>
      </c>
      <c r="B520" s="33"/>
      <c r="C520" s="33" t="s">
        <v>52</v>
      </c>
      <c r="D520" s="33">
        <v>2</v>
      </c>
      <c r="E520" s="14">
        <v>1.5</v>
      </c>
      <c r="F520" s="33"/>
      <c r="G520" s="33">
        <v>1</v>
      </c>
      <c r="H520" s="14">
        <v>1</v>
      </c>
      <c r="I520" s="33">
        <v>2</v>
      </c>
      <c r="J520" s="14">
        <v>2</v>
      </c>
      <c r="K520" s="33">
        <v>1</v>
      </c>
      <c r="L520" s="33">
        <v>1</v>
      </c>
      <c r="M520" s="23">
        <f t="shared" si="8"/>
        <v>10</v>
      </c>
    </row>
    <row r="521" spans="1:13">
      <c r="A521" s="33">
        <v>20120309</v>
      </c>
      <c r="B521" s="33"/>
      <c r="C521" s="33" t="s">
        <v>52</v>
      </c>
      <c r="D521" s="33">
        <v>2</v>
      </c>
      <c r="E521" s="14">
        <v>1.5</v>
      </c>
      <c r="F521" s="33"/>
      <c r="G521" s="33"/>
      <c r="H521" s="33"/>
      <c r="I521" s="33"/>
      <c r="J521" s="76"/>
      <c r="K521" s="3"/>
      <c r="L521" s="3"/>
      <c r="M521" s="23">
        <f t="shared" si="8"/>
        <v>3.5</v>
      </c>
    </row>
    <row r="522" spans="1:13">
      <c r="A522" s="33">
        <v>20120403</v>
      </c>
      <c r="B522" s="33"/>
      <c r="C522" s="33" t="s">
        <v>52</v>
      </c>
      <c r="D522" s="33"/>
      <c r="E522" s="14">
        <v>1.5</v>
      </c>
      <c r="F522" s="33"/>
      <c r="G522" s="33">
        <v>1</v>
      </c>
      <c r="H522" s="14">
        <v>0</v>
      </c>
      <c r="I522" s="33">
        <v>2</v>
      </c>
      <c r="J522" s="14">
        <v>2</v>
      </c>
      <c r="K522" s="33">
        <v>1</v>
      </c>
      <c r="L522" s="33">
        <v>1</v>
      </c>
      <c r="M522" s="23">
        <f t="shared" si="8"/>
        <v>8.5</v>
      </c>
    </row>
    <row r="523" spans="1:13">
      <c r="A523" s="33">
        <v>20120447</v>
      </c>
      <c r="B523" s="33"/>
      <c r="C523" s="33" t="s">
        <v>52</v>
      </c>
      <c r="D523" s="33">
        <v>2</v>
      </c>
      <c r="E523" s="14">
        <v>1.5</v>
      </c>
      <c r="F523" s="33"/>
      <c r="G523" s="33">
        <v>1</v>
      </c>
      <c r="H523" s="14">
        <v>2</v>
      </c>
      <c r="I523" s="33">
        <v>2</v>
      </c>
      <c r="J523" s="14">
        <v>2</v>
      </c>
      <c r="K523" s="33">
        <v>1</v>
      </c>
      <c r="L523" s="33">
        <v>1</v>
      </c>
      <c r="M523" s="23">
        <f t="shared" si="8"/>
        <v>10</v>
      </c>
    </row>
    <row r="524" spans="1:13">
      <c r="A524" s="33">
        <v>20120256</v>
      </c>
      <c r="B524" s="33"/>
      <c r="C524" s="33" t="s">
        <v>53</v>
      </c>
      <c r="D524" s="13">
        <v>1</v>
      </c>
      <c r="E524" s="13">
        <v>1.5</v>
      </c>
      <c r="F524" s="33"/>
      <c r="G524" s="13">
        <v>1</v>
      </c>
      <c r="H524" s="13">
        <v>1</v>
      </c>
      <c r="I524" s="16">
        <v>1</v>
      </c>
      <c r="J524" s="16">
        <v>1</v>
      </c>
      <c r="K524" s="13">
        <v>1</v>
      </c>
      <c r="L524" s="13">
        <v>1</v>
      </c>
      <c r="M524" s="23">
        <f t="shared" si="8"/>
        <v>8.5</v>
      </c>
    </row>
    <row r="525" spans="1:13">
      <c r="A525" s="33">
        <v>20120257</v>
      </c>
      <c r="B525" s="33"/>
      <c r="C525" s="33" t="s">
        <v>53</v>
      </c>
      <c r="D525" s="13">
        <v>1</v>
      </c>
      <c r="E525" s="13">
        <v>1.5</v>
      </c>
      <c r="F525" s="33"/>
      <c r="G525" s="13">
        <v>1</v>
      </c>
      <c r="H525" s="13">
        <v>2</v>
      </c>
      <c r="I525" s="16">
        <v>1</v>
      </c>
      <c r="J525" s="16">
        <v>1</v>
      </c>
      <c r="K525" s="3"/>
      <c r="L525" s="13">
        <v>1</v>
      </c>
      <c r="M525" s="23">
        <f t="shared" si="8"/>
        <v>8.5</v>
      </c>
    </row>
    <row r="526" spans="1:13">
      <c r="A526" s="33">
        <v>20120258</v>
      </c>
      <c r="B526" s="33"/>
      <c r="C526" s="33" t="s">
        <v>53</v>
      </c>
      <c r="D526" s="13">
        <v>1</v>
      </c>
      <c r="E526" s="13">
        <v>1.5</v>
      </c>
      <c r="F526" s="33"/>
      <c r="G526" s="13">
        <v>1</v>
      </c>
      <c r="H526" s="13">
        <v>1</v>
      </c>
      <c r="I526" s="16">
        <v>1</v>
      </c>
      <c r="J526" s="16">
        <v>1</v>
      </c>
      <c r="K526" s="13">
        <v>1</v>
      </c>
      <c r="L526" s="3"/>
      <c r="M526" s="23">
        <f t="shared" si="8"/>
        <v>7.5</v>
      </c>
    </row>
    <row r="527" spans="1:13">
      <c r="A527" s="33">
        <v>20120259</v>
      </c>
      <c r="B527" s="33"/>
      <c r="C527" s="33" t="s">
        <v>53</v>
      </c>
      <c r="D527" s="13">
        <v>1</v>
      </c>
      <c r="E527" s="13">
        <v>1.5</v>
      </c>
      <c r="F527" s="33"/>
      <c r="G527" s="13">
        <v>1</v>
      </c>
      <c r="H527" s="33"/>
      <c r="I527" s="16">
        <v>1</v>
      </c>
      <c r="J527" s="16">
        <v>1</v>
      </c>
      <c r="K527" s="3"/>
      <c r="L527" s="13">
        <v>1</v>
      </c>
      <c r="M527" s="23">
        <f t="shared" si="8"/>
        <v>6.5</v>
      </c>
    </row>
    <row r="528" spans="1:13">
      <c r="A528" s="33">
        <v>20120260</v>
      </c>
      <c r="B528" s="33"/>
      <c r="C528" s="33" t="s">
        <v>53</v>
      </c>
      <c r="D528" s="13">
        <v>1</v>
      </c>
      <c r="E528" s="33"/>
      <c r="F528" s="33"/>
      <c r="G528" s="13">
        <v>1</v>
      </c>
      <c r="H528" s="33"/>
      <c r="I528" s="16">
        <v>1</v>
      </c>
      <c r="J528" s="16">
        <v>1</v>
      </c>
      <c r="K528" s="13">
        <v>1</v>
      </c>
      <c r="L528" s="3"/>
      <c r="M528" s="23">
        <f t="shared" si="8"/>
        <v>5</v>
      </c>
    </row>
    <row r="529" spans="1:13">
      <c r="A529" s="33">
        <v>20120261</v>
      </c>
      <c r="B529" s="33"/>
      <c r="C529" s="33" t="s">
        <v>53</v>
      </c>
      <c r="D529" s="13">
        <v>1</v>
      </c>
      <c r="E529" s="13">
        <v>1.5</v>
      </c>
      <c r="F529" s="33"/>
      <c r="G529" s="13">
        <v>1</v>
      </c>
      <c r="H529" s="13">
        <v>2</v>
      </c>
      <c r="I529" s="16">
        <v>1</v>
      </c>
      <c r="J529" s="16">
        <v>1</v>
      </c>
      <c r="K529" s="13">
        <v>1</v>
      </c>
      <c r="L529" s="13">
        <v>1</v>
      </c>
      <c r="M529" s="23">
        <f t="shared" si="8"/>
        <v>9.5</v>
      </c>
    </row>
    <row r="530" spans="1:13">
      <c r="A530" s="33">
        <v>20120262</v>
      </c>
      <c r="B530" s="33"/>
      <c r="C530" s="33" t="s">
        <v>53</v>
      </c>
      <c r="D530" s="13">
        <v>1</v>
      </c>
      <c r="E530" s="13">
        <v>1.5</v>
      </c>
      <c r="F530" s="33"/>
      <c r="G530" s="13">
        <v>1</v>
      </c>
      <c r="H530" s="13">
        <v>1</v>
      </c>
      <c r="I530" s="16">
        <v>1</v>
      </c>
      <c r="J530" s="16">
        <v>1</v>
      </c>
      <c r="K530" s="13">
        <v>1</v>
      </c>
      <c r="L530" s="13">
        <v>1</v>
      </c>
      <c r="M530" s="23">
        <f t="shared" si="8"/>
        <v>8.5</v>
      </c>
    </row>
    <row r="531" spans="1:13">
      <c r="A531" s="33">
        <v>20120263</v>
      </c>
      <c r="B531" s="33"/>
      <c r="C531" s="33" t="s">
        <v>53</v>
      </c>
      <c r="D531" s="13">
        <v>1</v>
      </c>
      <c r="E531" s="13">
        <v>1.5</v>
      </c>
      <c r="F531" s="33"/>
      <c r="G531" s="13">
        <v>1</v>
      </c>
      <c r="H531" s="13">
        <v>1</v>
      </c>
      <c r="I531" s="16">
        <v>1</v>
      </c>
      <c r="J531" s="16">
        <v>1</v>
      </c>
      <c r="K531" s="13">
        <v>1</v>
      </c>
      <c r="L531" s="13">
        <v>1</v>
      </c>
      <c r="M531" s="23">
        <f t="shared" si="8"/>
        <v>8.5</v>
      </c>
    </row>
    <row r="532" spans="1:13">
      <c r="A532" s="33">
        <v>20120264</v>
      </c>
      <c r="B532" s="33"/>
      <c r="C532" s="33" t="s">
        <v>53</v>
      </c>
      <c r="D532" s="13">
        <v>1</v>
      </c>
      <c r="E532" s="33"/>
      <c r="F532" s="33"/>
      <c r="G532" s="13">
        <v>1</v>
      </c>
      <c r="H532" s="13">
        <v>1</v>
      </c>
      <c r="I532" s="16">
        <v>1</v>
      </c>
      <c r="J532" s="3"/>
      <c r="K532" s="13">
        <v>1</v>
      </c>
      <c r="L532" s="13">
        <v>1</v>
      </c>
      <c r="M532" s="23">
        <f t="shared" si="8"/>
        <v>6</v>
      </c>
    </row>
    <row r="533" spans="1:13">
      <c r="A533" s="33">
        <v>20120266</v>
      </c>
      <c r="B533" s="33"/>
      <c r="C533" s="33" t="s">
        <v>53</v>
      </c>
      <c r="D533" s="13">
        <v>1</v>
      </c>
      <c r="E533" s="13">
        <v>1.5</v>
      </c>
      <c r="F533" s="33"/>
      <c r="G533" s="33"/>
      <c r="H533" s="13">
        <v>1</v>
      </c>
      <c r="I533" s="16">
        <v>1</v>
      </c>
      <c r="J533" s="16">
        <v>1</v>
      </c>
      <c r="K533" s="13">
        <v>1</v>
      </c>
      <c r="L533" s="3"/>
      <c r="M533" s="23">
        <f t="shared" si="8"/>
        <v>6.5</v>
      </c>
    </row>
    <row r="534" spans="1:13">
      <c r="A534" s="33">
        <v>20120267</v>
      </c>
      <c r="B534" s="33"/>
      <c r="C534" s="33" t="s">
        <v>53</v>
      </c>
      <c r="D534" s="13">
        <v>1</v>
      </c>
      <c r="E534" s="13">
        <v>1.5</v>
      </c>
      <c r="F534" s="33"/>
      <c r="G534" s="33"/>
      <c r="H534" s="13">
        <v>1</v>
      </c>
      <c r="I534" s="16">
        <v>1</v>
      </c>
      <c r="J534" s="3"/>
      <c r="K534" s="13">
        <v>1</v>
      </c>
      <c r="L534" s="13">
        <v>1</v>
      </c>
      <c r="M534" s="23">
        <f t="shared" si="8"/>
        <v>6.5</v>
      </c>
    </row>
    <row r="535" spans="1:13">
      <c r="A535" s="33">
        <v>20120268</v>
      </c>
      <c r="B535" s="33"/>
      <c r="C535" s="33" t="s">
        <v>53</v>
      </c>
      <c r="D535" s="13">
        <v>1</v>
      </c>
      <c r="E535" s="13">
        <v>1.5</v>
      </c>
      <c r="F535" s="33"/>
      <c r="G535" s="13">
        <v>1</v>
      </c>
      <c r="H535" s="13">
        <v>1</v>
      </c>
      <c r="I535" s="16">
        <v>1</v>
      </c>
      <c r="J535" s="16">
        <v>1</v>
      </c>
      <c r="K535" s="13">
        <v>1</v>
      </c>
      <c r="L535" s="13">
        <v>1</v>
      </c>
      <c r="M535" s="23">
        <f t="shared" si="8"/>
        <v>8.5</v>
      </c>
    </row>
    <row r="536" spans="1:13">
      <c r="A536" s="33">
        <v>20120269</v>
      </c>
      <c r="B536" s="33"/>
      <c r="C536" s="33" t="s">
        <v>53</v>
      </c>
      <c r="D536" s="13">
        <v>1</v>
      </c>
      <c r="E536" s="33"/>
      <c r="F536" s="33"/>
      <c r="G536" s="13">
        <v>1</v>
      </c>
      <c r="H536" s="13">
        <v>1</v>
      </c>
      <c r="I536" s="16">
        <v>1</v>
      </c>
      <c r="J536" s="16">
        <v>1</v>
      </c>
      <c r="K536" s="13">
        <v>1</v>
      </c>
      <c r="L536" s="3"/>
      <c r="M536" s="23">
        <f t="shared" si="8"/>
        <v>6</v>
      </c>
    </row>
    <row r="537" spans="1:13">
      <c r="A537" s="33">
        <v>20120270</v>
      </c>
      <c r="B537" s="33"/>
      <c r="C537" s="33" t="s">
        <v>53</v>
      </c>
      <c r="D537" s="13">
        <v>1</v>
      </c>
      <c r="E537" s="13">
        <v>1.5</v>
      </c>
      <c r="F537" s="33"/>
      <c r="G537" s="13">
        <v>1</v>
      </c>
      <c r="H537" s="13">
        <v>1</v>
      </c>
      <c r="I537" s="16">
        <v>1</v>
      </c>
      <c r="J537" s="16">
        <v>1</v>
      </c>
      <c r="K537" s="13">
        <v>1</v>
      </c>
      <c r="L537" s="13">
        <v>1</v>
      </c>
      <c r="M537" s="23">
        <f t="shared" si="8"/>
        <v>8.5</v>
      </c>
    </row>
    <row r="538" spans="1:13">
      <c r="A538" s="33">
        <v>20120271</v>
      </c>
      <c r="B538" s="33"/>
      <c r="C538" s="33" t="s">
        <v>53</v>
      </c>
      <c r="D538" s="13">
        <v>1</v>
      </c>
      <c r="E538" s="13">
        <v>1.5</v>
      </c>
      <c r="F538" s="33"/>
      <c r="G538" s="13">
        <v>1</v>
      </c>
      <c r="H538" s="13">
        <v>1</v>
      </c>
      <c r="I538" s="16">
        <v>1</v>
      </c>
      <c r="J538" s="16">
        <v>1</v>
      </c>
      <c r="K538" s="3"/>
      <c r="L538" s="3"/>
      <c r="M538" s="23">
        <f t="shared" si="8"/>
        <v>6.5</v>
      </c>
    </row>
    <row r="539" spans="1:13">
      <c r="A539" s="33">
        <v>20120273</v>
      </c>
      <c r="B539" s="33"/>
      <c r="C539" s="33" t="s">
        <v>53</v>
      </c>
      <c r="D539" s="13">
        <v>1</v>
      </c>
      <c r="E539" s="13">
        <v>1.5</v>
      </c>
      <c r="F539" s="33"/>
      <c r="G539" s="13">
        <v>1</v>
      </c>
      <c r="H539" s="13">
        <v>2</v>
      </c>
      <c r="I539" s="16">
        <v>1</v>
      </c>
      <c r="J539" s="16">
        <v>1</v>
      </c>
      <c r="K539" s="3"/>
      <c r="L539" s="13">
        <v>1</v>
      </c>
      <c r="M539" s="23">
        <f t="shared" si="8"/>
        <v>8.5</v>
      </c>
    </row>
    <row r="540" spans="1:13">
      <c r="A540" s="33">
        <v>20120276</v>
      </c>
      <c r="B540" s="33"/>
      <c r="C540" s="33" t="s">
        <v>53</v>
      </c>
      <c r="D540" s="13">
        <v>1</v>
      </c>
      <c r="E540" s="13">
        <v>1.5</v>
      </c>
      <c r="F540" s="33"/>
      <c r="G540" s="13">
        <v>1</v>
      </c>
      <c r="H540" s="13">
        <v>1</v>
      </c>
      <c r="I540" s="16">
        <v>1</v>
      </c>
      <c r="J540" s="16">
        <v>1</v>
      </c>
      <c r="K540" s="13">
        <v>1</v>
      </c>
      <c r="L540" s="13">
        <v>1</v>
      </c>
      <c r="M540" s="23">
        <f t="shared" si="8"/>
        <v>8.5</v>
      </c>
    </row>
    <row r="541" spans="1:13">
      <c r="A541" s="33">
        <v>20120277</v>
      </c>
      <c r="B541" s="33"/>
      <c r="C541" s="33" t="s">
        <v>53</v>
      </c>
      <c r="D541" s="13">
        <v>1</v>
      </c>
      <c r="E541" s="13">
        <v>1.5</v>
      </c>
      <c r="F541" s="33"/>
      <c r="G541" s="13">
        <v>1</v>
      </c>
      <c r="H541" s="13">
        <v>1</v>
      </c>
      <c r="I541" s="16">
        <v>1</v>
      </c>
      <c r="J541" s="16">
        <v>1</v>
      </c>
      <c r="K541" s="13">
        <v>1</v>
      </c>
      <c r="L541" s="13">
        <v>1</v>
      </c>
      <c r="M541" s="23">
        <f t="shared" si="8"/>
        <v>8.5</v>
      </c>
    </row>
    <row r="542" spans="1:13">
      <c r="A542" s="33">
        <v>20120280</v>
      </c>
      <c r="B542" s="33"/>
      <c r="C542" s="33" t="s">
        <v>53</v>
      </c>
      <c r="D542" s="13">
        <v>1</v>
      </c>
      <c r="E542" s="13">
        <v>1.5</v>
      </c>
      <c r="F542" s="33"/>
      <c r="G542" s="13">
        <v>1</v>
      </c>
      <c r="H542" s="13">
        <v>1</v>
      </c>
      <c r="I542" s="16">
        <v>1</v>
      </c>
      <c r="J542" s="16">
        <v>1</v>
      </c>
      <c r="K542" s="3"/>
      <c r="L542" s="13">
        <v>1</v>
      </c>
      <c r="M542" s="23">
        <f t="shared" si="8"/>
        <v>7.5</v>
      </c>
    </row>
    <row r="543" spans="1:13">
      <c r="A543" s="33">
        <v>20120292</v>
      </c>
      <c r="B543" s="33"/>
      <c r="C543" s="33" t="s">
        <v>53</v>
      </c>
      <c r="D543" s="13">
        <v>1</v>
      </c>
      <c r="E543" s="13">
        <v>1.5</v>
      </c>
      <c r="F543" s="33"/>
      <c r="G543" s="13">
        <v>1</v>
      </c>
      <c r="H543" s="13">
        <v>1</v>
      </c>
      <c r="I543" s="16">
        <v>1</v>
      </c>
      <c r="J543" s="16">
        <v>1</v>
      </c>
      <c r="K543" s="13">
        <v>1</v>
      </c>
      <c r="L543" s="3"/>
      <c r="M543" s="23">
        <f t="shared" si="8"/>
        <v>7.5</v>
      </c>
    </row>
    <row r="544" spans="1:13">
      <c r="A544" s="33">
        <v>20120295</v>
      </c>
      <c r="B544" s="33"/>
      <c r="C544" s="33" t="s">
        <v>53</v>
      </c>
      <c r="D544" s="13">
        <v>2</v>
      </c>
      <c r="E544" s="13">
        <v>1.5</v>
      </c>
      <c r="F544" s="33"/>
      <c r="G544" s="13">
        <v>1</v>
      </c>
      <c r="H544" s="33"/>
      <c r="I544" s="16">
        <v>1</v>
      </c>
      <c r="J544" s="3"/>
      <c r="K544" s="13">
        <v>1</v>
      </c>
      <c r="L544" s="13">
        <v>1</v>
      </c>
      <c r="M544" s="23">
        <f t="shared" si="8"/>
        <v>7.5</v>
      </c>
    </row>
    <row r="545" spans="1:13">
      <c r="A545" s="33">
        <v>20120300</v>
      </c>
      <c r="B545" s="33"/>
      <c r="C545" s="33" t="s">
        <v>53</v>
      </c>
      <c r="D545" s="13">
        <v>1</v>
      </c>
      <c r="E545" s="13">
        <v>1.5</v>
      </c>
      <c r="F545" s="33"/>
      <c r="G545" s="13">
        <v>1</v>
      </c>
      <c r="H545" s="13">
        <v>1</v>
      </c>
      <c r="I545" s="16">
        <v>1</v>
      </c>
      <c r="J545" s="16">
        <v>1</v>
      </c>
      <c r="K545" s="13">
        <v>1</v>
      </c>
      <c r="L545" s="3"/>
      <c r="M545" s="23">
        <f t="shared" si="8"/>
        <v>7.5</v>
      </c>
    </row>
    <row r="546" spans="1:13">
      <c r="A546" s="33">
        <v>20120315</v>
      </c>
      <c r="B546" s="33"/>
      <c r="C546" s="33" t="s">
        <v>53</v>
      </c>
      <c r="D546" s="13">
        <v>1</v>
      </c>
      <c r="E546" s="13">
        <v>1.5</v>
      </c>
      <c r="F546" s="33"/>
      <c r="G546" s="13">
        <v>1</v>
      </c>
      <c r="H546" s="13">
        <v>1</v>
      </c>
      <c r="I546" s="16">
        <v>1</v>
      </c>
      <c r="J546" s="3"/>
      <c r="K546" s="13">
        <v>1</v>
      </c>
      <c r="L546" s="3"/>
      <c r="M546" s="23">
        <f t="shared" si="8"/>
        <v>6.5</v>
      </c>
    </row>
    <row r="547" spans="1:13">
      <c r="A547" s="33">
        <v>20120338</v>
      </c>
      <c r="B547" s="33"/>
      <c r="C547" s="33" t="s">
        <v>53</v>
      </c>
      <c r="D547" s="13">
        <v>1</v>
      </c>
      <c r="E547" s="13">
        <v>1.5</v>
      </c>
      <c r="F547" s="33"/>
      <c r="G547" s="33"/>
      <c r="H547" s="13">
        <v>1</v>
      </c>
      <c r="I547" s="16">
        <v>1</v>
      </c>
      <c r="J547" s="16">
        <v>1</v>
      </c>
      <c r="K547" s="3"/>
      <c r="L547" s="3"/>
      <c r="M547" s="23">
        <f t="shared" si="8"/>
        <v>5.5</v>
      </c>
    </row>
    <row r="548" spans="1:13">
      <c r="A548" s="33">
        <v>20100002</v>
      </c>
      <c r="B548" s="33"/>
      <c r="C548" s="33" t="s">
        <v>54</v>
      </c>
      <c r="D548" s="36">
        <v>1</v>
      </c>
      <c r="E548" s="36">
        <v>1.5</v>
      </c>
      <c r="F548" s="33"/>
      <c r="G548" s="27">
        <v>1</v>
      </c>
      <c r="H548" s="27">
        <v>1</v>
      </c>
      <c r="I548" s="16">
        <v>1</v>
      </c>
      <c r="J548" s="3"/>
      <c r="K548" s="27">
        <v>2</v>
      </c>
      <c r="L548" s="33">
        <v>1</v>
      </c>
      <c r="M548" s="23">
        <f t="shared" si="8"/>
        <v>8.5</v>
      </c>
    </row>
    <row r="549" spans="1:13">
      <c r="A549" s="33">
        <v>20120001</v>
      </c>
      <c r="B549" s="33"/>
      <c r="C549" s="33" t="s">
        <v>54</v>
      </c>
      <c r="D549" s="36">
        <v>1</v>
      </c>
      <c r="E549" s="36">
        <v>1.5</v>
      </c>
      <c r="F549" s="33"/>
      <c r="G549" s="36">
        <v>2</v>
      </c>
      <c r="H549" s="36">
        <v>1</v>
      </c>
      <c r="I549" s="16">
        <v>1</v>
      </c>
      <c r="J549" s="3"/>
      <c r="K549" s="16">
        <v>1</v>
      </c>
      <c r="L549" s="16">
        <v>1</v>
      </c>
      <c r="M549" s="23">
        <f t="shared" si="8"/>
        <v>8.5</v>
      </c>
    </row>
    <row r="550" spans="1:13">
      <c r="A550" s="33">
        <v>20120002</v>
      </c>
      <c r="B550" s="33"/>
      <c r="C550" s="33" t="s">
        <v>54</v>
      </c>
      <c r="D550" s="36">
        <v>1</v>
      </c>
      <c r="E550" s="36">
        <v>1.5</v>
      </c>
      <c r="F550" s="33"/>
      <c r="G550" s="36">
        <v>2</v>
      </c>
      <c r="H550" s="36">
        <v>1</v>
      </c>
      <c r="I550" s="16">
        <v>1</v>
      </c>
      <c r="J550" s="3"/>
      <c r="K550" s="3"/>
      <c r="L550" s="3"/>
      <c r="M550" s="23">
        <f t="shared" si="8"/>
        <v>6.5</v>
      </c>
    </row>
    <row r="551" spans="1:13">
      <c r="A551" s="33">
        <v>20120003</v>
      </c>
      <c r="B551" s="33"/>
      <c r="C551" s="33" t="s">
        <v>54</v>
      </c>
      <c r="D551" s="36">
        <v>1</v>
      </c>
      <c r="E551" s="6"/>
      <c r="F551" s="33"/>
      <c r="G551" s="36">
        <v>1</v>
      </c>
      <c r="H551" s="36">
        <v>1</v>
      </c>
      <c r="I551" s="16">
        <v>1</v>
      </c>
      <c r="J551" s="36">
        <v>1</v>
      </c>
      <c r="K551" s="3"/>
      <c r="L551" s="16">
        <v>1</v>
      </c>
      <c r="M551" s="23">
        <f t="shared" si="8"/>
        <v>6</v>
      </c>
    </row>
    <row r="552" spans="1:13">
      <c r="A552" s="33">
        <v>20120004</v>
      </c>
      <c r="B552" s="33"/>
      <c r="C552" s="33" t="s">
        <v>54</v>
      </c>
      <c r="D552" s="36">
        <v>1</v>
      </c>
      <c r="E552" s="36">
        <v>1.5</v>
      </c>
      <c r="F552" s="33"/>
      <c r="G552" s="36">
        <v>1</v>
      </c>
      <c r="H552" s="36">
        <v>1</v>
      </c>
      <c r="I552" s="16">
        <v>1</v>
      </c>
      <c r="J552" s="36">
        <v>2</v>
      </c>
      <c r="K552" s="16">
        <v>1</v>
      </c>
      <c r="L552" s="16">
        <v>2</v>
      </c>
      <c r="M552" s="23">
        <f t="shared" si="8"/>
        <v>10</v>
      </c>
    </row>
    <row r="553" spans="1:13">
      <c r="A553" s="33">
        <v>20120007</v>
      </c>
      <c r="B553" s="33"/>
      <c r="C553" s="33" t="s">
        <v>54</v>
      </c>
      <c r="D553" s="36">
        <v>1</v>
      </c>
      <c r="E553" s="36">
        <v>1.5</v>
      </c>
      <c r="F553" s="33"/>
      <c r="G553" s="36">
        <v>1</v>
      </c>
      <c r="H553" s="36">
        <v>1</v>
      </c>
      <c r="I553" s="16">
        <v>1</v>
      </c>
      <c r="J553" s="36">
        <v>1</v>
      </c>
      <c r="K553" s="16">
        <v>1</v>
      </c>
      <c r="L553" s="16">
        <v>1</v>
      </c>
      <c r="M553" s="23">
        <f t="shared" si="8"/>
        <v>8.5</v>
      </c>
    </row>
    <row r="554" spans="1:13">
      <c r="A554" s="33">
        <v>20120011</v>
      </c>
      <c r="B554" s="33"/>
      <c r="C554" s="33" t="s">
        <v>54</v>
      </c>
      <c r="D554" s="36">
        <v>1</v>
      </c>
      <c r="E554" s="36">
        <v>1.5</v>
      </c>
      <c r="F554" s="33"/>
      <c r="G554" s="36">
        <v>1</v>
      </c>
      <c r="H554" s="36">
        <v>1</v>
      </c>
      <c r="I554" s="16">
        <v>1</v>
      </c>
      <c r="J554" s="36">
        <v>1</v>
      </c>
      <c r="K554" s="16">
        <v>1</v>
      </c>
      <c r="L554" s="16">
        <v>2</v>
      </c>
      <c r="M554" s="23">
        <f t="shared" si="8"/>
        <v>9.5</v>
      </c>
    </row>
    <row r="555" spans="1:13">
      <c r="A555" s="33">
        <v>20120012</v>
      </c>
      <c r="B555" s="33"/>
      <c r="C555" s="33" t="s">
        <v>54</v>
      </c>
      <c r="D555" s="36">
        <v>1</v>
      </c>
      <c r="E555" s="36">
        <v>1.5</v>
      </c>
      <c r="F555" s="33"/>
      <c r="G555" s="36">
        <v>1</v>
      </c>
      <c r="H555" s="36">
        <v>1</v>
      </c>
      <c r="I555" s="16">
        <v>1</v>
      </c>
      <c r="J555" s="36">
        <v>1</v>
      </c>
      <c r="K555" s="3"/>
      <c r="L555" s="3"/>
      <c r="M555" s="23">
        <f t="shared" si="8"/>
        <v>6.5</v>
      </c>
    </row>
    <row r="556" spans="1:13">
      <c r="A556" s="33">
        <v>20120013</v>
      </c>
      <c r="B556" s="33"/>
      <c r="C556" s="33" t="s">
        <v>54</v>
      </c>
      <c r="D556" s="33"/>
      <c r="E556" s="36">
        <v>1.5</v>
      </c>
      <c r="F556" s="33"/>
      <c r="G556" s="36">
        <v>1</v>
      </c>
      <c r="H556" s="33"/>
      <c r="I556" s="16">
        <v>1</v>
      </c>
      <c r="J556" s="3"/>
      <c r="K556" s="3"/>
      <c r="L556" s="16">
        <v>1</v>
      </c>
      <c r="M556" s="23">
        <f t="shared" si="8"/>
        <v>4.5</v>
      </c>
    </row>
    <row r="557" spans="1:13">
      <c r="A557" s="33">
        <v>20120014</v>
      </c>
      <c r="B557" s="33"/>
      <c r="C557" s="33" t="s">
        <v>54</v>
      </c>
      <c r="D557" s="36">
        <v>1</v>
      </c>
      <c r="E557" s="36">
        <v>1.5</v>
      </c>
      <c r="F557" s="33"/>
      <c r="G557" s="36">
        <v>1</v>
      </c>
      <c r="H557" s="36">
        <v>1</v>
      </c>
      <c r="I557" s="16">
        <v>1</v>
      </c>
      <c r="J557" s="36">
        <v>1</v>
      </c>
      <c r="K557" s="3"/>
      <c r="L557" s="16">
        <v>1</v>
      </c>
      <c r="M557" s="23">
        <f t="shared" si="8"/>
        <v>7.5</v>
      </c>
    </row>
    <row r="558" spans="1:13">
      <c r="A558" s="33">
        <v>20120015</v>
      </c>
      <c r="B558" s="33"/>
      <c r="C558" s="33" t="s">
        <v>54</v>
      </c>
      <c r="D558" s="36">
        <v>1</v>
      </c>
      <c r="E558" s="36">
        <v>1.5</v>
      </c>
      <c r="F558" s="33"/>
      <c r="G558" s="36">
        <v>1</v>
      </c>
      <c r="H558" s="36">
        <v>1</v>
      </c>
      <c r="I558" s="16">
        <v>1</v>
      </c>
      <c r="J558" s="36">
        <v>1</v>
      </c>
      <c r="K558" s="16">
        <v>1</v>
      </c>
      <c r="L558" s="16">
        <v>1</v>
      </c>
      <c r="M558" s="23">
        <f t="shared" si="8"/>
        <v>8.5</v>
      </c>
    </row>
    <row r="559" spans="1:13">
      <c r="A559" s="33">
        <v>20120016</v>
      </c>
      <c r="B559" s="33"/>
      <c r="C559" s="33" t="s">
        <v>54</v>
      </c>
      <c r="D559" s="33"/>
      <c r="E559" s="6"/>
      <c r="F559" s="33"/>
      <c r="G559" s="33"/>
      <c r="H559" s="33"/>
      <c r="I559" s="16">
        <v>1</v>
      </c>
      <c r="J559" s="3"/>
      <c r="K559" s="3"/>
      <c r="L559" s="3"/>
      <c r="M559" s="23">
        <f t="shared" si="8"/>
        <v>1</v>
      </c>
    </row>
    <row r="560" spans="1:13">
      <c r="A560" s="33">
        <v>20120018</v>
      </c>
      <c r="B560" s="33"/>
      <c r="C560" s="33" t="s">
        <v>54</v>
      </c>
      <c r="D560" s="36">
        <v>1</v>
      </c>
      <c r="E560" s="36">
        <v>1.5</v>
      </c>
      <c r="F560" s="33"/>
      <c r="G560" s="33"/>
      <c r="H560" s="33"/>
      <c r="I560" s="16">
        <v>1</v>
      </c>
      <c r="J560" s="36">
        <v>2</v>
      </c>
      <c r="K560" s="3"/>
      <c r="L560" s="3"/>
      <c r="M560" s="23">
        <f t="shared" si="8"/>
        <v>5.5</v>
      </c>
    </row>
    <row r="561" spans="1:16">
      <c r="A561" s="33">
        <v>20120019</v>
      </c>
      <c r="B561" s="33"/>
      <c r="C561" s="33" t="s">
        <v>54</v>
      </c>
      <c r="D561" s="33"/>
      <c r="E561" s="6"/>
      <c r="F561" s="33"/>
      <c r="G561" s="33"/>
      <c r="H561" s="33"/>
      <c r="I561" s="16">
        <v>1</v>
      </c>
      <c r="J561" s="3"/>
      <c r="K561" s="3"/>
      <c r="L561" s="3"/>
      <c r="M561" s="23">
        <f t="shared" si="8"/>
        <v>1</v>
      </c>
    </row>
    <row r="562" spans="1:16">
      <c r="A562" s="33">
        <v>20120020</v>
      </c>
      <c r="B562" s="33"/>
      <c r="C562" s="33" t="s">
        <v>54</v>
      </c>
      <c r="D562" s="36">
        <v>1</v>
      </c>
      <c r="E562" s="36">
        <v>1.5</v>
      </c>
      <c r="F562" s="33"/>
      <c r="G562" s="33"/>
      <c r="H562" s="33"/>
      <c r="I562" s="16">
        <v>1</v>
      </c>
      <c r="J562" s="3"/>
      <c r="K562" s="3"/>
      <c r="L562" s="3"/>
      <c r="M562" s="23">
        <f t="shared" si="8"/>
        <v>3.5</v>
      </c>
    </row>
    <row r="563" spans="1:16">
      <c r="A563" s="33">
        <v>20120024</v>
      </c>
      <c r="B563" s="33"/>
      <c r="C563" s="33" t="s">
        <v>54</v>
      </c>
      <c r="D563" s="36">
        <v>1</v>
      </c>
      <c r="E563" s="36">
        <v>1.5</v>
      </c>
      <c r="F563" s="33"/>
      <c r="G563" s="36">
        <v>2</v>
      </c>
      <c r="H563" s="36">
        <v>1</v>
      </c>
      <c r="I563" s="16">
        <v>1</v>
      </c>
      <c r="J563" s="36">
        <v>2</v>
      </c>
      <c r="K563" s="16">
        <v>2</v>
      </c>
      <c r="L563" s="16">
        <v>2</v>
      </c>
      <c r="M563" s="23">
        <f t="shared" si="8"/>
        <v>10</v>
      </c>
    </row>
    <row r="564" spans="1:16">
      <c r="A564" s="33">
        <v>20120025</v>
      </c>
      <c r="B564" s="33"/>
      <c r="C564" s="33" t="s">
        <v>54</v>
      </c>
      <c r="D564" s="36">
        <v>1</v>
      </c>
      <c r="E564" s="36">
        <v>1.5</v>
      </c>
      <c r="F564" s="33"/>
      <c r="G564" s="36">
        <v>1</v>
      </c>
      <c r="H564" s="36">
        <v>1</v>
      </c>
      <c r="I564" s="16">
        <v>1</v>
      </c>
      <c r="J564" s="36">
        <v>1</v>
      </c>
      <c r="K564" s="16">
        <v>2</v>
      </c>
      <c r="L564" s="16">
        <v>1</v>
      </c>
      <c r="M564" s="23">
        <f t="shared" si="8"/>
        <v>9.5</v>
      </c>
    </row>
    <row r="565" spans="1:16">
      <c r="A565" s="33">
        <v>20120027</v>
      </c>
      <c r="B565" s="33"/>
      <c r="C565" s="33" t="s">
        <v>54</v>
      </c>
      <c r="D565" s="36">
        <v>1</v>
      </c>
      <c r="E565" s="36">
        <v>1.5</v>
      </c>
      <c r="F565" s="33"/>
      <c r="G565" s="36">
        <v>1</v>
      </c>
      <c r="H565" s="36">
        <v>1</v>
      </c>
      <c r="I565" s="16">
        <v>1</v>
      </c>
      <c r="J565" s="36">
        <v>1</v>
      </c>
      <c r="K565" s="3"/>
      <c r="L565" s="16">
        <v>1</v>
      </c>
      <c r="M565" s="23">
        <f t="shared" si="8"/>
        <v>7.5</v>
      </c>
    </row>
    <row r="566" spans="1:16">
      <c r="A566" s="33">
        <v>20120029</v>
      </c>
      <c r="B566" s="33"/>
      <c r="C566" s="33" t="s">
        <v>54</v>
      </c>
      <c r="D566" s="36">
        <v>1</v>
      </c>
      <c r="E566" s="36">
        <v>1.5</v>
      </c>
      <c r="F566" s="33"/>
      <c r="G566" s="36">
        <v>1</v>
      </c>
      <c r="H566" s="36">
        <v>1</v>
      </c>
      <c r="I566" s="16">
        <v>1</v>
      </c>
      <c r="J566" s="36">
        <v>1</v>
      </c>
      <c r="K566" s="16">
        <v>1</v>
      </c>
      <c r="L566" s="16">
        <v>1</v>
      </c>
      <c r="M566" s="23">
        <f t="shared" si="8"/>
        <v>8.5</v>
      </c>
    </row>
    <row r="567" spans="1:16">
      <c r="A567" s="33">
        <v>20120030</v>
      </c>
      <c r="B567" s="33"/>
      <c r="C567" s="33" t="s">
        <v>54</v>
      </c>
      <c r="D567" s="36">
        <v>1</v>
      </c>
      <c r="E567" s="36">
        <v>1.5</v>
      </c>
      <c r="F567" s="33"/>
      <c r="G567" s="36">
        <v>1</v>
      </c>
      <c r="H567" s="36">
        <v>1</v>
      </c>
      <c r="I567" s="16">
        <v>1</v>
      </c>
      <c r="J567" s="36">
        <v>1</v>
      </c>
      <c r="K567" s="16">
        <v>1</v>
      </c>
      <c r="L567" s="3"/>
      <c r="M567" s="23">
        <f t="shared" si="8"/>
        <v>7.5</v>
      </c>
    </row>
    <row r="568" spans="1:16">
      <c r="A568" s="33">
        <v>20120032</v>
      </c>
      <c r="B568" s="33"/>
      <c r="C568" s="33" t="s">
        <v>54</v>
      </c>
      <c r="D568" s="36">
        <v>1</v>
      </c>
      <c r="E568" s="36">
        <v>1.5</v>
      </c>
      <c r="F568" s="33"/>
      <c r="G568" s="33"/>
      <c r="H568" s="36">
        <v>1</v>
      </c>
      <c r="I568" s="16">
        <v>1</v>
      </c>
      <c r="J568" s="36">
        <v>1</v>
      </c>
      <c r="K568" s="3"/>
      <c r="L568" s="3"/>
      <c r="M568" s="23">
        <f t="shared" si="8"/>
        <v>5.5</v>
      </c>
    </row>
    <row r="569" spans="1:16">
      <c r="A569" s="33">
        <v>20120033</v>
      </c>
      <c r="B569" s="33"/>
      <c r="C569" s="33" t="s">
        <v>54</v>
      </c>
      <c r="D569" s="36">
        <v>1</v>
      </c>
      <c r="E569" s="6"/>
      <c r="F569" s="33"/>
      <c r="G569" s="36">
        <v>1</v>
      </c>
      <c r="H569" s="36">
        <v>1</v>
      </c>
      <c r="I569" s="16">
        <v>1</v>
      </c>
      <c r="J569" s="36">
        <v>1</v>
      </c>
      <c r="K569" s="3"/>
      <c r="L569" s="3"/>
      <c r="M569" s="23">
        <f t="shared" si="8"/>
        <v>5</v>
      </c>
    </row>
    <row r="570" spans="1:16">
      <c r="A570" s="33">
        <v>20120086</v>
      </c>
      <c r="B570" s="33"/>
      <c r="C570" s="33" t="s">
        <v>54</v>
      </c>
      <c r="D570" s="36">
        <v>1</v>
      </c>
      <c r="E570" s="36">
        <v>1.5</v>
      </c>
      <c r="F570" s="33"/>
      <c r="G570" s="36">
        <v>1</v>
      </c>
      <c r="H570" s="36">
        <v>1</v>
      </c>
      <c r="I570" s="16">
        <v>1</v>
      </c>
      <c r="J570" s="3"/>
      <c r="K570" s="3"/>
      <c r="L570" s="3"/>
      <c r="M570" s="23">
        <f t="shared" si="8"/>
        <v>5.5</v>
      </c>
      <c r="N570" s="65"/>
      <c r="O570" s="73"/>
      <c r="P570" s="73"/>
    </row>
    <row r="571" spans="1:16" ht="25.5" customHeight="1">
      <c r="A571" s="50"/>
      <c r="B571" s="39"/>
      <c r="C571" s="39"/>
      <c r="D571" s="39"/>
      <c r="E571" s="39"/>
      <c r="F571" s="39"/>
      <c r="G571" s="39"/>
      <c r="H571" s="39"/>
      <c r="I571" s="39"/>
      <c r="J571" s="54"/>
      <c r="K571" s="54"/>
      <c r="L571" s="54"/>
      <c r="M571" s="37"/>
      <c r="N571" s="54"/>
      <c r="O571" s="54"/>
      <c r="P571" s="54"/>
    </row>
    <row r="572" spans="1:16" ht="20.25" customHeight="1">
      <c r="A572" s="38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</row>
    <row r="573" spans="1:16" ht="20.25" customHeight="1">
      <c r="A573" s="62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</row>
    <row r="574" spans="1:16" ht="22.5" customHeight="1">
      <c r="A574" s="72"/>
      <c r="B574" s="41"/>
      <c r="C574" s="41"/>
      <c r="D574" s="41"/>
      <c r="E574" s="41"/>
      <c r="F574" s="41"/>
      <c r="G574" s="41"/>
      <c r="H574" s="41"/>
      <c r="I574" s="41"/>
      <c r="J574" s="37"/>
      <c r="K574" s="37"/>
      <c r="L574" s="37"/>
      <c r="M574" s="37"/>
      <c r="N574" s="37"/>
      <c r="O574" s="37"/>
      <c r="P574" s="37"/>
    </row>
    <row r="575" spans="1:16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2"/>
    </row>
  </sheetData>
  <mergeCells count="3">
    <mergeCell ref="A1:L1"/>
    <mergeCell ref="A4:L4"/>
    <mergeCell ref="A575:L5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Assignments_Midterm</vt:lpstr>
      <vt:lpstr>Labs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drmohamed</dc:creator>
  <cp:lastModifiedBy>drmohamed</cp:lastModifiedBy>
  <dcterms:created xsi:type="dcterms:W3CDTF">2014-06-10T12:46:15Z</dcterms:created>
  <dcterms:modified xsi:type="dcterms:W3CDTF">2014-06-10T12:46:16Z</dcterms:modified>
</cp:coreProperties>
</file>