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\Dropbox\Heartland\Scripts\NR-Importer\"/>
    </mc:Choice>
  </mc:AlternateContent>
  <bookViews>
    <workbookView xWindow="0" yWindow="0" windowWidth="22980" windowHeight="9000"/>
  </bookViews>
  <sheets>
    <sheet name="FinalData" sheetId="1" r:id="rId1"/>
    <sheet name="Config" sheetId="4" r:id="rId2"/>
    <sheet name="Original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 l="1"/>
  <c r="X2" i="1"/>
  <c r="C2" i="1"/>
</calcChain>
</file>

<file path=xl/sharedStrings.xml><?xml version="1.0" encoding="utf-8"?>
<sst xmlns="http://schemas.openxmlformats.org/spreadsheetml/2006/main" count="62" uniqueCount="40">
  <si>
    <t>Network Summary</t>
  </si>
  <si>
    <t>Network</t>
  </si>
  <si>
    <t>Subnet Mask</t>
  </si>
  <si>
    <t>Broadcast</t>
  </si>
  <si>
    <t>Useable IPs</t>
  </si>
  <si>
    <t>Gateway</t>
  </si>
  <si>
    <t>DNS1</t>
  </si>
  <si>
    <t>DNS2</t>
  </si>
  <si>
    <t>Domain Name</t>
  </si>
  <si>
    <t>Start IP DHCP</t>
  </si>
  <si>
    <t>Last IP DHCP</t>
  </si>
  <si>
    <t>Lease Duration</t>
  </si>
  <si>
    <t>ZoneName</t>
  </si>
  <si>
    <t>GracePeriod</t>
  </si>
  <si>
    <t>offerTimeout</t>
  </si>
  <si>
    <t>DHCPServers</t>
  </si>
  <si>
    <t>TenantID</t>
  </si>
  <si>
    <t>NTP1</t>
  </si>
  <si>
    <t>NTP2</t>
  </si>
  <si>
    <t>24h</t>
  </si>
  <si>
    <t>VpnID</t>
  </si>
  <si>
    <t>VLAN</t>
  </si>
  <si>
    <t>Variable</t>
  </si>
  <si>
    <t>Value</t>
  </si>
  <si>
    <t>Option150</t>
  </si>
  <si>
    <t>CLOSET</t>
  </si>
  <si>
    <t>CLOSET1</t>
  </si>
  <si>
    <t>1.1.1.1</t>
  </si>
  <si>
    <t>1.1.1.2</t>
  </si>
  <si>
    <t>2.2.2.2</t>
  </si>
  <si>
    <t>1.1.1.1,1.1.1.2</t>
  </si>
  <si>
    <t>30m</t>
  </si>
  <si>
    <t>1m</t>
  </si>
  <si>
    <t>10.0.0.0/24</t>
  </si>
  <si>
    <t>10.0.0.0</t>
  </si>
  <si>
    <t>255.255.255.0</t>
  </si>
  <si>
    <t>10.0.0.255</t>
  </si>
  <si>
    <t>10.0.0.1</t>
  </si>
  <si>
    <t>example.com</t>
  </si>
  <si>
    <t>CLOSET1-VL10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</si>
</sst>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17.44140625" customWidth="1"/>
    <col min="2" max="2" width="8.33203125" customWidth="1"/>
    <col min="3" max="3" width="20.33203125" customWidth="1"/>
    <col min="4" max="4" width="19.44140625" customWidth="1"/>
    <col min="5" max="5" width="22.6640625" customWidth="1"/>
    <col min="8" max="8" width="11.33203125" customWidth="1"/>
    <col min="10" max="10" width="13.5546875" customWidth="1"/>
    <col min="13" max="13" width="20.33203125" customWidth="1"/>
    <col min="15" max="16" width="17.109375" customWidth="1"/>
    <col min="17" max="17" width="25.5546875" customWidth="1"/>
    <col min="18" max="18" width="14.88671875" customWidth="1"/>
    <col min="19" max="19" width="15" customWidth="1"/>
  </cols>
  <sheetData>
    <row r="1" spans="1:24" x14ac:dyDescent="0.3">
      <c r="A1" s="1" t="s">
        <v>25</v>
      </c>
      <c r="B1" s="1" t="s">
        <v>21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24</v>
      </c>
      <c r="Q1" s="1" t="s">
        <v>13</v>
      </c>
      <c r="R1" s="1" t="s">
        <v>14</v>
      </c>
      <c r="S1" s="1" t="s">
        <v>15</v>
      </c>
      <c r="T1" s="1" t="s">
        <v>17</v>
      </c>
      <c r="U1" s="1" t="s">
        <v>18</v>
      </c>
      <c r="V1" s="1" t="s">
        <v>16</v>
      </c>
      <c r="W1" s="1" t="s">
        <v>20</v>
      </c>
      <c r="X1" s="3" t="s">
        <v>24</v>
      </c>
    </row>
    <row r="2" spans="1:24" x14ac:dyDescent="0.3">
      <c r="A2" t="s">
        <v>26</v>
      </c>
      <c r="B2">
        <v>10</v>
      </c>
      <c r="C2" t="str">
        <f t="shared" ref="C2" si="0">A2&amp;"-VL"&amp;B2</f>
        <v>CLOSET1-VL10</v>
      </c>
      <c r="D2" t="str">
        <f>VLOOKUP(C2,OriginalData!A$2:'OriginalData'!V$2000,2,FALSE)</f>
        <v>10.0.0.0/24</v>
      </c>
      <c r="E2" t="str">
        <f>VLOOKUP(C2,OriginalData!A$2:'OriginalData'!V$2000,3,FALSE)</f>
        <v>10.0.0.0</v>
      </c>
      <c r="F2" t="str">
        <f>VLOOKUP(C2,OriginalData!A$2:'OriginalData'!V$2000,4,FALSE)</f>
        <v>255.255.255.0</v>
      </c>
      <c r="G2" t="str">
        <f>VLOOKUP(C2,OriginalData!A$2:'OriginalData'!V$2000,5,FALSE)</f>
        <v>10.0.0.255</v>
      </c>
      <c r="H2">
        <f>VLOOKUP(C2,OriginalData!A$2:'OriginalData'!V$2000,6,FALSE)</f>
        <v>254</v>
      </c>
      <c r="I2" t="str">
        <f>VLOOKUP(C2,OriginalData!A$2:'OriginalData'!V$2000,7,FALSE)</f>
        <v>10.0.0.1</v>
      </c>
      <c r="J2" t="str">
        <f>VLOOKUP(C2,OriginalData!A$2:'OriginalData'!V$2000,8,FALSE)</f>
        <v>1.1.1.1</v>
      </c>
      <c r="K2" t="str">
        <f>VLOOKUP(C2,OriginalData!A$2:'OriginalData'!V$2000,9,FALSE)</f>
        <v>1.1.1.2</v>
      </c>
      <c r="L2" t="str">
        <f>VLOOKUP(C2,OriginalData!A$2:'OriginalData'!V$2000,10,FALSE)</f>
        <v>example.com</v>
      </c>
      <c r="M2">
        <f>VLOOKUP(C2,OriginalData!A$2:'OriginalData'!V$2000,11,FALSE)</f>
        <v>0</v>
      </c>
      <c r="N2">
        <f>VLOOKUP(C2,OriginalData!A$2:'OriginalData'!V$2000,12,FALSE)</f>
        <v>0</v>
      </c>
      <c r="O2" t="str">
        <f>Config!B$2</f>
        <v>24h</v>
      </c>
      <c r="P2" t="str">
        <f>Config!B$10</f>
        <v>2.2.2.2</v>
      </c>
      <c r="Q2" t="str">
        <f>Config!B$3</f>
        <v>30m</v>
      </c>
      <c r="R2" t="str">
        <f>Config!B$4</f>
        <v>1m</v>
      </c>
      <c r="S2" t="str">
        <f>Config!B$5</f>
        <v>1.1.1.1,1.1.1.2</v>
      </c>
      <c r="T2" t="str">
        <f>Config!B$6</f>
        <v>1.1.1.1</v>
      </c>
      <c r="U2" t="str">
        <f>Config!B$7</f>
        <v>1.1.1.2</v>
      </c>
      <c r="V2">
        <f>Config!B$9</f>
        <v>0</v>
      </c>
      <c r="W2">
        <f>Config!B$9</f>
        <v>0</v>
      </c>
      <c r="X2" t="str">
        <f>Config!B$10</f>
        <v>2.2.2.2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5" sqref="B15"/>
    </sheetView>
  </sheetViews>
  <sheetFormatPr defaultRowHeight="14.4" x14ac:dyDescent="0.3"/>
  <cols>
    <col min="1" max="1" width="16.44140625" customWidth="1"/>
    <col min="2" max="2" width="26.33203125" customWidth="1"/>
  </cols>
  <sheetData>
    <row r="1" spans="1:12" x14ac:dyDescent="0.3">
      <c r="A1" s="1" t="s">
        <v>22</v>
      </c>
      <c r="B1" s="1" t="s">
        <v>23</v>
      </c>
    </row>
    <row r="2" spans="1:12" x14ac:dyDescent="0.3">
      <c r="A2" t="s">
        <v>11</v>
      </c>
      <c r="B2" t="s">
        <v>19</v>
      </c>
    </row>
    <row r="3" spans="1:12" x14ac:dyDescent="0.3">
      <c r="A3" t="s">
        <v>13</v>
      </c>
      <c r="B3" t="s">
        <v>31</v>
      </c>
    </row>
    <row r="4" spans="1:12" x14ac:dyDescent="0.3">
      <c r="A4" t="s">
        <v>14</v>
      </c>
      <c r="B4" t="s">
        <v>32</v>
      </c>
    </row>
    <row r="5" spans="1:12" x14ac:dyDescent="0.3">
      <c r="A5" t="s">
        <v>15</v>
      </c>
      <c r="B5" t="s">
        <v>30</v>
      </c>
    </row>
    <row r="6" spans="1:12" x14ac:dyDescent="0.3">
      <c r="A6" t="s">
        <v>17</v>
      </c>
      <c r="B6" t="s">
        <v>27</v>
      </c>
    </row>
    <row r="7" spans="1:12" x14ac:dyDescent="0.3">
      <c r="A7" t="s">
        <v>18</v>
      </c>
      <c r="B7" t="s">
        <v>28</v>
      </c>
    </row>
    <row r="8" spans="1:12" x14ac:dyDescent="0.3">
      <c r="A8" t="s">
        <v>16</v>
      </c>
      <c r="B8">
        <v>0</v>
      </c>
    </row>
    <row r="9" spans="1:12" x14ac:dyDescent="0.3">
      <c r="A9" t="s">
        <v>20</v>
      </c>
      <c r="B9">
        <v>0</v>
      </c>
    </row>
    <row r="10" spans="1:12" x14ac:dyDescent="0.3">
      <c r="A10" t="s">
        <v>24</v>
      </c>
      <c r="B10" t="s">
        <v>29</v>
      </c>
    </row>
    <row r="12" spans="1:12" x14ac:dyDescent="0.3">
      <c r="E12" s="2"/>
      <c r="F12" s="2"/>
      <c r="G12" s="2"/>
      <c r="H12" s="2"/>
      <c r="I12" s="2"/>
      <c r="J12" s="2"/>
      <c r="K12" s="2"/>
      <c r="L12" s="2"/>
    </row>
    <row r="13" spans="1:12" x14ac:dyDescent="0.3">
      <c r="E13" s="2"/>
      <c r="F13" s="2"/>
      <c r="G13" s="2"/>
      <c r="H13" s="2"/>
      <c r="I13" s="2"/>
      <c r="J13" s="2"/>
      <c r="K13" s="2"/>
      <c r="L13" s="2"/>
    </row>
    <row r="14" spans="1:12" x14ac:dyDescent="0.3">
      <c r="E14" s="2"/>
      <c r="F14" s="2"/>
      <c r="G14" s="2"/>
      <c r="H14" s="2"/>
      <c r="I14" s="2"/>
      <c r="J14" s="2"/>
      <c r="K14" s="2"/>
      <c r="L14" s="2"/>
    </row>
    <row r="15" spans="1:12" x14ac:dyDescent="0.3">
      <c r="E15" s="2"/>
      <c r="F15" s="2"/>
      <c r="G15" s="2"/>
      <c r="H15" s="2"/>
      <c r="I15" s="2"/>
      <c r="J15" s="2"/>
      <c r="K15" s="2"/>
      <c r="L15" s="2"/>
    </row>
    <row r="16" spans="1:12" x14ac:dyDescent="0.3">
      <c r="E16" s="2"/>
      <c r="F16" s="2"/>
      <c r="G16" s="2"/>
      <c r="H16" s="2"/>
      <c r="I16" s="2"/>
      <c r="J16" s="2"/>
      <c r="K16" s="2"/>
      <c r="L16" s="2"/>
    </row>
    <row r="17" spans="5:12" x14ac:dyDescent="0.3">
      <c r="E17" s="2"/>
      <c r="F17" s="2"/>
      <c r="G17" s="2"/>
      <c r="H17" s="2"/>
      <c r="I17" s="2"/>
      <c r="J17" s="2"/>
      <c r="K17" s="2"/>
      <c r="L17" s="2"/>
    </row>
    <row r="18" spans="5:12" x14ac:dyDescent="0.3">
      <c r="E18" s="2"/>
      <c r="F18" s="2"/>
      <c r="G18" s="2"/>
      <c r="H18" s="2"/>
      <c r="I18" s="2"/>
      <c r="J18" s="2"/>
      <c r="K18" s="2"/>
      <c r="L18" s="2"/>
    </row>
    <row r="19" spans="5:12" x14ac:dyDescent="0.3">
      <c r="E19" s="2"/>
      <c r="F19" s="2"/>
      <c r="G19" s="2"/>
      <c r="H19" s="2"/>
      <c r="I19" s="2"/>
      <c r="J19" s="2"/>
      <c r="K19" s="2"/>
      <c r="L19" s="2"/>
    </row>
    <row r="20" spans="5:12" x14ac:dyDescent="0.3">
      <c r="E20" s="2"/>
      <c r="F20" s="2"/>
      <c r="G20" s="2"/>
      <c r="H20" s="2"/>
      <c r="I20" s="2"/>
      <c r="J20" s="2"/>
      <c r="K20" s="2"/>
      <c r="L20" s="2"/>
    </row>
    <row r="21" spans="5:12" x14ac:dyDescent="0.3"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4.4" x14ac:dyDescent="0.3"/>
  <cols>
    <col min="1" max="1" width="20.44140625" customWidth="1"/>
    <col min="2" max="2" width="25.88671875" customWidth="1"/>
    <col min="3" max="3" width="8" customWidth="1"/>
  </cols>
  <sheetData>
    <row r="1" spans="1:1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39</v>
      </c>
      <c r="B2" t="s">
        <v>33</v>
      </c>
      <c r="C2" t="s">
        <v>34</v>
      </c>
      <c r="D2" t="s">
        <v>35</v>
      </c>
      <c r="E2" t="s">
        <v>36</v>
      </c>
      <c r="F2">
        <v>254</v>
      </c>
      <c r="G2" t="s">
        <v>37</v>
      </c>
      <c r="H2" t="s">
        <v>27</v>
      </c>
      <c r="I2" t="s">
        <v>28</v>
      </c>
      <c r="J2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03BFEC1F9AC4984E990BE70AEE3D4" ma:contentTypeVersion="6" ma:contentTypeDescription="Create a new document." ma:contentTypeScope="" ma:versionID="94fbd3db91ec80a3d98402b8f56839f7">
  <xsd:schema xmlns:xsd="http://www.w3.org/2001/XMLSchema" xmlns:xs="http://www.w3.org/2001/XMLSchema" xmlns:p="http://schemas.microsoft.com/office/2006/metadata/properties" xmlns:ns2="e8104dc4-b7a5-4754-9af3-5e67fd30ee26" targetNamespace="http://schemas.microsoft.com/office/2006/metadata/properties" ma:root="true" ma:fieldsID="ab9c72a65e0c92a050c40ef340ab3672" ns2:_="">
    <xsd:import namespace="e8104dc4-b7a5-4754-9af3-5e67fd30e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04dc4-b7a5-4754-9af3-5e67fd30e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B02E6-050F-4A70-87F0-6E8E7E45CA43}">
  <ds:schemaRefs>
    <ds:schemaRef ds:uri="http://purl.org/dc/dcmitype/"/>
    <ds:schemaRef ds:uri="e8104dc4-b7a5-4754-9af3-5e67fd30ee26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34629E3-A574-4CF8-A07D-E56BC8A8C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04dc4-b7a5-4754-9af3-5e67fd30e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B7622E-F157-4219-ADE7-8DD88067D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FinalData</vt:lpstr>
      <vt:lpstr>Config</vt:lpstr>
      <vt:lpstr>OriginalData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Cross</dc:creator>
  <cp:lastModifiedBy>Matthew Cross</cp:lastModifiedBy>
  <dcterms:created xsi:type="dcterms:W3CDTF">2017-12-21T11:23:02Z</dcterms:created>
  <dcterms:modified xsi:type="dcterms:W3CDTF">2018-01-17T23:59:55Z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0x01010058303BFEC1F9AC4984E990BE70AEE3D4</vt:lpwstr>
  </property>
</Properties>
</file>