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roxana/Documents/GitHub/Marketing-Analytics/"/>
    </mc:Choice>
  </mc:AlternateContent>
  <xr:revisionPtr revIDLastSave="0" documentId="8_{51CF830C-D3A8-0145-BA8B-A95B8C8691E4}" xr6:coauthVersionLast="47" xr6:coauthVersionMax="47" xr10:uidLastSave="{00000000-0000-0000-0000-000000000000}"/>
  <bookViews>
    <workbookView xWindow="0" yWindow="0" windowWidth="28800" windowHeight="18000" activeTab="1" xr2:uid="{14EFCA78-3A9C-4A49-BA82-50C6E499F696}"/>
  </bookViews>
  <sheets>
    <sheet name="Dataset (source Yahoo Finance)" sheetId="1" r:id="rId1"/>
    <sheet name="Model &amp; Analysis" sheetId="2" r:id="rId2"/>
  </sheets>
  <externalReferences>
    <externalReference r:id="rId3"/>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2" l="1"/>
  <c r="C33" i="2"/>
  <c r="B25" i="2"/>
  <c r="B27" i="2" s="1"/>
  <c r="B26" i="2"/>
  <c r="C68" i="1"/>
  <c r="D68" i="1" s="1"/>
  <c r="C67" i="1"/>
  <c r="D67" i="1" s="1"/>
  <c r="E68" i="1" s="1"/>
  <c r="C66" i="1"/>
  <c r="D66" i="1" s="1"/>
  <c r="E67" i="1" s="1"/>
  <c r="C65" i="1"/>
  <c r="D65" i="1" s="1"/>
  <c r="E66" i="1" s="1"/>
  <c r="C64" i="1"/>
  <c r="D64" i="1" s="1"/>
  <c r="E65" i="1" s="1"/>
  <c r="C63" i="1"/>
  <c r="D63" i="1" s="1"/>
  <c r="E64" i="1" s="1"/>
  <c r="C62" i="1"/>
  <c r="D62" i="1" s="1"/>
  <c r="E63" i="1" s="1"/>
  <c r="C61" i="1"/>
  <c r="D61" i="1" s="1"/>
  <c r="E62" i="1" s="1"/>
  <c r="D60" i="1"/>
  <c r="E61" i="1" s="1"/>
  <c r="C60" i="1"/>
  <c r="C59" i="1"/>
  <c r="D59" i="1" s="1"/>
  <c r="E60" i="1" s="1"/>
  <c r="C58" i="1"/>
  <c r="D58" i="1" s="1"/>
  <c r="E59" i="1" s="1"/>
  <c r="C57" i="1"/>
  <c r="D57" i="1" s="1"/>
  <c r="E58" i="1" s="1"/>
  <c r="C56" i="1"/>
  <c r="D56" i="1" s="1"/>
  <c r="E57" i="1" s="1"/>
  <c r="C55" i="1"/>
  <c r="D55" i="1" s="1"/>
  <c r="E56" i="1" s="1"/>
  <c r="C54" i="1"/>
  <c r="D54" i="1" s="1"/>
  <c r="E55" i="1" s="1"/>
  <c r="C53" i="1"/>
  <c r="D53" i="1" s="1"/>
  <c r="E54" i="1" s="1"/>
  <c r="C52" i="1"/>
  <c r="D52" i="1" s="1"/>
  <c r="E53" i="1" s="1"/>
  <c r="C51" i="1"/>
  <c r="D51" i="1" s="1"/>
  <c r="E52" i="1" s="1"/>
  <c r="C50" i="1"/>
  <c r="D50" i="1" s="1"/>
  <c r="E51" i="1" s="1"/>
  <c r="C49" i="1"/>
  <c r="D49" i="1" s="1"/>
  <c r="E50" i="1" s="1"/>
  <c r="C48" i="1"/>
  <c r="D48" i="1" s="1"/>
  <c r="E49" i="1" s="1"/>
  <c r="C47" i="1"/>
  <c r="D47" i="1" s="1"/>
  <c r="E48" i="1" s="1"/>
  <c r="C46" i="1"/>
  <c r="D46" i="1" s="1"/>
  <c r="E47" i="1" s="1"/>
  <c r="C45" i="1"/>
  <c r="D45" i="1" s="1"/>
  <c r="E46" i="1" s="1"/>
  <c r="C44" i="1"/>
  <c r="D44" i="1" s="1"/>
  <c r="E45" i="1" s="1"/>
  <c r="D43" i="1"/>
  <c r="E44" i="1" s="1"/>
  <c r="C43" i="1"/>
  <c r="C42" i="1"/>
  <c r="D42" i="1" s="1"/>
  <c r="E43" i="1" s="1"/>
  <c r="C41" i="1"/>
  <c r="D41" i="1" s="1"/>
  <c r="E42" i="1" s="1"/>
  <c r="C40" i="1"/>
  <c r="D40" i="1" s="1"/>
  <c r="E41" i="1" s="1"/>
  <c r="C39" i="1"/>
  <c r="D39" i="1" s="1"/>
  <c r="E40" i="1" s="1"/>
  <c r="D38" i="1"/>
  <c r="E39" i="1" s="1"/>
  <c r="C38" i="1"/>
  <c r="C37" i="1"/>
  <c r="D37" i="1" s="1"/>
  <c r="E38" i="1" s="1"/>
  <c r="C36" i="1"/>
  <c r="D36" i="1" s="1"/>
  <c r="E37" i="1" s="1"/>
  <c r="C35" i="1"/>
  <c r="D35" i="1" s="1"/>
  <c r="E36" i="1" s="1"/>
  <c r="C34" i="1"/>
  <c r="D34" i="1" s="1"/>
  <c r="E35" i="1" s="1"/>
  <c r="C33" i="1"/>
  <c r="D33" i="1" s="1"/>
  <c r="E34" i="1" s="1"/>
  <c r="C32" i="1"/>
  <c r="D32" i="1" s="1"/>
  <c r="E33" i="1" s="1"/>
  <c r="C31" i="1"/>
  <c r="D31" i="1" s="1"/>
  <c r="E32" i="1" s="1"/>
  <c r="D30" i="1"/>
  <c r="E31" i="1" s="1"/>
  <c r="C30" i="1"/>
  <c r="C29" i="1"/>
  <c r="D29" i="1" s="1"/>
  <c r="E30" i="1" s="1"/>
  <c r="C28" i="1"/>
  <c r="D28" i="1" s="1"/>
  <c r="E29" i="1" s="1"/>
  <c r="C27" i="1"/>
  <c r="D27" i="1" s="1"/>
  <c r="E28" i="1" s="1"/>
  <c r="C26" i="1"/>
  <c r="D26" i="1" s="1"/>
  <c r="E27" i="1" s="1"/>
  <c r="C25" i="1"/>
  <c r="D25" i="1" s="1"/>
  <c r="E26" i="1" s="1"/>
  <c r="C24" i="1"/>
  <c r="D24" i="1" s="1"/>
  <c r="E25" i="1" s="1"/>
  <c r="C23" i="1"/>
  <c r="D23" i="1" s="1"/>
  <c r="E24" i="1" s="1"/>
  <c r="C22" i="1"/>
  <c r="D22" i="1" s="1"/>
  <c r="E23" i="1" s="1"/>
  <c r="C21" i="1"/>
  <c r="D21" i="1" s="1"/>
  <c r="E22" i="1" s="1"/>
  <c r="C20" i="1"/>
  <c r="D20" i="1" s="1"/>
  <c r="E21" i="1" s="1"/>
  <c r="C19" i="1"/>
  <c r="D19" i="1" s="1"/>
  <c r="E20" i="1" s="1"/>
  <c r="C18" i="1"/>
  <c r="D18" i="1" s="1"/>
  <c r="E19" i="1" s="1"/>
  <c r="C17" i="1"/>
  <c r="D17" i="1" s="1"/>
  <c r="E18" i="1" s="1"/>
  <c r="C16" i="1"/>
  <c r="D16" i="1" s="1"/>
  <c r="E17" i="1" s="1"/>
  <c r="C15" i="1"/>
  <c r="D15" i="1" s="1"/>
  <c r="E16" i="1" s="1"/>
  <c r="C14" i="1"/>
  <c r="D14" i="1" s="1"/>
  <c r="E15" i="1" s="1"/>
  <c r="C13" i="1"/>
  <c r="D13" i="1" s="1"/>
  <c r="E14" i="1" s="1"/>
  <c r="C12" i="1"/>
  <c r="D12" i="1" s="1"/>
  <c r="E13" i="1" s="1"/>
  <c r="C11" i="1"/>
  <c r="D11" i="1" s="1"/>
  <c r="E12" i="1" s="1"/>
  <c r="C10" i="1"/>
  <c r="D10" i="1" s="1"/>
  <c r="E11" i="1" s="1"/>
  <c r="C9" i="1"/>
  <c r="D9" i="1" s="1"/>
  <c r="E10" i="1" s="1"/>
  <c r="C8" i="1"/>
  <c r="D8" i="1" s="1"/>
  <c r="E9" i="1" s="1"/>
  <c r="C7" i="1"/>
  <c r="D7" i="1" s="1"/>
  <c r="E8" i="1" s="1"/>
  <c r="D6" i="1"/>
  <c r="E7" i="1" s="1"/>
  <c r="C6" i="1"/>
  <c r="C5" i="1"/>
  <c r="D5" i="1" s="1"/>
  <c r="E6" i="1" s="1"/>
  <c r="C4" i="1"/>
  <c r="D4" i="1" s="1"/>
  <c r="E5" i="1" s="1"/>
  <c r="C3" i="1"/>
  <c r="D3" i="1" s="1"/>
  <c r="E4" i="1" s="1"/>
</calcChain>
</file>

<file path=xl/sharedStrings.xml><?xml version="1.0" encoding="utf-8"?>
<sst xmlns="http://schemas.openxmlformats.org/spreadsheetml/2006/main" count="47" uniqueCount="45">
  <si>
    <t>Date</t>
  </si>
  <si>
    <t>Dell Return</t>
  </si>
  <si>
    <t>S&amp;P Return</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</si>
  <si>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</si>
  <si>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</si>
  <si>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</si>
  <si>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</si>
  <si>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</si>
  <si>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</si>
  <si>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</si>
  <si>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</si>
  <si>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</si>
  <si>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</si>
  <si>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</si>
  <si>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</si>
  <si>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</si>
  <si>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</si>
  <si>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</si>
  <si>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</si>
  <si>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</si>
  <si>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</si>
  <si>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</si>
  <si>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</si>
  <si>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</si>
  <si>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</si>
  <si>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</si>
  <si>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</si>
  <si>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Analysis</t>
  </si>
  <si>
    <t>According to the market model, Estimated Dell return=-0.0002+1.1366 S&amp;P Return. The slope is the relative riskiness measure that how much Dell price is expected to go up or down in response to a one percent change in the market average, it is beta. Since the beta of Dell stock is greater than 1, meaning that when the market goes up 1%, the Dell stock price is expected to go up more than 1%, so is riskier than the market.</t>
  </si>
  <si>
    <t>Lag Adj Close</t>
  </si>
  <si>
    <t>Change</t>
  </si>
  <si>
    <t>Lag Change</t>
  </si>
  <si>
    <t>S&amp;P500 stock index</t>
  </si>
  <si>
    <t>Dell Adj Closing Price</t>
  </si>
  <si>
    <t>Autocorrelation</t>
  </si>
  <si>
    <t>std</t>
  </si>
  <si>
    <t>z</t>
  </si>
  <si>
    <t>Test whether Dell's adjusted closing price is a Random Walk</t>
  </si>
  <si>
    <t>From the plot, the plotted changes remain clustered around a flat line, appearing to be level, therefore it passed the L condition part of the definiton. Looking at the up-and-down variation in the changes, although there's some outliers, I think the variability of the change distribution appears same at the beginning, the middle and the end; changes seem to be homoscedastic. So I think it passed the E condition part of the definition.</t>
  </si>
  <si>
    <t>Since z is less than 2, autocorrelation lies within the 2 std region thus can be considered as sufficiently closely to zero, therefore it passed the I condition part of the definition. As conclusion, it's legitimate to use Random Walk to predict Dell's stock price.</t>
  </si>
  <si>
    <t>mean change in past prices</t>
  </si>
  <si>
    <t>Predictive Analysis</t>
  </si>
  <si>
    <t>For a Random Walk, Future price=current pric+changes in price. Thus Predicted adjusted closing price on Aug 6, 2022 is 45.3839. By 1.35, plus or minus, it's reasonable to expect the actual adjusted closing price of Dell computer stock to vary from prediction in preceding question.</t>
  </si>
  <si>
    <t>Compare with S&amp;P500 using Regression</t>
  </si>
  <si>
    <t>stdev in past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</si>
</sst>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2"/>
      <color theme="1"/>
      <name val="Calibri"/>
      <family val="2"/>
      <scheme val="minor"/>
    </font>
    <font>
      <b/>
      <sz val="10"/>
      <name val="Arial"/>
      <family val="2"/>
    </font>
    <font>
      <b/>
      <sz val="10"/>
      <color rgb="FF232A31"/>
      <name val="Arial"/>
      <family val="2"/>
    </font>
    <font>
      <sz val="10"/>
      <color rgb="FF232A31"/>
      <name val="Arial"/>
      <family val="2"/>
    </font>
    <font>
      <sz val="10"/>
      <name val="Arial"/>
      <family val="2"/>
    </font>
    <font>
      <i/>
      <sz val="10"/>
      <name val="Arial"/>
      <family val="2"/>
    </font>
    <font>
      <sz val="10"/>
      <color theme="1"/>
      <name val="Arial"/>
      <family val="2"/>
    </font>
    <font>
      <b/>
      <sz val="10"/>
      <color theme="1"/>
      <name val="Arial"/>
      <family val="2"/>
    </font>
  </fonts>
  <fills count="6">
    <fill>
      <patternFill patternType="none"/>
    </fill>
    <fill>
      <patternFill patternType="gray125"/>
    </fill>
    <fill>
      <patternFill patternType="solid">
        <fgColor rgb="FFF9E991"/>
        <bgColor rgb="FF000000"/>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medium">
        <color indexed="64"/>
      </bottom>
      <diagonal/>
    </border>
    <border>
      <left style="double">
        <color indexed="64"/>
      </left>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34">
    <xf numFmtId="0" fontId="0" fillId="0" borderId="0" xfId="0"/>
    <xf numFmtId="164" fontId="3" fillId="0" borderId="1" xfId="0" applyNumberFormat="1" applyFont="1" applyBorder="1" applyAlignment="1">
      <alignment horizontal="center" vertical="center"/>
    </xf>
    <xf numFmtId="0" fontId="0" fillId="0" borderId="0" xfId="0" applyAlignment="1">
      <alignment horizontal="center"/>
    </xf>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164" fontId="2" fillId="2" borderId="1" xfId="0" applyNumberFormat="1" applyFont="1" applyFill="1" applyBorder="1" applyAlignment="1">
      <alignment horizontal="center" vertical="center"/>
    </xf>
    <xf numFmtId="14" fontId="4" fillId="0" borderId="1" xfId="0" applyNumberFormat="1" applyFont="1" applyBorder="1" applyAlignment="1">
      <alignment horizontal="center" vertical="center"/>
    </xf>
    <xf numFmtId="164" fontId="4" fillId="0" borderId="1" xfId="0" applyNumberFormat="1" applyFont="1" applyBorder="1" applyAlignment="1">
      <alignment horizontal="center" vertical="center"/>
    </xf>
    <xf numFmtId="0" fontId="4" fillId="0" borderId="0" xfId="0" applyFont="1" applyAlignment="1">
      <alignment horizontal="center"/>
    </xf>
    <xf numFmtId="164" fontId="4" fillId="0" borderId="0" xfId="0" applyNumberFormat="1" applyFont="1" applyAlignment="1">
      <alignment horizontal="center"/>
    </xf>
    <xf numFmtId="164" fontId="4" fillId="0" borderId="0" xfId="0" applyNumberFormat="1" applyFont="1"/>
    <xf numFmtId="0" fontId="4" fillId="0" borderId="0" xfId="0" applyFont="1" applyAlignment="1">
      <alignment horizontal="left" vertical="center" wrapText="1"/>
    </xf>
    <xf numFmtId="0" fontId="1" fillId="4" borderId="1" xfId="0" applyFont="1" applyFill="1" applyBorder="1" applyAlignment="1">
      <alignment horizontal="center"/>
    </xf>
    <xf numFmtId="0" fontId="0" fillId="0" borderId="1" xfId="0" applyBorder="1" applyAlignment="1">
      <alignment horizontal="center"/>
    </xf>
    <xf numFmtId="0" fontId="0" fillId="0" borderId="1" xfId="0" applyBorder="1"/>
    <xf numFmtId="0" fontId="1" fillId="5" borderId="1" xfId="0" applyFont="1" applyFill="1" applyBorder="1" applyAlignment="1">
      <alignment horizontal="center"/>
    </xf>
    <xf numFmtId="0" fontId="4"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3" borderId="0" xfId="0" applyFont="1" applyFill="1" applyBorder="1" applyAlignment="1">
      <alignment horizontal="left" vertical="center" wrapText="1"/>
    </xf>
    <xf numFmtId="0" fontId="6" fillId="0" borderId="0" xfId="0" applyFont="1" applyAlignment="1">
      <alignment horizontal="left" vertical="center" wrapText="1"/>
    </xf>
    <xf numFmtId="0" fontId="7" fillId="3" borderId="0" xfId="0" applyFont="1" applyFill="1" applyAlignment="1">
      <alignment horizontal="left" vertical="center"/>
    </xf>
    <xf numFmtId="0" fontId="6" fillId="0" borderId="0" xfId="0" applyFont="1" applyAlignment="1">
      <alignment horizontal="left" vertical="center"/>
    </xf>
    <xf numFmtId="0" fontId="6" fillId="3" borderId="0" xfId="0" applyFont="1" applyFill="1" applyAlignment="1">
      <alignment horizontal="left" vertical="center"/>
    </xf>
    <xf numFmtId="0" fontId="4" fillId="0" borderId="1" xfId="0" applyFont="1" applyBorder="1" applyAlignment="1">
      <alignment horizontal="left" vertical="center"/>
    </xf>
    <xf numFmtId="0" fontId="6" fillId="0" borderId="1" xfId="0" applyFont="1" applyBorder="1" applyAlignment="1">
      <alignment horizontal="left" vertical="center"/>
    </xf>
    <xf numFmtId="0" fontId="4" fillId="0" borderId="0" xfId="0" applyFont="1" applyAlignment="1">
      <alignment horizontal="left" vertical="center"/>
    </xf>
    <xf numFmtId="0" fontId="7" fillId="0" borderId="2" xfId="0" applyFont="1" applyFill="1" applyBorder="1" applyAlignment="1">
      <alignment horizontal="left" vertical="center"/>
    </xf>
    <xf numFmtId="0" fontId="6" fillId="0" borderId="0" xfId="0" applyFont="1" applyFill="1" applyAlignment="1">
      <alignment horizontal="left" vertical="center"/>
    </xf>
    <xf numFmtId="0" fontId="6" fillId="0" borderId="3"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6" fillId="0" borderId="6" xfId="0" applyFont="1" applyBorder="1" applyAlignment="1">
      <alignment horizontal="left" vertical="center"/>
    </xf>
    <xf numFmtId="0" fontId="4" fillId="0" borderId="6" xfId="0" applyFont="1" applyBorder="1" applyAlignment="1">
      <alignment horizontal="left" vertical="center"/>
    </xf>
    <xf numFmtId="0" fontId="1" fillId="3"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'[1]Q11-Q16'!$D$1</c:f>
              <c:strCache>
                <c:ptCount val="1"/>
                <c:pt idx="0">
                  <c:v>Change</c:v>
                </c:pt>
              </c:strCache>
            </c:strRef>
          </c:tx>
          <c:spPr>
            <a:ln w="28575" cap="rnd">
              <a:solidFill>
                <a:schemeClr val="accent1"/>
              </a:solidFill>
              <a:round/>
            </a:ln>
            <a:effectLst/>
          </c:spPr>
          <c:marker>
            <c:symbol val="diamond"/>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val>
            <c:numRef>
              <c:f>'[1]Q11-Q16'!$D$2:$D$68</c:f>
              <c:numCache>
                <c:formatCode>General</c:formatCode>
                <c:ptCount val="67"/>
                <c:pt idx="1">
                  <c:v>0.34730499999999864</c:v>
                </c:pt>
                <c:pt idx="2">
                  <c:v>0.95262199999999808</c:v>
                </c:pt>
                <c:pt idx="3">
                  <c:v>-1.5380819999999957</c:v>
                </c:pt>
                <c:pt idx="4">
                  <c:v>-1.667073000000002</c:v>
                </c:pt>
                <c:pt idx="5">
                  <c:v>-0.38700399999999746</c:v>
                </c:pt>
                <c:pt idx="6">
                  <c:v>0.30761699999999337</c:v>
                </c:pt>
                <c:pt idx="7">
                  <c:v>-1.0816159999999968</c:v>
                </c:pt>
                <c:pt idx="8">
                  <c:v>-0.66484400000000221</c:v>
                </c:pt>
                <c:pt idx="9">
                  <c:v>1.339615000000002</c:v>
                </c:pt>
                <c:pt idx="10">
                  <c:v>-5.9539999999998372E-2</c:v>
                </c:pt>
                <c:pt idx="11">
                  <c:v>1.5678479999999979</c:v>
                </c:pt>
                <c:pt idx="12">
                  <c:v>-3.2746160000000017</c:v>
                </c:pt>
                <c:pt idx="13">
                  <c:v>-2.1930009999999953</c:v>
                </c:pt>
                <c:pt idx="14">
                  <c:v>-1.0419240000000016</c:v>
                </c:pt>
                <c:pt idx="15">
                  <c:v>1.1610039999999984</c:v>
                </c:pt>
                <c:pt idx="16">
                  <c:v>-0.33738799999999713</c:v>
                </c:pt>
                <c:pt idx="17">
                  <c:v>2.4013869999999997</c:v>
                </c:pt>
                <c:pt idx="18">
                  <c:v>0.62515199999999993</c:v>
                </c:pt>
                <c:pt idx="19">
                  <c:v>5.606541</c:v>
                </c:pt>
                <c:pt idx="20">
                  <c:v>0.35722700000000174</c:v>
                </c:pt>
                <c:pt idx="21">
                  <c:v>0.72438499999999806</c:v>
                </c:pt>
                <c:pt idx="22">
                  <c:v>0.60530800000000085</c:v>
                </c:pt>
                <c:pt idx="23">
                  <c:v>-0.2579990000000052</c:v>
                </c:pt>
                <c:pt idx="24">
                  <c:v>-0.97246200000000016</c:v>
                </c:pt>
                <c:pt idx="25">
                  <c:v>1.1014630000000025</c:v>
                </c:pt>
                <c:pt idx="26">
                  <c:v>-0.81369000000000113</c:v>
                </c:pt>
                <c:pt idx="27">
                  <c:v>1.9840000000002078E-2</c:v>
                </c:pt>
                <c:pt idx="28">
                  <c:v>-1.180843000000003</c:v>
                </c:pt>
                <c:pt idx="29">
                  <c:v>-1.8953089999999975</c:v>
                </c:pt>
                <c:pt idx="30">
                  <c:v>9.9231000000003178E-2</c:v>
                </c:pt>
                <c:pt idx="31">
                  <c:v>0.55569099999999594</c:v>
                </c:pt>
                <c:pt idx="32">
                  <c:v>-2.0044589999999971</c:v>
                </c:pt>
                <c:pt idx="33">
                  <c:v>1.6869239999999976</c:v>
                </c:pt>
                <c:pt idx="34">
                  <c:v>1.6273839999999993</c:v>
                </c:pt>
                <c:pt idx="35">
                  <c:v>-0.61523100000000142</c:v>
                </c:pt>
                <c:pt idx="36">
                  <c:v>0.42669300000000021</c:v>
                </c:pt>
                <c:pt idx="37">
                  <c:v>1.2006920000000036</c:v>
                </c:pt>
                <c:pt idx="38">
                  <c:v>-9.922000000003095E-3</c:v>
                </c:pt>
                <c:pt idx="39">
                  <c:v>-1.2900050000000007</c:v>
                </c:pt>
                <c:pt idx="40">
                  <c:v>-1.5380749999999992</c:v>
                </c:pt>
                <c:pt idx="41">
                  <c:v>-1.1709209999999999</c:v>
                </c:pt>
                <c:pt idx="42">
                  <c:v>-3.4433059999999998</c:v>
                </c:pt>
                <c:pt idx="43">
                  <c:v>0.39691900000000402</c:v>
                </c:pt>
                <c:pt idx="44">
                  <c:v>-0.93276600000000087</c:v>
                </c:pt>
                <c:pt idx="45">
                  <c:v>0.73430299999999704</c:v>
                </c:pt>
                <c:pt idx="46">
                  <c:v>-1.9843999999999085E-2</c:v>
                </c:pt>
                <c:pt idx="47">
                  <c:v>-0.4366149999999962</c:v>
                </c:pt>
                <c:pt idx="48">
                  <c:v>0.56561599999999856</c:v>
                </c:pt>
                <c:pt idx="49">
                  <c:v>8.9306000000000552E-2</c:v>
                </c:pt>
                <c:pt idx="50">
                  <c:v>-0.43661500000000331</c:v>
                </c:pt>
                <c:pt idx="51">
                  <c:v>0.75415399999999977</c:v>
                </c:pt>
                <c:pt idx="52">
                  <c:v>-0.55568999999999846</c:v>
                </c:pt>
                <c:pt idx="53">
                  <c:v>1.4700009999999963</c:v>
                </c:pt>
                <c:pt idx="54">
                  <c:v>0.12999700000000303</c:v>
                </c:pt>
                <c:pt idx="55">
                  <c:v>0.48000400000000099</c:v>
                </c:pt>
                <c:pt idx="56">
                  <c:v>-1.3100019999999972</c:v>
                </c:pt>
                <c:pt idx="57">
                  <c:v>0.50999799999999595</c:v>
                </c:pt>
                <c:pt idx="58">
                  <c:v>-0.41999799999999965</c:v>
                </c:pt>
                <c:pt idx="59">
                  <c:v>0.86000099999999691</c:v>
                </c:pt>
                <c:pt idx="60">
                  <c:v>0.20999900000000338</c:v>
                </c:pt>
                <c:pt idx="61">
                  <c:v>0.56000099999999975</c:v>
                </c:pt>
                <c:pt idx="62">
                  <c:v>0.3599969999999999</c:v>
                </c:pt>
                <c:pt idx="63">
                  <c:v>-1.1599999999999966</c:v>
                </c:pt>
                <c:pt idx="64">
                  <c:v>0.19000299999999726</c:v>
                </c:pt>
                <c:pt idx="65">
                  <c:v>-0.25</c:v>
                </c:pt>
                <c:pt idx="66">
                  <c:v>1.2099989999999963</c:v>
                </c:pt>
              </c:numCache>
            </c:numRef>
          </c:val>
          <c:smooth val="0"/>
          <c:extLst>
            <c:ext xmlns:c16="http://schemas.microsoft.com/office/drawing/2014/chart" uri="{C3380CC4-5D6E-409C-BE32-E72D297353CC}">
              <c16:uniqueId val="{00000001-6DCD-7241-82C5-C15DF8E9A437}"/>
            </c:ext>
          </c:extLst>
        </c:ser>
        <c:dLbls>
          <c:showLegendKey val="0"/>
          <c:showVal val="0"/>
          <c:showCatName val="0"/>
          <c:showSerName val="0"/>
          <c:showPercent val="0"/>
          <c:showBubbleSize val="0"/>
        </c:dLbls>
        <c:marker val="1"/>
        <c:smooth val="0"/>
        <c:axId val="1478605279"/>
        <c:axId val="1471338543"/>
      </c:lineChart>
      <c:catAx>
        <c:axId val="14786052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338543"/>
        <c:crosses val="autoZero"/>
        <c:auto val="1"/>
        <c:lblAlgn val="ctr"/>
        <c:lblOffset val="100"/>
        <c:tickLblSkip val="3"/>
        <c:noMultiLvlLbl val="0"/>
      </c:catAx>
      <c:valAx>
        <c:axId val="1471338543"/>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60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241300</xdr:colOff>
      <xdr:row>20</xdr:row>
      <xdr:rowOff>152400</xdr:rowOff>
    </xdr:to>
    <xdr:graphicFrame macro="">
      <xdr:nvGraphicFramePr>
        <xdr:cNvPr id="2" name="Chart 1">
          <a:extLst>
            <a:ext uri="{FF2B5EF4-FFF2-40B4-BE49-F238E27FC236}">
              <a16:creationId xmlns:a16="http://schemas.microsoft.com/office/drawing/2014/main" id="{252C096A-B456-824F-AE50-330C24582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xana/Desktop/UT&#129310;&#127995;/summer&#128526;/MKT%20S382%20Statistics%20for%20Marketing/HW/HW4-%3cYige%20Ren%3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Q4"/>
      <sheetName val="Q5-Q10"/>
      <sheetName val="Q11-Q16"/>
      <sheetName val="Q17-Q20"/>
    </sheetNames>
    <sheetDataSet>
      <sheetData sheetId="0" refreshError="1"/>
      <sheetData sheetId="1" refreshError="1"/>
      <sheetData sheetId="2">
        <row r="1">
          <cell r="D1" t="str">
            <v>Change</v>
          </cell>
        </row>
        <row r="3">
          <cell r="D3">
            <v>0.34730499999999864</v>
          </cell>
        </row>
        <row r="4">
          <cell r="D4">
            <v>0.95262199999999808</v>
          </cell>
        </row>
        <row r="5">
          <cell r="D5">
            <v>-1.5380819999999957</v>
          </cell>
        </row>
        <row r="6">
          <cell r="D6">
            <v>-1.667073000000002</v>
          </cell>
        </row>
        <row r="7">
          <cell r="D7">
            <v>-0.38700399999999746</v>
          </cell>
        </row>
        <row r="8">
          <cell r="D8">
            <v>0.30761699999999337</v>
          </cell>
        </row>
        <row r="9">
          <cell r="D9">
            <v>-1.0816159999999968</v>
          </cell>
        </row>
        <row r="10">
          <cell r="D10">
            <v>-0.66484400000000221</v>
          </cell>
        </row>
        <row r="11">
          <cell r="D11">
            <v>1.339615000000002</v>
          </cell>
        </row>
        <row r="12">
          <cell r="D12">
            <v>-5.9539999999998372E-2</v>
          </cell>
        </row>
        <row r="13">
          <cell r="D13">
            <v>1.5678479999999979</v>
          </cell>
        </row>
        <row r="14">
          <cell r="D14">
            <v>-3.2746160000000017</v>
          </cell>
        </row>
        <row r="15">
          <cell r="D15">
            <v>-2.1930009999999953</v>
          </cell>
        </row>
        <row r="16">
          <cell r="D16">
            <v>-1.0419240000000016</v>
          </cell>
        </row>
        <row r="17">
          <cell r="D17">
            <v>1.1610039999999984</v>
          </cell>
        </row>
        <row r="18">
          <cell r="D18">
            <v>-0.33738799999999713</v>
          </cell>
        </row>
        <row r="19">
          <cell r="D19">
            <v>2.4013869999999997</v>
          </cell>
        </row>
        <row r="20">
          <cell r="D20">
            <v>0.62515199999999993</v>
          </cell>
        </row>
        <row r="21">
          <cell r="D21">
            <v>5.606541</v>
          </cell>
        </row>
        <row r="22">
          <cell r="D22">
            <v>0.35722700000000174</v>
          </cell>
        </row>
        <row r="23">
          <cell r="D23">
            <v>0.72438499999999806</v>
          </cell>
        </row>
        <row r="24">
          <cell r="D24">
            <v>0.60530800000000085</v>
          </cell>
        </row>
        <row r="25">
          <cell r="D25">
            <v>-0.2579990000000052</v>
          </cell>
        </row>
        <row r="26">
          <cell r="D26">
            <v>-0.97246200000000016</v>
          </cell>
        </row>
        <row r="27">
          <cell r="D27">
            <v>1.1014630000000025</v>
          </cell>
        </row>
        <row r="28">
          <cell r="D28">
            <v>-0.81369000000000113</v>
          </cell>
        </row>
        <row r="29">
          <cell r="D29">
            <v>1.9840000000002078E-2</v>
          </cell>
        </row>
        <row r="30">
          <cell r="D30">
            <v>-1.180843000000003</v>
          </cell>
        </row>
        <row r="31">
          <cell r="D31">
            <v>-1.8953089999999975</v>
          </cell>
        </row>
        <row r="32">
          <cell r="D32">
            <v>9.9231000000003178E-2</v>
          </cell>
        </row>
        <row r="33">
          <cell r="D33">
            <v>0.55569099999999594</v>
          </cell>
        </row>
        <row r="34">
          <cell r="D34">
            <v>-2.0044589999999971</v>
          </cell>
        </row>
        <row r="35">
          <cell r="D35">
            <v>1.6869239999999976</v>
          </cell>
        </row>
        <row r="36">
          <cell r="D36">
            <v>1.6273839999999993</v>
          </cell>
        </row>
        <row r="37">
          <cell r="D37">
            <v>-0.61523100000000142</v>
          </cell>
        </row>
        <row r="38">
          <cell r="D38">
            <v>0.42669300000000021</v>
          </cell>
        </row>
        <row r="39">
          <cell r="D39">
            <v>1.2006920000000036</v>
          </cell>
        </row>
        <row r="40">
          <cell r="D40">
            <v>-9.922000000003095E-3</v>
          </cell>
        </row>
        <row r="41">
          <cell r="D41">
            <v>-1.2900050000000007</v>
          </cell>
        </row>
        <row r="42">
          <cell r="D42">
            <v>-1.5380749999999992</v>
          </cell>
        </row>
        <row r="43">
          <cell r="D43">
            <v>-1.1709209999999999</v>
          </cell>
        </row>
        <row r="44">
          <cell r="D44">
            <v>-3.4433059999999998</v>
          </cell>
        </row>
        <row r="45">
          <cell r="D45">
            <v>0.39691900000000402</v>
          </cell>
        </row>
        <row r="46">
          <cell r="D46">
            <v>-0.93276600000000087</v>
          </cell>
        </row>
        <row r="47">
          <cell r="D47">
            <v>0.73430299999999704</v>
          </cell>
        </row>
        <row r="48">
          <cell r="D48">
            <v>-1.9843999999999085E-2</v>
          </cell>
        </row>
        <row r="49">
          <cell r="D49">
            <v>-0.4366149999999962</v>
          </cell>
        </row>
        <row r="50">
          <cell r="D50">
            <v>0.56561599999999856</v>
          </cell>
        </row>
        <row r="51">
          <cell r="D51">
            <v>8.9306000000000552E-2</v>
          </cell>
        </row>
        <row r="52">
          <cell r="D52">
            <v>-0.43661500000000331</v>
          </cell>
        </row>
        <row r="53">
          <cell r="D53">
            <v>0.75415399999999977</v>
          </cell>
        </row>
        <row r="54">
          <cell r="D54">
            <v>-0.55568999999999846</v>
          </cell>
        </row>
        <row r="55">
          <cell r="D55">
            <v>1.4700009999999963</v>
          </cell>
        </row>
        <row r="56">
          <cell r="D56">
            <v>0.12999700000000303</v>
          </cell>
        </row>
        <row r="57">
          <cell r="D57">
            <v>0.48000400000000099</v>
          </cell>
        </row>
        <row r="58">
          <cell r="D58">
            <v>-1.3100019999999972</v>
          </cell>
        </row>
        <row r="59">
          <cell r="D59">
            <v>0.50999799999999595</v>
          </cell>
        </row>
        <row r="60">
          <cell r="D60">
            <v>-0.41999799999999965</v>
          </cell>
        </row>
        <row r="61">
          <cell r="D61">
            <v>0.86000099999999691</v>
          </cell>
        </row>
        <row r="62">
          <cell r="D62">
            <v>0.20999900000000338</v>
          </cell>
        </row>
        <row r="63">
          <cell r="D63">
            <v>0.56000099999999975</v>
          </cell>
        </row>
        <row r="64">
          <cell r="D64">
            <v>0.3599969999999999</v>
          </cell>
        </row>
        <row r="65">
          <cell r="D65">
            <v>-1.1599999999999966</v>
          </cell>
        </row>
        <row r="66">
          <cell r="D66">
            <v>0.19000299999999726</v>
          </cell>
        </row>
        <row r="67">
          <cell r="D67">
            <v>-0.25</v>
          </cell>
        </row>
        <row r="68">
          <cell r="D68">
            <v>1.2099989999999963</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AEE88-C1DB-A94D-85F7-437C6AF32408}">
  <dimension ref="A1:H68"/>
  <sheetViews>
    <sheetView topLeftCell="A30" workbookViewId="0">
      <selection activeCell="D3" sqref="D3"/>
    </sheetView>
  </sheetViews>
  <sheetFormatPr baseColWidth="10" defaultRowHeight="16" x14ac:dyDescent="0.2"/>
  <cols>
    <col min="1" max="1" width="11.1640625" style="8" customWidth="1"/>
    <col min="2" max="2" width="21.5" style="2" customWidth="1"/>
    <col min="3" max="3" width="14.6640625" customWidth="1"/>
    <col min="4" max="4" width="13" customWidth="1"/>
    <col min="5" max="5" width="12.6640625" customWidth="1"/>
    <col min="6" max="6" width="19.33203125" style="9" customWidth="1"/>
    <col min="7" max="7" width="11.1640625" style="10" customWidth="1"/>
    <col min="8" max="8" width="11.6640625" style="10" customWidth="1"/>
  </cols>
  <sheetData>
    <row r="1" spans="1:8" x14ac:dyDescent="0.2">
      <c r="A1" s="3" t="s">
        <v>0</v>
      </c>
      <c r="B1" s="15" t="s">
        <v>33</v>
      </c>
      <c r="C1" s="12" t="s">
        <v>29</v>
      </c>
      <c r="D1" s="12" t="s">
        <v>30</v>
      </c>
      <c r="E1" s="12" t="s">
        <v>31</v>
      </c>
      <c r="F1" s="4" t="s">
        <v>32</v>
      </c>
      <c r="G1" s="5" t="s">
        <v>1</v>
      </c>
      <c r="H1" s="4" t="s">
        <v>2</v>
      </c>
    </row>
    <row r="2" spans="1:8" x14ac:dyDescent="0.2">
      <c r="A2" s="6">
        <v>44683</v>
      </c>
      <c r="B2" s="13">
        <v>47.134613000000002</v>
      </c>
      <c r="C2" s="13"/>
      <c r="D2" s="14"/>
      <c r="E2" s="14"/>
      <c r="F2" s="1">
        <v>4155.38</v>
      </c>
      <c r="G2" s="7"/>
      <c r="H2" s="7"/>
    </row>
    <row r="3" spans="1:8" x14ac:dyDescent="0.2">
      <c r="A3" s="6">
        <v>44684</v>
      </c>
      <c r="B3" s="13">
        <v>47.481918</v>
      </c>
      <c r="C3" s="13">
        <f t="shared" ref="C3:C66" si="0">B2</f>
        <v>47.134613000000002</v>
      </c>
      <c r="D3" s="13">
        <f t="shared" ref="D3:D66" si="1">B3-C3</f>
        <v>0.34730499999999864</v>
      </c>
      <c r="E3" s="13"/>
      <c r="F3" s="1">
        <v>4175.4799999999996</v>
      </c>
      <c r="G3" s="7">
        <v>7.3683643058658106E-3</v>
      </c>
      <c r="H3" s="7">
        <v>4.8371027439125793E-3</v>
      </c>
    </row>
    <row r="4" spans="1:8" x14ac:dyDescent="0.2">
      <c r="A4" s="6">
        <v>44685</v>
      </c>
      <c r="B4" s="13">
        <v>48.434539999999998</v>
      </c>
      <c r="C4" s="13">
        <f t="shared" si="0"/>
        <v>47.481918</v>
      </c>
      <c r="D4" s="13">
        <f t="shared" si="1"/>
        <v>0.95262199999999808</v>
      </c>
      <c r="E4" s="13">
        <f>D3</f>
        <v>0.34730499999999864</v>
      </c>
      <c r="F4" s="1">
        <v>4300.17</v>
      </c>
      <c r="G4" s="7">
        <v>2.0062837394226537E-2</v>
      </c>
      <c r="H4" s="7">
        <v>2.9862434977535643E-2</v>
      </c>
    </row>
    <row r="5" spans="1:8" x14ac:dyDescent="0.2">
      <c r="A5" s="6">
        <v>44686</v>
      </c>
      <c r="B5" s="13">
        <v>46.896458000000003</v>
      </c>
      <c r="C5" s="13">
        <f t="shared" si="0"/>
        <v>48.434539999999998</v>
      </c>
      <c r="D5" s="13">
        <f t="shared" si="1"/>
        <v>-1.5380819999999957</v>
      </c>
      <c r="E5" s="13">
        <f>D4</f>
        <v>0.95262199999999808</v>
      </c>
      <c r="F5" s="1">
        <v>4146.87</v>
      </c>
      <c r="G5" s="7">
        <v>-3.1755891560031245E-2</v>
      </c>
      <c r="H5" s="7">
        <v>-3.5649753381843084E-2</v>
      </c>
    </row>
    <row r="6" spans="1:8" x14ac:dyDescent="0.2">
      <c r="A6" s="6">
        <v>44687</v>
      </c>
      <c r="B6" s="13">
        <v>45.229385000000001</v>
      </c>
      <c r="C6" s="13">
        <f t="shared" si="0"/>
        <v>46.896458000000003</v>
      </c>
      <c r="D6" s="13">
        <f t="shared" si="1"/>
        <v>-1.667073000000002</v>
      </c>
      <c r="E6" s="13">
        <f t="shared" ref="E6:E68" si="2">D5</f>
        <v>-1.5380819999999957</v>
      </c>
      <c r="F6" s="1">
        <v>4123.34</v>
      </c>
      <c r="G6" s="7">
        <v>-3.5547951190684844E-2</v>
      </c>
      <c r="H6" s="7">
        <v>-5.6741590645474167E-3</v>
      </c>
    </row>
    <row r="7" spans="1:8" x14ac:dyDescent="0.2">
      <c r="A7" s="6">
        <v>44690</v>
      </c>
      <c r="B7" s="13">
        <v>44.842381000000003</v>
      </c>
      <c r="C7" s="13">
        <f t="shared" si="0"/>
        <v>45.229385000000001</v>
      </c>
      <c r="D7" s="13">
        <f t="shared" si="1"/>
        <v>-0.38700399999999746</v>
      </c>
      <c r="E7" s="13">
        <f t="shared" si="2"/>
        <v>-1.667073000000002</v>
      </c>
      <c r="F7" s="1">
        <v>3991.24</v>
      </c>
      <c r="G7" s="7">
        <v>-8.5564727444336786E-3</v>
      </c>
      <c r="H7" s="7">
        <v>-3.2037134944001795E-2</v>
      </c>
    </row>
    <row r="8" spans="1:8" x14ac:dyDescent="0.2">
      <c r="A8" s="6">
        <v>44691</v>
      </c>
      <c r="B8" s="13">
        <v>45.149997999999997</v>
      </c>
      <c r="C8" s="13">
        <f t="shared" si="0"/>
        <v>44.842381000000003</v>
      </c>
      <c r="D8" s="13">
        <f t="shared" si="1"/>
        <v>0.30761699999999337</v>
      </c>
      <c r="E8" s="13">
        <f t="shared" si="2"/>
        <v>-0.38700399999999746</v>
      </c>
      <c r="F8" s="1">
        <v>4001.05</v>
      </c>
      <c r="G8" s="7">
        <v>6.8599613388056566E-3</v>
      </c>
      <c r="H8" s="7">
        <v>2.4578827632516214E-3</v>
      </c>
    </row>
    <row r="9" spans="1:8" x14ac:dyDescent="0.2">
      <c r="A9" s="6">
        <v>44692</v>
      </c>
      <c r="B9" s="13">
        <v>44.068382</v>
      </c>
      <c r="C9" s="13">
        <f t="shared" si="0"/>
        <v>45.149997999999997</v>
      </c>
      <c r="D9" s="13">
        <f t="shared" si="1"/>
        <v>-1.0816159999999968</v>
      </c>
      <c r="E9" s="13">
        <f t="shared" si="2"/>
        <v>0.30761699999999337</v>
      </c>
      <c r="F9" s="1">
        <v>3935.18</v>
      </c>
      <c r="G9" s="7">
        <v>-2.395605864700142E-2</v>
      </c>
      <c r="H9" s="7">
        <v>-1.6463178415665972E-2</v>
      </c>
    </row>
    <row r="10" spans="1:8" x14ac:dyDescent="0.2">
      <c r="A10" s="6">
        <v>44693</v>
      </c>
      <c r="B10" s="13">
        <v>43.403537999999998</v>
      </c>
      <c r="C10" s="13">
        <f t="shared" si="0"/>
        <v>44.068382</v>
      </c>
      <c r="D10" s="13">
        <f t="shared" si="1"/>
        <v>-0.66484400000000221</v>
      </c>
      <c r="E10" s="13">
        <f t="shared" si="2"/>
        <v>-1.0816159999999968</v>
      </c>
      <c r="F10" s="1">
        <v>3930.08</v>
      </c>
      <c r="G10" s="7">
        <v>-1.5086644206724046E-2</v>
      </c>
      <c r="H10" s="7">
        <v>-1.2960017076728153E-3</v>
      </c>
    </row>
    <row r="11" spans="1:8" x14ac:dyDescent="0.2">
      <c r="A11" s="6">
        <v>44694</v>
      </c>
      <c r="B11" s="13">
        <v>44.743153</v>
      </c>
      <c r="C11" s="13">
        <f t="shared" si="0"/>
        <v>43.403537999999998</v>
      </c>
      <c r="D11" s="13">
        <f t="shared" si="1"/>
        <v>1.339615000000002</v>
      </c>
      <c r="E11" s="13">
        <f t="shared" si="2"/>
        <v>-0.66484400000000221</v>
      </c>
      <c r="F11" s="1">
        <v>4023.89</v>
      </c>
      <c r="G11" s="7">
        <v>3.0864188997680377E-2</v>
      </c>
      <c r="H11" s="7">
        <v>2.386974310955501E-2</v>
      </c>
    </row>
    <row r="12" spans="1:8" x14ac:dyDescent="0.2">
      <c r="A12" s="6">
        <v>44697</v>
      </c>
      <c r="B12" s="13">
        <v>44.683613000000001</v>
      </c>
      <c r="C12" s="13">
        <f t="shared" si="0"/>
        <v>44.743153</v>
      </c>
      <c r="D12" s="13">
        <f t="shared" si="1"/>
        <v>-5.9539999999998372E-2</v>
      </c>
      <c r="E12" s="13">
        <f t="shared" si="2"/>
        <v>1.339615000000002</v>
      </c>
      <c r="F12" s="1">
        <v>4008.01</v>
      </c>
      <c r="G12" s="7">
        <v>-1.3307063988091848E-3</v>
      </c>
      <c r="H12" s="7">
        <v>-3.9464299471406164E-3</v>
      </c>
    </row>
    <row r="13" spans="1:8" x14ac:dyDescent="0.2">
      <c r="A13" s="6">
        <v>44698</v>
      </c>
      <c r="B13" s="13">
        <v>46.251460999999999</v>
      </c>
      <c r="C13" s="13">
        <f t="shared" si="0"/>
        <v>44.683613000000001</v>
      </c>
      <c r="D13" s="13">
        <f t="shared" si="1"/>
        <v>1.5678479999999979</v>
      </c>
      <c r="E13" s="13">
        <f t="shared" si="2"/>
        <v>-5.9539999999998372E-2</v>
      </c>
      <c r="F13" s="1">
        <v>4088.85</v>
      </c>
      <c r="G13" s="7">
        <v>3.5087762486887483E-2</v>
      </c>
      <c r="H13" s="7">
        <v>2.0169610355263507E-2</v>
      </c>
    </row>
    <row r="14" spans="1:8" x14ac:dyDescent="0.2">
      <c r="A14" s="6">
        <v>44699</v>
      </c>
      <c r="B14" s="13">
        <v>42.976844999999997</v>
      </c>
      <c r="C14" s="13">
        <f t="shared" si="0"/>
        <v>46.251460999999999</v>
      </c>
      <c r="D14" s="13">
        <f t="shared" si="1"/>
        <v>-3.2746160000000017</v>
      </c>
      <c r="E14" s="13">
        <f t="shared" si="2"/>
        <v>1.5678479999999979</v>
      </c>
      <c r="F14" s="1">
        <v>3923.68</v>
      </c>
      <c r="G14" s="7">
        <v>-7.0800271584934404E-2</v>
      </c>
      <c r="H14" s="7">
        <v>-4.0395221150201173E-2</v>
      </c>
    </row>
    <row r="15" spans="1:8" x14ac:dyDescent="0.2">
      <c r="A15" s="6">
        <v>44700</v>
      </c>
      <c r="B15" s="13">
        <v>40.783844000000002</v>
      </c>
      <c r="C15" s="13">
        <f t="shared" si="0"/>
        <v>42.976844999999997</v>
      </c>
      <c r="D15" s="13">
        <f t="shared" si="1"/>
        <v>-2.1930009999999953</v>
      </c>
      <c r="E15" s="13">
        <f t="shared" si="2"/>
        <v>-3.2746160000000017</v>
      </c>
      <c r="F15" s="1">
        <v>3900.79</v>
      </c>
      <c r="G15" s="7">
        <v>-5.1027500971744098E-2</v>
      </c>
      <c r="H15" s="7">
        <v>-5.8338090771928074E-3</v>
      </c>
    </row>
    <row r="16" spans="1:8" x14ac:dyDescent="0.2">
      <c r="A16" s="6">
        <v>44701</v>
      </c>
      <c r="B16" s="13">
        <v>39.74192</v>
      </c>
      <c r="C16" s="13">
        <f t="shared" si="0"/>
        <v>40.783844000000002</v>
      </c>
      <c r="D16" s="13">
        <f t="shared" si="1"/>
        <v>-1.0419240000000016</v>
      </c>
      <c r="E16" s="13">
        <f t="shared" si="2"/>
        <v>-2.1930009999999953</v>
      </c>
      <c r="F16" s="1">
        <v>3901.36</v>
      </c>
      <c r="G16" s="7">
        <v>-2.5547469238064013E-2</v>
      </c>
      <c r="H16" s="7">
        <v>1.4612424662700728E-4</v>
      </c>
    </row>
    <row r="17" spans="1:8" x14ac:dyDescent="0.2">
      <c r="A17" s="6">
        <v>44704</v>
      </c>
      <c r="B17" s="13">
        <v>40.902923999999999</v>
      </c>
      <c r="C17" s="13">
        <f t="shared" si="0"/>
        <v>39.74192</v>
      </c>
      <c r="D17" s="13">
        <f t="shared" si="1"/>
        <v>1.1610039999999984</v>
      </c>
      <c r="E17" s="13">
        <f t="shared" si="2"/>
        <v>-1.0419240000000016</v>
      </c>
      <c r="F17" s="1">
        <v>3973.75</v>
      </c>
      <c r="G17" s="7">
        <v>2.9213586057241281E-2</v>
      </c>
      <c r="H17" s="7">
        <v>1.8555067976295414E-2</v>
      </c>
    </row>
    <row r="18" spans="1:8" x14ac:dyDescent="0.2">
      <c r="A18" s="6">
        <v>44705</v>
      </c>
      <c r="B18" s="13">
        <v>40.565536000000002</v>
      </c>
      <c r="C18" s="13">
        <f t="shared" si="0"/>
        <v>40.902923999999999</v>
      </c>
      <c r="D18" s="13">
        <f t="shared" si="1"/>
        <v>-0.33738799999999713</v>
      </c>
      <c r="E18" s="13">
        <f t="shared" si="2"/>
        <v>1.1610039999999984</v>
      </c>
      <c r="F18" s="1">
        <v>3941.48</v>
      </c>
      <c r="G18" s="7">
        <v>-8.248505656954919E-3</v>
      </c>
      <c r="H18" s="7">
        <v>-8.1207927021075769E-3</v>
      </c>
    </row>
    <row r="19" spans="1:8" x14ac:dyDescent="0.2">
      <c r="A19" s="6">
        <v>44706</v>
      </c>
      <c r="B19" s="13">
        <v>42.966923000000001</v>
      </c>
      <c r="C19" s="13">
        <f t="shared" si="0"/>
        <v>40.565536000000002</v>
      </c>
      <c r="D19" s="13">
        <f t="shared" si="1"/>
        <v>2.4013869999999997</v>
      </c>
      <c r="E19" s="13">
        <f t="shared" si="2"/>
        <v>-0.33738799999999713</v>
      </c>
      <c r="F19" s="1">
        <v>3978.73</v>
      </c>
      <c r="G19" s="7">
        <v>5.919771403981941E-2</v>
      </c>
      <c r="H19" s="7">
        <v>9.450764687376316E-3</v>
      </c>
    </row>
    <row r="20" spans="1:8" x14ac:dyDescent="0.2">
      <c r="A20" s="6">
        <v>44707</v>
      </c>
      <c r="B20" s="13">
        <v>43.592075000000001</v>
      </c>
      <c r="C20" s="13">
        <f t="shared" si="0"/>
        <v>42.966923000000001</v>
      </c>
      <c r="D20" s="13">
        <f t="shared" si="1"/>
        <v>0.62515199999999993</v>
      </c>
      <c r="E20" s="13">
        <f t="shared" si="2"/>
        <v>2.4013869999999997</v>
      </c>
      <c r="F20" s="1">
        <v>4057.84</v>
      </c>
      <c r="G20" s="7">
        <v>1.4549610638862827E-2</v>
      </c>
      <c r="H20" s="7">
        <v>1.9883229070582858E-2</v>
      </c>
    </row>
    <row r="21" spans="1:8" x14ac:dyDescent="0.2">
      <c r="A21" s="6">
        <v>44708</v>
      </c>
      <c r="B21" s="13">
        <v>49.198616000000001</v>
      </c>
      <c r="C21" s="13">
        <f t="shared" si="0"/>
        <v>43.592075000000001</v>
      </c>
      <c r="D21" s="13">
        <f t="shared" si="1"/>
        <v>5.606541</v>
      </c>
      <c r="E21" s="13">
        <f t="shared" si="2"/>
        <v>0.62515199999999993</v>
      </c>
      <c r="F21" s="1">
        <v>4158.24</v>
      </c>
      <c r="G21" s="7">
        <v>0.12861376752540454</v>
      </c>
      <c r="H21" s="7">
        <v>2.4742227391912848E-2</v>
      </c>
    </row>
    <row r="22" spans="1:8" x14ac:dyDescent="0.2">
      <c r="A22" s="6">
        <v>44712</v>
      </c>
      <c r="B22" s="13">
        <v>49.555843000000003</v>
      </c>
      <c r="C22" s="13">
        <f t="shared" si="0"/>
        <v>49.198616000000001</v>
      </c>
      <c r="D22" s="13">
        <f t="shared" si="1"/>
        <v>0.35722700000000174</v>
      </c>
      <c r="E22" s="13">
        <f t="shared" si="2"/>
        <v>5.606541</v>
      </c>
      <c r="F22" s="1">
        <v>4132.1499999999996</v>
      </c>
      <c r="G22" s="7">
        <v>7.26091563226091E-3</v>
      </c>
      <c r="H22" s="7">
        <v>-6.2742891223210176E-3</v>
      </c>
    </row>
    <row r="23" spans="1:8" x14ac:dyDescent="0.2">
      <c r="A23" s="6">
        <v>44713</v>
      </c>
      <c r="B23" s="13">
        <v>50.280228000000001</v>
      </c>
      <c r="C23" s="13">
        <f t="shared" si="0"/>
        <v>49.555843000000003</v>
      </c>
      <c r="D23" s="13">
        <f t="shared" si="1"/>
        <v>0.72438499999999806</v>
      </c>
      <c r="E23" s="13">
        <f t="shared" si="2"/>
        <v>0.35722700000000174</v>
      </c>
      <c r="F23" s="1">
        <v>4101.2299999999996</v>
      </c>
      <c r="G23" s="7">
        <v>1.4617549740804489E-2</v>
      </c>
      <c r="H23" s="7">
        <v>-7.482787410912013E-3</v>
      </c>
    </row>
    <row r="24" spans="1:8" x14ac:dyDescent="0.2">
      <c r="A24" s="6">
        <v>44714</v>
      </c>
      <c r="B24" s="13">
        <v>50.885536000000002</v>
      </c>
      <c r="C24" s="13">
        <f t="shared" si="0"/>
        <v>50.280228000000001</v>
      </c>
      <c r="D24" s="13">
        <f t="shared" si="1"/>
        <v>0.60530800000000085</v>
      </c>
      <c r="E24" s="13">
        <f t="shared" si="2"/>
        <v>0.72438499999999806</v>
      </c>
      <c r="F24" s="1">
        <v>4176.82</v>
      </c>
      <c r="G24" s="7">
        <v>1.2038688448270378E-2</v>
      </c>
      <c r="H24" s="7">
        <v>1.8431056049038986E-2</v>
      </c>
    </row>
    <row r="25" spans="1:8" x14ac:dyDescent="0.2">
      <c r="A25" s="6">
        <v>44715</v>
      </c>
      <c r="B25" s="13">
        <v>50.627536999999997</v>
      </c>
      <c r="C25" s="13">
        <f t="shared" si="0"/>
        <v>50.885536000000002</v>
      </c>
      <c r="D25" s="13">
        <f t="shared" si="1"/>
        <v>-0.2579990000000052</v>
      </c>
      <c r="E25" s="13">
        <f t="shared" si="2"/>
        <v>0.60530800000000085</v>
      </c>
      <c r="F25" s="1">
        <v>4108.54</v>
      </c>
      <c r="G25" s="7">
        <v>-5.0701834014287512E-3</v>
      </c>
      <c r="H25" s="7">
        <v>-1.6347364741597616E-2</v>
      </c>
    </row>
    <row r="26" spans="1:8" x14ac:dyDescent="0.2">
      <c r="A26" s="6">
        <v>44718</v>
      </c>
      <c r="B26" s="13">
        <v>49.655074999999997</v>
      </c>
      <c r="C26" s="13">
        <f t="shared" si="0"/>
        <v>50.627536999999997</v>
      </c>
      <c r="D26" s="13">
        <f t="shared" si="1"/>
        <v>-0.97246200000000016</v>
      </c>
      <c r="E26" s="13">
        <f t="shared" si="2"/>
        <v>-0.2579990000000052</v>
      </c>
      <c r="F26" s="1">
        <v>4121.43</v>
      </c>
      <c r="G26" s="7">
        <v>-1.920816333609119E-2</v>
      </c>
      <c r="H26" s="7">
        <v>3.1373675320187531E-3</v>
      </c>
    </row>
    <row r="27" spans="1:8" x14ac:dyDescent="0.2">
      <c r="A27" s="6">
        <v>44719</v>
      </c>
      <c r="B27" s="13">
        <v>50.756537999999999</v>
      </c>
      <c r="C27" s="13">
        <f t="shared" si="0"/>
        <v>49.655074999999997</v>
      </c>
      <c r="D27" s="13">
        <f t="shared" si="1"/>
        <v>1.1014630000000025</v>
      </c>
      <c r="E27" s="13">
        <f t="shared" si="2"/>
        <v>-0.97246200000000016</v>
      </c>
      <c r="F27" s="1">
        <v>4160.68</v>
      </c>
      <c r="G27" s="7">
        <v>2.2182284489551223E-2</v>
      </c>
      <c r="H27" s="7">
        <v>9.5233935794129705E-3</v>
      </c>
    </row>
    <row r="28" spans="1:8" x14ac:dyDescent="0.2">
      <c r="A28" s="6">
        <v>44720</v>
      </c>
      <c r="B28" s="13">
        <v>49.942847999999998</v>
      </c>
      <c r="C28" s="13">
        <f t="shared" si="0"/>
        <v>50.756537999999999</v>
      </c>
      <c r="D28" s="13">
        <f t="shared" si="1"/>
        <v>-0.81369000000000113</v>
      </c>
      <c r="E28" s="13">
        <f t="shared" si="2"/>
        <v>1.1014630000000025</v>
      </c>
      <c r="F28" s="1">
        <v>4115.7700000000004</v>
      </c>
      <c r="G28" s="7">
        <v>-1.6031235227272615E-2</v>
      </c>
      <c r="H28" s="7">
        <v>-1.0793908688002887E-2</v>
      </c>
    </row>
    <row r="29" spans="1:8" x14ac:dyDescent="0.2">
      <c r="A29" s="6">
        <v>44721</v>
      </c>
      <c r="B29" s="13">
        <v>49.962688</v>
      </c>
      <c r="C29" s="13">
        <f t="shared" si="0"/>
        <v>49.942847999999998</v>
      </c>
      <c r="D29" s="13">
        <f t="shared" si="1"/>
        <v>1.9840000000002078E-2</v>
      </c>
      <c r="E29" s="13">
        <f t="shared" si="2"/>
        <v>-0.81369000000000113</v>
      </c>
      <c r="F29" s="1">
        <v>4017.82</v>
      </c>
      <c r="G29" s="7">
        <v>3.9725407730055923E-4</v>
      </c>
      <c r="H29" s="7">
        <v>-2.379870595295662E-2</v>
      </c>
    </row>
    <row r="30" spans="1:8" x14ac:dyDescent="0.2">
      <c r="A30" s="6">
        <v>44722</v>
      </c>
      <c r="B30" s="13">
        <v>48.781844999999997</v>
      </c>
      <c r="C30" s="13">
        <f t="shared" si="0"/>
        <v>49.962688</v>
      </c>
      <c r="D30" s="13">
        <f t="shared" si="1"/>
        <v>-1.180843000000003</v>
      </c>
      <c r="E30" s="13">
        <f t="shared" si="2"/>
        <v>1.9840000000002078E-2</v>
      </c>
      <c r="F30" s="1">
        <v>3900.86</v>
      </c>
      <c r="G30" s="7">
        <v>-2.3634497007046597E-2</v>
      </c>
      <c r="H30" s="7">
        <v>-2.9110313553120853E-2</v>
      </c>
    </row>
    <row r="31" spans="1:8" x14ac:dyDescent="0.2">
      <c r="A31" s="6">
        <v>44725</v>
      </c>
      <c r="B31" s="13">
        <v>46.886536</v>
      </c>
      <c r="C31" s="13">
        <f t="shared" si="0"/>
        <v>48.781844999999997</v>
      </c>
      <c r="D31" s="13">
        <f t="shared" si="1"/>
        <v>-1.8953089999999975</v>
      </c>
      <c r="E31" s="13">
        <f t="shared" si="2"/>
        <v>-1.180843000000003</v>
      </c>
      <c r="F31" s="1">
        <v>3749.63</v>
      </c>
      <c r="G31" s="7">
        <v>-3.8852753519265162E-2</v>
      </c>
      <c r="H31" s="7">
        <v>-3.8768374153391821E-2</v>
      </c>
    </row>
    <row r="32" spans="1:8" x14ac:dyDescent="0.2">
      <c r="A32" s="6">
        <v>44726</v>
      </c>
      <c r="B32" s="13">
        <v>46.985767000000003</v>
      </c>
      <c r="C32" s="13">
        <f t="shared" si="0"/>
        <v>46.886536</v>
      </c>
      <c r="D32" s="13">
        <f t="shared" si="1"/>
        <v>9.9231000000003178E-2</v>
      </c>
      <c r="E32" s="13">
        <f t="shared" si="2"/>
        <v>-1.8953089999999975</v>
      </c>
      <c r="F32" s="1">
        <v>3735.48</v>
      </c>
      <c r="G32" s="7">
        <v>2.1164071493787297E-3</v>
      </c>
      <c r="H32" s="7">
        <v>-3.7737056722930238E-3</v>
      </c>
    </row>
    <row r="33" spans="1:8" x14ac:dyDescent="0.2">
      <c r="A33" s="6">
        <v>44727</v>
      </c>
      <c r="B33" s="13">
        <v>47.541457999999999</v>
      </c>
      <c r="C33" s="13">
        <f t="shared" si="0"/>
        <v>46.985767000000003</v>
      </c>
      <c r="D33" s="13">
        <f t="shared" si="1"/>
        <v>0.55569099999999594</v>
      </c>
      <c r="E33" s="13">
        <f t="shared" si="2"/>
        <v>9.9231000000003178E-2</v>
      </c>
      <c r="F33" s="1">
        <v>3789.99</v>
      </c>
      <c r="G33" s="7">
        <v>1.1826794271550273E-2</v>
      </c>
      <c r="H33" s="7">
        <v>1.4592502168395966E-2</v>
      </c>
    </row>
    <row r="34" spans="1:8" x14ac:dyDescent="0.2">
      <c r="A34" s="6">
        <v>44728</v>
      </c>
      <c r="B34" s="13">
        <v>45.536999000000002</v>
      </c>
      <c r="C34" s="13">
        <f t="shared" si="0"/>
        <v>47.541457999999999</v>
      </c>
      <c r="D34" s="13">
        <f t="shared" si="1"/>
        <v>-2.0044589999999971</v>
      </c>
      <c r="E34" s="13">
        <f t="shared" si="2"/>
        <v>0.55569099999999594</v>
      </c>
      <c r="F34" s="1">
        <v>3666.77</v>
      </c>
      <c r="G34" s="7">
        <v>-4.2162337553888173E-2</v>
      </c>
      <c r="H34" s="7">
        <v>-3.2511959134456765E-2</v>
      </c>
    </row>
    <row r="35" spans="1:8" x14ac:dyDescent="0.2">
      <c r="A35" s="6">
        <v>44729</v>
      </c>
      <c r="B35" s="13">
        <v>47.223922999999999</v>
      </c>
      <c r="C35" s="13">
        <f t="shared" si="0"/>
        <v>45.536999000000002</v>
      </c>
      <c r="D35" s="13">
        <f t="shared" si="1"/>
        <v>1.6869239999999976</v>
      </c>
      <c r="E35" s="13">
        <f t="shared" si="2"/>
        <v>-2.0044589999999971</v>
      </c>
      <c r="F35" s="1">
        <v>3674.84</v>
      </c>
      <c r="G35" s="7">
        <v>3.7045128951075534E-2</v>
      </c>
      <c r="H35" s="7">
        <v>2.2008470670372465E-3</v>
      </c>
    </row>
    <row r="36" spans="1:8" x14ac:dyDescent="0.2">
      <c r="A36" s="6">
        <v>44733</v>
      </c>
      <c r="B36" s="13">
        <v>48.851306999999998</v>
      </c>
      <c r="C36" s="13">
        <f t="shared" si="0"/>
        <v>47.223922999999999</v>
      </c>
      <c r="D36" s="13">
        <f t="shared" si="1"/>
        <v>1.6273839999999993</v>
      </c>
      <c r="E36" s="13">
        <f t="shared" si="2"/>
        <v>1.6869239999999976</v>
      </c>
      <c r="F36" s="1">
        <v>3764.79</v>
      </c>
      <c r="G36" s="7">
        <v>3.4461008247874687E-2</v>
      </c>
      <c r="H36" s="7">
        <v>2.4477256152648771E-2</v>
      </c>
    </row>
    <row r="37" spans="1:8" x14ac:dyDescent="0.2">
      <c r="A37" s="6">
        <v>44734</v>
      </c>
      <c r="B37" s="13">
        <v>48.236075999999997</v>
      </c>
      <c r="C37" s="13">
        <f t="shared" si="0"/>
        <v>48.851306999999998</v>
      </c>
      <c r="D37" s="13">
        <f t="shared" si="1"/>
        <v>-0.61523100000000142</v>
      </c>
      <c r="E37" s="13">
        <f t="shared" si="2"/>
        <v>1.6273839999999993</v>
      </c>
      <c r="F37" s="1">
        <v>3759.89</v>
      </c>
      <c r="G37" s="7">
        <v>-1.2593951682807615E-2</v>
      </c>
      <c r="H37" s="7">
        <v>-1.3015334188626964E-3</v>
      </c>
    </row>
    <row r="38" spans="1:8" x14ac:dyDescent="0.2">
      <c r="A38" s="6">
        <v>44735</v>
      </c>
      <c r="B38" s="13">
        <v>48.662768999999997</v>
      </c>
      <c r="C38" s="13">
        <f t="shared" si="0"/>
        <v>48.236075999999997</v>
      </c>
      <c r="D38" s="13">
        <f t="shared" si="1"/>
        <v>0.42669300000000021</v>
      </c>
      <c r="E38" s="13">
        <f t="shared" si="2"/>
        <v>-0.61523100000000142</v>
      </c>
      <c r="F38" s="1">
        <v>3795.73</v>
      </c>
      <c r="G38" s="7">
        <v>8.8459309998599432E-3</v>
      </c>
      <c r="H38" s="7">
        <v>9.5321937609877273E-3</v>
      </c>
    </row>
    <row r="39" spans="1:8" x14ac:dyDescent="0.2">
      <c r="A39" s="6">
        <v>44736</v>
      </c>
      <c r="B39" s="13">
        <v>49.863461000000001</v>
      </c>
      <c r="C39" s="13">
        <f t="shared" si="0"/>
        <v>48.662768999999997</v>
      </c>
      <c r="D39" s="13">
        <f t="shared" si="1"/>
        <v>1.2006920000000036</v>
      </c>
      <c r="E39" s="13">
        <f t="shared" si="2"/>
        <v>0.42669300000000021</v>
      </c>
      <c r="F39" s="1">
        <v>3911.74</v>
      </c>
      <c r="G39" s="7">
        <v>2.4673729519995125E-2</v>
      </c>
      <c r="H39" s="7">
        <v>3.0563290855777352E-2</v>
      </c>
    </row>
    <row r="40" spans="1:8" x14ac:dyDescent="0.2">
      <c r="A40" s="6">
        <v>44739</v>
      </c>
      <c r="B40" s="13">
        <v>49.853538999999998</v>
      </c>
      <c r="C40" s="13">
        <f t="shared" si="0"/>
        <v>49.863461000000001</v>
      </c>
      <c r="D40" s="13">
        <f t="shared" si="1"/>
        <v>-9.922000000003095E-3</v>
      </c>
      <c r="E40" s="13">
        <f t="shared" si="2"/>
        <v>1.2006920000000036</v>
      </c>
      <c r="F40" s="1">
        <v>3900.11</v>
      </c>
      <c r="G40" s="7">
        <v>-1.9898337983404512E-4</v>
      </c>
      <c r="H40" s="7">
        <v>-2.9731014842498877E-3</v>
      </c>
    </row>
    <row r="41" spans="1:8" x14ac:dyDescent="0.2">
      <c r="A41" s="6">
        <v>44740</v>
      </c>
      <c r="B41" s="13">
        <v>48.563533999999997</v>
      </c>
      <c r="C41" s="13">
        <f t="shared" si="0"/>
        <v>49.853538999999998</v>
      </c>
      <c r="D41" s="13">
        <f t="shared" si="1"/>
        <v>-1.2900050000000007</v>
      </c>
      <c r="E41" s="13">
        <f t="shared" si="2"/>
        <v>-9.922000000003095E-3</v>
      </c>
      <c r="F41" s="1">
        <v>3821.55</v>
      </c>
      <c r="G41" s="7">
        <v>-2.5875896192645437E-2</v>
      </c>
      <c r="H41" s="7">
        <v>-2.0143021607082864E-2</v>
      </c>
    </row>
    <row r="42" spans="1:8" x14ac:dyDescent="0.2">
      <c r="A42" s="6">
        <v>44741</v>
      </c>
      <c r="B42" s="13">
        <v>47.025458999999998</v>
      </c>
      <c r="C42" s="13">
        <f t="shared" si="0"/>
        <v>48.563533999999997</v>
      </c>
      <c r="D42" s="13">
        <f t="shared" si="1"/>
        <v>-1.5380749999999992</v>
      </c>
      <c r="E42" s="13">
        <f t="shared" si="2"/>
        <v>-1.2900050000000007</v>
      </c>
      <c r="F42" s="1">
        <v>3818.83</v>
      </c>
      <c r="G42" s="7">
        <v>-3.1671397719943511E-2</v>
      </c>
      <c r="H42" s="7">
        <v>-7.1175308448149426E-4</v>
      </c>
    </row>
    <row r="43" spans="1:8" x14ac:dyDescent="0.2">
      <c r="A43" s="6">
        <v>44742</v>
      </c>
      <c r="B43" s="13">
        <v>45.854537999999998</v>
      </c>
      <c r="C43" s="13">
        <f t="shared" si="0"/>
        <v>47.025458999999998</v>
      </c>
      <c r="D43" s="13">
        <f t="shared" si="1"/>
        <v>-1.1709209999999999</v>
      </c>
      <c r="E43" s="13">
        <f t="shared" si="2"/>
        <v>-1.5380749999999992</v>
      </c>
      <c r="F43" s="1">
        <v>3785.38</v>
      </c>
      <c r="G43" s="7">
        <v>-2.4899725061694772E-2</v>
      </c>
      <c r="H43" s="7">
        <v>-8.7592273026031054E-3</v>
      </c>
    </row>
    <row r="44" spans="1:8" x14ac:dyDescent="0.2">
      <c r="A44" s="6">
        <v>44743</v>
      </c>
      <c r="B44" s="13">
        <v>42.411231999999998</v>
      </c>
      <c r="C44" s="13">
        <f t="shared" si="0"/>
        <v>45.854537999999998</v>
      </c>
      <c r="D44" s="13">
        <f t="shared" si="1"/>
        <v>-3.4433059999999998</v>
      </c>
      <c r="E44" s="13">
        <f t="shared" si="2"/>
        <v>-1.1709209999999999</v>
      </c>
      <c r="F44" s="1">
        <v>3825.33</v>
      </c>
      <c r="G44" s="7">
        <v>-7.5091935284573141E-2</v>
      </c>
      <c r="H44" s="7">
        <v>1.0553762105785897E-2</v>
      </c>
    </row>
    <row r="45" spans="1:8" x14ac:dyDescent="0.2">
      <c r="A45" s="6">
        <v>44747</v>
      </c>
      <c r="B45" s="13">
        <v>42.808151000000002</v>
      </c>
      <c r="C45" s="13">
        <f t="shared" si="0"/>
        <v>42.411231999999998</v>
      </c>
      <c r="D45" s="13">
        <f t="shared" si="1"/>
        <v>0.39691900000000402</v>
      </c>
      <c r="E45" s="13">
        <f t="shared" si="2"/>
        <v>-3.4433059999999998</v>
      </c>
      <c r="F45" s="1">
        <v>3831.39</v>
      </c>
      <c r="G45" s="7">
        <v>9.3588179659577931E-3</v>
      </c>
      <c r="H45" s="7">
        <v>1.5841770513916305E-3</v>
      </c>
    </row>
    <row r="46" spans="1:8" x14ac:dyDescent="0.2">
      <c r="A46" s="6">
        <v>44748</v>
      </c>
      <c r="B46" s="13">
        <v>41.875385000000001</v>
      </c>
      <c r="C46" s="13">
        <f t="shared" si="0"/>
        <v>42.808151000000002</v>
      </c>
      <c r="D46" s="13">
        <f t="shared" si="1"/>
        <v>-0.93276600000000087</v>
      </c>
      <c r="E46" s="13">
        <f t="shared" si="2"/>
        <v>0.39691900000000402</v>
      </c>
      <c r="F46" s="1">
        <v>3845.08</v>
      </c>
      <c r="G46" s="7">
        <v>-2.1789448462747218E-2</v>
      </c>
      <c r="H46" s="7">
        <v>3.5731157621646595E-3</v>
      </c>
    </row>
    <row r="47" spans="1:8" x14ac:dyDescent="0.2">
      <c r="A47" s="6">
        <v>44749</v>
      </c>
      <c r="B47" s="13">
        <v>42.609687999999998</v>
      </c>
      <c r="C47" s="13">
        <f t="shared" si="0"/>
        <v>41.875385000000001</v>
      </c>
      <c r="D47" s="13">
        <f t="shared" si="1"/>
        <v>0.73430299999999704</v>
      </c>
      <c r="E47" s="13">
        <f t="shared" si="2"/>
        <v>-0.93276600000000087</v>
      </c>
      <c r="F47" s="1">
        <v>3902.62</v>
      </c>
      <c r="G47" s="7">
        <v>1.7535432808557988E-2</v>
      </c>
      <c r="H47" s="7">
        <v>1.4964578110208361E-2</v>
      </c>
    </row>
    <row r="48" spans="1:8" x14ac:dyDescent="0.2">
      <c r="A48" s="6">
        <v>44750</v>
      </c>
      <c r="B48" s="13">
        <v>42.589843999999999</v>
      </c>
      <c r="C48" s="13">
        <f t="shared" si="0"/>
        <v>42.609687999999998</v>
      </c>
      <c r="D48" s="13">
        <f t="shared" si="1"/>
        <v>-1.9843999999999085E-2</v>
      </c>
      <c r="E48" s="13">
        <f t="shared" si="2"/>
        <v>0.73430299999999704</v>
      </c>
      <c r="F48" s="1">
        <v>3899.38</v>
      </c>
      <c r="G48" s="7">
        <v>-4.6571568418898271E-4</v>
      </c>
      <c r="H48" s="7">
        <v>-8.3021149894168069E-4</v>
      </c>
    </row>
    <row r="49" spans="1:8" x14ac:dyDescent="0.2">
      <c r="A49" s="6">
        <v>44753</v>
      </c>
      <c r="B49" s="13">
        <v>42.153229000000003</v>
      </c>
      <c r="C49" s="13">
        <f t="shared" si="0"/>
        <v>42.589843999999999</v>
      </c>
      <c r="D49" s="13">
        <f t="shared" si="1"/>
        <v>-0.4366149999999962</v>
      </c>
      <c r="E49" s="13">
        <f t="shared" si="2"/>
        <v>-1.9843999999999085E-2</v>
      </c>
      <c r="F49" s="1">
        <v>3854.43</v>
      </c>
      <c r="G49" s="7">
        <v>-1.0251622429046611E-2</v>
      </c>
      <c r="H49" s="7">
        <v>-1.152747359836699E-2</v>
      </c>
    </row>
    <row r="50" spans="1:8" x14ac:dyDescent="0.2">
      <c r="A50" s="6">
        <v>44754</v>
      </c>
      <c r="B50" s="13">
        <v>42.718845000000002</v>
      </c>
      <c r="C50" s="13">
        <f t="shared" si="0"/>
        <v>42.153229000000003</v>
      </c>
      <c r="D50" s="13">
        <f t="shared" si="1"/>
        <v>0.56561599999999856</v>
      </c>
      <c r="E50" s="13">
        <f t="shared" si="2"/>
        <v>-0.4366149999999962</v>
      </c>
      <c r="F50" s="1">
        <v>3818.8</v>
      </c>
      <c r="G50" s="7">
        <v>1.341809425797484E-2</v>
      </c>
      <c r="H50" s="7">
        <v>-9.2439089567068686E-3</v>
      </c>
    </row>
    <row r="51" spans="1:8" x14ac:dyDescent="0.2">
      <c r="A51" s="6">
        <v>44755</v>
      </c>
      <c r="B51" s="13">
        <v>42.808151000000002</v>
      </c>
      <c r="C51" s="13">
        <f t="shared" si="0"/>
        <v>42.718845000000002</v>
      </c>
      <c r="D51" s="13">
        <f t="shared" si="1"/>
        <v>8.9306000000000552E-2</v>
      </c>
      <c r="E51" s="13">
        <f t="shared" si="2"/>
        <v>0.56561599999999856</v>
      </c>
      <c r="F51" s="1">
        <v>3801.78</v>
      </c>
      <c r="G51" s="7">
        <v>2.0905527759470218E-3</v>
      </c>
      <c r="H51" s="7">
        <v>-4.4568974546978059E-3</v>
      </c>
    </row>
    <row r="52" spans="1:8" x14ac:dyDescent="0.2">
      <c r="A52" s="6">
        <v>44756</v>
      </c>
      <c r="B52" s="13">
        <v>42.371535999999999</v>
      </c>
      <c r="C52" s="13">
        <f t="shared" si="0"/>
        <v>42.808151000000002</v>
      </c>
      <c r="D52" s="13">
        <f t="shared" si="1"/>
        <v>-0.43661500000000331</v>
      </c>
      <c r="E52" s="13">
        <f t="shared" si="2"/>
        <v>8.9306000000000552E-2</v>
      </c>
      <c r="F52" s="1">
        <v>3790.38</v>
      </c>
      <c r="G52" s="7">
        <v>-1.0199342643881145E-2</v>
      </c>
      <c r="H52" s="7">
        <v>-2.9985953947887808E-3</v>
      </c>
    </row>
    <row r="53" spans="1:8" x14ac:dyDescent="0.2">
      <c r="A53" s="6">
        <v>44757</v>
      </c>
      <c r="B53" s="13">
        <v>43.125689999999999</v>
      </c>
      <c r="C53" s="13">
        <f t="shared" si="0"/>
        <v>42.371535999999999</v>
      </c>
      <c r="D53" s="13">
        <f t="shared" si="1"/>
        <v>0.75415399999999977</v>
      </c>
      <c r="E53" s="13">
        <f t="shared" si="2"/>
        <v>-0.43661500000000331</v>
      </c>
      <c r="F53" s="1">
        <v>3863.16</v>
      </c>
      <c r="G53" s="7">
        <v>1.7798599512653963E-2</v>
      </c>
      <c r="H53" s="7">
        <v>1.9201241036518699E-2</v>
      </c>
    </row>
    <row r="54" spans="1:8" x14ac:dyDescent="0.2">
      <c r="A54" s="6">
        <v>44760</v>
      </c>
      <c r="B54" s="13">
        <v>42.57</v>
      </c>
      <c r="C54" s="13">
        <f t="shared" si="0"/>
        <v>43.125689999999999</v>
      </c>
      <c r="D54" s="13">
        <f t="shared" si="1"/>
        <v>-0.55568999999999846</v>
      </c>
      <c r="E54" s="13">
        <f t="shared" si="2"/>
        <v>0.75415399999999977</v>
      </c>
      <c r="F54" s="1">
        <v>3830.85</v>
      </c>
      <c r="G54" s="7">
        <v>-1.2885359051646443E-2</v>
      </c>
      <c r="H54" s="7">
        <v>-8.3636194203708745E-3</v>
      </c>
    </row>
    <row r="55" spans="1:8" x14ac:dyDescent="0.2">
      <c r="A55" s="6">
        <v>44761</v>
      </c>
      <c r="B55" s="13">
        <v>44.040000999999997</v>
      </c>
      <c r="C55" s="13">
        <f t="shared" si="0"/>
        <v>42.57</v>
      </c>
      <c r="D55" s="13">
        <f t="shared" si="1"/>
        <v>1.4700009999999963</v>
      </c>
      <c r="E55" s="13">
        <f t="shared" si="2"/>
        <v>-0.55568999999999846</v>
      </c>
      <c r="F55" s="1">
        <v>3936.69</v>
      </c>
      <c r="G55" s="7">
        <v>3.4531383603476538E-2</v>
      </c>
      <c r="H55" s="7">
        <v>2.7628333137554369E-2</v>
      </c>
    </row>
    <row r="56" spans="1:8" x14ac:dyDescent="0.2">
      <c r="A56" s="6">
        <v>44762</v>
      </c>
      <c r="B56" s="13">
        <v>44.169998</v>
      </c>
      <c r="C56" s="13">
        <f t="shared" si="0"/>
        <v>44.040000999999997</v>
      </c>
      <c r="D56" s="13">
        <f t="shared" si="1"/>
        <v>0.12999700000000303</v>
      </c>
      <c r="E56" s="13">
        <f t="shared" si="2"/>
        <v>1.4700009999999963</v>
      </c>
      <c r="F56" s="1">
        <v>3959.9</v>
      </c>
      <c r="G56" s="7">
        <v>2.9517937567713278E-3</v>
      </c>
      <c r="H56" s="7">
        <v>5.8958160281861252E-3</v>
      </c>
    </row>
    <row r="57" spans="1:8" x14ac:dyDescent="0.2">
      <c r="A57" s="6">
        <v>44763</v>
      </c>
      <c r="B57" s="13">
        <v>44.650002000000001</v>
      </c>
      <c r="C57" s="13">
        <f t="shared" si="0"/>
        <v>44.169998</v>
      </c>
      <c r="D57" s="13">
        <f t="shared" si="1"/>
        <v>0.48000400000000099</v>
      </c>
      <c r="E57" s="13">
        <f t="shared" si="2"/>
        <v>0.12999700000000303</v>
      </c>
      <c r="F57" s="1">
        <v>3998.95</v>
      </c>
      <c r="G57" s="7">
        <v>1.0867195420746928E-2</v>
      </c>
      <c r="H57" s="7">
        <v>9.861360135356885E-3</v>
      </c>
    </row>
    <row r="58" spans="1:8" x14ac:dyDescent="0.2">
      <c r="A58" s="6">
        <v>44764</v>
      </c>
      <c r="B58" s="13">
        <v>43.34</v>
      </c>
      <c r="C58" s="13">
        <f t="shared" si="0"/>
        <v>44.650002000000001</v>
      </c>
      <c r="D58" s="13">
        <f t="shared" si="1"/>
        <v>-1.3100019999999972</v>
      </c>
      <c r="E58" s="13">
        <f t="shared" si="2"/>
        <v>0.48000400000000099</v>
      </c>
      <c r="F58" s="1">
        <v>3961.63</v>
      </c>
      <c r="G58" s="7">
        <v>-2.9339349189726738E-2</v>
      </c>
      <c r="H58" s="7">
        <v>-9.3324497680640443E-3</v>
      </c>
    </row>
    <row r="59" spans="1:8" x14ac:dyDescent="0.2">
      <c r="A59" s="6">
        <v>44767</v>
      </c>
      <c r="B59" s="13">
        <v>43.849997999999999</v>
      </c>
      <c r="C59" s="13">
        <f t="shared" si="0"/>
        <v>43.34</v>
      </c>
      <c r="D59" s="13">
        <f t="shared" si="1"/>
        <v>0.50999799999999595</v>
      </c>
      <c r="E59" s="13">
        <f t="shared" si="2"/>
        <v>-1.3100019999999972</v>
      </c>
      <c r="F59" s="1">
        <v>3966.84</v>
      </c>
      <c r="G59" s="7">
        <v>1.1767374250115273E-2</v>
      </c>
      <c r="H59" s="7">
        <v>1.3151152429681813E-3</v>
      </c>
    </row>
    <row r="60" spans="1:8" x14ac:dyDescent="0.2">
      <c r="A60" s="6">
        <v>44768</v>
      </c>
      <c r="B60" s="13">
        <v>43.43</v>
      </c>
      <c r="C60" s="13">
        <f t="shared" si="0"/>
        <v>43.849997999999999</v>
      </c>
      <c r="D60" s="13">
        <f t="shared" si="1"/>
        <v>-0.41999799999999965</v>
      </c>
      <c r="E60" s="13">
        <f t="shared" si="2"/>
        <v>0.50999799999999595</v>
      </c>
      <c r="F60" s="1">
        <v>3921.05</v>
      </c>
      <c r="G60" s="7">
        <v>-9.5780620104019085E-3</v>
      </c>
      <c r="H60" s="7">
        <v>-1.154319307055489E-2</v>
      </c>
    </row>
    <row r="61" spans="1:8" x14ac:dyDescent="0.2">
      <c r="A61" s="6">
        <v>44769</v>
      </c>
      <c r="B61" s="13">
        <v>44.290000999999997</v>
      </c>
      <c r="C61" s="13">
        <f t="shared" si="0"/>
        <v>43.43</v>
      </c>
      <c r="D61" s="13">
        <f t="shared" si="1"/>
        <v>0.86000099999999691</v>
      </c>
      <c r="E61" s="13">
        <f t="shared" si="2"/>
        <v>-0.41999799999999965</v>
      </c>
      <c r="F61" s="1">
        <v>4023.61</v>
      </c>
      <c r="G61" s="7">
        <v>1.9802003223578099E-2</v>
      </c>
      <c r="H61" s="7">
        <v>2.6156259165274594E-2</v>
      </c>
    </row>
    <row r="62" spans="1:8" x14ac:dyDescent="0.2">
      <c r="A62" s="6">
        <v>44770</v>
      </c>
      <c r="B62" s="13">
        <v>44.5</v>
      </c>
      <c r="C62" s="13">
        <f t="shared" si="0"/>
        <v>44.290000999999997</v>
      </c>
      <c r="D62" s="13">
        <f t="shared" si="1"/>
        <v>0.20999900000000338</v>
      </c>
      <c r="E62" s="13">
        <f t="shared" si="2"/>
        <v>0.86000099999999691</v>
      </c>
      <c r="F62" s="1">
        <v>4072.43</v>
      </c>
      <c r="G62" s="7">
        <v>4.7414539457789444E-3</v>
      </c>
      <c r="H62" s="7">
        <v>1.2133382708562635E-2</v>
      </c>
    </row>
    <row r="63" spans="1:8" x14ac:dyDescent="0.2">
      <c r="A63" s="6">
        <v>44771</v>
      </c>
      <c r="B63" s="13">
        <v>45.060001</v>
      </c>
      <c r="C63" s="13">
        <f t="shared" si="0"/>
        <v>44.5</v>
      </c>
      <c r="D63" s="13">
        <f t="shared" si="1"/>
        <v>0.56000099999999975</v>
      </c>
      <c r="E63" s="13">
        <f t="shared" si="2"/>
        <v>0.20999900000000338</v>
      </c>
      <c r="F63" s="1">
        <v>4130.29</v>
      </c>
      <c r="G63" s="7">
        <v>1.2584292134831455E-2</v>
      </c>
      <c r="H63" s="7">
        <v>1.4207733466259734E-2</v>
      </c>
    </row>
    <row r="64" spans="1:8" x14ac:dyDescent="0.2">
      <c r="A64" s="6">
        <v>44774</v>
      </c>
      <c r="B64" s="13">
        <v>45.419998</v>
      </c>
      <c r="C64" s="13">
        <f t="shared" si="0"/>
        <v>45.060001</v>
      </c>
      <c r="D64" s="13">
        <f t="shared" si="1"/>
        <v>0.3599969999999999</v>
      </c>
      <c r="E64" s="13">
        <f t="shared" si="2"/>
        <v>0.56000099999999975</v>
      </c>
      <c r="F64" s="1">
        <v>4118.63</v>
      </c>
      <c r="G64" s="7">
        <v>7.9892807814185337E-3</v>
      </c>
      <c r="H64" s="7">
        <v>-2.8230463236237299E-3</v>
      </c>
    </row>
    <row r="65" spans="1:8" x14ac:dyDescent="0.2">
      <c r="A65" s="6">
        <v>44775</v>
      </c>
      <c r="B65" s="13">
        <v>44.259998000000003</v>
      </c>
      <c r="C65" s="13">
        <f t="shared" si="0"/>
        <v>45.419998</v>
      </c>
      <c r="D65" s="13">
        <f t="shared" si="1"/>
        <v>-1.1599999999999966</v>
      </c>
      <c r="E65" s="13">
        <f t="shared" si="2"/>
        <v>0.3599969999999999</v>
      </c>
      <c r="F65" s="1">
        <v>4091.19</v>
      </c>
      <c r="G65" s="7">
        <v>-2.5539411076151888E-2</v>
      </c>
      <c r="H65" s="7">
        <v>-6.6624095876541599E-3</v>
      </c>
    </row>
    <row r="66" spans="1:8" x14ac:dyDescent="0.2">
      <c r="A66" s="6">
        <v>44776</v>
      </c>
      <c r="B66" s="13">
        <v>44.450001</v>
      </c>
      <c r="C66" s="13">
        <f t="shared" si="0"/>
        <v>44.259998000000003</v>
      </c>
      <c r="D66" s="13">
        <f t="shared" si="1"/>
        <v>0.19000299999999726</v>
      </c>
      <c r="E66" s="13">
        <f t="shared" si="2"/>
        <v>-1.1599999999999966</v>
      </c>
      <c r="F66" s="1">
        <v>4155.17</v>
      </c>
      <c r="G66" s="7">
        <v>4.2928831582865696E-3</v>
      </c>
      <c r="H66" s="7">
        <v>1.5638481713144591E-2</v>
      </c>
    </row>
    <row r="67" spans="1:8" x14ac:dyDescent="0.2">
      <c r="A67" s="6">
        <v>44777</v>
      </c>
      <c r="B67" s="13">
        <v>44.200001</v>
      </c>
      <c r="C67" s="13">
        <f t="shared" ref="C67:C100" si="3">B66</f>
        <v>44.450001</v>
      </c>
      <c r="D67" s="13">
        <f t="shared" ref="D67:D68" si="4">B67-C67</f>
        <v>-0.25</v>
      </c>
      <c r="E67" s="13">
        <f t="shared" si="2"/>
        <v>0.19000299999999726</v>
      </c>
      <c r="F67" s="1">
        <v>4151.9399999999996</v>
      </c>
      <c r="G67" s="7">
        <v>-5.6242968363487775E-3</v>
      </c>
      <c r="H67" s="7">
        <v>-7.7734484990998507E-4</v>
      </c>
    </row>
    <row r="68" spans="1:8" x14ac:dyDescent="0.2">
      <c r="A68" s="6">
        <v>44778</v>
      </c>
      <c r="B68" s="13">
        <v>45.41</v>
      </c>
      <c r="C68" s="13">
        <f t="shared" si="3"/>
        <v>44.200001</v>
      </c>
      <c r="D68" s="13">
        <f t="shared" si="4"/>
        <v>1.2099989999999963</v>
      </c>
      <c r="E68" s="13">
        <f t="shared" si="2"/>
        <v>-0.25</v>
      </c>
      <c r="F68" s="1">
        <v>4145.1899999999996</v>
      </c>
      <c r="G68" s="7">
        <v>2.7375542367069093E-2</v>
      </c>
      <c r="H68" s="7">
        <v>-1.6257460367924393E-3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30B2-0ACE-1142-888B-322E87ADBCE1}">
  <dimension ref="A21:I60"/>
  <sheetViews>
    <sheetView tabSelected="1" zoomScale="125" workbookViewId="0">
      <selection activeCell="B63" sqref="B63"/>
    </sheetView>
  </sheetViews>
  <sheetFormatPr baseColWidth="10" defaultRowHeight="13" x14ac:dyDescent="0.2"/>
  <cols>
    <col min="1" max="1" width="13.6640625" style="21" customWidth="1"/>
    <col min="2" max="2" width="12.83203125" style="21" customWidth="1"/>
    <col min="3" max="16384" width="10.83203125" style="21"/>
  </cols>
  <sheetData>
    <row r="21" spans="1:8" ht="18" customHeight="1" x14ac:dyDescent="0.2"/>
    <row r="22" spans="1:8" ht="17" customHeight="1" x14ac:dyDescent="0.2">
      <c r="A22" s="20" t="s">
        <v>37</v>
      </c>
      <c r="B22" s="22"/>
      <c r="C22" s="22"/>
      <c r="D22" s="22"/>
      <c r="E22" s="22"/>
      <c r="F22" s="22"/>
    </row>
    <row r="23" spans="1:8" ht="66" customHeight="1" x14ac:dyDescent="0.2">
      <c r="A23" s="19" t="s">
        <v>38</v>
      </c>
      <c r="B23" s="19"/>
      <c r="C23" s="19"/>
      <c r="D23" s="19"/>
      <c r="E23" s="19"/>
      <c r="F23" s="19"/>
      <c r="G23" s="19"/>
      <c r="H23" s="19"/>
    </row>
    <row r="25" spans="1:8" x14ac:dyDescent="0.2">
      <c r="A25" s="23" t="s">
        <v>34</v>
      </c>
      <c r="B25" s="24">
        <f>CORREL('Dataset (source Yahoo Finance)'!D4:D68,'Dataset (source Yahoo Finance)'!E4:E68)</f>
        <v>8.5422998734763292E-2</v>
      </c>
    </row>
    <row r="26" spans="1:8" x14ac:dyDescent="0.2">
      <c r="A26" s="23" t="s">
        <v>35</v>
      </c>
      <c r="B26" s="24">
        <f>1/SQRT(65)</f>
        <v>0.12403473458920847</v>
      </c>
    </row>
    <row r="27" spans="1:8" x14ac:dyDescent="0.2">
      <c r="A27" s="23" t="s">
        <v>36</v>
      </c>
      <c r="B27" s="24">
        <f>(B25-0)/B26</f>
        <v>0.68870223343224246</v>
      </c>
    </row>
    <row r="28" spans="1:8" ht="43" customHeight="1" x14ac:dyDescent="0.2">
      <c r="A28" s="16" t="s">
        <v>39</v>
      </c>
      <c r="B28" s="16"/>
      <c r="C28" s="16"/>
      <c r="D28" s="16"/>
      <c r="E28" s="16"/>
      <c r="F28" s="16"/>
      <c r="G28" s="16"/>
      <c r="H28" s="16"/>
    </row>
    <row r="29" spans="1:8" ht="14" customHeight="1" x14ac:dyDescent="0.2">
      <c r="A29" s="17"/>
      <c r="B29" s="17"/>
      <c r="C29" s="17"/>
      <c r="D29" s="17"/>
      <c r="E29" s="17"/>
      <c r="F29" s="17"/>
      <c r="G29" s="17"/>
      <c r="H29" s="17"/>
    </row>
    <row r="30" spans="1:8" ht="18" customHeight="1" x14ac:dyDescent="0.2">
      <c r="A30" s="17"/>
      <c r="B30" s="17"/>
      <c r="C30" s="17"/>
      <c r="D30" s="17"/>
      <c r="E30" s="17"/>
      <c r="F30" s="17"/>
      <c r="G30" s="17"/>
      <c r="H30" s="17"/>
    </row>
    <row r="31" spans="1:8" ht="18" customHeight="1" x14ac:dyDescent="0.2">
      <c r="A31" s="20" t="s">
        <v>41</v>
      </c>
      <c r="B31" s="18"/>
      <c r="C31" s="17"/>
      <c r="D31" s="17"/>
      <c r="E31" s="17"/>
      <c r="F31" s="17"/>
      <c r="G31" s="17"/>
      <c r="H31" s="17"/>
    </row>
    <row r="32" spans="1:8" ht="15" customHeight="1" x14ac:dyDescent="0.2">
      <c r="A32" s="17"/>
      <c r="B32" s="17"/>
      <c r="C32" s="17"/>
      <c r="D32" s="17"/>
      <c r="E32" s="17"/>
      <c r="F32" s="17"/>
      <c r="G32" s="17"/>
      <c r="H32" s="17"/>
    </row>
    <row r="33" spans="1:8" ht="17" customHeight="1" x14ac:dyDescent="0.2">
      <c r="A33" s="23" t="s">
        <v>40</v>
      </c>
      <c r="B33" s="23"/>
      <c r="C33" s="23">
        <f>AVERAGE('Dataset (source Yahoo Finance)'!D3:D68)</f>
        <v>-2.6130500000000077E-2</v>
      </c>
      <c r="D33" s="25"/>
      <c r="E33" s="17"/>
      <c r="F33" s="17"/>
      <c r="G33" s="17"/>
      <c r="H33" s="17"/>
    </row>
    <row r="34" spans="1:8" ht="17" customHeight="1" x14ac:dyDescent="0.2">
      <c r="A34" s="23" t="s">
        <v>44</v>
      </c>
      <c r="B34" s="24"/>
      <c r="C34" s="23">
        <f>STDEV('Dataset (source Yahoo Finance)'!D3:D68)</f>
        <v>1.3459012084371651</v>
      </c>
      <c r="D34" s="25"/>
      <c r="E34" s="17"/>
      <c r="F34" s="17"/>
      <c r="G34" s="17"/>
      <c r="H34" s="17"/>
    </row>
    <row r="35" spans="1:8" ht="46" customHeight="1" x14ac:dyDescent="0.2">
      <c r="A35" s="11" t="s">
        <v>42</v>
      </c>
      <c r="B35" s="11"/>
      <c r="C35" s="11"/>
      <c r="D35" s="11"/>
      <c r="E35" s="11"/>
      <c r="F35" s="11"/>
      <c r="G35" s="11"/>
      <c r="H35" s="11"/>
    </row>
    <row r="36" spans="1:8" ht="16" customHeight="1" x14ac:dyDescent="0.2">
      <c r="A36" s="25"/>
      <c r="B36" s="25"/>
      <c r="C36" s="25"/>
      <c r="D36" s="25"/>
      <c r="E36" s="17"/>
      <c r="F36" s="17"/>
      <c r="G36" s="17"/>
      <c r="H36" s="17"/>
    </row>
    <row r="37" spans="1:8" ht="16" customHeight="1" x14ac:dyDescent="0.2">
      <c r="A37" s="25"/>
      <c r="B37" s="25"/>
      <c r="C37" s="25"/>
      <c r="D37" s="25"/>
      <c r="E37" s="17"/>
      <c r="F37" s="17"/>
      <c r="G37" s="17"/>
      <c r="H37" s="17"/>
    </row>
    <row r="38" spans="1:8" x14ac:dyDescent="0.2">
      <c r="A38" s="20" t="s">
        <v>43</v>
      </c>
      <c r="B38" s="22"/>
      <c r="C38" s="22"/>
      <c r="D38" s="22"/>
    </row>
    <row r="40" spans="1:8" x14ac:dyDescent="0.2">
      <c r="A40" s="26" t="s">
        <v>3</v>
      </c>
      <c r="B40" s="27"/>
    </row>
    <row r="41" spans="1:8" ht="14" thickBot="1" x14ac:dyDescent="0.25">
      <c r="A41" s="28"/>
    </row>
    <row r="42" spans="1:8" x14ac:dyDescent="0.2">
      <c r="A42" s="29" t="s">
        <v>4</v>
      </c>
      <c r="B42" s="30"/>
    </row>
    <row r="43" spans="1:8" x14ac:dyDescent="0.2">
      <c r="A43" s="21" t="s">
        <v>5</v>
      </c>
      <c r="B43" s="21">
        <v>0.63822809252721224</v>
      </c>
    </row>
    <row r="44" spans="1:8" x14ac:dyDescent="0.2">
      <c r="A44" s="21" t="s">
        <v>6</v>
      </c>
      <c r="B44" s="21">
        <v>0.40733509809092378</v>
      </c>
    </row>
    <row r="45" spans="1:8" x14ac:dyDescent="0.2">
      <c r="A45" s="21" t="s">
        <v>7</v>
      </c>
      <c r="B45" s="21">
        <v>0.39807470899859448</v>
      </c>
    </row>
    <row r="46" spans="1:8" x14ac:dyDescent="0.2">
      <c r="A46" s="21" t="s">
        <v>8</v>
      </c>
      <c r="B46" s="21">
        <v>2.3257417721152362E-2</v>
      </c>
    </row>
    <row r="47" spans="1:8" ht="14" thickBot="1" x14ac:dyDescent="0.25">
      <c r="A47" s="31" t="s">
        <v>9</v>
      </c>
      <c r="B47" s="31">
        <v>66</v>
      </c>
    </row>
    <row r="49" spans="1:9" ht="14" thickBot="1" x14ac:dyDescent="0.25">
      <c r="A49" s="21" t="s">
        <v>10</v>
      </c>
    </row>
    <row r="50" spans="1:9" x14ac:dyDescent="0.2">
      <c r="A50" s="30"/>
      <c r="B50" s="30" t="s">
        <v>11</v>
      </c>
      <c r="C50" s="30" t="s">
        <v>12</v>
      </c>
      <c r="D50" s="30" t="s">
        <v>13</v>
      </c>
      <c r="E50" s="30" t="s">
        <v>14</v>
      </c>
      <c r="F50" s="30" t="s">
        <v>15</v>
      </c>
    </row>
    <row r="51" spans="1:9" x14ac:dyDescent="0.2">
      <c r="A51" s="21" t="s">
        <v>16</v>
      </c>
      <c r="B51" s="21">
        <v>1</v>
      </c>
      <c r="C51" s="21">
        <v>2.3792801667693111E-2</v>
      </c>
      <c r="D51" s="21">
        <v>2.3792801667693111E-2</v>
      </c>
      <c r="E51" s="21">
        <v>43.986823234925708</v>
      </c>
      <c r="F51" s="21">
        <v>8.1839290443619241E-9</v>
      </c>
    </row>
    <row r="52" spans="1:9" x14ac:dyDescent="0.2">
      <c r="A52" s="21" t="s">
        <v>17</v>
      </c>
      <c r="B52" s="21">
        <v>64</v>
      </c>
      <c r="C52" s="21">
        <v>3.4618078659595E-2</v>
      </c>
      <c r="D52" s="21">
        <v>5.4090747905617188E-4</v>
      </c>
    </row>
    <row r="53" spans="1:9" ht="14" thickBot="1" x14ac:dyDescent="0.25">
      <c r="A53" s="31" t="s">
        <v>18</v>
      </c>
      <c r="B53" s="31">
        <v>65</v>
      </c>
      <c r="C53" s="31">
        <v>5.8410880327288112E-2</v>
      </c>
      <c r="D53" s="31"/>
      <c r="E53" s="31"/>
      <c r="F53" s="31"/>
    </row>
    <row r="54" spans="1:9" ht="14" thickBot="1" x14ac:dyDescent="0.25"/>
    <row r="55" spans="1:9" x14ac:dyDescent="0.2">
      <c r="A55" s="30"/>
      <c r="B55" s="30" t="s">
        <v>19</v>
      </c>
      <c r="C55" s="30" t="s">
        <v>8</v>
      </c>
      <c r="D55" s="30" t="s">
        <v>20</v>
      </c>
      <c r="E55" s="30" t="s">
        <v>21</v>
      </c>
      <c r="F55" s="30" t="s">
        <v>22</v>
      </c>
      <c r="G55" s="30" t="s">
        <v>23</v>
      </c>
      <c r="H55" s="30" t="s">
        <v>24</v>
      </c>
      <c r="I55" s="30" t="s">
        <v>25</v>
      </c>
    </row>
    <row r="56" spans="1:9" x14ac:dyDescent="0.2">
      <c r="A56" s="21" t="s">
        <v>26</v>
      </c>
      <c r="B56" s="21">
        <v>-2.4477035147400263E-4</v>
      </c>
      <c r="C56" s="21">
        <v>2.8628445753020306E-3</v>
      </c>
      <c r="D56" s="21">
        <v>-8.5499001093407009E-2</v>
      </c>
      <c r="E56" s="21">
        <v>0.93213160105207948</v>
      </c>
      <c r="F56" s="21">
        <v>-5.9639598552574183E-3</v>
      </c>
      <c r="G56" s="21">
        <v>5.4744191523094128E-3</v>
      </c>
      <c r="H56" s="21">
        <v>-5.9639598552574183E-3</v>
      </c>
      <c r="I56" s="21">
        <v>5.4744191523094128E-3</v>
      </c>
    </row>
    <row r="57" spans="1:9" ht="14" thickBot="1" x14ac:dyDescent="0.25">
      <c r="A57" s="32" t="s">
        <v>2</v>
      </c>
      <c r="B57" s="31">
        <v>1.1365699382770029</v>
      </c>
      <c r="C57" s="31">
        <v>0.17137002732641599</v>
      </c>
      <c r="D57" s="31">
        <v>6.6322562702994059</v>
      </c>
      <c r="E57" s="31">
        <v>8.1839290443617173E-9</v>
      </c>
      <c r="F57" s="31">
        <v>0.79421895282578792</v>
      </c>
      <c r="G57" s="31">
        <v>1.4789209237282179</v>
      </c>
      <c r="H57" s="31">
        <v>0.79421895282578792</v>
      </c>
      <c r="I57" s="31">
        <v>1.4789209237282179</v>
      </c>
    </row>
    <row r="59" spans="1:9" x14ac:dyDescent="0.2">
      <c r="A59" s="33" t="s">
        <v>27</v>
      </c>
    </row>
    <row r="60" spans="1:9" ht="59" customHeight="1" x14ac:dyDescent="0.2">
      <c r="A60" s="11" t="s">
        <v>28</v>
      </c>
      <c r="B60" s="11"/>
      <c r="C60" s="11"/>
      <c r="D60" s="11"/>
      <c r="E60" s="11"/>
      <c r="F60" s="11"/>
      <c r="G60" s="11"/>
      <c r="H60" s="11"/>
      <c r="I60" s="11"/>
    </row>
  </sheetData>
  <mergeCells count="4">
    <mergeCell ref="A60:I60"/>
    <mergeCell ref="A23:H23"/>
    <mergeCell ref="A28:H28"/>
    <mergeCell ref="A35:H3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Dataset (source Yahoo Finance)</vt:lpstr>
      <vt:lpstr>Model &amp;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 Roxana</dc:creator>
  <cp:lastModifiedBy>Ren Roxana</cp:lastModifiedBy>
  <dcterms:created xsi:type="dcterms:W3CDTF">2022-10-05T04:35:29Z</dcterms:created>
  <dcterms:modified xsi:type="dcterms:W3CDTF">2022-10-05T05:09:32Z</dcterms:modified>
</cp:coreProperties>
</file>