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imcoinvest.sharepoint.com/sites/RISKAnalytics/Shared Documents/FX Analytics/Active FX Performance/"/>
    </mc:Choice>
  </mc:AlternateContent>
  <xr:revisionPtr revIDLastSave="0" documentId="8_{49AAD0A9-6F1E-4576-8944-B3A80C59CAE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Exposure" sheetId="4" r:id="rId1"/>
    <sheet name="Data" sheetId="9" r:id="rId2"/>
    <sheet name="Mapping" sheetId="10" r:id="rId3"/>
  </sheets>
  <definedNames>
    <definedName name="_xlnm._FilterDatabase" localSheetId="1" hidden="1">Data!$A$1:$H$439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"10/18/2021 16:29:22"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4" i="9" l="1"/>
  <c r="W5" i="9"/>
  <c r="W6" i="9"/>
  <c r="W7" i="9"/>
  <c r="W8" i="9"/>
  <c r="W9" i="9"/>
  <c r="W10" i="9"/>
  <c r="W11" i="9"/>
  <c r="W12" i="9"/>
  <c r="W13" i="9"/>
  <c r="W14" i="9"/>
  <c r="W2" i="9"/>
  <c r="W3" i="9"/>
  <c r="C24" i="4" l="1"/>
  <c r="C25" i="4"/>
  <c r="C26" i="4"/>
  <c r="C27" i="4"/>
  <c r="C28" i="4"/>
  <c r="C29" i="4"/>
  <c r="C30" i="4"/>
  <c r="C31" i="4"/>
  <c r="C32" i="4"/>
  <c r="C33" i="4"/>
  <c r="C34" i="4"/>
  <c r="C35" i="4"/>
  <c r="C36" i="4"/>
  <c r="C8" i="4" l="1"/>
  <c r="C14" i="4"/>
  <c r="C17" i="4"/>
  <c r="C12" i="4"/>
  <c r="C6" i="4"/>
  <c r="C13" i="4"/>
  <c r="C11" i="4"/>
  <c r="A5" i="4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C5" i="4"/>
  <c r="D5" i="4"/>
  <c r="H5" i="4" s="1"/>
  <c r="F5" i="4"/>
  <c r="D6" i="4"/>
  <c r="H6" i="4" s="1"/>
  <c r="F6" i="4"/>
  <c r="C7" i="4"/>
  <c r="D7" i="4"/>
  <c r="H7" i="4" s="1"/>
  <c r="F7" i="4"/>
  <c r="D8" i="4"/>
  <c r="H8" i="4" s="1"/>
  <c r="F8" i="4"/>
  <c r="C9" i="4"/>
  <c r="D9" i="4"/>
  <c r="H9" i="4" s="1"/>
  <c r="F9" i="4"/>
  <c r="C10" i="4"/>
  <c r="D10" i="4"/>
  <c r="H10" i="4" s="1"/>
  <c r="F10" i="4"/>
  <c r="D11" i="4"/>
  <c r="H11" i="4" s="1"/>
  <c r="D30" i="4"/>
  <c r="D12" i="4"/>
  <c r="H12" i="4" s="1"/>
  <c r="F12" i="4"/>
  <c r="D13" i="4"/>
  <c r="H13" i="4" s="1"/>
  <c r="F13" i="4"/>
  <c r="D14" i="4"/>
  <c r="H14" i="4" s="1"/>
  <c r="F14" i="4"/>
  <c r="C15" i="4"/>
  <c r="D15" i="4"/>
  <c r="H15" i="4" s="1"/>
  <c r="F15" i="4"/>
  <c r="C16" i="4"/>
  <c r="D16" i="4"/>
  <c r="H16" i="4" s="1"/>
  <c r="F16" i="4"/>
  <c r="D17" i="4"/>
  <c r="D36" i="4"/>
  <c r="C18" i="4"/>
  <c r="D18" i="4"/>
  <c r="F18" i="4"/>
  <c r="D19" i="4"/>
  <c r="F19" i="4"/>
  <c r="C21" i="4"/>
  <c r="D27" i="4" l="1"/>
  <c r="D29" i="4"/>
  <c r="D25" i="4"/>
  <c r="F17" i="4"/>
  <c r="F11" i="4"/>
  <c r="D35" i="4"/>
  <c r="D33" i="4"/>
  <c r="D24" i="4"/>
  <c r="D32" i="4"/>
  <c r="D28" i="4"/>
  <c r="D26" i="4"/>
  <c r="D31" i="4"/>
  <c r="E10" i="4"/>
  <c r="G10" i="4" s="1"/>
  <c r="I10" i="4" s="1"/>
  <c r="E14" i="4"/>
  <c r="G14" i="4" s="1"/>
  <c r="I14" i="4" s="1"/>
  <c r="E18" i="4"/>
  <c r="G18" i="4" s="1"/>
  <c r="E16" i="4"/>
  <c r="G16" i="4" s="1"/>
  <c r="I16" i="4" s="1"/>
  <c r="E6" i="4"/>
  <c r="G6" i="4" s="1"/>
  <c r="I6" i="4" s="1"/>
  <c r="E17" i="4"/>
  <c r="E7" i="4"/>
  <c r="G7" i="4" s="1"/>
  <c r="I7" i="4" s="1"/>
  <c r="E13" i="4"/>
  <c r="G13" i="4" s="1"/>
  <c r="I13" i="4" s="1"/>
  <c r="E9" i="4"/>
  <c r="G9" i="4" s="1"/>
  <c r="I9" i="4" s="1"/>
  <c r="E15" i="4"/>
  <c r="G15" i="4" s="1"/>
  <c r="I15" i="4" s="1"/>
  <c r="E11" i="4"/>
  <c r="E8" i="4"/>
  <c r="G8" i="4" s="1"/>
  <c r="I8" i="4" s="1"/>
  <c r="C19" i="4"/>
  <c r="E19" i="4" s="1"/>
  <c r="G19" i="4" s="1"/>
  <c r="E5" i="4"/>
  <c r="G5" i="4" s="1"/>
  <c r="E12" i="4"/>
  <c r="G12" i="4" s="1"/>
  <c r="I12" i="4" s="1"/>
  <c r="D34" i="4"/>
  <c r="D20" i="4"/>
  <c r="D21" i="4" s="1"/>
  <c r="G11" i="4" l="1"/>
  <c r="I11" i="4" s="1"/>
  <c r="F20" i="4"/>
  <c r="G17" i="4"/>
  <c r="I17" i="4" s="1"/>
  <c r="I5" i="4"/>
  <c r="E20" i="4"/>
  <c r="G20" i="4" l="1"/>
</calcChain>
</file>

<file path=xl/sharedStrings.xml><?xml version="1.0" encoding="utf-8"?>
<sst xmlns="http://schemas.openxmlformats.org/spreadsheetml/2006/main" count="2911" uniqueCount="162">
  <si>
    <t>Date</t>
  </si>
  <si>
    <t>Currency</t>
  </si>
  <si>
    <t>Plan Exposure</t>
  </si>
  <si>
    <t>SAA Exposure</t>
  </si>
  <si>
    <t>Active Exposure</t>
  </si>
  <si>
    <t>Residual Exposure</t>
  </si>
  <si>
    <t>Rebalancing Range</t>
  </si>
  <si>
    <t>Rebalance Required?</t>
  </si>
  <si>
    <t>Rebalance Ratio</t>
  </si>
  <si>
    <t>AUD</t>
  </si>
  <si>
    <t>USD</t>
  </si>
  <si>
    <t>CHF</t>
  </si>
  <si>
    <t>EUR</t>
  </si>
  <si>
    <t>DKK</t>
  </si>
  <si>
    <t>GBP</t>
  </si>
  <si>
    <t>JPY</t>
  </si>
  <si>
    <t>HKD</t>
  </si>
  <si>
    <t>ILS</t>
  </si>
  <si>
    <t>NOK</t>
  </si>
  <si>
    <t>SEK</t>
  </si>
  <si>
    <t>NZD</t>
  </si>
  <si>
    <t>SGD</t>
  </si>
  <si>
    <t>CAD</t>
  </si>
  <si>
    <t>NA</t>
  </si>
  <si>
    <t>EM</t>
  </si>
  <si>
    <t>Total</t>
  </si>
  <si>
    <t>EAGLE FX Forward Exp</t>
  </si>
  <si>
    <t>Diff</t>
  </si>
  <si>
    <t>ISHARES MSCI EAFE ETF</t>
  </si>
  <si>
    <t>MSCI EAFE MAR22</t>
  </si>
  <si>
    <t>E-MINI MSCI EAFE MAR22</t>
  </si>
  <si>
    <t>BarraName</t>
  </si>
  <si>
    <t>Eagle Name</t>
  </si>
  <si>
    <t>E-MINI MSCI EAFE JUN21</t>
  </si>
  <si>
    <t>MSCI EAFE JUN21</t>
  </si>
  <si>
    <t>E-MINI MSCI EAFE SEP21</t>
  </si>
  <si>
    <t>MSCI EAFE SEP21</t>
  </si>
  <si>
    <t>E-MINI MSCI EAFE DEC21</t>
  </si>
  <si>
    <t>MSCI EAFE DEC21</t>
  </si>
  <si>
    <t>MSCI EAFE JUN22</t>
  </si>
  <si>
    <t>E-MINI MSCI EAFE JUN22</t>
  </si>
  <si>
    <t>MSCI EAFE SEP22</t>
  </si>
  <si>
    <t>E-MINI MSCI EAFE SEP22</t>
  </si>
  <si>
    <t>MSCI EAFE DEC22</t>
  </si>
  <si>
    <t>E-MINI MSCI EAFE DEC22</t>
  </si>
  <si>
    <t>Active Exposure of T-1</t>
  </si>
  <si>
    <t>MSCI EAFE MAR23</t>
  </si>
  <si>
    <t>E-MINI MSCI EAFE MAR23</t>
  </si>
  <si>
    <t>MSCI EAFE JUN23</t>
  </si>
  <si>
    <t>E-MINI MSCI EAFE JUN23</t>
  </si>
  <si>
    <t>MSCI EAFE SEP23</t>
  </si>
  <si>
    <t>E-MINI MSCI EAFE SEP23</t>
  </si>
  <si>
    <t>MSCI EAFE DEC23</t>
  </si>
  <si>
    <t>E-MINI MSCI EAFE DEC23</t>
  </si>
  <si>
    <t>IMCO FX Forward Exp</t>
  </si>
  <si>
    <t>IMCO Forward Exposure</t>
  </si>
  <si>
    <t>MSCI EAFE         JUN24</t>
  </si>
  <si>
    <t>E-MINI MSCI EAFE JUN24</t>
  </si>
  <si>
    <t>CASH</t>
  </si>
  <si>
    <t>006</t>
  </si>
  <si>
    <t>IMP022B</t>
  </si>
  <si>
    <t>IMCO Blackrock MSCI World DMF</t>
  </si>
  <si>
    <t>IMP022C</t>
  </si>
  <si>
    <t>IMCO Blackrock Transition</t>
  </si>
  <si>
    <t>IMP02AA</t>
  </si>
  <si>
    <t>IMCO GPE Liquidity</t>
  </si>
  <si>
    <t>CRNY</t>
  </si>
  <si>
    <t>IMP022D</t>
  </si>
  <si>
    <t>IMCO GE Index Completion</t>
  </si>
  <si>
    <t>IMP022E</t>
  </si>
  <si>
    <t>IMCO Baillie G Global Equity</t>
  </si>
  <si>
    <t>IMP022G</t>
  </si>
  <si>
    <t>IMCO Guardian C Global Equity</t>
  </si>
  <si>
    <t>IMP022H</t>
  </si>
  <si>
    <t>IMCO Lazard Global Equity</t>
  </si>
  <si>
    <t>IMP022I</t>
  </si>
  <si>
    <t>IMCO Maj Global Equity</t>
  </si>
  <si>
    <t>IMP022K</t>
  </si>
  <si>
    <t>IMCO WCM Global Equity</t>
  </si>
  <si>
    <t>IMP022N</t>
  </si>
  <si>
    <t>IMCO GE Russell Transition</t>
  </si>
  <si>
    <t>IMP022P</t>
  </si>
  <si>
    <t>IMCO NT MSCI World</t>
  </si>
  <si>
    <t>IMP022Q</t>
  </si>
  <si>
    <t>IMCO GPE Neuberger Berman</t>
  </si>
  <si>
    <t>IMP022R</t>
  </si>
  <si>
    <t>IMCO GPE LA Capital</t>
  </si>
  <si>
    <t>IMP022T</t>
  </si>
  <si>
    <t>Russell Internal World DMF</t>
  </si>
  <si>
    <t>IMP022V</t>
  </si>
  <si>
    <t>IMCO ARGA Global Conc EQ</t>
  </si>
  <si>
    <t>IMP022Z</t>
  </si>
  <si>
    <t>IMCO GPE Transition</t>
  </si>
  <si>
    <t>CNY</t>
  </si>
  <si>
    <t>INR</t>
  </si>
  <si>
    <t>IMP022F</t>
  </si>
  <si>
    <t>IMCO GQG Global Equity</t>
  </si>
  <si>
    <t>IMP022J</t>
  </si>
  <si>
    <t>IMCO Ninety One Global Equity</t>
  </si>
  <si>
    <t>IMP022M</t>
  </si>
  <si>
    <t>IMCO Fundamental Global Equity</t>
  </si>
  <si>
    <t>IMP022U</t>
  </si>
  <si>
    <t>Russell Global Fund Strategy</t>
  </si>
  <si>
    <t>IMP062B</t>
  </si>
  <si>
    <t>IMCO FE GPE</t>
  </si>
  <si>
    <t>EQ</t>
  </si>
  <si>
    <t>CS</t>
  </si>
  <si>
    <t>003</t>
  </si>
  <si>
    <t>KRW</t>
  </si>
  <si>
    <t>007</t>
  </si>
  <si>
    <t>DEPOSIT RECEIPT</t>
  </si>
  <si>
    <t>BRL</t>
  </si>
  <si>
    <t>MF</t>
  </si>
  <si>
    <t>PS</t>
  </si>
  <si>
    <t>REIT</t>
  </si>
  <si>
    <t>UNIT</t>
  </si>
  <si>
    <t>FI</t>
  </si>
  <si>
    <t>BOND/NOTE</t>
  </si>
  <si>
    <t>INFR</t>
  </si>
  <si>
    <t>FT</t>
  </si>
  <si>
    <t>PHYINDEXFUTURE</t>
  </si>
  <si>
    <t>FWD</t>
  </si>
  <si>
    <t>SPOT</t>
  </si>
  <si>
    <t>ST</t>
  </si>
  <si>
    <t>GOVERNMENT BILL</t>
  </si>
  <si>
    <t>SYTH</t>
  </si>
  <si>
    <t>SYNCASHFUT</t>
  </si>
  <si>
    <t>end_effective_date</t>
  </si>
  <si>
    <t>Currency_Code</t>
  </si>
  <si>
    <t>Investment_Type</t>
  </si>
  <si>
    <t>security_type</t>
  </si>
  <si>
    <t>User_Group_Sector14</t>
  </si>
  <si>
    <t>PortCode</t>
  </si>
  <si>
    <t>PortName</t>
  </si>
  <si>
    <t>MV_END</t>
  </si>
  <si>
    <t>BM:</t>
  </si>
  <si>
    <t>Multi Currency EIF/ETFs:</t>
  </si>
  <si>
    <t>Country Weights:</t>
  </si>
  <si>
    <t>analysis_date</t>
  </si>
  <si>
    <t>lt_source</t>
  </si>
  <si>
    <t>currency_code</t>
  </si>
  <si>
    <t>wt</t>
  </si>
  <si>
    <t>MSCI EAFE         SEP24</t>
  </si>
  <si>
    <t>MSCI EAFE SEP24</t>
  </si>
  <si>
    <t>CNH</t>
  </si>
  <si>
    <t>IMP022A</t>
  </si>
  <si>
    <t>IMCO GE CASH ACCT MGD By IMCO</t>
  </si>
  <si>
    <t>ZAR</t>
  </si>
  <si>
    <t>IMP022S</t>
  </si>
  <si>
    <t>IMCO Global Beta Liquidity</t>
  </si>
  <si>
    <t>PEN</t>
  </si>
  <si>
    <t>PHP</t>
  </si>
  <si>
    <t>IMP022X</t>
  </si>
  <si>
    <t>GPE invest in Subco</t>
  </si>
  <si>
    <t>IMP062C</t>
  </si>
  <si>
    <t>IMCO RCM GPE</t>
  </si>
  <si>
    <t>MSCI EAFE         DEC24</t>
  </si>
  <si>
    <t>MSCI EAFE DEC24</t>
  </si>
  <si>
    <t>DERV</t>
  </si>
  <si>
    <t>EQTY INDEX TRS</t>
  </si>
  <si>
    <t>KYD</t>
  </si>
  <si>
    <t>CP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</si>
</sst>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-* #,##0_-;\-* #,##0_-;_-* &quot;-&quot;??_-;_-@_-"/>
    <numFmt numFmtId="165" formatCode="0.0%"/>
    <numFmt numFmtId="166" formatCode="_-* #,##0.0_-;\-* #,##0.0_-;_-* &quot;-&quot;??_-;_-@_-"/>
    <numFmt numFmtId="167" formatCode="_-* #,##0.000000_-;\-* #,##0.000000_-;_-* &quot;-&quot;??_-;_-@_-"/>
    <numFmt numFmtId="168" formatCode="_-* #,##0.00000000000_-;\-* #,##0.00000000000_-;_-* &quot;-&quot;??_-;_-@_-"/>
  </numFmts>
  <fonts count="2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8"/>
      <color rgb="FF101634"/>
      <name val="Tahoma"/>
      <family val="2"/>
    </font>
    <font>
      <sz val="8"/>
      <name val="Tahoma"/>
      <family val="2"/>
    </font>
    <font>
      <b/>
      <sz val="11"/>
      <color rgb="FFFA7D0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  <fill>
      <patternFill patternType="solid">
        <fgColor rgb="FFF2F2F2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3" tint="0.39994506668294322"/>
      </left>
      <right/>
      <top style="thin">
        <color theme="3" tint="0.39994506668294322"/>
      </top>
      <bottom style="double">
        <color theme="3" tint="0.39994506668294322"/>
      </bottom>
      <diagonal/>
    </border>
    <border>
      <left/>
      <right/>
      <top style="thin">
        <color theme="3" tint="0.39994506668294322"/>
      </top>
      <bottom style="double">
        <color theme="3" tint="0.39994506668294322"/>
      </bottom>
      <diagonal/>
    </border>
    <border>
      <left style="thin">
        <color theme="3" tint="0.39994506668294322"/>
      </left>
      <right/>
      <top style="double">
        <color theme="3" tint="0.39994506668294322"/>
      </top>
      <bottom style="thin">
        <color theme="3" tint="0.39991454817346722"/>
      </bottom>
      <diagonal/>
    </border>
    <border>
      <left/>
      <right/>
      <top style="double">
        <color theme="3" tint="0.39994506668294322"/>
      </top>
      <bottom style="thin">
        <color theme="3" tint="0.39991454817346722"/>
      </bottom>
      <diagonal/>
    </border>
    <border>
      <left style="thin">
        <color theme="3" tint="0.39994506668294322"/>
      </left>
      <right/>
      <top style="thin">
        <color theme="3" tint="0.39991454817346722"/>
      </top>
      <bottom style="thin">
        <color theme="3" tint="0.39991454817346722"/>
      </bottom>
      <diagonal/>
    </border>
    <border>
      <left/>
      <right/>
      <top style="thin">
        <color theme="3" tint="0.39991454817346722"/>
      </top>
      <bottom style="thin">
        <color theme="3" tint="0.39991454817346722"/>
      </bottom>
      <diagonal/>
    </border>
    <border>
      <left style="thin">
        <color theme="3" tint="0.39994506668294322"/>
      </left>
      <right/>
      <top style="thin">
        <color theme="3" tint="0.39991454817346722"/>
      </top>
      <bottom style="thin">
        <color theme="3" tint="0.39994506668294322"/>
      </bottom>
      <diagonal/>
    </border>
    <border>
      <left style="thin">
        <color theme="3" tint="0.39991454817346722"/>
      </left>
      <right/>
      <top style="thin">
        <color theme="3" tint="0.39994506668294322"/>
      </top>
      <bottom style="double">
        <color theme="3" tint="0.39994506668294322"/>
      </bottom>
      <diagonal/>
    </border>
    <border>
      <left style="thin">
        <color theme="3" tint="0.39991454817346722"/>
      </left>
      <right/>
      <top style="double">
        <color theme="3" tint="0.39994506668294322"/>
      </top>
      <bottom style="thin">
        <color theme="3" tint="0.39991454817346722"/>
      </bottom>
      <diagonal/>
    </border>
    <border>
      <left style="thin">
        <color theme="3" tint="0.39991454817346722"/>
      </left>
      <right/>
      <top style="thin">
        <color theme="3" tint="0.39991454817346722"/>
      </top>
      <bottom style="thin">
        <color theme="3" tint="0.39991454817346722"/>
      </bottom>
      <diagonal/>
    </border>
    <border>
      <left style="thin">
        <color theme="3" tint="0.39991454817346722"/>
      </left>
      <right/>
      <top style="thin">
        <color theme="3" tint="0.39991454817346722"/>
      </top>
      <bottom/>
      <diagonal/>
    </border>
    <border>
      <left/>
      <right/>
      <top style="thin">
        <color theme="3" tint="0.39991454817346722"/>
      </top>
      <bottom/>
      <diagonal/>
    </border>
    <border>
      <left style="medium">
        <color theme="3" tint="0.39991454817346722"/>
      </left>
      <right/>
      <top style="medium">
        <color theme="3" tint="0.39991454817346722"/>
      </top>
      <bottom style="medium">
        <color theme="3" tint="0.39991454817346722"/>
      </bottom>
      <diagonal/>
    </border>
    <border>
      <left/>
      <right/>
      <top style="medium">
        <color theme="3" tint="0.39991454817346722"/>
      </top>
      <bottom style="medium">
        <color theme="3" tint="0.3999145481734672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3" tint="0.39991454817346722"/>
      </left>
      <right style="thin">
        <color theme="4"/>
      </right>
      <top style="thin">
        <color theme="3" tint="0.39994506668294322"/>
      </top>
      <bottom style="double">
        <color theme="3" tint="0.39994506668294322"/>
      </bottom>
      <diagonal/>
    </border>
    <border>
      <left style="thin">
        <color theme="3" tint="0.39991454817346722"/>
      </left>
      <right style="thin">
        <color theme="4"/>
      </right>
      <top style="double">
        <color theme="3" tint="0.39994506668294322"/>
      </top>
      <bottom style="thin">
        <color theme="3" tint="0.39991454817346722"/>
      </bottom>
      <diagonal/>
    </border>
    <border>
      <left style="thin">
        <color theme="3" tint="0.39991454817346722"/>
      </left>
      <right style="thin">
        <color theme="4"/>
      </right>
      <top style="thin">
        <color theme="3" tint="0.39991454817346722"/>
      </top>
      <bottom style="thin">
        <color theme="3" tint="0.39991454817346722"/>
      </bottom>
      <diagonal/>
    </border>
    <border>
      <left style="thin">
        <color theme="3" tint="0.39991454817346722"/>
      </left>
      <right style="thin">
        <color theme="4"/>
      </right>
      <top style="thin">
        <color theme="3" tint="0.39991454817346722"/>
      </top>
      <bottom/>
      <diagonal/>
    </border>
    <border>
      <left style="thin">
        <color theme="3" tint="0.39988402966399123"/>
      </left>
      <right style="thin">
        <color theme="4"/>
      </right>
      <top style="medium">
        <color theme="3" tint="0.39991454817346722"/>
      </top>
      <bottom style="medium">
        <color theme="3" tint="0.39991454817346722"/>
      </bottom>
      <diagonal/>
    </border>
    <border>
      <left style="thin">
        <color theme="3" tint="0.39991454817346722"/>
      </left>
      <right style="thick">
        <color indexed="64"/>
      </right>
      <top style="thin">
        <color theme="3" tint="0.39994506668294322"/>
      </top>
      <bottom style="double">
        <color theme="3" tint="0.39994506668294322"/>
      </bottom>
      <diagonal/>
    </border>
    <border>
      <left style="thin">
        <color theme="3" tint="0.39991454817346722"/>
      </left>
      <right style="thick">
        <color indexed="64"/>
      </right>
      <top style="double">
        <color theme="3" tint="0.39994506668294322"/>
      </top>
      <bottom style="thin">
        <color theme="3" tint="0.39991454817346722"/>
      </bottom>
      <diagonal/>
    </border>
    <border>
      <left style="thin">
        <color theme="3" tint="0.39991454817346722"/>
      </left>
      <right style="thick">
        <color indexed="64"/>
      </right>
      <top style="thin">
        <color theme="3" tint="0.39991454817346722"/>
      </top>
      <bottom style="thin">
        <color theme="3" tint="0.39991454817346722"/>
      </bottom>
      <diagonal/>
    </border>
    <border>
      <left style="thin">
        <color theme="3" tint="0.39991454817346722"/>
      </left>
      <right style="thick">
        <color indexed="64"/>
      </right>
      <top style="thin">
        <color theme="3" tint="0.39991454817346722"/>
      </top>
      <bottom/>
      <diagonal/>
    </border>
    <border>
      <left style="thin">
        <color theme="3" tint="0.39988402966399123"/>
      </left>
      <right style="thick">
        <color indexed="64"/>
      </right>
      <top style="medium">
        <color theme="3" tint="0.39991454817346722"/>
      </top>
      <bottom style="medium">
        <color theme="3" tint="0.3999145481734672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8">
    <xf numFmtId="0" fontId="0" fillId="0" borderId="0"/>
    <xf numFmtId="0" fontId="3" fillId="4" borderId="16" applyNumberFormat="0" applyAlignment="0" applyProtection="0"/>
    <xf numFmtId="43" fontId="4" fillId="0" borderId="0" applyFont="0" applyFill="0" applyBorder="0" applyAlignment="0" applyProtection="0"/>
    <xf numFmtId="0" fontId="5" fillId="0" borderId="0"/>
    <xf numFmtId="9" fontId="4" fillId="0" borderId="0" applyFont="0" applyFill="0" applyBorder="0" applyAlignment="0" applyProtection="0"/>
    <xf numFmtId="0" fontId="8" fillId="6" borderId="16" applyNumberFormat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28" applyNumberFormat="0" applyFill="0" applyAlignment="0" applyProtection="0"/>
    <xf numFmtId="0" fontId="13" fillId="0" borderId="29" applyNumberFormat="0" applyFill="0" applyAlignment="0" applyProtection="0"/>
    <xf numFmtId="0" fontId="14" fillId="0" borderId="30" applyNumberFormat="0" applyFill="0" applyAlignment="0" applyProtection="0"/>
    <xf numFmtId="0" fontId="14" fillId="0" borderId="0" applyNumberFormat="0" applyFill="0" applyBorder="0" applyAlignment="0" applyProtection="0"/>
    <xf numFmtId="0" fontId="15" fillId="7" borderId="0" applyNumberFormat="0" applyBorder="0" applyAlignment="0" applyProtection="0"/>
    <xf numFmtId="0" fontId="16" fillId="8" borderId="0" applyNumberFormat="0" applyBorder="0" applyAlignment="0" applyProtection="0"/>
    <xf numFmtId="0" fontId="17" fillId="9" borderId="0" applyNumberFormat="0" applyBorder="0" applyAlignment="0" applyProtection="0"/>
    <xf numFmtId="0" fontId="18" fillId="6" borderId="31" applyNumberFormat="0" applyAlignment="0" applyProtection="0"/>
    <xf numFmtId="0" fontId="19" fillId="0" borderId="32" applyNumberFormat="0" applyFill="0" applyAlignment="0" applyProtection="0"/>
    <xf numFmtId="0" fontId="1" fillId="10" borderId="33" applyNumberFormat="0" applyAlignment="0" applyProtection="0"/>
    <xf numFmtId="0" fontId="20" fillId="0" borderId="0" applyNumberFormat="0" applyFill="0" applyBorder="0" applyAlignment="0" applyProtection="0"/>
    <xf numFmtId="0" fontId="4" fillId="11" borderId="34" applyNumberFormat="0" applyFont="0" applyAlignment="0" applyProtection="0"/>
    <xf numFmtId="0" fontId="21" fillId="0" borderId="0" applyNumberFormat="0" applyFill="0" applyBorder="0" applyAlignment="0" applyProtection="0"/>
    <xf numFmtId="0" fontId="2" fillId="0" borderId="35" applyNumberFormat="0" applyFill="0" applyAlignment="0" applyProtection="0"/>
    <xf numFmtId="0" fontId="22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22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22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22" fillId="24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22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22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9" fontId="5" fillId="0" borderId="0" applyFont="0" applyFill="0" applyBorder="0" applyAlignment="0" applyProtection="0"/>
    <xf numFmtId="43" fontId="4" fillId="0" borderId="0" applyFont="0" applyFill="0" applyBorder="0" applyAlignment="0" applyProtection="0"/>
  </cellStyleXfs>
  <cellXfs count="76">
    <xf numFmtId="0" fontId="0" fillId="0" borderId="0" xfId="0"/>
    <xf numFmtId="0" fontId="0" fillId="0" borderId="0" xfId="0" applyAlignment="1">
      <alignment horizontal="center"/>
    </xf>
    <xf numFmtId="3" fontId="0" fillId="0" borderId="0" xfId="0" applyNumberFormat="1"/>
    <xf numFmtId="14" fontId="0" fillId="0" borderId="4" xfId="0" applyNumberForma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14" fontId="0" fillId="0" borderId="6" xfId="0" applyNumberFormat="1" applyBorder="1" applyAlignment="1">
      <alignment horizontal="center"/>
    </xf>
    <xf numFmtId="3" fontId="0" fillId="0" borderId="7" xfId="0" applyNumberFormat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3" fontId="2" fillId="3" borderId="3" xfId="0" applyNumberFormat="1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12" xfId="0" applyBorder="1" applyAlignment="1">
      <alignment horizontal="center"/>
    </xf>
    <xf numFmtId="3" fontId="0" fillId="0" borderId="13" xfId="0" applyNumberFormat="1" applyBorder="1" applyAlignment="1">
      <alignment horizontal="center"/>
    </xf>
    <xf numFmtId="0" fontId="3" fillId="4" borderId="16" xfId="1"/>
    <xf numFmtId="0" fontId="1" fillId="2" borderId="14" xfId="0" applyFont="1" applyFill="1" applyBorder="1" applyAlignment="1">
      <alignment horizontal="center"/>
    </xf>
    <xf numFmtId="3" fontId="1" fillId="2" borderId="15" xfId="0" applyNumberFormat="1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14" fontId="3" fillId="0" borderId="0" xfId="1" applyNumberFormat="1" applyFill="1" applyBorder="1"/>
    <xf numFmtId="0" fontId="2" fillId="3" borderId="1" xfId="0" applyFont="1" applyFill="1" applyBorder="1" applyAlignment="1">
      <alignment horizontal="center"/>
    </xf>
    <xf numFmtId="14" fontId="3" fillId="4" borderId="17" xfId="1" applyNumberFormat="1" applyBorder="1"/>
    <xf numFmtId="0" fontId="2" fillId="0" borderId="0" xfId="0" applyFont="1"/>
    <xf numFmtId="164" fontId="0" fillId="0" borderId="0" xfId="2" applyNumberFormat="1" applyFont="1"/>
    <xf numFmtId="3" fontId="1" fillId="0" borderId="0" xfId="0" applyNumberFormat="1" applyFont="1" applyAlignment="1">
      <alignment horizontal="center"/>
    </xf>
    <xf numFmtId="3" fontId="2" fillId="3" borderId="18" xfId="0" applyNumberFormat="1" applyFont="1" applyFill="1" applyBorder="1" applyAlignment="1">
      <alignment horizontal="center"/>
    </xf>
    <xf numFmtId="3" fontId="0" fillId="0" borderId="19" xfId="0" applyNumberFormat="1" applyBorder="1" applyAlignment="1">
      <alignment horizontal="center"/>
    </xf>
    <xf numFmtId="3" fontId="0" fillId="0" borderId="20" xfId="0" applyNumberFormat="1" applyBorder="1" applyAlignment="1">
      <alignment horizontal="center"/>
    </xf>
    <xf numFmtId="3" fontId="0" fillId="0" borderId="21" xfId="0" applyNumberFormat="1" applyBorder="1" applyAlignment="1">
      <alignment horizontal="center"/>
    </xf>
    <xf numFmtId="3" fontId="1" fillId="2" borderId="22" xfId="0" applyNumberFormat="1" applyFont="1" applyFill="1" applyBorder="1" applyAlignment="1">
      <alignment horizontal="center"/>
    </xf>
    <xf numFmtId="43" fontId="0" fillId="0" borderId="0" xfId="2" applyFont="1" applyFill="1"/>
    <xf numFmtId="164" fontId="0" fillId="0" borderId="0" xfId="2" applyNumberFormat="1" applyFont="1" applyFill="1"/>
    <xf numFmtId="164" fontId="0" fillId="5" borderId="0" xfId="2" applyNumberFormat="1" applyFont="1" applyFill="1"/>
    <xf numFmtId="165" fontId="0" fillId="0" borderId="0" xfId="4" applyNumberFormat="1" applyFont="1"/>
    <xf numFmtId="9" fontId="0" fillId="0" borderId="0" xfId="4" applyFont="1"/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vertical="center" wrapText="1"/>
    </xf>
    <xf numFmtId="0" fontId="7" fillId="0" borderId="0" xfId="0" applyFont="1" applyAlignment="1">
      <alignment horizontal="left" vertical="center"/>
    </xf>
    <xf numFmtId="165" fontId="7" fillId="0" borderId="0" xfId="4" applyNumberFormat="1" applyFont="1" applyFill="1" applyBorder="1" applyAlignment="1">
      <alignment vertical="center"/>
    </xf>
    <xf numFmtId="164" fontId="0" fillId="0" borderId="0" xfId="0" applyNumberFormat="1"/>
    <xf numFmtId="3" fontId="2" fillId="3" borderId="9" xfId="0" applyNumberFormat="1" applyFont="1" applyFill="1" applyBorder="1" applyAlignment="1">
      <alignment horizontal="center"/>
    </xf>
    <xf numFmtId="3" fontId="0" fillId="0" borderId="10" xfId="0" applyNumberFormat="1" applyBorder="1" applyAlignment="1">
      <alignment horizontal="center"/>
    </xf>
    <xf numFmtId="3" fontId="2" fillId="0" borderId="0" xfId="0" applyNumberFormat="1" applyFont="1" applyAlignment="1">
      <alignment horizontal="center"/>
    </xf>
    <xf numFmtId="3" fontId="0" fillId="0" borderId="0" xfId="0" applyNumberFormat="1" applyAlignment="1">
      <alignment horizontal="center"/>
    </xf>
    <xf numFmtId="3" fontId="2" fillId="3" borderId="23" xfId="0" applyNumberFormat="1" applyFont="1" applyFill="1" applyBorder="1" applyAlignment="1">
      <alignment horizontal="center" wrapText="1"/>
    </xf>
    <xf numFmtId="3" fontId="0" fillId="0" borderId="24" xfId="0" applyNumberFormat="1" applyBorder="1" applyAlignment="1">
      <alignment horizontal="center"/>
    </xf>
    <xf numFmtId="3" fontId="0" fillId="0" borderId="25" xfId="0" applyNumberFormat="1" applyBorder="1" applyAlignment="1">
      <alignment horizontal="center"/>
    </xf>
    <xf numFmtId="3" fontId="0" fillId="0" borderId="26" xfId="0" applyNumberFormat="1" applyBorder="1" applyAlignment="1">
      <alignment horizontal="center"/>
    </xf>
    <xf numFmtId="3" fontId="1" fillId="2" borderId="27" xfId="0" applyNumberFormat="1" applyFont="1" applyFill="1" applyBorder="1" applyAlignment="1">
      <alignment horizontal="center"/>
    </xf>
    <xf numFmtId="10" fontId="0" fillId="0" borderId="0" xfId="0" applyNumberFormat="1"/>
    <xf numFmtId="164" fontId="0" fillId="5" borderId="0" xfId="0" applyNumberFormat="1" applyFill="1"/>
    <xf numFmtId="10" fontId="0" fillId="0" borderId="0" xfId="4" applyNumberFormat="1" applyFont="1"/>
    <xf numFmtId="0" fontId="2" fillId="0" borderId="0" xfId="0" applyFont="1" applyAlignment="1">
      <alignment horizontal="center" wrapText="1"/>
    </xf>
    <xf numFmtId="0" fontId="0" fillId="0" borderId="1" xfId="0" applyBorder="1"/>
    <xf numFmtId="14" fontId="0" fillId="0" borderId="1" xfId="0" applyNumberFormat="1" applyBorder="1" applyAlignment="1">
      <alignment horizontal="center"/>
    </xf>
    <xf numFmtId="164" fontId="0" fillId="0" borderId="1" xfId="2" applyNumberFormat="1" applyFont="1" applyBorder="1"/>
    <xf numFmtId="164" fontId="0" fillId="0" borderId="1" xfId="2" applyNumberFormat="1" applyFont="1" applyFill="1" applyBorder="1"/>
    <xf numFmtId="164" fontId="0" fillId="0" borderId="0" xfId="2" applyNumberFormat="1" applyFont="1" applyBorder="1"/>
    <xf numFmtId="10" fontId="0" fillId="0" borderId="0" xfId="4" applyNumberFormat="1" applyFont="1" applyFill="1" applyBorder="1" applyAlignment="1">
      <alignment horizontal="center"/>
    </xf>
    <xf numFmtId="3" fontId="8" fillId="6" borderId="16" xfId="5" applyNumberFormat="1" applyAlignment="1">
      <alignment horizontal="center"/>
    </xf>
    <xf numFmtId="164" fontId="8" fillId="6" borderId="16" xfId="5" applyNumberFormat="1"/>
    <xf numFmtId="164" fontId="3" fillId="4" borderId="16" xfId="1" applyNumberFormat="1"/>
    <xf numFmtId="10" fontId="3" fillId="4" borderId="16" xfId="1" applyNumberFormat="1"/>
    <xf numFmtId="164" fontId="0" fillId="0" borderId="0" xfId="2" applyNumberFormat="1" applyFont="1" applyFill="1" applyBorder="1" applyAlignment="1">
      <alignment horizontal="center"/>
    </xf>
    <xf numFmtId="166" fontId="0" fillId="0" borderId="0" xfId="2" applyNumberFormat="1" applyFont="1"/>
    <xf numFmtId="14" fontId="0" fillId="0" borderId="0" xfId="0" applyNumberFormat="1"/>
    <xf numFmtId="167" fontId="0" fillId="0" borderId="0" xfId="0" applyNumberFormat="1"/>
    <xf numFmtId="168" fontId="0" fillId="0" borderId="0" xfId="0" applyNumberFormat="1"/>
    <xf numFmtId="3" fontId="2" fillId="3" borderId="1" xfId="0" applyNumberFormat="1" applyFont="1" applyFill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10" fontId="0" fillId="0" borderId="1" xfId="4" applyNumberFormat="1" applyFont="1" applyBorder="1" applyAlignment="1">
      <alignment horizontal="center"/>
    </xf>
    <xf numFmtId="164" fontId="0" fillId="0" borderId="1" xfId="2" applyNumberFormat="1" applyFont="1" applyBorder="1" applyAlignment="1">
      <alignment horizontal="center"/>
    </xf>
    <xf numFmtId="0" fontId="10" fillId="0" borderId="0" xfId="6" applyAlignment="1">
      <alignment horizontal="left" vertical="center"/>
    </xf>
    <xf numFmtId="0" fontId="0" fillId="0" borderId="1" xfId="0" applyBorder="1" applyAlignment="1">
      <alignment horizontal="center"/>
    </xf>
  </cellXfs>
  <cellStyles count="48">
    <cellStyle name="20% - Accent1" xfId="23" builtinId="30" customBuiltin="1"/>
    <cellStyle name="20% - Accent2" xfId="27" builtinId="34" customBuiltin="1"/>
    <cellStyle name="20% - Accent3" xfId="31" builtinId="38" customBuiltin="1"/>
    <cellStyle name="20% - Accent4" xfId="35" builtinId="42" customBuiltin="1"/>
    <cellStyle name="20% - Accent5" xfId="39" builtinId="46" customBuiltin="1"/>
    <cellStyle name="20% - Accent6" xfId="43" builtinId="50" customBuiltin="1"/>
    <cellStyle name="40% - Accent1" xfId="24" builtinId="31" customBuiltin="1"/>
    <cellStyle name="40% - Accent2" xfId="28" builtinId="35" customBuiltin="1"/>
    <cellStyle name="40% - Accent3" xfId="32" builtinId="39" customBuiltin="1"/>
    <cellStyle name="40% - Accent4" xfId="36" builtinId="43" customBuiltin="1"/>
    <cellStyle name="40% - Accent5" xfId="40" builtinId="47" customBuiltin="1"/>
    <cellStyle name="40% - Accent6" xfId="44" builtinId="51" customBuiltin="1"/>
    <cellStyle name="60% - Accent1" xfId="25" builtinId="32" customBuiltin="1"/>
    <cellStyle name="60% - Accent2" xfId="29" builtinId="36" customBuiltin="1"/>
    <cellStyle name="60% - Accent3" xfId="33" builtinId="40" customBuiltin="1"/>
    <cellStyle name="60% - Accent4" xfId="37" builtinId="44" customBuiltin="1"/>
    <cellStyle name="60% - Accent5" xfId="41" builtinId="48" customBuiltin="1"/>
    <cellStyle name="60% - Accent6" xfId="45" builtinId="52" customBuiltin="1"/>
    <cellStyle name="Accent1" xfId="22" builtinId="29" customBuiltin="1"/>
    <cellStyle name="Accent2" xfId="26" builtinId="33" customBuiltin="1"/>
    <cellStyle name="Accent3" xfId="30" builtinId="37" customBuiltin="1"/>
    <cellStyle name="Accent4" xfId="34" builtinId="41" customBuiltin="1"/>
    <cellStyle name="Accent5" xfId="38" builtinId="45" customBuiltin="1"/>
    <cellStyle name="Accent6" xfId="42" builtinId="49" customBuiltin="1"/>
    <cellStyle name="Bad" xfId="13" builtinId="27" customBuiltin="1"/>
    <cellStyle name="Calculation" xfId="5" builtinId="22" customBuiltin="1"/>
    <cellStyle name="Check Cell" xfId="17" builtinId="23" customBuiltin="1"/>
    <cellStyle name="Comma" xfId="2" builtinId="3"/>
    <cellStyle name="Comma 2" xfId="47" xr:uid="{23B1B3CA-A242-4936-9095-8034917B2EE2}"/>
    <cellStyle name="Explanatory Text" xfId="20" builtinId="53" customBuiltin="1"/>
    <cellStyle name="Good" xfId="12" builtinId="26" customBuiltin="1"/>
    <cellStyle name="Heading 1" xfId="8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Hyperlink" xfId="6" builtinId="8"/>
    <cellStyle name="Input" xfId="1" builtinId="20" customBuiltin="1"/>
    <cellStyle name="Linked Cell" xfId="16" builtinId="24" customBuiltin="1"/>
    <cellStyle name="Neutral" xfId="14" builtinId="28" customBuiltin="1"/>
    <cellStyle name="Normal" xfId="0" builtinId="0"/>
    <cellStyle name="Normal 2" xfId="3" xr:uid="{142EDDD1-4D31-44EC-911E-22254F943C59}"/>
    <cellStyle name="Note" xfId="19" builtinId="10" customBuiltin="1"/>
    <cellStyle name="Output" xfId="15" builtinId="21" customBuiltin="1"/>
    <cellStyle name="Percent" xfId="4" builtinId="5"/>
    <cellStyle name="Percent 2" xfId="46" xr:uid="{2A162C3A-F845-4A3B-9F54-0105DBCB4E9B}"/>
    <cellStyle name="Title" xfId="7" builtinId="15" customBuiltin="1"/>
    <cellStyle name="Total" xfId="21" builtinId="25" customBuiltin="1"/>
    <cellStyle name="Warning Text" xfId="18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0</xdr:row>
      <xdr:rowOff>9525</xdr:rowOff>
    </xdr:from>
    <xdr:to>
      <xdr:col>4</xdr:col>
      <xdr:colOff>257175</xdr:colOff>
      <xdr:row>1</xdr:row>
      <xdr:rowOff>104775</xdr:rowOff>
    </xdr:to>
    <xdr:sp macro="[0]!GetDatafromSQL" textlink="">
      <xdr:nvSpPr>
        <xdr:cNvPr id="3" name="TextBox 2">
          <a:extLst>
            <a:ext uri="{FF2B5EF4-FFF2-40B4-BE49-F238E27FC236}">
              <a16:creationId xmlns:a16="http://schemas.microsoft.com/office/drawing/2014/main" id="{B6DB52DA-9C0D-4281-8EA9-0A8D0542ED4E}"/>
            </a:ext>
          </a:extLst>
        </xdr:cNvPr>
        <xdr:cNvSpPr txBox="1"/>
      </xdr:nvSpPr>
      <xdr:spPr>
        <a:xfrm>
          <a:off x="3676650" y="9525"/>
          <a:ext cx="1695450" cy="285750"/>
        </a:xfrm>
        <a:prstGeom prst="rect">
          <a:avLst/>
        </a:prstGeom>
        <a:solidFill>
          <a:srgbClr val="00FF00"/>
        </a:solidFill>
        <a:ln w="9525" cmpd="sng">
          <a:solidFill>
            <a:schemeClr val="lt1">
              <a:shade val="50000"/>
            </a:schemeClr>
          </a:solidFill>
        </a:ln>
        <a:scene3d>
          <a:camera prst="orthographicFront"/>
          <a:lightRig rig="threePt" dir="t"/>
        </a:scene3d>
        <a:sp3d>
          <a:bevelT w="25400"/>
        </a:sp3d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CA" sz="1100"/>
            <a:t>Run Report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T66"/>
  <sheetViews>
    <sheetView tabSelected="1" zoomScaleNormal="100" workbookViewId="0">
      <selection activeCell="B1" sqref="B1"/>
    </sheetView>
  </sheetViews>
  <sheetFormatPr defaultRowHeight="14.4" x14ac:dyDescent="0.3"/>
  <cols>
    <col min="1" max="1" width="12" bestFit="1" customWidth="1"/>
    <col min="2" max="2" width="20.5546875" bestFit="1" customWidth="1"/>
    <col min="3" max="3" width="23" bestFit="1" customWidth="1"/>
    <col min="4" max="4" width="21.6640625" bestFit="1" customWidth="1"/>
    <col min="5" max="5" width="19.33203125" bestFit="1" customWidth="1"/>
    <col min="6" max="6" width="25.6640625" bestFit="1" customWidth="1"/>
    <col min="7" max="7" width="17.44140625" style="2" bestFit="1" customWidth="1"/>
    <col min="8" max="8" width="21.6640625" style="2" bestFit="1" customWidth="1"/>
    <col min="9" max="9" width="19.6640625" style="2" bestFit="1" customWidth="1"/>
    <col min="10" max="10" width="20.88671875" bestFit="1" customWidth="1"/>
    <col min="11" max="11" width="15.33203125" customWidth="1"/>
    <col min="12" max="12" width="17.33203125" customWidth="1"/>
    <col min="13" max="13" width="13.33203125" bestFit="1" customWidth="1"/>
    <col min="14" max="14" width="10.88671875" bestFit="1" customWidth="1"/>
    <col min="16" max="16" width="13.109375" bestFit="1" customWidth="1"/>
    <col min="17" max="17" width="18" bestFit="1" customWidth="1"/>
    <col min="18" max="18" width="21.5546875" bestFit="1" customWidth="1"/>
  </cols>
  <sheetData>
    <row r="1" spans="1:15" x14ac:dyDescent="0.3">
      <c r="A1" s="22" t="s">
        <v>0</v>
      </c>
      <c r="B1" s="23">
        <v>45630</v>
      </c>
      <c r="G1"/>
      <c r="H1"/>
      <c r="I1" s="1"/>
    </row>
    <row r="2" spans="1:15" x14ac:dyDescent="0.3">
      <c r="A2" s="20"/>
      <c r="B2" s="21"/>
      <c r="G2"/>
      <c r="H2"/>
      <c r="I2" s="1"/>
    </row>
    <row r="4" spans="1:15" ht="35.25" customHeight="1" thickBot="1" x14ac:dyDescent="0.35">
      <c r="A4" s="8" t="s">
        <v>0</v>
      </c>
      <c r="B4" s="11" t="s">
        <v>1</v>
      </c>
      <c r="C4" s="9" t="s">
        <v>2</v>
      </c>
      <c r="D4" s="10" t="s">
        <v>3</v>
      </c>
      <c r="E4" s="46" t="s">
        <v>4</v>
      </c>
      <c r="F4" s="27" t="s">
        <v>55</v>
      </c>
      <c r="G4" s="42" t="s">
        <v>5</v>
      </c>
      <c r="H4" s="42" t="s">
        <v>6</v>
      </c>
      <c r="I4" s="42" t="s">
        <v>7</v>
      </c>
      <c r="J4" s="42" t="s">
        <v>45</v>
      </c>
      <c r="K4" s="20"/>
      <c r="L4" s="54"/>
      <c r="M4" s="44"/>
      <c r="O4" s="24" t="s">
        <v>8</v>
      </c>
    </row>
    <row r="5" spans="1:15" ht="15" thickTop="1" x14ac:dyDescent="0.3">
      <c r="A5" s="3">
        <f>Data!A2</f>
        <v>45630</v>
      </c>
      <c r="B5" s="12" t="s">
        <v>9</v>
      </c>
      <c r="C5" s="4">
        <f>SUMIF(Data!B:B,Exposure!B5,Data!H:H)-SUMIF(Data!P:P,Exposure!B5,Data!Q:Q)+SUMIF(Data!U:U,Exposure!B5,Data!W:W)</f>
        <v>180307849.75036275</v>
      </c>
      <c r="D5" s="4">
        <f>IFERROR(VLOOKUP(B5,Data!K:L,2,FALSE)*$C$20,0)</f>
        <v>292385329.5919565</v>
      </c>
      <c r="E5" s="47">
        <f>C5-D5</f>
        <v>-112077479.84159374</v>
      </c>
      <c r="F5" s="28">
        <f t="shared" ref="F5:F19" si="0">IFERROR(VLOOKUP(B5,$A$24:$C$37,3,0),0)</f>
        <v>110611787.02548958</v>
      </c>
      <c r="G5" s="43">
        <f>F5+E5</f>
        <v>-1465692.8161041588</v>
      </c>
      <c r="H5" s="28">
        <f t="shared" ref="H5:H16" si="1">ABS(VLOOKUP(B5,$N$5:$O$17,2,0)*D5)</f>
        <v>3654816.6198994564</v>
      </c>
      <c r="I5" s="28" t="str">
        <f>IF(ABS(G5)&gt;H5,"Yes","No")</f>
        <v>No</v>
      </c>
      <c r="J5" s="28">
        <v>-113023424.32234576</v>
      </c>
      <c r="K5" s="45"/>
      <c r="L5" s="60"/>
      <c r="M5" s="65"/>
      <c r="N5" s="17" t="s">
        <v>10</v>
      </c>
      <c r="O5" s="64">
        <v>1.2500000000000001E-2</v>
      </c>
    </row>
    <row r="6" spans="1:15" x14ac:dyDescent="0.3">
      <c r="A6" s="5">
        <f>A5</f>
        <v>45630</v>
      </c>
      <c r="B6" s="13" t="s">
        <v>11</v>
      </c>
      <c r="C6" s="6">
        <f>SUMIF(Data!B:B,Exposure!B6,Data!H:H)-SUMIF(Data!P:P,Exposure!B6,Data!Q:Q)+SUMIF(Data!U:U,Exposure!B6,Data!W:W)</f>
        <v>272215238.24031252</v>
      </c>
      <c r="D6" s="6">
        <f>IFERROR(VLOOKUP(B6,Data!K:L,2,FALSE)*$C$20,0)</f>
        <v>366568478.63003248</v>
      </c>
      <c r="E6" s="48">
        <f t="shared" ref="E6:E17" si="2">C6-D6</f>
        <v>-94353240.389719963</v>
      </c>
      <c r="F6" s="29">
        <f t="shared" si="0"/>
        <v>90930020.27483654</v>
      </c>
      <c r="G6" s="29">
        <f t="shared" ref="G6:G19" si="3">F6+E6</f>
        <v>-3423220.1148834229</v>
      </c>
      <c r="H6" s="29">
        <f t="shared" si="1"/>
        <v>4582105.9828754058</v>
      </c>
      <c r="I6" s="29" t="str">
        <f t="shared" ref="I6:I17" si="4">IF(ABS(G6)&gt;H6,"Yes","No")</f>
        <v>No</v>
      </c>
      <c r="J6" s="29">
        <v>-93504809.550266147</v>
      </c>
      <c r="K6" s="2"/>
      <c r="L6" s="2"/>
      <c r="M6" s="25"/>
      <c r="N6" s="17" t="s">
        <v>12</v>
      </c>
      <c r="O6" s="64">
        <v>1.2500000000000001E-2</v>
      </c>
    </row>
    <row r="7" spans="1:15" x14ac:dyDescent="0.3">
      <c r="A7" s="5">
        <f>A6</f>
        <v>45630</v>
      </c>
      <c r="B7" s="13" t="s">
        <v>13</v>
      </c>
      <c r="C7" s="6">
        <f>SUMIF(Data!B:B,Exposure!B7,Data!H:H)-SUMIF(Data!P:P,Exposure!B7,Data!Q:Q)+SUMIF(Data!U:U,Exposure!B7,Data!W:W)</f>
        <v>218505497.19678161</v>
      </c>
      <c r="D7" s="6">
        <f>IFERROR(VLOOKUP(B7,Data!K:L,2,FALSE)*$C$20,0)</f>
        <v>125689207.7749389</v>
      </c>
      <c r="E7" s="48">
        <f t="shared" si="2"/>
        <v>92816289.421842709</v>
      </c>
      <c r="F7" s="29">
        <f t="shared" si="0"/>
        <v>-90782012.37655206</v>
      </c>
      <c r="G7" s="29">
        <f t="shared" si="3"/>
        <v>2034277.0452906489</v>
      </c>
      <c r="H7" s="29">
        <f t="shared" si="1"/>
        <v>6284460.3887469452</v>
      </c>
      <c r="I7" s="29" t="str">
        <f t="shared" si="4"/>
        <v>No</v>
      </c>
      <c r="J7" s="29">
        <v>92697625.929868922</v>
      </c>
      <c r="K7" s="2"/>
      <c r="L7" s="2"/>
      <c r="M7" s="25"/>
      <c r="N7" s="17" t="s">
        <v>14</v>
      </c>
      <c r="O7" s="64">
        <v>1.2500000000000001E-2</v>
      </c>
    </row>
    <row r="8" spans="1:15" x14ac:dyDescent="0.3">
      <c r="A8" s="5">
        <f t="shared" ref="A8:A19" si="5">A7</f>
        <v>45630</v>
      </c>
      <c r="B8" s="13" t="s">
        <v>12</v>
      </c>
      <c r="C8" s="6">
        <f>SUMIF(Data!B:B,Exposure!B8,Data!H:H)-SUMIF(Data!P:P,Exposure!B8,Data!Q:Q)+SUMIF(Data!U:U,Exposure!B8,Data!W:W)</f>
        <v>1210552485.9986205</v>
      </c>
      <c r="D8" s="6">
        <f>IFERROR(VLOOKUP(B8,Data!K:L,2,FALSE)*$C$20,0)</f>
        <v>1248447505.2991667</v>
      </c>
      <c r="E8" s="48">
        <f t="shared" si="2"/>
        <v>-37895019.300546169</v>
      </c>
      <c r="F8" s="29">
        <f t="shared" si="0"/>
        <v>14499818.433392288</v>
      </c>
      <c r="G8" s="29">
        <f t="shared" si="3"/>
        <v>-23395200.867153883</v>
      </c>
      <c r="H8" s="29">
        <f t="shared" si="1"/>
        <v>15605593.816239584</v>
      </c>
      <c r="I8" s="29" t="str">
        <f t="shared" si="4"/>
        <v>Yes</v>
      </c>
      <c r="J8" s="29">
        <v>-35507146.740263224</v>
      </c>
      <c r="K8" s="2"/>
      <c r="L8" s="2"/>
      <c r="M8" s="25"/>
      <c r="N8" s="17" t="s">
        <v>11</v>
      </c>
      <c r="O8" s="64">
        <v>1.2500000000000001E-2</v>
      </c>
    </row>
    <row r="9" spans="1:15" x14ac:dyDescent="0.3">
      <c r="A9" s="5">
        <f t="shared" si="5"/>
        <v>45630</v>
      </c>
      <c r="B9" s="13" t="s">
        <v>14</v>
      </c>
      <c r="C9" s="6">
        <f>SUMIF(Data!B:B,Exposure!B9,Data!H:H)-SUMIF(Data!P:P,Exposure!B9,Data!Q:Q)+SUMIF(Data!U:U,Exposure!B9,Data!W:W)</f>
        <v>636508498.49601245</v>
      </c>
      <c r="D9" s="6">
        <f>IFERROR(VLOOKUP(B9,Data!K:L,2,FALSE)*$C$20,0)</f>
        <v>567507912.09990692</v>
      </c>
      <c r="E9" s="48">
        <f t="shared" si="2"/>
        <v>69000586.396105528</v>
      </c>
      <c r="F9" s="29">
        <f t="shared" si="0"/>
        <v>-70518037.16354467</v>
      </c>
      <c r="G9" s="29">
        <f t="shared" si="3"/>
        <v>-1517450.7674391419</v>
      </c>
      <c r="H9" s="29">
        <f t="shared" si="1"/>
        <v>7093848.9012488369</v>
      </c>
      <c r="I9" s="29" t="str">
        <f t="shared" si="4"/>
        <v>No</v>
      </c>
      <c r="J9" s="29">
        <v>67700703.403831005</v>
      </c>
      <c r="K9" s="2"/>
      <c r="L9" s="2"/>
      <c r="M9" s="25"/>
      <c r="N9" s="17" t="s">
        <v>15</v>
      </c>
      <c r="O9" s="64">
        <v>1.2500000000000001E-2</v>
      </c>
    </row>
    <row r="10" spans="1:15" x14ac:dyDescent="0.3">
      <c r="A10" s="5">
        <f t="shared" si="5"/>
        <v>45630</v>
      </c>
      <c r="B10" s="13" t="s">
        <v>16</v>
      </c>
      <c r="C10" s="6">
        <f>SUMIF(Data!B:B,Exposure!B10,Data!H:H)-SUMIF(Data!P:P,Exposure!B10,Data!Q:Q)+SUMIF(Data!U:U,Exposure!B10,Data!W:W)</f>
        <v>113202083.50720827</v>
      </c>
      <c r="D10" s="6">
        <f>IFERROR(VLOOKUP(B10,Data!K:L,2,FALSE)*$C$20,0)</f>
        <v>74222851.873366714</v>
      </c>
      <c r="E10" s="48">
        <f t="shared" si="2"/>
        <v>38979231.633841559</v>
      </c>
      <c r="F10" s="29">
        <f t="shared" si="0"/>
        <v>-36925439.903094985</v>
      </c>
      <c r="G10" s="29">
        <f t="shared" si="3"/>
        <v>2053791.7307465747</v>
      </c>
      <c r="H10" s="29">
        <f t="shared" si="1"/>
        <v>3711142.593668336</v>
      </c>
      <c r="I10" s="29" t="str">
        <f t="shared" si="4"/>
        <v>No</v>
      </c>
      <c r="J10" s="29">
        <v>38844336.300822854</v>
      </c>
      <c r="K10" s="2"/>
      <c r="L10" s="2"/>
      <c r="M10" s="25"/>
      <c r="N10" s="17" t="s">
        <v>9</v>
      </c>
      <c r="O10" s="64">
        <v>1.2500000000000001E-2</v>
      </c>
    </row>
    <row r="11" spans="1:15" x14ac:dyDescent="0.3">
      <c r="A11" s="5">
        <f t="shared" si="5"/>
        <v>45630</v>
      </c>
      <c r="B11" s="13" t="s">
        <v>17</v>
      </c>
      <c r="C11" s="6">
        <f>SUMIF(Data!B:B,Exposure!B11,Data!H:H)-SUMIF(Data!P:P,Exposure!B11,Data!Q:Q)+SUMIF(Data!U:U,Exposure!B11,Data!W:W)</f>
        <v>20438133.847406421</v>
      </c>
      <c r="D11" s="6">
        <f>IFERROR(VLOOKUP(B11,Data!K:L,2,FALSE)*$C$20,0)</f>
        <v>35061605.545266405</v>
      </c>
      <c r="E11" s="48">
        <f t="shared" si="2"/>
        <v>-14623471.697859984</v>
      </c>
      <c r="F11" s="29">
        <f t="shared" si="0"/>
        <v>15344062.765858823</v>
      </c>
      <c r="G11" s="29">
        <f t="shared" si="3"/>
        <v>720591.06799883954</v>
      </c>
      <c r="H11" s="29">
        <f t="shared" si="1"/>
        <v>1753080.2772633203</v>
      </c>
      <c r="I11" s="29" t="str">
        <f t="shared" si="4"/>
        <v>No</v>
      </c>
      <c r="J11" s="29">
        <v>-14370530.612296849</v>
      </c>
      <c r="K11" s="2"/>
      <c r="L11" s="2"/>
      <c r="M11" s="25"/>
      <c r="N11" s="17" t="s">
        <v>16</v>
      </c>
      <c r="O11" s="64">
        <v>0.05</v>
      </c>
    </row>
    <row r="12" spans="1:15" x14ac:dyDescent="0.3">
      <c r="A12" s="5">
        <f t="shared" si="5"/>
        <v>45630</v>
      </c>
      <c r="B12" s="13" t="s">
        <v>15</v>
      </c>
      <c r="C12" s="6">
        <f>SUMIF(Data!B:B,Exposure!B12,Data!H:H)-SUMIF(Data!P:P,Exposure!B12,Data!Q:Q)+SUMIF(Data!U:U,Exposure!B12,Data!W:W)</f>
        <v>581046906.5976615</v>
      </c>
      <c r="D12" s="6">
        <f>IFERROR(VLOOKUP(B12,Data!K:L,2,FALSE)*$C$20,0)</f>
        <v>880664064.87593687</v>
      </c>
      <c r="E12" s="48">
        <f t="shared" si="2"/>
        <v>-299617158.27827537</v>
      </c>
      <c r="F12" s="29">
        <f t="shared" si="0"/>
        <v>295662390.73934579</v>
      </c>
      <c r="G12" s="29">
        <f t="shared" si="3"/>
        <v>-3954767.5389295816</v>
      </c>
      <c r="H12" s="29">
        <f t="shared" si="1"/>
        <v>11008300.810949212</v>
      </c>
      <c r="I12" s="29" t="str">
        <f t="shared" si="4"/>
        <v>No</v>
      </c>
      <c r="J12" s="29">
        <v>-300308866.27787328</v>
      </c>
      <c r="K12" s="2"/>
      <c r="L12" s="2"/>
      <c r="M12" s="25"/>
      <c r="N12" s="17" t="s">
        <v>18</v>
      </c>
      <c r="O12" s="64">
        <v>0.05</v>
      </c>
    </row>
    <row r="13" spans="1:15" x14ac:dyDescent="0.3">
      <c r="A13" s="5">
        <f t="shared" si="5"/>
        <v>45630</v>
      </c>
      <c r="B13" s="13" t="s">
        <v>18</v>
      </c>
      <c r="C13" s="6">
        <f>SUMIF(Data!B:B,Exposure!B13,Data!H:H)-SUMIF(Data!P:P,Exposure!B13,Data!Q:Q)+SUMIF(Data!U:U,Exposure!B13,Data!W:W)</f>
        <v>19690340.820660338</v>
      </c>
      <c r="D13" s="6">
        <f>IFERROR(VLOOKUP(B13,Data!K:L,2,FALSE)*$C$20,0)</f>
        <v>22787321.064520162</v>
      </c>
      <c r="E13" s="48">
        <f>C13-D13</f>
        <v>-3096980.2438598238</v>
      </c>
      <c r="F13" s="29">
        <f t="shared" si="0"/>
        <v>3074941.3793343827</v>
      </c>
      <c r="G13" s="29">
        <f t="shared" si="3"/>
        <v>-22038.86452544108</v>
      </c>
      <c r="H13" s="29">
        <f t="shared" si="1"/>
        <v>1139366.0532260081</v>
      </c>
      <c r="I13" s="29" t="str">
        <f t="shared" si="4"/>
        <v>No</v>
      </c>
      <c r="J13" s="29">
        <v>-2804576.8478987664</v>
      </c>
      <c r="K13" s="2"/>
      <c r="L13" s="2"/>
      <c r="M13" s="25"/>
      <c r="N13" s="17" t="s">
        <v>19</v>
      </c>
      <c r="O13" s="64">
        <v>0.05</v>
      </c>
    </row>
    <row r="14" spans="1:15" x14ac:dyDescent="0.3">
      <c r="A14" s="5">
        <f t="shared" si="5"/>
        <v>45630</v>
      </c>
      <c r="B14" s="13" t="s">
        <v>20</v>
      </c>
      <c r="C14" s="6">
        <f>SUMIF(Data!B:B,Exposure!B14,Data!H:H)-SUMIF(Data!P:P,Exposure!B14,Data!Q:Q)+SUMIF(Data!U:U,Exposure!B14,Data!W:W)</f>
        <v>3692938.6698681265</v>
      </c>
      <c r="D14" s="6">
        <f>IFERROR(VLOOKUP(B14,Data!K:L,2,FALSE)*$C$20,0)</f>
        <v>7809064.7922972189</v>
      </c>
      <c r="E14" s="48">
        <f t="shared" si="2"/>
        <v>-4116126.1224290924</v>
      </c>
      <c r="F14" s="29">
        <f t="shared" si="0"/>
        <v>4163719.3830113965</v>
      </c>
      <c r="G14" s="29">
        <f t="shared" si="3"/>
        <v>47593.260582304094</v>
      </c>
      <c r="H14" s="29">
        <f t="shared" si="1"/>
        <v>390453.23961486097</v>
      </c>
      <c r="I14" s="29" t="str">
        <f t="shared" si="4"/>
        <v>No</v>
      </c>
      <c r="J14" s="29">
        <v>-4174645.9905949235</v>
      </c>
      <c r="K14" s="2"/>
      <c r="L14" s="2"/>
      <c r="M14" s="25"/>
      <c r="N14" s="17" t="s">
        <v>13</v>
      </c>
      <c r="O14" s="64">
        <v>0.05</v>
      </c>
    </row>
    <row r="15" spans="1:15" x14ac:dyDescent="0.3">
      <c r="A15" s="5">
        <f t="shared" si="5"/>
        <v>45630</v>
      </c>
      <c r="B15" s="13" t="s">
        <v>19</v>
      </c>
      <c r="C15" s="6">
        <f>SUMIF(Data!B:B,Exposure!B15,Data!H:H)-SUMIF(Data!P:P,Exposure!B15,Data!Q:Q)+SUMIF(Data!U:U,Exposure!B15,Data!W:W)</f>
        <v>136371361.26003936</v>
      </c>
      <c r="D15" s="6">
        <f>IFERROR(VLOOKUP(B15,Data!K:L,2,FALSE)*$C$20,0)</f>
        <v>139627321.53114948</v>
      </c>
      <c r="E15" s="48">
        <f t="shared" si="2"/>
        <v>-3255960.2711101174</v>
      </c>
      <c r="F15" s="29">
        <f t="shared" si="0"/>
        <v>-893052.96744826506</v>
      </c>
      <c r="G15" s="29">
        <f t="shared" si="3"/>
        <v>-4149013.2385583827</v>
      </c>
      <c r="H15" s="29">
        <f t="shared" si="1"/>
        <v>6981366.0765574742</v>
      </c>
      <c r="I15" s="29" t="str">
        <f t="shared" si="4"/>
        <v>No</v>
      </c>
      <c r="J15" s="29">
        <v>-371175.86382097006</v>
      </c>
      <c r="K15" s="2"/>
      <c r="L15" s="2"/>
      <c r="M15" s="25"/>
      <c r="N15" s="17" t="s">
        <v>21</v>
      </c>
      <c r="O15" s="64">
        <v>0.05</v>
      </c>
    </row>
    <row r="16" spans="1:15" x14ac:dyDescent="0.3">
      <c r="A16" s="5">
        <f t="shared" si="5"/>
        <v>45630</v>
      </c>
      <c r="B16" s="13" t="s">
        <v>21</v>
      </c>
      <c r="C16" s="6">
        <f>SUMIF(Data!B:B,Exposure!B16,Data!H:H)-SUMIF(Data!P:P,Exposure!B16,Data!Q:Q)+SUMIF(Data!U:U,Exposure!B16,Data!W:W)</f>
        <v>71373981.761496782</v>
      </c>
      <c r="D16" s="6">
        <f>IFERROR(VLOOKUP(B16,Data!K:L,2,FALSE)*$C$20,0)</f>
        <v>63565753.520363726</v>
      </c>
      <c r="E16" s="48">
        <f t="shared" si="2"/>
        <v>7808228.2411330566</v>
      </c>
      <c r="F16" s="29">
        <f t="shared" si="0"/>
        <v>-7579476.7072726367</v>
      </c>
      <c r="G16" s="29">
        <f t="shared" si="3"/>
        <v>228751.53386041988</v>
      </c>
      <c r="H16" s="29">
        <f t="shared" si="1"/>
        <v>3178287.6760181864</v>
      </c>
      <c r="I16" s="29" t="str">
        <f t="shared" si="4"/>
        <v>No</v>
      </c>
      <c r="J16" s="29">
        <v>7625171.600557439</v>
      </c>
      <c r="K16" s="2"/>
      <c r="L16" s="2"/>
      <c r="M16" s="25"/>
      <c r="N16" s="17" t="s">
        <v>17</v>
      </c>
      <c r="O16" s="64">
        <v>0.05</v>
      </c>
    </row>
    <row r="17" spans="1:18" x14ac:dyDescent="0.3">
      <c r="A17" s="7">
        <f t="shared" si="5"/>
        <v>45630</v>
      </c>
      <c r="B17" s="15" t="s">
        <v>10</v>
      </c>
      <c r="C17" s="6">
        <f>SUMIF(Data!B:B,Exposure!B17,Data!H:H)-SUMIF(Data!P:P,Exposure!B17,Data!Q:Q)+SUMIF(Data!U:U,Exposure!B17,Data!W:W)</f>
        <v>12187494190.075548</v>
      </c>
      <c r="D17" s="16">
        <f>IFERROR(VLOOKUP(B17,Data!K:L,2,FALSE)*$C$20,0)</f>
        <v>12267275978.498676</v>
      </c>
      <c r="E17" s="49">
        <f t="shared" si="2"/>
        <v>-79781788.423128128</v>
      </c>
      <c r="F17" s="30">
        <f t="shared" si="0"/>
        <v>76421743.493602857</v>
      </c>
      <c r="G17" s="30">
        <f t="shared" si="3"/>
        <v>-3360044.9295252711</v>
      </c>
      <c r="H17" s="30">
        <v>50000000</v>
      </c>
      <c r="I17" s="30" t="str">
        <f t="shared" si="4"/>
        <v>No</v>
      </c>
      <c r="J17" s="30">
        <v>-82432600.017831802</v>
      </c>
      <c r="K17" s="2"/>
      <c r="L17" s="2"/>
      <c r="M17" s="25"/>
      <c r="N17" s="17" t="s">
        <v>20</v>
      </c>
      <c r="O17" s="64">
        <v>0.05</v>
      </c>
    </row>
    <row r="18" spans="1:18" x14ac:dyDescent="0.3">
      <c r="A18" s="7">
        <f t="shared" si="5"/>
        <v>45630</v>
      </c>
      <c r="B18" s="15" t="s">
        <v>22</v>
      </c>
      <c r="C18" s="6">
        <f>SUMIF(Data!B:B,Exposure!B18,Data!H:H)-SUMIF(Data!P:P,Exposure!B18,Data!Q:Q)+SUMIF(Data!U:U,Exposure!B18,Data!W:W)</f>
        <v>263207545.0399999</v>
      </c>
      <c r="D18" s="16">
        <f>IFERROR(VLOOKUP(B18,Data!K:L,2,FALSE)*$C$20,0)</f>
        <v>0</v>
      </c>
      <c r="E18" s="49">
        <f t="shared" ref="E18:E19" si="6">C18-D18</f>
        <v>263207545.0399999</v>
      </c>
      <c r="F18" s="30">
        <f t="shared" si="0"/>
        <v>0</v>
      </c>
      <c r="G18" s="30">
        <f t="shared" si="3"/>
        <v>263207545.0399999</v>
      </c>
      <c r="H18" s="30" t="s">
        <v>23</v>
      </c>
      <c r="I18" s="30" t="s">
        <v>23</v>
      </c>
      <c r="J18" s="30">
        <v>262482672.02000007</v>
      </c>
      <c r="K18" s="2"/>
      <c r="L18" s="2"/>
    </row>
    <row r="19" spans="1:18" ht="15" thickBot="1" x14ac:dyDescent="0.35">
      <c r="A19" s="7">
        <f t="shared" si="5"/>
        <v>45630</v>
      </c>
      <c r="B19" s="15" t="s">
        <v>24</v>
      </c>
      <c r="C19" s="61">
        <f>C20-SUM(C5:C18)</f>
        <v>177005343.83561897</v>
      </c>
      <c r="D19" s="16">
        <f>IFERROR(VLOOKUP(B19,Data!K:L,2,FALSE)*$C$20,0)</f>
        <v>0</v>
      </c>
      <c r="E19" s="49">
        <f t="shared" si="6"/>
        <v>177005343.83561897</v>
      </c>
      <c r="F19" s="30">
        <f t="shared" si="0"/>
        <v>0</v>
      </c>
      <c r="G19" s="30">
        <f t="shared" si="3"/>
        <v>177005343.83561897</v>
      </c>
      <c r="H19" s="30" t="s">
        <v>23</v>
      </c>
      <c r="I19" s="30" t="s">
        <v>23</v>
      </c>
      <c r="J19" s="30">
        <v>177147266.96811676</v>
      </c>
      <c r="L19" s="2"/>
    </row>
    <row r="20" spans="1:18" ht="15" thickBot="1" x14ac:dyDescent="0.35">
      <c r="A20" s="14"/>
      <c r="B20" s="18" t="s">
        <v>25</v>
      </c>
      <c r="C20" s="19">
        <v>16091612395.097595</v>
      </c>
      <c r="D20" s="19">
        <f>SUM(D5:D19)</f>
        <v>16091612395.09758</v>
      </c>
      <c r="E20" s="50">
        <f>SUM(E5:E19)</f>
        <v>1.9311904907226563E-5</v>
      </c>
      <c r="F20" s="31">
        <f t="shared" ref="F20" si="7">SUM(F5:F19)</f>
        <v>404010464.37695903</v>
      </c>
      <c r="G20" s="31">
        <f>SUM(G5:G19)</f>
        <v>404010464.3769784</v>
      </c>
      <c r="H20" s="26"/>
      <c r="J20" s="2"/>
      <c r="K20" s="2"/>
    </row>
    <row r="21" spans="1:18" x14ac:dyDescent="0.3">
      <c r="C21" s="25">
        <f>SUM(Data!H:H)-Exposure!C20</f>
        <v>-100.63999938964844</v>
      </c>
      <c r="D21" s="52">
        <f>D20-C20</f>
        <v>-1.52587890625E-5</v>
      </c>
      <c r="F21" s="32"/>
      <c r="R21" s="25"/>
    </row>
    <row r="22" spans="1:18" x14ac:dyDescent="0.3">
      <c r="G22"/>
      <c r="H22"/>
      <c r="I22"/>
      <c r="J22" s="1"/>
      <c r="M22" s="2"/>
      <c r="N22" s="2"/>
      <c r="O22" s="2"/>
      <c r="P22" s="51"/>
    </row>
    <row r="23" spans="1:18" x14ac:dyDescent="0.3">
      <c r="A23" s="55"/>
      <c r="B23" s="56" t="s">
        <v>26</v>
      </c>
      <c r="C23" s="56" t="s">
        <v>54</v>
      </c>
      <c r="D23" s="56" t="s">
        <v>27</v>
      </c>
      <c r="G23"/>
      <c r="H23"/>
      <c r="I23"/>
      <c r="M23" s="2"/>
      <c r="N23" s="2"/>
      <c r="O23" s="2"/>
    </row>
    <row r="24" spans="1:18" x14ac:dyDescent="0.3">
      <c r="A24" s="55" t="s">
        <v>9</v>
      </c>
      <c r="B24" s="58">
        <v>0</v>
      </c>
      <c r="C24" s="62">
        <f>VLOOKUP(A24,$A$40:$B$56,2,0)</f>
        <v>110611787.02548958</v>
      </c>
      <c r="D24" s="57">
        <f>(C24-B24)</f>
        <v>110611787.02548958</v>
      </c>
      <c r="G24" s="33"/>
      <c r="I24"/>
      <c r="L24" s="37"/>
      <c r="M24" s="38"/>
      <c r="O24" s="2"/>
      <c r="P24" s="2"/>
      <c r="Q24" s="2"/>
    </row>
    <row r="25" spans="1:18" x14ac:dyDescent="0.3">
      <c r="A25" s="55" t="s">
        <v>11</v>
      </c>
      <c r="B25" s="58">
        <v>0</v>
      </c>
      <c r="C25" s="62">
        <f t="shared" ref="C25:C36" si="8">VLOOKUP(A25,$A$40:$B$56,2,0)</f>
        <v>90930020.27483654</v>
      </c>
      <c r="D25" s="57">
        <f t="shared" ref="D25:D36" si="9">(C25-B25)</f>
        <v>90930020.27483654</v>
      </c>
      <c r="K25" s="35"/>
      <c r="L25" s="39"/>
      <c r="M25" s="40"/>
      <c r="R25" s="35"/>
    </row>
    <row r="26" spans="1:18" x14ac:dyDescent="0.3">
      <c r="A26" s="55" t="s">
        <v>13</v>
      </c>
      <c r="B26" s="58">
        <v>0</v>
      </c>
      <c r="C26" s="62">
        <f t="shared" si="8"/>
        <v>-90782012.37655206</v>
      </c>
      <c r="D26" s="57">
        <f t="shared" si="9"/>
        <v>-90782012.37655206</v>
      </c>
      <c r="G26" s="35"/>
      <c r="I26" s="53"/>
      <c r="J26" s="53"/>
      <c r="K26" s="35"/>
      <c r="L26" s="39"/>
      <c r="M26" s="40"/>
      <c r="R26" s="35"/>
    </row>
    <row r="27" spans="1:18" x14ac:dyDescent="0.3">
      <c r="A27" s="55" t="s">
        <v>12</v>
      </c>
      <c r="B27" s="58">
        <v>0</v>
      </c>
      <c r="C27" s="62">
        <f t="shared" si="8"/>
        <v>14499818.433392288</v>
      </c>
      <c r="D27" s="57">
        <f t="shared" si="9"/>
        <v>14499818.433392288</v>
      </c>
      <c r="G27" s="35"/>
      <c r="I27" s="53"/>
      <c r="J27" s="53"/>
      <c r="K27" s="35"/>
      <c r="L27" s="74"/>
      <c r="M27" s="40"/>
      <c r="R27" s="35"/>
    </row>
    <row r="28" spans="1:18" x14ac:dyDescent="0.3">
      <c r="A28" s="55" t="s">
        <v>14</v>
      </c>
      <c r="B28" s="58">
        <v>0</v>
      </c>
      <c r="C28" s="62">
        <f t="shared" si="8"/>
        <v>-70518037.16354467</v>
      </c>
      <c r="D28" s="57">
        <f t="shared" si="9"/>
        <v>-70518037.16354467</v>
      </c>
      <c r="G28" s="35"/>
      <c r="I28" s="53"/>
      <c r="J28" s="53"/>
      <c r="K28" s="35"/>
      <c r="L28" s="39"/>
      <c r="M28" s="40"/>
      <c r="R28" s="35"/>
    </row>
    <row r="29" spans="1:18" x14ac:dyDescent="0.3">
      <c r="A29" s="55" t="s">
        <v>16</v>
      </c>
      <c r="B29" s="58">
        <v>0</v>
      </c>
      <c r="C29" s="62">
        <f t="shared" si="8"/>
        <v>-36925439.903094985</v>
      </c>
      <c r="D29" s="57">
        <f t="shared" si="9"/>
        <v>-36925439.903094985</v>
      </c>
      <c r="F29" s="41"/>
      <c r="G29" s="35"/>
      <c r="I29" s="53"/>
      <c r="J29" s="53"/>
      <c r="K29" s="35"/>
      <c r="L29" s="39"/>
      <c r="M29" s="40"/>
      <c r="R29" s="35"/>
    </row>
    <row r="30" spans="1:18" x14ac:dyDescent="0.3">
      <c r="A30" s="55" t="s">
        <v>17</v>
      </c>
      <c r="B30" s="58">
        <v>0</v>
      </c>
      <c r="C30" s="62">
        <f t="shared" si="8"/>
        <v>15344062.765858823</v>
      </c>
      <c r="D30" s="57">
        <f t="shared" si="9"/>
        <v>15344062.765858823</v>
      </c>
      <c r="G30" s="35"/>
      <c r="I30" s="53"/>
      <c r="J30" s="53"/>
      <c r="K30" s="35"/>
      <c r="L30" s="39"/>
      <c r="M30" s="40"/>
      <c r="R30" s="35"/>
    </row>
    <row r="31" spans="1:18" x14ac:dyDescent="0.3">
      <c r="A31" s="55" t="s">
        <v>15</v>
      </c>
      <c r="B31" s="58">
        <v>0</v>
      </c>
      <c r="C31" s="62">
        <f t="shared" si="8"/>
        <v>295662390.73934579</v>
      </c>
      <c r="D31" s="57">
        <f t="shared" si="9"/>
        <v>295662390.73934579</v>
      </c>
      <c r="G31" s="35"/>
      <c r="I31" s="53"/>
      <c r="J31" s="53"/>
      <c r="K31" s="35"/>
      <c r="L31" s="39"/>
      <c r="M31" s="40"/>
      <c r="R31" s="35"/>
    </row>
    <row r="32" spans="1:18" x14ac:dyDescent="0.3">
      <c r="A32" s="55" t="s">
        <v>18</v>
      </c>
      <c r="B32" s="58">
        <v>0</v>
      </c>
      <c r="C32" s="62">
        <f t="shared" si="8"/>
        <v>3074941.3793343827</v>
      </c>
      <c r="D32" s="57">
        <f t="shared" si="9"/>
        <v>3074941.3793343827</v>
      </c>
      <c r="G32" s="35"/>
      <c r="I32" s="53"/>
      <c r="J32" s="53"/>
      <c r="K32" s="35"/>
      <c r="L32" s="39"/>
      <c r="M32" s="40"/>
      <c r="R32" s="35"/>
    </row>
    <row r="33" spans="1:20" x14ac:dyDescent="0.3">
      <c r="A33" s="55" t="s">
        <v>20</v>
      </c>
      <c r="B33" s="58">
        <v>0</v>
      </c>
      <c r="C33" s="62">
        <f t="shared" si="8"/>
        <v>4163719.3830113965</v>
      </c>
      <c r="D33" s="57">
        <f t="shared" si="9"/>
        <v>4163719.3830113965</v>
      </c>
      <c r="I33" s="35"/>
      <c r="J33" s="41"/>
      <c r="K33" s="35"/>
      <c r="L33" s="39"/>
      <c r="M33" s="40"/>
      <c r="R33" s="35"/>
    </row>
    <row r="34" spans="1:20" x14ac:dyDescent="0.3">
      <c r="A34" s="55" t="s">
        <v>19</v>
      </c>
      <c r="B34" s="58">
        <v>0</v>
      </c>
      <c r="C34" s="62">
        <f t="shared" si="8"/>
        <v>-893052.96744826506</v>
      </c>
      <c r="D34" s="57">
        <f t="shared" si="9"/>
        <v>-893052.96744826506</v>
      </c>
      <c r="K34" s="35"/>
      <c r="L34" s="39"/>
      <c r="M34" s="40"/>
      <c r="R34" s="35"/>
    </row>
    <row r="35" spans="1:20" x14ac:dyDescent="0.3">
      <c r="A35" s="55" t="s">
        <v>21</v>
      </c>
      <c r="B35" s="58">
        <v>0</v>
      </c>
      <c r="C35" s="62">
        <f t="shared" si="8"/>
        <v>-7579476.7072726367</v>
      </c>
      <c r="D35" s="57">
        <f t="shared" si="9"/>
        <v>-7579476.7072726367</v>
      </c>
      <c r="K35" s="35"/>
      <c r="L35" s="39"/>
      <c r="M35" s="40"/>
      <c r="R35" s="35"/>
    </row>
    <row r="36" spans="1:20" x14ac:dyDescent="0.3">
      <c r="A36" s="55" t="s">
        <v>10</v>
      </c>
      <c r="B36" s="58">
        <v>0</v>
      </c>
      <c r="C36" s="62">
        <f t="shared" si="8"/>
        <v>76421743.493602857</v>
      </c>
      <c r="D36" s="57">
        <f t="shared" si="9"/>
        <v>76421743.493602857</v>
      </c>
      <c r="K36" s="35"/>
      <c r="L36" s="39"/>
      <c r="M36" s="40"/>
      <c r="R36" s="35"/>
    </row>
    <row r="37" spans="1:20" x14ac:dyDescent="0.3">
      <c r="C37" s="59"/>
      <c r="D37" s="59"/>
      <c r="K37" s="35"/>
      <c r="L37" s="39"/>
      <c r="M37" s="40"/>
      <c r="R37" s="35"/>
    </row>
    <row r="38" spans="1:20" x14ac:dyDescent="0.3">
      <c r="I38" s="35"/>
      <c r="J38" s="25"/>
      <c r="K38" s="35"/>
      <c r="L38" s="39"/>
      <c r="M38" s="40"/>
      <c r="R38" s="35"/>
    </row>
    <row r="39" spans="1:20" x14ac:dyDescent="0.3">
      <c r="I39" s="35"/>
      <c r="J39" s="25"/>
      <c r="K39" s="35"/>
      <c r="L39" s="39"/>
      <c r="M39" s="40"/>
      <c r="R39" s="35"/>
    </row>
    <row r="40" spans="1:20" x14ac:dyDescent="0.3">
      <c r="A40" s="63" t="s">
        <v>9</v>
      </c>
      <c r="B40" s="17">
        <v>110611787.02548958</v>
      </c>
      <c r="I40" s="35"/>
      <c r="J40" s="25"/>
      <c r="K40" s="35"/>
      <c r="L40" s="39"/>
      <c r="M40" s="40"/>
      <c r="R40" s="35"/>
    </row>
    <row r="41" spans="1:20" x14ac:dyDescent="0.3">
      <c r="A41" s="63" t="s">
        <v>11</v>
      </c>
      <c r="B41" s="17">
        <v>90930020.27483654</v>
      </c>
      <c r="I41" s="35"/>
      <c r="J41" s="25"/>
    </row>
    <row r="42" spans="1:20" x14ac:dyDescent="0.3">
      <c r="A42" s="63" t="s">
        <v>13</v>
      </c>
      <c r="B42" s="17">
        <v>-90782012.37655206</v>
      </c>
      <c r="H42" s="35"/>
      <c r="I42" s="35"/>
      <c r="J42" s="25"/>
    </row>
    <row r="43" spans="1:20" x14ac:dyDescent="0.3">
      <c r="A43" s="63" t="s">
        <v>12</v>
      </c>
      <c r="B43" s="17">
        <v>14499818.433392288</v>
      </c>
      <c r="H43" s="35"/>
      <c r="I43" s="35"/>
      <c r="J43" s="25"/>
    </row>
    <row r="44" spans="1:20" x14ac:dyDescent="0.3">
      <c r="A44" s="63" t="s">
        <v>14</v>
      </c>
      <c r="B44" s="17">
        <v>-70518037.16354467</v>
      </c>
      <c r="G44" s="36"/>
      <c r="H44" s="35"/>
      <c r="I44" s="35"/>
      <c r="J44" s="25"/>
    </row>
    <row r="45" spans="1:20" x14ac:dyDescent="0.3">
      <c r="A45" s="63" t="s">
        <v>16</v>
      </c>
      <c r="B45" s="17">
        <v>-36925439.903094985</v>
      </c>
      <c r="G45" s="36"/>
      <c r="H45" s="35"/>
      <c r="I45" s="35"/>
      <c r="J45" s="25"/>
      <c r="M45" s="40"/>
      <c r="S45" s="36"/>
      <c r="T45" s="36"/>
    </row>
    <row r="46" spans="1:20" x14ac:dyDescent="0.3">
      <c r="A46" s="63" t="s">
        <v>17</v>
      </c>
      <c r="B46" s="17">
        <v>15344062.765858823</v>
      </c>
      <c r="G46" s="36"/>
      <c r="H46" s="35"/>
      <c r="I46" s="35"/>
      <c r="J46" s="25"/>
      <c r="S46" s="36"/>
      <c r="T46" s="36"/>
    </row>
    <row r="47" spans="1:20" x14ac:dyDescent="0.3">
      <c r="A47" s="63" t="s">
        <v>15</v>
      </c>
      <c r="B47" s="17">
        <v>295662390.73934579</v>
      </c>
      <c r="G47" s="36"/>
      <c r="H47" s="35"/>
      <c r="I47" s="35"/>
      <c r="J47" s="25"/>
      <c r="S47" s="36"/>
      <c r="T47" s="36"/>
    </row>
    <row r="48" spans="1:20" x14ac:dyDescent="0.3">
      <c r="A48" s="63" t="s">
        <v>18</v>
      </c>
      <c r="B48" s="17">
        <v>3074941.3793343827</v>
      </c>
      <c r="G48" s="36"/>
      <c r="H48" s="35"/>
      <c r="I48" s="35"/>
      <c r="J48" s="25"/>
      <c r="S48" s="36"/>
      <c r="T48" s="36"/>
    </row>
    <row r="49" spans="1:20" x14ac:dyDescent="0.3">
      <c r="A49" s="63" t="s">
        <v>20</v>
      </c>
      <c r="B49" s="17">
        <v>4163719.3830113965</v>
      </c>
      <c r="G49" s="36"/>
      <c r="H49" s="35"/>
      <c r="I49" s="35"/>
      <c r="J49" s="25"/>
      <c r="S49" s="36"/>
      <c r="T49" s="36"/>
    </row>
    <row r="50" spans="1:20" x14ac:dyDescent="0.3">
      <c r="A50" s="63" t="s">
        <v>19</v>
      </c>
      <c r="B50" s="17">
        <v>-893052.96744826506</v>
      </c>
      <c r="G50" s="36"/>
      <c r="H50" s="35"/>
      <c r="I50" s="35"/>
      <c r="J50" s="25"/>
      <c r="S50" s="36"/>
      <c r="T50" s="36"/>
    </row>
    <row r="51" spans="1:20" x14ac:dyDescent="0.3">
      <c r="A51" s="63" t="s">
        <v>21</v>
      </c>
      <c r="B51" s="17">
        <v>-7579476.7072726367</v>
      </c>
      <c r="G51" s="36"/>
      <c r="H51" s="35"/>
      <c r="S51" s="36"/>
      <c r="T51" s="36"/>
    </row>
    <row r="52" spans="1:20" x14ac:dyDescent="0.3">
      <c r="A52" s="63" t="s">
        <v>10</v>
      </c>
      <c r="B52" s="17">
        <v>76421743.493602857</v>
      </c>
      <c r="G52" s="36"/>
      <c r="H52" s="35"/>
      <c r="S52" s="36"/>
      <c r="T52" s="36"/>
    </row>
    <row r="53" spans="1:20" x14ac:dyDescent="0.3">
      <c r="A53" s="34"/>
      <c r="B53" s="34"/>
      <c r="G53" s="36"/>
      <c r="H53" s="35"/>
      <c r="S53" s="36"/>
      <c r="T53" s="36"/>
    </row>
    <row r="54" spans="1:20" x14ac:dyDescent="0.3">
      <c r="G54" s="36"/>
      <c r="H54" s="35"/>
      <c r="S54" s="36"/>
      <c r="T54" s="36"/>
    </row>
    <row r="55" spans="1:20" x14ac:dyDescent="0.3">
      <c r="G55" s="36"/>
      <c r="H55" s="35"/>
      <c r="S55" s="36"/>
      <c r="T55" s="36"/>
    </row>
    <row r="56" spans="1:20" x14ac:dyDescent="0.3">
      <c r="G56" s="36"/>
      <c r="H56" s="35"/>
      <c r="S56" s="36"/>
      <c r="T56" s="36"/>
    </row>
    <row r="57" spans="1:20" x14ac:dyDescent="0.3">
      <c r="G57" s="36"/>
      <c r="H57" s="35"/>
      <c r="S57" s="36"/>
      <c r="T57" s="36"/>
    </row>
    <row r="58" spans="1:20" x14ac:dyDescent="0.3">
      <c r="G58" s="36"/>
      <c r="H58" s="35"/>
      <c r="S58" s="36"/>
      <c r="T58" s="36"/>
    </row>
    <row r="59" spans="1:20" x14ac:dyDescent="0.3">
      <c r="G59" s="36"/>
      <c r="H59" s="35"/>
      <c r="S59" s="36"/>
      <c r="T59" s="36"/>
    </row>
    <row r="60" spans="1:20" x14ac:dyDescent="0.3">
      <c r="S60" s="36"/>
      <c r="T60" s="36"/>
    </row>
    <row r="61" spans="1:20" x14ac:dyDescent="0.3">
      <c r="S61" s="36"/>
      <c r="T61" s="36"/>
    </row>
    <row r="62" spans="1:20" x14ac:dyDescent="0.3">
      <c r="S62" s="36"/>
      <c r="T62" s="36"/>
    </row>
    <row r="63" spans="1:20" x14ac:dyDescent="0.3">
      <c r="S63" s="36"/>
      <c r="T63" s="36"/>
    </row>
    <row r="64" spans="1:20" x14ac:dyDescent="0.3">
      <c r="S64" s="36"/>
      <c r="T64" s="36"/>
    </row>
    <row r="65" spans="19:20" x14ac:dyDescent="0.3">
      <c r="S65" s="36"/>
      <c r="T65" s="36"/>
    </row>
    <row r="66" spans="19:20" x14ac:dyDescent="0.3">
      <c r="S66" s="36"/>
      <c r="T66" s="36"/>
    </row>
  </sheetData>
  <conditionalFormatting sqref="I5:I19">
    <cfRule type="cellIs" dxfId="0" priority="1" operator="equal">
      <formula>"Yes"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CEA31-713F-4C5E-9C35-BD52366363D8}">
  <sheetPr codeName="Sheet1"/>
  <dimension ref="A1:Z470"/>
  <sheetViews>
    <sheetView topLeftCell="M1" workbookViewId="0">
      <selection activeCell="O18" sqref="O18"/>
    </sheetView>
  </sheetViews>
  <sheetFormatPr defaultRowHeight="14.4" x14ac:dyDescent="0.3"/>
  <cols>
    <col min="1" max="1" width="10.44140625" style="67" bestFit="1" customWidth="1"/>
    <col min="2" max="2" width="14.5546875" bestFit="1" customWidth="1"/>
    <col min="3" max="3" width="16.5546875" bestFit="1" customWidth="1"/>
    <col min="4" max="4" width="16.5546875" customWidth="1"/>
    <col min="5" max="5" width="20.33203125" bestFit="1" customWidth="1"/>
    <col min="6" max="6" width="9.33203125" bestFit="1" customWidth="1"/>
    <col min="7" max="7" width="32" bestFit="1" customWidth="1"/>
    <col min="8" max="8" width="16.88671875" style="25" bestFit="1" customWidth="1"/>
    <col min="10" max="10" width="10.6640625" bestFit="1" customWidth="1"/>
    <col min="12" max="12" width="15.88671875" customWidth="1"/>
    <col min="13" max="13" width="15.33203125" bestFit="1" customWidth="1"/>
    <col min="14" max="14" width="13.109375" customWidth="1"/>
    <col min="15" max="15" width="27.33203125" customWidth="1"/>
    <col min="16" max="16" width="4.5546875" bestFit="1" customWidth="1"/>
    <col min="17" max="17" width="14.33203125" style="66" bestFit="1" customWidth="1"/>
    <col min="18" max="18" width="6.44140625" customWidth="1"/>
    <col min="19" max="19" width="16.44140625" bestFit="1" customWidth="1"/>
    <col min="20" max="20" width="29.88671875" bestFit="1" customWidth="1"/>
    <col min="21" max="21" width="14" bestFit="1" customWidth="1"/>
    <col min="22" max="22" width="13.33203125" style="53" bestFit="1" customWidth="1"/>
    <col min="23" max="23" width="16.6640625" bestFit="1" customWidth="1"/>
    <col min="24" max="24" width="11" bestFit="1" customWidth="1"/>
    <col min="25" max="25" width="12" bestFit="1" customWidth="1"/>
    <col min="26" max="26" width="15.109375" bestFit="1" customWidth="1"/>
    <col min="27" max="27" width="22.88671875" bestFit="1" customWidth="1"/>
    <col min="28" max="28" width="16.109375" bestFit="1" customWidth="1"/>
  </cols>
  <sheetData>
    <row r="1" spans="1:23" x14ac:dyDescent="0.3">
      <c r="A1" s="67" t="s">
        <v>127</v>
      </c>
      <c r="B1" t="s">
        <v>128</v>
      </c>
      <c r="C1" t="s">
        <v>129</v>
      </c>
      <c r="D1" t="s">
        <v>130</v>
      </c>
      <c r="E1" t="s">
        <v>131</v>
      </c>
      <c r="F1" t="s">
        <v>132</v>
      </c>
      <c r="G1" t="s">
        <v>133</v>
      </c>
      <c r="H1" s="25" t="s">
        <v>134</v>
      </c>
      <c r="J1" t="s">
        <v>135</v>
      </c>
      <c r="N1" t="s">
        <v>136</v>
      </c>
      <c r="S1" t="s">
        <v>137</v>
      </c>
    </row>
    <row r="2" spans="1:23" x14ac:dyDescent="0.3">
      <c r="A2" s="67">
        <v>45630</v>
      </c>
      <c r="B2" t="s">
        <v>15</v>
      </c>
      <c r="C2" t="s">
        <v>58</v>
      </c>
      <c r="D2" t="s">
        <v>66</v>
      </c>
      <c r="F2" t="s">
        <v>60</v>
      </c>
      <c r="G2" t="s">
        <v>61</v>
      </c>
      <c r="H2" s="25">
        <v>269585.78999999998</v>
      </c>
      <c r="J2" s="67">
        <v>45630</v>
      </c>
      <c r="K2" t="s">
        <v>9</v>
      </c>
      <c r="L2" s="53">
        <v>1.8170045512718998E-2</v>
      </c>
      <c r="M2" s="53"/>
      <c r="N2" s="67">
        <v>45630</v>
      </c>
      <c r="O2" t="s">
        <v>156</v>
      </c>
      <c r="P2" t="s">
        <v>10</v>
      </c>
      <c r="Q2" s="66">
        <v>14382740.319749201</v>
      </c>
      <c r="S2" t="s">
        <v>138</v>
      </c>
      <c r="T2" s="22" t="s">
        <v>139</v>
      </c>
      <c r="U2" s="70" t="s">
        <v>140</v>
      </c>
      <c r="V2" s="70" t="s">
        <v>141</v>
      </c>
      <c r="W2" s="73" t="e">
        <f>SUMIF(O:O,IFERROR(VLOOKUP(T2,Mapping!A:B,2,0),T2),Q:Q)*V2</f>
        <v>#VALUE!</v>
      </c>
    </row>
    <row r="3" spans="1:23" x14ac:dyDescent="0.3">
      <c r="A3" s="67">
        <v>45630</v>
      </c>
      <c r="B3" t="s">
        <v>15</v>
      </c>
      <c r="C3" t="s">
        <v>58</v>
      </c>
      <c r="D3" t="s">
        <v>66</v>
      </c>
      <c r="F3" t="s">
        <v>62</v>
      </c>
      <c r="G3" t="s">
        <v>63</v>
      </c>
      <c r="H3" s="25">
        <v>37478.949999999997</v>
      </c>
      <c r="J3" s="67">
        <v>45630</v>
      </c>
      <c r="K3" t="s">
        <v>11</v>
      </c>
      <c r="L3" s="53">
        <v>2.2780096215946E-2</v>
      </c>
      <c r="M3" s="53"/>
      <c r="N3" s="67"/>
      <c r="S3" s="67">
        <v>45630</v>
      </c>
      <c r="T3" s="75" t="s">
        <v>157</v>
      </c>
      <c r="U3" s="75" t="s">
        <v>9</v>
      </c>
      <c r="V3" s="72">
        <v>7.6453873507192904E-2</v>
      </c>
      <c r="W3" s="73">
        <f>SUMIF(O:O,IFERROR(VLOOKUP(T3,Mapping!A:B,2,0),T3),Q:Q)*V3</f>
        <v>1099616.2090929085</v>
      </c>
    </row>
    <row r="4" spans="1:23" x14ac:dyDescent="0.3">
      <c r="A4" s="67">
        <v>45630</v>
      </c>
      <c r="B4" t="s">
        <v>15</v>
      </c>
      <c r="C4" t="s">
        <v>58</v>
      </c>
      <c r="D4" t="s">
        <v>66</v>
      </c>
      <c r="F4" t="s">
        <v>67</v>
      </c>
      <c r="G4" t="s">
        <v>68</v>
      </c>
      <c r="H4" s="25">
        <v>18889995.59</v>
      </c>
      <c r="J4" s="67">
        <v>45630</v>
      </c>
      <c r="K4" t="s">
        <v>13</v>
      </c>
      <c r="L4" s="53">
        <v>7.8108523054675897E-3</v>
      </c>
      <c r="M4" s="53"/>
      <c r="N4" s="67"/>
      <c r="S4" s="67">
        <v>45630</v>
      </c>
      <c r="T4" s="75" t="s">
        <v>157</v>
      </c>
      <c r="U4" s="75" t="s">
        <v>11</v>
      </c>
      <c r="V4" s="72">
        <v>9.58515243271537E-2</v>
      </c>
      <c r="W4" s="73">
        <f>SUMIF(O:O,IFERROR(VLOOKUP(T4,Mapping!A:B,2,0),T4),Q:Q)*V4</f>
        <v>1378607.583649575</v>
      </c>
    </row>
    <row r="5" spans="1:23" x14ac:dyDescent="0.3">
      <c r="A5" s="67">
        <v>45630</v>
      </c>
      <c r="B5" t="s">
        <v>144</v>
      </c>
      <c r="C5" t="s">
        <v>58</v>
      </c>
      <c r="D5" t="s">
        <v>66</v>
      </c>
      <c r="F5" t="s">
        <v>69</v>
      </c>
      <c r="G5" t="s">
        <v>70</v>
      </c>
      <c r="H5" s="25">
        <v>0</v>
      </c>
      <c r="J5" s="67">
        <v>45630</v>
      </c>
      <c r="K5" t="s">
        <v>12</v>
      </c>
      <c r="L5" s="53">
        <v>7.7583742054308596E-2</v>
      </c>
      <c r="M5" s="53"/>
      <c r="S5" s="67">
        <v>45630</v>
      </c>
      <c r="T5" s="75" t="s">
        <v>157</v>
      </c>
      <c r="U5" s="75" t="s">
        <v>13</v>
      </c>
      <c r="V5" s="72">
        <v>3.2865625745899199E-2</v>
      </c>
      <c r="W5" s="73">
        <f>SUMIF(O:O,IFERROR(VLOOKUP(T5,Mapping!A:B,2,0),T5),Q:Q)*V5</f>
        <v>472697.76054933178</v>
      </c>
    </row>
    <row r="6" spans="1:23" x14ac:dyDescent="0.3">
      <c r="A6" s="67">
        <v>45630</v>
      </c>
      <c r="B6" t="s">
        <v>15</v>
      </c>
      <c r="C6" t="s">
        <v>58</v>
      </c>
      <c r="D6" t="s">
        <v>66</v>
      </c>
      <c r="F6" t="s">
        <v>71</v>
      </c>
      <c r="G6" t="s">
        <v>72</v>
      </c>
      <c r="H6" s="25">
        <v>0</v>
      </c>
      <c r="J6" s="67">
        <v>45630</v>
      </c>
      <c r="K6" t="s">
        <v>14</v>
      </c>
      <c r="L6" s="53">
        <v>3.5267311824687099E-2</v>
      </c>
      <c r="M6" s="53"/>
      <c r="S6" s="67">
        <v>45630</v>
      </c>
      <c r="T6" s="75" t="s">
        <v>157</v>
      </c>
      <c r="U6" s="75" t="s">
        <v>12</v>
      </c>
      <c r="V6" s="72">
        <v>0.32644813619127599</v>
      </c>
      <c r="W6" s="73">
        <f>SUMIF(O:O,IFERROR(VLOOKUP(T6,Mapping!A:B,2,0),T6),Q:Q)*V6</f>
        <v>4695218.7707052436</v>
      </c>
    </row>
    <row r="7" spans="1:23" x14ac:dyDescent="0.3">
      <c r="A7" s="67">
        <v>45630</v>
      </c>
      <c r="B7" t="s">
        <v>15</v>
      </c>
      <c r="C7" t="s">
        <v>58</v>
      </c>
      <c r="D7" t="s">
        <v>66</v>
      </c>
      <c r="F7" t="s">
        <v>73</v>
      </c>
      <c r="G7" t="s">
        <v>74</v>
      </c>
      <c r="H7" s="25">
        <v>0</v>
      </c>
      <c r="J7" s="67">
        <v>45630</v>
      </c>
      <c r="K7" t="s">
        <v>16</v>
      </c>
      <c r="L7" s="53">
        <v>4.6125180032287596E-3</v>
      </c>
      <c r="M7" s="53"/>
      <c r="S7" s="67">
        <v>45630</v>
      </c>
      <c r="T7" s="75" t="s">
        <v>157</v>
      </c>
      <c r="U7" s="75" t="s">
        <v>14</v>
      </c>
      <c r="V7" s="72">
        <v>0.14839382643551999</v>
      </c>
      <c r="W7" s="73">
        <f>SUMIF(O:O,IFERROR(VLOOKUP(T7,Mapping!A:B,2,0),T7),Q:Q)*V7</f>
        <v>2134309.8706760183</v>
      </c>
    </row>
    <row r="8" spans="1:23" x14ac:dyDescent="0.3">
      <c r="A8" s="67">
        <v>45630</v>
      </c>
      <c r="B8" t="s">
        <v>15</v>
      </c>
      <c r="C8" t="s">
        <v>58</v>
      </c>
      <c r="D8" t="s">
        <v>66</v>
      </c>
      <c r="F8" t="s">
        <v>75</v>
      </c>
      <c r="G8" t="s">
        <v>76</v>
      </c>
      <c r="H8" s="25">
        <v>0</v>
      </c>
      <c r="J8" s="67">
        <v>45630</v>
      </c>
      <c r="K8" t="s">
        <v>17</v>
      </c>
      <c r="L8" s="53">
        <v>2.1788746015252102E-3</v>
      </c>
      <c r="M8" s="53"/>
      <c r="S8" s="67">
        <v>45630</v>
      </c>
      <c r="T8" s="75" t="s">
        <v>157</v>
      </c>
      <c r="U8" s="75" t="s">
        <v>16</v>
      </c>
      <c r="V8" s="72">
        <v>1.9408035459065599E-2</v>
      </c>
      <c r="W8" s="73">
        <f>SUMIF(O:O,IFERROR(VLOOKUP(T8,Mapping!A:B,2,0),T8),Q:Q)*V8</f>
        <v>279140.73412422498</v>
      </c>
    </row>
    <row r="9" spans="1:23" x14ac:dyDescent="0.3">
      <c r="A9" s="67">
        <v>45630</v>
      </c>
      <c r="B9" t="s">
        <v>15</v>
      </c>
      <c r="C9" t="s">
        <v>58</v>
      </c>
      <c r="D9" t="s">
        <v>66</v>
      </c>
      <c r="F9" t="s">
        <v>77</v>
      </c>
      <c r="G9" t="s">
        <v>78</v>
      </c>
      <c r="H9" s="25">
        <v>0</v>
      </c>
      <c r="J9" s="67">
        <v>45630</v>
      </c>
      <c r="K9" t="s">
        <v>15</v>
      </c>
      <c r="L9" s="53">
        <v>5.4728143038309598E-2</v>
      </c>
      <c r="M9" s="53"/>
      <c r="S9" s="67">
        <v>45630</v>
      </c>
      <c r="T9" s="75" t="s">
        <v>157</v>
      </c>
      <c r="U9" s="75" t="s">
        <v>17</v>
      </c>
      <c r="V9" s="72">
        <v>9.1680228689338707E-3</v>
      </c>
      <c r="W9" s="73">
        <f>SUMIF(O:O,IFERROR(VLOOKUP(T9,Mapping!A:B,2,0),T9),Q:Q)*V9</f>
        <v>131861.29216939793</v>
      </c>
    </row>
    <row r="10" spans="1:23" x14ac:dyDescent="0.3">
      <c r="A10" s="67">
        <v>45630</v>
      </c>
      <c r="B10" t="s">
        <v>15</v>
      </c>
      <c r="C10" t="s">
        <v>58</v>
      </c>
      <c r="D10" t="s">
        <v>66</v>
      </c>
      <c r="F10" t="s">
        <v>79</v>
      </c>
      <c r="G10" t="s">
        <v>80</v>
      </c>
      <c r="H10" s="25">
        <v>-0.21</v>
      </c>
      <c r="J10" s="67">
        <v>45630</v>
      </c>
      <c r="K10" t="s">
        <v>18</v>
      </c>
      <c r="L10" s="53">
        <v>1.41609930099127E-3</v>
      </c>
      <c r="M10" s="53"/>
      <c r="S10" s="67">
        <v>45630</v>
      </c>
      <c r="T10" s="75" t="s">
        <v>157</v>
      </c>
      <c r="U10" s="75" t="s">
        <v>15</v>
      </c>
      <c r="V10" s="72">
        <v>0.230278921647283</v>
      </c>
      <c r="W10" s="73">
        <f>SUMIF(O:O,IFERROR(VLOOKUP(T10,Mapping!A:B,2,0),T10),Q:Q)*V10</f>
        <v>3312041.9311647443</v>
      </c>
    </row>
    <row r="11" spans="1:23" x14ac:dyDescent="0.3">
      <c r="A11" s="67">
        <v>45630</v>
      </c>
      <c r="B11" t="s">
        <v>15</v>
      </c>
      <c r="C11" t="s">
        <v>58</v>
      </c>
      <c r="D11" t="s">
        <v>66</v>
      </c>
      <c r="F11" t="s">
        <v>81</v>
      </c>
      <c r="G11" t="s">
        <v>82</v>
      </c>
      <c r="H11" s="25">
        <v>0</v>
      </c>
      <c r="J11" s="67">
        <v>45630</v>
      </c>
      <c r="K11" t="s">
        <v>20</v>
      </c>
      <c r="L11" s="53">
        <v>4.85287900339701E-4</v>
      </c>
      <c r="M11" s="53"/>
      <c r="S11" s="67">
        <v>45630</v>
      </c>
      <c r="T11" s="75" t="s">
        <v>157</v>
      </c>
      <c r="U11" s="75" t="s">
        <v>18</v>
      </c>
      <c r="V11" s="72">
        <v>5.9585032517378098E-3</v>
      </c>
      <c r="W11" s="73">
        <f>SUMIF(O:O,IFERROR(VLOOKUP(T11,Mapping!A:B,2,0),T11),Q:Q)*V11</f>
        <v>85699.60496412612</v>
      </c>
    </row>
    <row r="12" spans="1:23" x14ac:dyDescent="0.3">
      <c r="A12" s="67">
        <v>45630</v>
      </c>
      <c r="B12" t="s">
        <v>15</v>
      </c>
      <c r="C12" t="s">
        <v>58</v>
      </c>
      <c r="D12" t="s">
        <v>66</v>
      </c>
      <c r="F12" t="s">
        <v>83</v>
      </c>
      <c r="G12" t="s">
        <v>84</v>
      </c>
      <c r="H12" s="25">
        <v>94005.99</v>
      </c>
      <c r="J12" s="67">
        <v>45630</v>
      </c>
      <c r="K12" t="s">
        <v>19</v>
      </c>
      <c r="L12" s="53">
        <v>8.6770249060739105E-3</v>
      </c>
      <c r="M12" s="53"/>
      <c r="S12" s="67">
        <v>45630</v>
      </c>
      <c r="T12" s="75" t="s">
        <v>157</v>
      </c>
      <c r="U12" s="75" t="s">
        <v>20</v>
      </c>
      <c r="V12" s="72">
        <v>2.0419397983428302E-3</v>
      </c>
      <c r="W12" s="73">
        <f>SUMIF(O:O,IFERROR(VLOOKUP(T12,Mapping!A:B,2,0),T12),Q:Q)*V12</f>
        <v>29368.689868125977</v>
      </c>
    </row>
    <row r="13" spans="1:23" x14ac:dyDescent="0.3">
      <c r="A13" s="67">
        <v>45630</v>
      </c>
      <c r="B13" t="s">
        <v>15</v>
      </c>
      <c r="C13" t="s">
        <v>58</v>
      </c>
      <c r="D13" t="s">
        <v>66</v>
      </c>
      <c r="F13" t="s">
        <v>85</v>
      </c>
      <c r="G13" t="s">
        <v>86</v>
      </c>
      <c r="H13" s="25">
        <v>1056289.7</v>
      </c>
      <c r="J13" s="67">
        <v>45630</v>
      </c>
      <c r="K13" t="s">
        <v>21</v>
      </c>
      <c r="L13" s="53">
        <v>3.9502414027651703E-3</v>
      </c>
      <c r="M13" s="53"/>
      <c r="S13" s="67">
        <v>45630</v>
      </c>
      <c r="T13" s="75" t="s">
        <v>157</v>
      </c>
      <c r="U13" s="75" t="s">
        <v>19</v>
      </c>
      <c r="V13" s="72">
        <v>3.6510209037225898E-2</v>
      </c>
      <c r="W13" s="73">
        <f>SUMIF(O:O,IFERROR(VLOOKUP(T13,Mapping!A:B,2,0),T13),Q:Q)*V13</f>
        <v>525116.85560218059</v>
      </c>
    </row>
    <row r="14" spans="1:23" x14ac:dyDescent="0.3">
      <c r="A14" s="67">
        <v>45630</v>
      </c>
      <c r="B14" t="s">
        <v>15</v>
      </c>
      <c r="C14" t="s">
        <v>58</v>
      </c>
      <c r="D14" t="s">
        <v>66</v>
      </c>
      <c r="F14" t="s">
        <v>87</v>
      </c>
      <c r="G14" t="s">
        <v>88</v>
      </c>
      <c r="H14" s="25">
        <v>763959.1</v>
      </c>
      <c r="J14" s="67">
        <v>45630</v>
      </c>
      <c r="K14" t="s">
        <v>10</v>
      </c>
      <c r="L14" s="53">
        <v>0.76233976293363703</v>
      </c>
      <c r="M14" s="53"/>
      <c r="S14" s="67">
        <v>45630</v>
      </c>
      <c r="T14" s="75" t="s">
        <v>157</v>
      </c>
      <c r="U14" s="75" t="s">
        <v>21</v>
      </c>
      <c r="V14" s="72">
        <v>1.6621381730370199E-2</v>
      </c>
      <c r="W14" s="73">
        <f>SUMIF(O:O,IFERROR(VLOOKUP(T14,Mapping!A:B,2,0),T14),Q:Q)*V14</f>
        <v>239061.0171833382</v>
      </c>
    </row>
    <row r="15" spans="1:23" x14ac:dyDescent="0.3">
      <c r="A15" s="67">
        <v>45630</v>
      </c>
      <c r="B15" t="s">
        <v>15</v>
      </c>
      <c r="C15" t="s">
        <v>58</v>
      </c>
      <c r="D15" t="s">
        <v>66</v>
      </c>
      <c r="F15" t="s">
        <v>89</v>
      </c>
      <c r="G15" t="s">
        <v>90</v>
      </c>
      <c r="H15" s="25">
        <v>0</v>
      </c>
      <c r="S15" s="67"/>
      <c r="T15" s="75"/>
      <c r="U15" s="72"/>
      <c r="V15" s="72"/>
      <c r="W15" s="73"/>
    </row>
    <row r="16" spans="1:23" x14ac:dyDescent="0.3">
      <c r="A16" s="67">
        <v>45630</v>
      </c>
      <c r="B16" t="s">
        <v>15</v>
      </c>
      <c r="C16" t="s">
        <v>58</v>
      </c>
      <c r="D16" t="s">
        <v>66</v>
      </c>
      <c r="F16" t="s">
        <v>91</v>
      </c>
      <c r="G16" t="s">
        <v>92</v>
      </c>
      <c r="H16" s="25">
        <v>0</v>
      </c>
      <c r="S16" s="67"/>
      <c r="T16" s="71"/>
      <c r="U16" s="71"/>
      <c r="V16" s="72"/>
      <c r="W16" s="73"/>
    </row>
    <row r="17" spans="1:26" x14ac:dyDescent="0.3">
      <c r="A17" s="67">
        <v>45630</v>
      </c>
      <c r="B17" t="s">
        <v>15</v>
      </c>
      <c r="C17" t="s">
        <v>58</v>
      </c>
      <c r="D17" t="s">
        <v>66</v>
      </c>
      <c r="F17" t="s">
        <v>64</v>
      </c>
      <c r="G17" t="s">
        <v>65</v>
      </c>
      <c r="H17" s="25">
        <v>5867140.1399999997</v>
      </c>
      <c r="S17" s="67"/>
      <c r="T17" s="71"/>
      <c r="U17" s="71"/>
      <c r="V17" s="72"/>
      <c r="W17" s="73"/>
    </row>
    <row r="18" spans="1:26" x14ac:dyDescent="0.3">
      <c r="A18" s="67">
        <v>45630</v>
      </c>
      <c r="B18" t="s">
        <v>22</v>
      </c>
      <c r="C18" t="s">
        <v>58</v>
      </c>
      <c r="D18" t="s">
        <v>66</v>
      </c>
      <c r="E18" t="s">
        <v>59</v>
      </c>
      <c r="F18" t="s">
        <v>145</v>
      </c>
      <c r="G18" t="s">
        <v>146</v>
      </c>
      <c r="H18" s="25">
        <v>-0.4</v>
      </c>
      <c r="S18" s="67"/>
      <c r="T18" s="71"/>
      <c r="U18" s="71"/>
      <c r="V18" s="72"/>
      <c r="W18" s="73"/>
    </row>
    <row r="19" spans="1:26" x14ac:dyDescent="0.3">
      <c r="A19" s="67">
        <v>45630</v>
      </c>
      <c r="B19" t="s">
        <v>10</v>
      </c>
      <c r="C19" t="s">
        <v>58</v>
      </c>
      <c r="D19" t="s">
        <v>66</v>
      </c>
      <c r="E19" t="s">
        <v>59</v>
      </c>
      <c r="F19" t="s">
        <v>145</v>
      </c>
      <c r="G19" t="s">
        <v>146</v>
      </c>
      <c r="H19" s="25">
        <v>0</v>
      </c>
      <c r="S19" s="67"/>
      <c r="T19" s="71"/>
      <c r="U19" s="71"/>
      <c r="V19" s="72"/>
      <c r="W19" s="73"/>
    </row>
    <row r="20" spans="1:26" x14ac:dyDescent="0.3">
      <c r="A20" s="67">
        <v>45630</v>
      </c>
      <c r="B20" t="s">
        <v>9</v>
      </c>
      <c r="C20" t="s">
        <v>58</v>
      </c>
      <c r="D20" t="s">
        <v>66</v>
      </c>
      <c r="E20" t="s">
        <v>59</v>
      </c>
      <c r="F20" t="s">
        <v>60</v>
      </c>
      <c r="G20" t="s">
        <v>61</v>
      </c>
      <c r="H20" s="25">
        <v>55071.37</v>
      </c>
      <c r="S20" s="67"/>
      <c r="T20" s="71"/>
      <c r="U20" s="71"/>
      <c r="V20" s="72"/>
      <c r="W20" s="73"/>
    </row>
    <row r="21" spans="1:26" x14ac:dyDescent="0.3">
      <c r="A21" s="67">
        <v>45630</v>
      </c>
      <c r="B21" t="s">
        <v>22</v>
      </c>
      <c r="C21" t="s">
        <v>58</v>
      </c>
      <c r="D21" t="s">
        <v>66</v>
      </c>
      <c r="E21" t="s">
        <v>59</v>
      </c>
      <c r="F21" t="s">
        <v>60</v>
      </c>
      <c r="G21" t="s">
        <v>61</v>
      </c>
      <c r="H21" s="25">
        <v>664802.73</v>
      </c>
      <c r="S21" s="67"/>
      <c r="T21" s="71"/>
      <c r="U21" s="71"/>
      <c r="V21" s="72"/>
      <c r="W21" s="73"/>
    </row>
    <row r="22" spans="1:26" x14ac:dyDescent="0.3">
      <c r="A22" s="67">
        <v>45630</v>
      </c>
      <c r="B22" t="s">
        <v>11</v>
      </c>
      <c r="C22" t="s">
        <v>58</v>
      </c>
      <c r="D22" t="s">
        <v>66</v>
      </c>
      <c r="E22" t="s">
        <v>59</v>
      </c>
      <c r="F22" t="s">
        <v>60</v>
      </c>
      <c r="G22" t="s">
        <v>61</v>
      </c>
      <c r="H22" s="25">
        <v>12484.67</v>
      </c>
      <c r="S22" s="67"/>
      <c r="T22" s="71"/>
      <c r="U22" s="71"/>
      <c r="V22" s="72"/>
      <c r="W22" s="73"/>
    </row>
    <row r="23" spans="1:26" x14ac:dyDescent="0.3">
      <c r="A23" s="67">
        <v>45630</v>
      </c>
      <c r="B23" t="s">
        <v>13</v>
      </c>
      <c r="C23" t="s">
        <v>58</v>
      </c>
      <c r="D23" t="s">
        <v>66</v>
      </c>
      <c r="E23" t="s">
        <v>59</v>
      </c>
      <c r="F23" t="s">
        <v>60</v>
      </c>
      <c r="G23" t="s">
        <v>61</v>
      </c>
      <c r="H23" s="25">
        <v>515451.2</v>
      </c>
      <c r="M23" s="25"/>
      <c r="S23" s="67"/>
      <c r="T23" s="71"/>
      <c r="U23" s="71"/>
      <c r="V23" s="72"/>
      <c r="W23" s="73"/>
    </row>
    <row r="24" spans="1:26" x14ac:dyDescent="0.3">
      <c r="A24" s="67">
        <v>45630</v>
      </c>
      <c r="B24" t="s">
        <v>12</v>
      </c>
      <c r="C24" t="s">
        <v>58</v>
      </c>
      <c r="D24" t="s">
        <v>66</v>
      </c>
      <c r="E24" t="s">
        <v>59</v>
      </c>
      <c r="F24" t="s">
        <v>60</v>
      </c>
      <c r="G24" t="s">
        <v>61</v>
      </c>
      <c r="H24" s="25">
        <v>192102.36</v>
      </c>
      <c r="M24" s="25"/>
      <c r="S24" s="67"/>
      <c r="T24" s="71"/>
      <c r="U24" s="71"/>
      <c r="V24" s="72"/>
      <c r="W24" s="73"/>
      <c r="X24" s="68"/>
      <c r="Z24" s="69"/>
    </row>
    <row r="25" spans="1:26" x14ac:dyDescent="0.3">
      <c r="A25" s="67">
        <v>45630</v>
      </c>
      <c r="B25" t="s">
        <v>14</v>
      </c>
      <c r="C25" t="s">
        <v>58</v>
      </c>
      <c r="D25" t="s">
        <v>66</v>
      </c>
      <c r="E25" t="s">
        <v>59</v>
      </c>
      <c r="F25" t="s">
        <v>60</v>
      </c>
      <c r="G25" t="s">
        <v>61</v>
      </c>
      <c r="H25" s="25">
        <v>1734.41</v>
      </c>
      <c r="S25" s="67"/>
      <c r="T25" s="71"/>
      <c r="U25" s="71"/>
      <c r="V25" s="72"/>
      <c r="W25" s="73"/>
      <c r="X25" s="68"/>
      <c r="Z25" s="69"/>
    </row>
    <row r="26" spans="1:26" x14ac:dyDescent="0.3">
      <c r="A26" s="67">
        <v>45630</v>
      </c>
      <c r="B26" t="s">
        <v>16</v>
      </c>
      <c r="C26" t="s">
        <v>58</v>
      </c>
      <c r="D26" t="s">
        <v>66</v>
      </c>
      <c r="E26" t="s">
        <v>59</v>
      </c>
      <c r="F26" t="s">
        <v>60</v>
      </c>
      <c r="G26" t="s">
        <v>61</v>
      </c>
      <c r="H26" s="25">
        <v>12828.31</v>
      </c>
      <c r="S26" s="67"/>
      <c r="T26" s="71"/>
      <c r="U26" s="71"/>
      <c r="V26" s="72"/>
      <c r="W26" s="73"/>
      <c r="X26" s="68"/>
      <c r="Z26" s="69"/>
    </row>
    <row r="27" spans="1:26" x14ac:dyDescent="0.3">
      <c r="A27" s="67">
        <v>45630</v>
      </c>
      <c r="B27" t="s">
        <v>17</v>
      </c>
      <c r="C27" t="s">
        <v>58</v>
      </c>
      <c r="D27" t="s">
        <v>66</v>
      </c>
      <c r="E27" t="s">
        <v>59</v>
      </c>
      <c r="F27" t="s">
        <v>60</v>
      </c>
      <c r="G27" t="s">
        <v>61</v>
      </c>
      <c r="H27" s="25">
        <v>10304.14</v>
      </c>
      <c r="S27" s="67"/>
      <c r="T27" s="71"/>
      <c r="U27" s="71"/>
      <c r="V27" s="72"/>
      <c r="W27" s="73"/>
      <c r="X27" s="68"/>
      <c r="Z27" s="69"/>
    </row>
    <row r="28" spans="1:26" x14ac:dyDescent="0.3">
      <c r="A28" s="67">
        <v>45630</v>
      </c>
      <c r="B28" t="s">
        <v>15</v>
      </c>
      <c r="C28" t="s">
        <v>58</v>
      </c>
      <c r="D28" t="s">
        <v>66</v>
      </c>
      <c r="E28" t="s">
        <v>59</v>
      </c>
      <c r="F28" t="s">
        <v>60</v>
      </c>
      <c r="G28" t="s">
        <v>61</v>
      </c>
      <c r="H28" s="25">
        <v>16031.63</v>
      </c>
      <c r="S28" s="67"/>
      <c r="T28" s="71"/>
      <c r="U28" s="71"/>
      <c r="V28" s="72"/>
      <c r="W28" s="73"/>
      <c r="X28" s="68"/>
      <c r="Z28" s="69"/>
    </row>
    <row r="29" spans="1:26" x14ac:dyDescent="0.3">
      <c r="A29" s="67">
        <v>45630</v>
      </c>
      <c r="B29" t="s">
        <v>18</v>
      </c>
      <c r="C29" t="s">
        <v>58</v>
      </c>
      <c r="D29" t="s">
        <v>66</v>
      </c>
      <c r="E29" t="s">
        <v>59</v>
      </c>
      <c r="F29" t="s">
        <v>60</v>
      </c>
      <c r="G29" t="s">
        <v>61</v>
      </c>
      <c r="H29" s="25">
        <v>89432.33</v>
      </c>
      <c r="T29" s="71"/>
      <c r="U29" s="71"/>
      <c r="V29" s="72"/>
      <c r="W29" s="73"/>
      <c r="X29" s="68"/>
      <c r="Z29" s="69"/>
    </row>
    <row r="30" spans="1:26" x14ac:dyDescent="0.3">
      <c r="A30" s="67">
        <v>45630</v>
      </c>
      <c r="B30" t="s">
        <v>20</v>
      </c>
      <c r="C30" t="s">
        <v>58</v>
      </c>
      <c r="D30" t="s">
        <v>66</v>
      </c>
      <c r="E30" t="s">
        <v>59</v>
      </c>
      <c r="F30" t="s">
        <v>60</v>
      </c>
      <c r="G30" t="s">
        <v>61</v>
      </c>
      <c r="H30" s="25">
        <v>10123.280000000001</v>
      </c>
      <c r="T30" s="71"/>
      <c r="U30" s="71"/>
      <c r="V30" s="72"/>
      <c r="W30" s="73"/>
      <c r="X30" s="68"/>
      <c r="Z30" s="69"/>
    </row>
    <row r="31" spans="1:26" x14ac:dyDescent="0.3">
      <c r="A31" s="67">
        <v>45630</v>
      </c>
      <c r="B31" t="s">
        <v>19</v>
      </c>
      <c r="C31" t="s">
        <v>58</v>
      </c>
      <c r="D31" t="s">
        <v>66</v>
      </c>
      <c r="E31" t="s">
        <v>59</v>
      </c>
      <c r="F31" t="s">
        <v>60</v>
      </c>
      <c r="G31" t="s">
        <v>61</v>
      </c>
      <c r="H31" s="25">
        <v>5535.4</v>
      </c>
      <c r="T31" s="71"/>
      <c r="U31" s="71"/>
      <c r="V31" s="72"/>
      <c r="W31" s="73"/>
      <c r="X31" s="68"/>
      <c r="Z31" s="69"/>
    </row>
    <row r="32" spans="1:26" x14ac:dyDescent="0.3">
      <c r="A32" s="67">
        <v>45630</v>
      </c>
      <c r="B32" t="s">
        <v>21</v>
      </c>
      <c r="C32" t="s">
        <v>58</v>
      </c>
      <c r="D32" t="s">
        <v>66</v>
      </c>
      <c r="E32" t="s">
        <v>59</v>
      </c>
      <c r="F32" t="s">
        <v>60</v>
      </c>
      <c r="G32" t="s">
        <v>61</v>
      </c>
      <c r="H32" s="25">
        <v>11752.56</v>
      </c>
      <c r="T32" s="71"/>
      <c r="U32" s="71"/>
      <c r="V32" s="72"/>
      <c r="W32" s="73"/>
      <c r="X32" s="68"/>
      <c r="Z32" s="69"/>
    </row>
    <row r="33" spans="1:26" x14ac:dyDescent="0.3">
      <c r="A33" s="67">
        <v>45630</v>
      </c>
      <c r="B33" t="s">
        <v>10</v>
      </c>
      <c r="C33" t="s">
        <v>58</v>
      </c>
      <c r="D33" t="s">
        <v>66</v>
      </c>
      <c r="E33" t="s">
        <v>59</v>
      </c>
      <c r="F33" t="s">
        <v>60</v>
      </c>
      <c r="G33" t="s">
        <v>61</v>
      </c>
      <c r="H33" s="25">
        <v>841230.58</v>
      </c>
      <c r="T33" s="71"/>
      <c r="U33" s="71"/>
      <c r="V33" s="72"/>
      <c r="W33" s="73"/>
      <c r="X33" s="68"/>
      <c r="Z33" s="69"/>
    </row>
    <row r="34" spans="1:26" x14ac:dyDescent="0.3">
      <c r="A34" s="67">
        <v>45630</v>
      </c>
      <c r="B34" t="s">
        <v>9</v>
      </c>
      <c r="C34" t="s">
        <v>58</v>
      </c>
      <c r="D34" t="s">
        <v>66</v>
      </c>
      <c r="E34" t="s">
        <v>59</v>
      </c>
      <c r="F34" t="s">
        <v>62</v>
      </c>
      <c r="G34" t="s">
        <v>63</v>
      </c>
      <c r="H34" s="25">
        <v>15506.34</v>
      </c>
      <c r="T34" s="71"/>
      <c r="U34" s="71"/>
      <c r="V34" s="72"/>
      <c r="W34" s="73"/>
      <c r="X34" s="68"/>
      <c r="Z34" s="69"/>
    </row>
    <row r="35" spans="1:26" x14ac:dyDescent="0.3">
      <c r="A35" s="67">
        <v>45630</v>
      </c>
      <c r="B35" t="s">
        <v>22</v>
      </c>
      <c r="C35" t="s">
        <v>58</v>
      </c>
      <c r="D35" t="s">
        <v>66</v>
      </c>
      <c r="E35" t="s">
        <v>59</v>
      </c>
      <c r="F35" t="s">
        <v>62</v>
      </c>
      <c r="G35" t="s">
        <v>63</v>
      </c>
      <c r="H35" s="25">
        <v>26624.05</v>
      </c>
      <c r="T35" s="71"/>
      <c r="U35" s="71"/>
      <c r="V35" s="72"/>
      <c r="W35" s="73"/>
      <c r="X35" s="68"/>
      <c r="Z35" s="69"/>
    </row>
    <row r="36" spans="1:26" x14ac:dyDescent="0.3">
      <c r="A36" s="67">
        <v>45630</v>
      </c>
      <c r="B36" t="s">
        <v>11</v>
      </c>
      <c r="C36" t="s">
        <v>58</v>
      </c>
      <c r="D36" t="s">
        <v>66</v>
      </c>
      <c r="E36" t="s">
        <v>59</v>
      </c>
      <c r="F36" t="s">
        <v>62</v>
      </c>
      <c r="G36" t="s">
        <v>63</v>
      </c>
      <c r="H36" s="25">
        <v>0</v>
      </c>
      <c r="T36" s="71"/>
      <c r="U36" s="71"/>
      <c r="V36" s="72"/>
      <c r="W36" s="73"/>
      <c r="X36" s="68"/>
      <c r="Z36" s="69"/>
    </row>
    <row r="37" spans="1:26" x14ac:dyDescent="0.3">
      <c r="A37" s="67">
        <v>45630</v>
      </c>
      <c r="B37" t="s">
        <v>13</v>
      </c>
      <c r="C37" t="s">
        <v>58</v>
      </c>
      <c r="D37" t="s">
        <v>66</v>
      </c>
      <c r="E37" t="s">
        <v>59</v>
      </c>
      <c r="F37" t="s">
        <v>62</v>
      </c>
      <c r="G37" t="s">
        <v>63</v>
      </c>
      <c r="H37" s="25">
        <v>0</v>
      </c>
      <c r="T37" s="71"/>
      <c r="U37" s="71"/>
      <c r="V37" s="72"/>
      <c r="W37" s="73"/>
    </row>
    <row r="38" spans="1:26" x14ac:dyDescent="0.3">
      <c r="A38" s="67">
        <v>45630</v>
      </c>
      <c r="B38" t="s">
        <v>12</v>
      </c>
      <c r="C38" t="s">
        <v>58</v>
      </c>
      <c r="D38" t="s">
        <v>66</v>
      </c>
      <c r="E38" t="s">
        <v>59</v>
      </c>
      <c r="F38" t="s">
        <v>62</v>
      </c>
      <c r="G38" t="s">
        <v>63</v>
      </c>
      <c r="H38" s="25">
        <v>-270414.59999999998</v>
      </c>
      <c r="T38" s="71"/>
      <c r="U38" s="71"/>
      <c r="V38" s="72"/>
      <c r="W38" s="73"/>
    </row>
    <row r="39" spans="1:26" x14ac:dyDescent="0.3">
      <c r="A39" s="67">
        <v>45630</v>
      </c>
      <c r="B39" t="s">
        <v>14</v>
      </c>
      <c r="C39" t="s">
        <v>58</v>
      </c>
      <c r="D39" t="s">
        <v>66</v>
      </c>
      <c r="E39" t="s">
        <v>59</v>
      </c>
      <c r="F39" t="s">
        <v>62</v>
      </c>
      <c r="G39" t="s">
        <v>63</v>
      </c>
      <c r="H39" s="25">
        <v>30035.279999999999</v>
      </c>
      <c r="T39" s="71"/>
      <c r="U39" s="71"/>
      <c r="V39" s="72"/>
      <c r="W39" s="73"/>
    </row>
    <row r="40" spans="1:26" x14ac:dyDescent="0.3">
      <c r="A40" s="67">
        <v>45630</v>
      </c>
      <c r="B40" t="s">
        <v>16</v>
      </c>
      <c r="C40" t="s">
        <v>58</v>
      </c>
      <c r="D40" t="s">
        <v>66</v>
      </c>
      <c r="E40" t="s">
        <v>59</v>
      </c>
      <c r="F40" t="s">
        <v>62</v>
      </c>
      <c r="G40" t="s">
        <v>63</v>
      </c>
      <c r="H40" s="25">
        <v>9865.58</v>
      </c>
      <c r="T40" s="71"/>
      <c r="U40" s="71"/>
      <c r="V40" s="72"/>
      <c r="W40" s="73"/>
    </row>
    <row r="41" spans="1:26" x14ac:dyDescent="0.3">
      <c r="A41" s="67">
        <v>45630</v>
      </c>
      <c r="B41" t="s">
        <v>17</v>
      </c>
      <c r="C41" t="s">
        <v>58</v>
      </c>
      <c r="D41" t="s">
        <v>66</v>
      </c>
      <c r="E41" t="s">
        <v>59</v>
      </c>
      <c r="F41" t="s">
        <v>62</v>
      </c>
      <c r="G41" t="s">
        <v>63</v>
      </c>
      <c r="H41" s="25">
        <v>-0.49</v>
      </c>
      <c r="T41" s="71"/>
      <c r="U41" s="71"/>
      <c r="V41" s="72"/>
      <c r="W41" s="73"/>
    </row>
    <row r="42" spans="1:26" x14ac:dyDescent="0.3">
      <c r="A42" s="67">
        <v>45630</v>
      </c>
      <c r="B42" t="s">
        <v>18</v>
      </c>
      <c r="C42" t="s">
        <v>58</v>
      </c>
      <c r="D42" t="s">
        <v>66</v>
      </c>
      <c r="E42" t="s">
        <v>59</v>
      </c>
      <c r="F42" t="s">
        <v>62</v>
      </c>
      <c r="G42" t="s">
        <v>63</v>
      </c>
      <c r="H42" s="25">
        <v>0</v>
      </c>
    </row>
    <row r="43" spans="1:26" x14ac:dyDescent="0.3">
      <c r="A43" s="67">
        <v>45630</v>
      </c>
      <c r="B43" t="s">
        <v>20</v>
      </c>
      <c r="C43" t="s">
        <v>58</v>
      </c>
      <c r="D43" t="s">
        <v>66</v>
      </c>
      <c r="E43" t="s">
        <v>59</v>
      </c>
      <c r="F43" t="s">
        <v>62</v>
      </c>
      <c r="G43" t="s">
        <v>63</v>
      </c>
      <c r="H43" s="25">
        <v>807.21</v>
      </c>
    </row>
    <row r="44" spans="1:26" x14ac:dyDescent="0.3">
      <c r="A44" s="67">
        <v>45630</v>
      </c>
      <c r="B44" t="s">
        <v>19</v>
      </c>
      <c r="C44" t="s">
        <v>58</v>
      </c>
      <c r="D44" t="s">
        <v>66</v>
      </c>
      <c r="E44" t="s">
        <v>59</v>
      </c>
      <c r="F44" t="s">
        <v>62</v>
      </c>
      <c r="G44" t="s">
        <v>63</v>
      </c>
      <c r="H44" s="25">
        <v>0</v>
      </c>
    </row>
    <row r="45" spans="1:26" x14ac:dyDescent="0.3">
      <c r="A45" s="67">
        <v>45630</v>
      </c>
      <c r="B45" t="s">
        <v>21</v>
      </c>
      <c r="C45" t="s">
        <v>58</v>
      </c>
      <c r="D45" t="s">
        <v>66</v>
      </c>
      <c r="E45" t="s">
        <v>59</v>
      </c>
      <c r="F45" t="s">
        <v>62</v>
      </c>
      <c r="G45" t="s">
        <v>63</v>
      </c>
      <c r="H45" s="25">
        <v>0</v>
      </c>
    </row>
    <row r="46" spans="1:26" x14ac:dyDescent="0.3">
      <c r="A46" s="67">
        <v>45630</v>
      </c>
      <c r="B46" t="s">
        <v>10</v>
      </c>
      <c r="C46" t="s">
        <v>58</v>
      </c>
      <c r="D46" t="s">
        <v>66</v>
      </c>
      <c r="E46" t="s">
        <v>59</v>
      </c>
      <c r="F46" t="s">
        <v>62</v>
      </c>
      <c r="G46" t="s">
        <v>63</v>
      </c>
      <c r="H46" s="25">
        <v>212911.89</v>
      </c>
    </row>
    <row r="47" spans="1:26" x14ac:dyDescent="0.3">
      <c r="A47" s="67">
        <v>45630</v>
      </c>
      <c r="B47" t="s">
        <v>9</v>
      </c>
      <c r="C47" t="s">
        <v>58</v>
      </c>
      <c r="D47" t="s">
        <v>66</v>
      </c>
      <c r="E47" t="s">
        <v>59</v>
      </c>
      <c r="F47" t="s">
        <v>67</v>
      </c>
      <c r="G47" t="s">
        <v>68</v>
      </c>
      <c r="H47" s="25">
        <v>16901570.34</v>
      </c>
    </row>
    <row r="48" spans="1:26" x14ac:dyDescent="0.3">
      <c r="A48" s="67">
        <v>45630</v>
      </c>
      <c r="B48" t="s">
        <v>22</v>
      </c>
      <c r="C48" t="s">
        <v>58</v>
      </c>
      <c r="D48" t="s">
        <v>66</v>
      </c>
      <c r="E48" t="s">
        <v>59</v>
      </c>
      <c r="F48" t="s">
        <v>67</v>
      </c>
      <c r="G48" t="s">
        <v>68</v>
      </c>
      <c r="H48" s="25">
        <v>9403512.9199999999</v>
      </c>
    </row>
    <row r="49" spans="1:8" x14ac:dyDescent="0.3">
      <c r="A49" s="67">
        <v>45630</v>
      </c>
      <c r="B49" t="s">
        <v>11</v>
      </c>
      <c r="C49" t="s">
        <v>58</v>
      </c>
      <c r="D49" t="s">
        <v>66</v>
      </c>
      <c r="E49" t="s">
        <v>59</v>
      </c>
      <c r="F49" t="s">
        <v>67</v>
      </c>
      <c r="G49" t="s">
        <v>68</v>
      </c>
      <c r="H49" s="25">
        <v>0</v>
      </c>
    </row>
    <row r="50" spans="1:8" x14ac:dyDescent="0.3">
      <c r="A50" s="67">
        <v>45630</v>
      </c>
      <c r="B50" t="s">
        <v>12</v>
      </c>
      <c r="C50" t="s">
        <v>58</v>
      </c>
      <c r="D50" t="s">
        <v>66</v>
      </c>
      <c r="E50" t="s">
        <v>59</v>
      </c>
      <c r="F50" t="s">
        <v>67</v>
      </c>
      <c r="G50" t="s">
        <v>68</v>
      </c>
      <c r="H50" s="25">
        <v>32574536.190000001</v>
      </c>
    </row>
    <row r="51" spans="1:8" x14ac:dyDescent="0.3">
      <c r="A51" s="67">
        <v>45630</v>
      </c>
      <c r="B51" t="s">
        <v>14</v>
      </c>
      <c r="C51" t="s">
        <v>58</v>
      </c>
      <c r="D51" t="s">
        <v>66</v>
      </c>
      <c r="E51" t="s">
        <v>59</v>
      </c>
      <c r="F51" t="s">
        <v>67</v>
      </c>
      <c r="G51" t="s">
        <v>68</v>
      </c>
      <c r="H51" s="25">
        <v>7522244.4000000004</v>
      </c>
    </row>
    <row r="52" spans="1:8" x14ac:dyDescent="0.3">
      <c r="A52" s="67">
        <v>45630</v>
      </c>
      <c r="B52" t="s">
        <v>16</v>
      </c>
      <c r="C52" t="s">
        <v>58</v>
      </c>
      <c r="D52" t="s">
        <v>66</v>
      </c>
      <c r="E52" t="s">
        <v>59</v>
      </c>
      <c r="F52" t="s">
        <v>67</v>
      </c>
      <c r="G52" t="s">
        <v>68</v>
      </c>
      <c r="H52" s="25">
        <v>24254297.84</v>
      </c>
    </row>
    <row r="53" spans="1:8" x14ac:dyDescent="0.3">
      <c r="A53" s="67">
        <v>45630</v>
      </c>
      <c r="B53" t="s">
        <v>15</v>
      </c>
      <c r="C53" t="s">
        <v>58</v>
      </c>
      <c r="D53" t="s">
        <v>66</v>
      </c>
      <c r="E53" t="s">
        <v>59</v>
      </c>
      <c r="F53" t="s">
        <v>67</v>
      </c>
      <c r="G53" t="s">
        <v>68</v>
      </c>
      <c r="H53" s="25">
        <v>35759202.829999998</v>
      </c>
    </row>
    <row r="54" spans="1:8" x14ac:dyDescent="0.3">
      <c r="A54" s="67">
        <v>45630</v>
      </c>
      <c r="B54" t="s">
        <v>10</v>
      </c>
      <c r="C54" t="s">
        <v>58</v>
      </c>
      <c r="D54" t="s">
        <v>66</v>
      </c>
      <c r="E54" t="s">
        <v>59</v>
      </c>
      <c r="F54" t="s">
        <v>67</v>
      </c>
      <c r="G54" t="s">
        <v>68</v>
      </c>
      <c r="H54" s="25">
        <v>3071397.63</v>
      </c>
    </row>
    <row r="55" spans="1:8" x14ac:dyDescent="0.3">
      <c r="A55" s="67">
        <v>45630</v>
      </c>
      <c r="B55" t="s">
        <v>22</v>
      </c>
      <c r="C55" t="s">
        <v>58</v>
      </c>
      <c r="D55" t="s">
        <v>66</v>
      </c>
      <c r="E55" t="s">
        <v>59</v>
      </c>
      <c r="F55" t="s">
        <v>69</v>
      </c>
      <c r="G55" t="s">
        <v>70</v>
      </c>
      <c r="H55" s="25">
        <v>28207.74</v>
      </c>
    </row>
    <row r="56" spans="1:8" x14ac:dyDescent="0.3">
      <c r="A56" s="67">
        <v>45630</v>
      </c>
      <c r="B56" t="s">
        <v>93</v>
      </c>
      <c r="C56" t="s">
        <v>58</v>
      </c>
      <c r="D56" t="s">
        <v>66</v>
      </c>
      <c r="E56" t="s">
        <v>59</v>
      </c>
      <c r="F56" t="s">
        <v>69</v>
      </c>
      <c r="G56" t="s">
        <v>70</v>
      </c>
      <c r="H56" s="25">
        <v>0</v>
      </c>
    </row>
    <row r="57" spans="1:8" x14ac:dyDescent="0.3">
      <c r="A57" s="67">
        <v>45630</v>
      </c>
      <c r="B57" t="s">
        <v>12</v>
      </c>
      <c r="C57" t="s">
        <v>58</v>
      </c>
      <c r="D57" t="s">
        <v>66</v>
      </c>
      <c r="E57" t="s">
        <v>59</v>
      </c>
      <c r="F57" t="s">
        <v>69</v>
      </c>
      <c r="G57" t="s">
        <v>70</v>
      </c>
      <c r="H57" s="25">
        <v>0</v>
      </c>
    </row>
    <row r="58" spans="1:8" x14ac:dyDescent="0.3">
      <c r="A58" s="67">
        <v>45630</v>
      </c>
      <c r="B58" t="s">
        <v>16</v>
      </c>
      <c r="C58" t="s">
        <v>58</v>
      </c>
      <c r="D58" t="s">
        <v>66</v>
      </c>
      <c r="E58" t="s">
        <v>59</v>
      </c>
      <c r="F58" t="s">
        <v>69</v>
      </c>
      <c r="G58" t="s">
        <v>70</v>
      </c>
      <c r="H58" s="25">
        <v>0</v>
      </c>
    </row>
    <row r="59" spans="1:8" x14ac:dyDescent="0.3">
      <c r="A59" s="67">
        <v>45630</v>
      </c>
      <c r="B59" t="s">
        <v>94</v>
      </c>
      <c r="C59" t="s">
        <v>58</v>
      </c>
      <c r="D59" t="s">
        <v>66</v>
      </c>
      <c r="E59" t="s">
        <v>59</v>
      </c>
      <c r="F59" t="s">
        <v>69</v>
      </c>
      <c r="G59" t="s">
        <v>70</v>
      </c>
      <c r="H59" s="25">
        <v>-322013.28999999998</v>
      </c>
    </row>
    <row r="60" spans="1:8" x14ac:dyDescent="0.3">
      <c r="A60" s="67">
        <v>45630</v>
      </c>
      <c r="B60" t="s">
        <v>10</v>
      </c>
      <c r="C60" t="s">
        <v>58</v>
      </c>
      <c r="D60" t="s">
        <v>66</v>
      </c>
      <c r="E60" t="s">
        <v>59</v>
      </c>
      <c r="F60" t="s">
        <v>69</v>
      </c>
      <c r="G60" t="s">
        <v>70</v>
      </c>
      <c r="H60" s="25">
        <v>7830696.2800000003</v>
      </c>
    </row>
    <row r="61" spans="1:8" x14ac:dyDescent="0.3">
      <c r="A61" s="67">
        <v>45630</v>
      </c>
      <c r="B61" t="s">
        <v>22</v>
      </c>
      <c r="C61" t="s">
        <v>58</v>
      </c>
      <c r="D61" t="s">
        <v>66</v>
      </c>
      <c r="E61" t="s">
        <v>59</v>
      </c>
      <c r="F61" t="s">
        <v>95</v>
      </c>
      <c r="G61" t="s">
        <v>96</v>
      </c>
      <c r="H61" s="25">
        <v>30748.53</v>
      </c>
    </row>
    <row r="62" spans="1:8" x14ac:dyDescent="0.3">
      <c r="A62" s="67">
        <v>45630</v>
      </c>
      <c r="B62" t="s">
        <v>11</v>
      </c>
      <c r="C62" t="s">
        <v>58</v>
      </c>
      <c r="D62" t="s">
        <v>66</v>
      </c>
      <c r="E62" t="s">
        <v>59</v>
      </c>
      <c r="F62" t="s">
        <v>95</v>
      </c>
      <c r="G62" t="s">
        <v>96</v>
      </c>
      <c r="H62" s="25">
        <v>0</v>
      </c>
    </row>
    <row r="63" spans="1:8" x14ac:dyDescent="0.3">
      <c r="A63" s="67">
        <v>45630</v>
      </c>
      <c r="B63" t="s">
        <v>13</v>
      </c>
      <c r="C63" t="s">
        <v>58</v>
      </c>
      <c r="D63" t="s">
        <v>66</v>
      </c>
      <c r="E63" t="s">
        <v>59</v>
      </c>
      <c r="F63" t="s">
        <v>95</v>
      </c>
      <c r="G63" t="s">
        <v>96</v>
      </c>
      <c r="H63" s="25">
        <v>0</v>
      </c>
    </row>
    <row r="64" spans="1:8" x14ac:dyDescent="0.3">
      <c r="A64" s="67">
        <v>45630</v>
      </c>
      <c r="B64" t="s">
        <v>12</v>
      </c>
      <c r="C64" t="s">
        <v>58</v>
      </c>
      <c r="D64" t="s">
        <v>66</v>
      </c>
      <c r="E64" t="s">
        <v>59</v>
      </c>
      <c r="F64" t="s">
        <v>95</v>
      </c>
      <c r="G64" t="s">
        <v>96</v>
      </c>
      <c r="H64" s="25">
        <v>3367763.93</v>
      </c>
    </row>
    <row r="65" spans="1:8" x14ac:dyDescent="0.3">
      <c r="A65" s="67">
        <v>45630</v>
      </c>
      <c r="B65" t="s">
        <v>14</v>
      </c>
      <c r="C65" t="s">
        <v>58</v>
      </c>
      <c r="D65" t="s">
        <v>66</v>
      </c>
      <c r="E65" t="s">
        <v>59</v>
      </c>
      <c r="F65" t="s">
        <v>95</v>
      </c>
      <c r="G65" t="s">
        <v>96</v>
      </c>
      <c r="H65" s="25">
        <v>48.73</v>
      </c>
    </row>
    <row r="66" spans="1:8" x14ac:dyDescent="0.3">
      <c r="A66" s="67">
        <v>45630</v>
      </c>
      <c r="B66" t="s">
        <v>94</v>
      </c>
      <c r="C66" t="s">
        <v>58</v>
      </c>
      <c r="D66" t="s">
        <v>66</v>
      </c>
      <c r="E66" t="s">
        <v>59</v>
      </c>
      <c r="F66" t="s">
        <v>95</v>
      </c>
      <c r="G66" t="s">
        <v>96</v>
      </c>
      <c r="H66" s="25">
        <v>0</v>
      </c>
    </row>
    <row r="67" spans="1:8" x14ac:dyDescent="0.3">
      <c r="A67" s="67">
        <v>45630</v>
      </c>
      <c r="B67" t="s">
        <v>10</v>
      </c>
      <c r="C67" t="s">
        <v>58</v>
      </c>
      <c r="D67" t="s">
        <v>66</v>
      </c>
      <c r="E67" t="s">
        <v>59</v>
      </c>
      <c r="F67" t="s">
        <v>95</v>
      </c>
      <c r="G67" t="s">
        <v>96</v>
      </c>
      <c r="H67" s="25">
        <v>12280147.630000001</v>
      </c>
    </row>
    <row r="68" spans="1:8" x14ac:dyDescent="0.3">
      <c r="A68" s="67">
        <v>45630</v>
      </c>
      <c r="B68" t="s">
        <v>22</v>
      </c>
      <c r="C68" t="s">
        <v>58</v>
      </c>
      <c r="D68" t="s">
        <v>66</v>
      </c>
      <c r="E68" t="s">
        <v>59</v>
      </c>
      <c r="F68" t="s">
        <v>71</v>
      </c>
      <c r="G68" t="s">
        <v>72</v>
      </c>
      <c r="H68" s="25">
        <v>51525.09</v>
      </c>
    </row>
    <row r="69" spans="1:8" x14ac:dyDescent="0.3">
      <c r="A69" s="67">
        <v>45630</v>
      </c>
      <c r="B69" t="s">
        <v>11</v>
      </c>
      <c r="C69" t="s">
        <v>58</v>
      </c>
      <c r="D69" t="s">
        <v>66</v>
      </c>
      <c r="E69" t="s">
        <v>59</v>
      </c>
      <c r="F69" t="s">
        <v>71</v>
      </c>
      <c r="G69" t="s">
        <v>72</v>
      </c>
      <c r="H69" s="25">
        <v>0</v>
      </c>
    </row>
    <row r="70" spans="1:8" x14ac:dyDescent="0.3">
      <c r="A70" s="67">
        <v>45630</v>
      </c>
      <c r="B70" t="s">
        <v>13</v>
      </c>
      <c r="C70" t="s">
        <v>58</v>
      </c>
      <c r="D70" t="s">
        <v>66</v>
      </c>
      <c r="E70" t="s">
        <v>59</v>
      </c>
      <c r="F70" t="s">
        <v>71</v>
      </c>
      <c r="G70" t="s">
        <v>72</v>
      </c>
      <c r="H70" s="25">
        <v>0</v>
      </c>
    </row>
    <row r="71" spans="1:8" x14ac:dyDescent="0.3">
      <c r="A71" s="67">
        <v>45630</v>
      </c>
      <c r="B71" t="s">
        <v>12</v>
      </c>
      <c r="C71" t="s">
        <v>58</v>
      </c>
      <c r="D71" t="s">
        <v>66</v>
      </c>
      <c r="E71" t="s">
        <v>59</v>
      </c>
      <c r="F71" t="s">
        <v>71</v>
      </c>
      <c r="G71" t="s">
        <v>72</v>
      </c>
      <c r="H71" s="25">
        <v>0</v>
      </c>
    </row>
    <row r="72" spans="1:8" x14ac:dyDescent="0.3">
      <c r="A72" s="67">
        <v>45630</v>
      </c>
      <c r="B72" t="s">
        <v>14</v>
      </c>
      <c r="C72" t="s">
        <v>58</v>
      </c>
      <c r="D72" t="s">
        <v>66</v>
      </c>
      <c r="E72" t="s">
        <v>59</v>
      </c>
      <c r="F72" t="s">
        <v>71</v>
      </c>
      <c r="G72" t="s">
        <v>72</v>
      </c>
      <c r="H72" s="25">
        <v>0</v>
      </c>
    </row>
    <row r="73" spans="1:8" x14ac:dyDescent="0.3">
      <c r="A73" s="67">
        <v>45630</v>
      </c>
      <c r="B73" t="s">
        <v>10</v>
      </c>
      <c r="C73" t="s">
        <v>58</v>
      </c>
      <c r="D73" t="s">
        <v>66</v>
      </c>
      <c r="E73" t="s">
        <v>59</v>
      </c>
      <c r="F73" t="s">
        <v>71</v>
      </c>
      <c r="G73" t="s">
        <v>72</v>
      </c>
      <c r="H73" s="25">
        <v>-1970752.41</v>
      </c>
    </row>
    <row r="74" spans="1:8" x14ac:dyDescent="0.3">
      <c r="A74" s="67">
        <v>45630</v>
      </c>
      <c r="B74" t="s">
        <v>9</v>
      </c>
      <c r="C74" t="s">
        <v>58</v>
      </c>
      <c r="D74" t="s">
        <v>66</v>
      </c>
      <c r="E74" t="s">
        <v>59</v>
      </c>
      <c r="F74" t="s">
        <v>73</v>
      </c>
      <c r="G74" t="s">
        <v>74</v>
      </c>
      <c r="H74" s="25">
        <v>0</v>
      </c>
    </row>
    <row r="75" spans="1:8" x14ac:dyDescent="0.3">
      <c r="A75" s="67">
        <v>45630</v>
      </c>
      <c r="B75" t="s">
        <v>22</v>
      </c>
      <c r="C75" t="s">
        <v>58</v>
      </c>
      <c r="D75" t="s">
        <v>66</v>
      </c>
      <c r="E75" t="s">
        <v>59</v>
      </c>
      <c r="F75" t="s">
        <v>73</v>
      </c>
      <c r="G75" t="s">
        <v>74</v>
      </c>
      <c r="H75" s="25">
        <v>6599.62</v>
      </c>
    </row>
    <row r="76" spans="1:8" x14ac:dyDescent="0.3">
      <c r="A76" s="67">
        <v>45630</v>
      </c>
      <c r="B76" t="s">
        <v>12</v>
      </c>
      <c r="C76" t="s">
        <v>58</v>
      </c>
      <c r="D76" t="s">
        <v>66</v>
      </c>
      <c r="E76" t="s">
        <v>59</v>
      </c>
      <c r="F76" t="s">
        <v>73</v>
      </c>
      <c r="G76" t="s">
        <v>74</v>
      </c>
      <c r="H76" s="25">
        <v>-250063.65</v>
      </c>
    </row>
    <row r="77" spans="1:8" x14ac:dyDescent="0.3">
      <c r="A77" s="67">
        <v>45630</v>
      </c>
      <c r="B77" t="s">
        <v>14</v>
      </c>
      <c r="C77" t="s">
        <v>58</v>
      </c>
      <c r="D77" t="s">
        <v>66</v>
      </c>
      <c r="E77" t="s">
        <v>59</v>
      </c>
      <c r="F77" t="s">
        <v>73</v>
      </c>
      <c r="G77" t="s">
        <v>74</v>
      </c>
      <c r="H77" s="25">
        <v>0</v>
      </c>
    </row>
    <row r="78" spans="1:8" x14ac:dyDescent="0.3">
      <c r="A78" s="67">
        <v>45630</v>
      </c>
      <c r="B78" t="s">
        <v>10</v>
      </c>
      <c r="C78" t="s">
        <v>58</v>
      </c>
      <c r="D78" t="s">
        <v>66</v>
      </c>
      <c r="E78" t="s">
        <v>59</v>
      </c>
      <c r="F78" t="s">
        <v>73</v>
      </c>
      <c r="G78" t="s">
        <v>74</v>
      </c>
      <c r="H78" s="25">
        <v>3854204.09</v>
      </c>
    </row>
    <row r="79" spans="1:8" x14ac:dyDescent="0.3">
      <c r="A79" s="67">
        <v>45630</v>
      </c>
      <c r="B79" t="s">
        <v>22</v>
      </c>
      <c r="C79" t="s">
        <v>58</v>
      </c>
      <c r="D79" t="s">
        <v>66</v>
      </c>
      <c r="E79" t="s">
        <v>59</v>
      </c>
      <c r="F79" t="s">
        <v>75</v>
      </c>
      <c r="G79" t="s">
        <v>76</v>
      </c>
      <c r="H79" s="25">
        <v>3931.75</v>
      </c>
    </row>
    <row r="80" spans="1:8" x14ac:dyDescent="0.3">
      <c r="A80" s="67">
        <v>45630</v>
      </c>
      <c r="B80" t="s">
        <v>11</v>
      </c>
      <c r="C80" t="s">
        <v>58</v>
      </c>
      <c r="D80" t="s">
        <v>66</v>
      </c>
      <c r="E80" t="s">
        <v>59</v>
      </c>
      <c r="F80" t="s">
        <v>75</v>
      </c>
      <c r="G80" t="s">
        <v>76</v>
      </c>
      <c r="H80" s="25">
        <v>0</v>
      </c>
    </row>
    <row r="81" spans="1:8" x14ac:dyDescent="0.3">
      <c r="A81" s="67">
        <v>45630</v>
      </c>
      <c r="B81" t="s">
        <v>12</v>
      </c>
      <c r="C81" t="s">
        <v>58</v>
      </c>
      <c r="D81" t="s">
        <v>66</v>
      </c>
      <c r="E81" t="s">
        <v>59</v>
      </c>
      <c r="F81" t="s">
        <v>75</v>
      </c>
      <c r="G81" t="s">
        <v>76</v>
      </c>
      <c r="H81" s="25">
        <v>9.14</v>
      </c>
    </row>
    <row r="82" spans="1:8" x14ac:dyDescent="0.3">
      <c r="A82" s="67">
        <v>45630</v>
      </c>
      <c r="B82" t="s">
        <v>14</v>
      </c>
      <c r="C82" t="s">
        <v>58</v>
      </c>
      <c r="D82" t="s">
        <v>66</v>
      </c>
      <c r="E82" t="s">
        <v>59</v>
      </c>
      <c r="F82" t="s">
        <v>75</v>
      </c>
      <c r="G82" t="s">
        <v>76</v>
      </c>
      <c r="H82" s="25">
        <v>0</v>
      </c>
    </row>
    <row r="83" spans="1:8" x14ac:dyDescent="0.3">
      <c r="A83" s="67">
        <v>45630</v>
      </c>
      <c r="B83" t="s">
        <v>10</v>
      </c>
      <c r="C83" t="s">
        <v>58</v>
      </c>
      <c r="D83" t="s">
        <v>66</v>
      </c>
      <c r="E83" t="s">
        <v>59</v>
      </c>
      <c r="F83" t="s">
        <v>75</v>
      </c>
      <c r="G83" t="s">
        <v>76</v>
      </c>
      <c r="H83" s="25">
        <v>714872.02</v>
      </c>
    </row>
    <row r="84" spans="1:8" x14ac:dyDescent="0.3">
      <c r="A84" s="67">
        <v>45630</v>
      </c>
      <c r="B84" t="s">
        <v>22</v>
      </c>
      <c r="C84" t="s">
        <v>58</v>
      </c>
      <c r="D84" t="s">
        <v>66</v>
      </c>
      <c r="E84" t="s">
        <v>59</v>
      </c>
      <c r="F84" t="s">
        <v>97</v>
      </c>
      <c r="G84" t="s">
        <v>98</v>
      </c>
      <c r="H84" s="25">
        <v>2139.9699999999998</v>
      </c>
    </row>
    <row r="85" spans="1:8" x14ac:dyDescent="0.3">
      <c r="A85" s="67">
        <v>45630</v>
      </c>
      <c r="B85" t="s">
        <v>11</v>
      </c>
      <c r="C85" t="s">
        <v>58</v>
      </c>
      <c r="D85" t="s">
        <v>66</v>
      </c>
      <c r="E85" t="s">
        <v>59</v>
      </c>
      <c r="F85" t="s">
        <v>97</v>
      </c>
      <c r="G85" t="s">
        <v>98</v>
      </c>
      <c r="H85" s="25">
        <v>0</v>
      </c>
    </row>
    <row r="86" spans="1:8" x14ac:dyDescent="0.3">
      <c r="A86" s="67">
        <v>45630</v>
      </c>
      <c r="B86" t="s">
        <v>12</v>
      </c>
      <c r="C86" t="s">
        <v>58</v>
      </c>
      <c r="D86" t="s">
        <v>66</v>
      </c>
      <c r="E86" t="s">
        <v>59</v>
      </c>
      <c r="F86" t="s">
        <v>97</v>
      </c>
      <c r="G86" t="s">
        <v>98</v>
      </c>
      <c r="H86" s="25">
        <v>2299.9299999999998</v>
      </c>
    </row>
    <row r="87" spans="1:8" x14ac:dyDescent="0.3">
      <c r="A87" s="67">
        <v>45630</v>
      </c>
      <c r="B87" t="s">
        <v>14</v>
      </c>
      <c r="C87" t="s">
        <v>58</v>
      </c>
      <c r="D87" t="s">
        <v>66</v>
      </c>
      <c r="E87" t="s">
        <v>59</v>
      </c>
      <c r="F87" t="s">
        <v>97</v>
      </c>
      <c r="G87" t="s">
        <v>98</v>
      </c>
      <c r="H87" s="25">
        <v>0</v>
      </c>
    </row>
    <row r="88" spans="1:8" x14ac:dyDescent="0.3">
      <c r="A88" s="67">
        <v>45630</v>
      </c>
      <c r="B88" t="s">
        <v>10</v>
      </c>
      <c r="C88" t="s">
        <v>58</v>
      </c>
      <c r="D88" t="s">
        <v>66</v>
      </c>
      <c r="E88" t="s">
        <v>59</v>
      </c>
      <c r="F88" t="s">
        <v>97</v>
      </c>
      <c r="G88" t="s">
        <v>98</v>
      </c>
      <c r="H88" s="25">
        <v>57966.879999999997</v>
      </c>
    </row>
    <row r="89" spans="1:8" x14ac:dyDescent="0.3">
      <c r="A89" s="67">
        <v>45630</v>
      </c>
      <c r="B89" t="s">
        <v>9</v>
      </c>
      <c r="C89" t="s">
        <v>58</v>
      </c>
      <c r="D89" t="s">
        <v>66</v>
      </c>
      <c r="E89" t="s">
        <v>59</v>
      </c>
      <c r="F89" t="s">
        <v>77</v>
      </c>
      <c r="G89" t="s">
        <v>78</v>
      </c>
      <c r="H89" s="25">
        <v>0</v>
      </c>
    </row>
    <row r="90" spans="1:8" x14ac:dyDescent="0.3">
      <c r="A90" s="67">
        <v>45630</v>
      </c>
      <c r="B90" t="s">
        <v>22</v>
      </c>
      <c r="C90" t="s">
        <v>58</v>
      </c>
      <c r="D90" t="s">
        <v>66</v>
      </c>
      <c r="E90" t="s">
        <v>59</v>
      </c>
      <c r="F90" t="s">
        <v>77</v>
      </c>
      <c r="G90" t="s">
        <v>78</v>
      </c>
      <c r="H90" s="25">
        <v>0</v>
      </c>
    </row>
    <row r="91" spans="1:8" x14ac:dyDescent="0.3">
      <c r="A91" s="67">
        <v>45630</v>
      </c>
      <c r="B91" t="s">
        <v>11</v>
      </c>
      <c r="C91" t="s">
        <v>58</v>
      </c>
      <c r="D91" t="s">
        <v>66</v>
      </c>
      <c r="E91" t="s">
        <v>59</v>
      </c>
      <c r="F91" t="s">
        <v>77</v>
      </c>
      <c r="G91" t="s">
        <v>78</v>
      </c>
      <c r="H91" s="25">
        <v>0</v>
      </c>
    </row>
    <row r="92" spans="1:8" x14ac:dyDescent="0.3">
      <c r="A92" s="67">
        <v>45630</v>
      </c>
      <c r="B92" t="s">
        <v>13</v>
      </c>
      <c r="C92" t="s">
        <v>58</v>
      </c>
      <c r="D92" t="s">
        <v>66</v>
      </c>
      <c r="E92" t="s">
        <v>59</v>
      </c>
      <c r="F92" t="s">
        <v>77</v>
      </c>
      <c r="G92" t="s">
        <v>78</v>
      </c>
      <c r="H92" s="25">
        <v>0</v>
      </c>
    </row>
    <row r="93" spans="1:8" x14ac:dyDescent="0.3">
      <c r="A93" s="67">
        <v>45630</v>
      </c>
      <c r="B93" t="s">
        <v>12</v>
      </c>
      <c r="C93" t="s">
        <v>58</v>
      </c>
      <c r="D93" t="s">
        <v>66</v>
      </c>
      <c r="E93" t="s">
        <v>59</v>
      </c>
      <c r="F93" t="s">
        <v>77</v>
      </c>
      <c r="G93" t="s">
        <v>78</v>
      </c>
      <c r="H93" s="25">
        <v>0</v>
      </c>
    </row>
    <row r="94" spans="1:8" x14ac:dyDescent="0.3">
      <c r="A94" s="67">
        <v>45630</v>
      </c>
      <c r="B94" t="s">
        <v>14</v>
      </c>
      <c r="C94" t="s">
        <v>58</v>
      </c>
      <c r="D94" t="s">
        <v>66</v>
      </c>
      <c r="E94" t="s">
        <v>59</v>
      </c>
      <c r="F94" t="s">
        <v>77</v>
      </c>
      <c r="G94" t="s">
        <v>78</v>
      </c>
      <c r="H94" s="25">
        <v>9.49</v>
      </c>
    </row>
    <row r="95" spans="1:8" x14ac:dyDescent="0.3">
      <c r="A95" s="67">
        <v>45630</v>
      </c>
      <c r="B95" t="s">
        <v>16</v>
      </c>
      <c r="C95" t="s">
        <v>58</v>
      </c>
      <c r="D95" t="s">
        <v>66</v>
      </c>
      <c r="E95" t="s">
        <v>59</v>
      </c>
      <c r="F95" t="s">
        <v>77</v>
      </c>
      <c r="G95" t="s">
        <v>78</v>
      </c>
      <c r="H95" s="25">
        <v>0</v>
      </c>
    </row>
    <row r="96" spans="1:8" x14ac:dyDescent="0.3">
      <c r="A96" s="67">
        <v>45630</v>
      </c>
      <c r="B96" t="s">
        <v>18</v>
      </c>
      <c r="C96" t="s">
        <v>58</v>
      </c>
      <c r="D96" t="s">
        <v>66</v>
      </c>
      <c r="E96" t="s">
        <v>59</v>
      </c>
      <c r="F96" t="s">
        <v>77</v>
      </c>
      <c r="G96" t="s">
        <v>78</v>
      </c>
      <c r="H96" s="25">
        <v>0</v>
      </c>
    </row>
    <row r="97" spans="1:8" x14ac:dyDescent="0.3">
      <c r="A97" s="67">
        <v>45630</v>
      </c>
      <c r="B97" t="s">
        <v>19</v>
      </c>
      <c r="C97" t="s">
        <v>58</v>
      </c>
      <c r="D97" t="s">
        <v>66</v>
      </c>
      <c r="E97" t="s">
        <v>59</v>
      </c>
      <c r="F97" t="s">
        <v>77</v>
      </c>
      <c r="G97" t="s">
        <v>78</v>
      </c>
      <c r="H97" s="25">
        <v>0</v>
      </c>
    </row>
    <row r="98" spans="1:8" x14ac:dyDescent="0.3">
      <c r="A98" s="67">
        <v>45630</v>
      </c>
      <c r="B98" t="s">
        <v>10</v>
      </c>
      <c r="C98" t="s">
        <v>58</v>
      </c>
      <c r="D98" t="s">
        <v>66</v>
      </c>
      <c r="E98" t="s">
        <v>59</v>
      </c>
      <c r="F98" t="s">
        <v>77</v>
      </c>
      <c r="G98" t="s">
        <v>78</v>
      </c>
      <c r="H98" s="25">
        <v>0</v>
      </c>
    </row>
    <row r="99" spans="1:8" x14ac:dyDescent="0.3">
      <c r="A99" s="67">
        <v>45630</v>
      </c>
      <c r="B99" t="s">
        <v>22</v>
      </c>
      <c r="C99" t="s">
        <v>58</v>
      </c>
      <c r="D99" t="s">
        <v>66</v>
      </c>
      <c r="E99" t="s">
        <v>59</v>
      </c>
      <c r="F99" t="s">
        <v>99</v>
      </c>
      <c r="G99" t="s">
        <v>100</v>
      </c>
      <c r="H99" s="25">
        <v>27603.27</v>
      </c>
    </row>
    <row r="100" spans="1:8" x14ac:dyDescent="0.3">
      <c r="A100" s="67">
        <v>45630</v>
      </c>
      <c r="B100" t="s">
        <v>11</v>
      </c>
      <c r="C100" t="s">
        <v>58</v>
      </c>
      <c r="D100" t="s">
        <v>66</v>
      </c>
      <c r="E100" t="s">
        <v>59</v>
      </c>
      <c r="F100" t="s">
        <v>99</v>
      </c>
      <c r="G100" t="s">
        <v>100</v>
      </c>
      <c r="H100" s="25">
        <v>0</v>
      </c>
    </row>
    <row r="101" spans="1:8" x14ac:dyDescent="0.3">
      <c r="A101" s="67">
        <v>45630</v>
      </c>
      <c r="B101" t="s">
        <v>12</v>
      </c>
      <c r="C101" t="s">
        <v>58</v>
      </c>
      <c r="D101" t="s">
        <v>66</v>
      </c>
      <c r="E101" t="s">
        <v>59</v>
      </c>
      <c r="F101" t="s">
        <v>99</v>
      </c>
      <c r="G101" t="s">
        <v>100</v>
      </c>
      <c r="H101" s="25">
        <v>227824.86</v>
      </c>
    </row>
    <row r="102" spans="1:8" x14ac:dyDescent="0.3">
      <c r="A102" s="67">
        <v>45630</v>
      </c>
      <c r="B102" t="s">
        <v>14</v>
      </c>
      <c r="C102" t="s">
        <v>58</v>
      </c>
      <c r="D102" t="s">
        <v>66</v>
      </c>
      <c r="E102" t="s">
        <v>59</v>
      </c>
      <c r="F102" t="s">
        <v>99</v>
      </c>
      <c r="G102" t="s">
        <v>100</v>
      </c>
      <c r="H102" s="25">
        <v>74756.22</v>
      </c>
    </row>
    <row r="103" spans="1:8" x14ac:dyDescent="0.3">
      <c r="A103" s="67">
        <v>45630</v>
      </c>
      <c r="B103" t="s">
        <v>10</v>
      </c>
      <c r="C103" t="s">
        <v>58</v>
      </c>
      <c r="D103" t="s">
        <v>66</v>
      </c>
      <c r="E103" t="s">
        <v>59</v>
      </c>
      <c r="F103" t="s">
        <v>99</v>
      </c>
      <c r="G103" t="s">
        <v>100</v>
      </c>
      <c r="H103" s="25">
        <v>860003.98</v>
      </c>
    </row>
    <row r="104" spans="1:8" x14ac:dyDescent="0.3">
      <c r="A104" s="67">
        <v>45630</v>
      </c>
      <c r="B104" t="s">
        <v>9</v>
      </c>
      <c r="C104" t="s">
        <v>58</v>
      </c>
      <c r="D104" t="s">
        <v>66</v>
      </c>
      <c r="E104" t="s">
        <v>59</v>
      </c>
      <c r="F104" t="s">
        <v>79</v>
      </c>
      <c r="G104" t="s">
        <v>80</v>
      </c>
      <c r="H104" s="25">
        <v>0</v>
      </c>
    </row>
    <row r="105" spans="1:8" x14ac:dyDescent="0.3">
      <c r="A105" s="67">
        <v>45630</v>
      </c>
      <c r="B105" t="s">
        <v>22</v>
      </c>
      <c r="C105" t="s">
        <v>58</v>
      </c>
      <c r="D105" t="s">
        <v>66</v>
      </c>
      <c r="E105" t="s">
        <v>59</v>
      </c>
      <c r="F105" t="s">
        <v>79</v>
      </c>
      <c r="G105" t="s">
        <v>80</v>
      </c>
      <c r="H105" s="25">
        <v>12.73</v>
      </c>
    </row>
    <row r="106" spans="1:8" x14ac:dyDescent="0.3">
      <c r="A106" s="67">
        <v>45630</v>
      </c>
      <c r="B106" t="s">
        <v>11</v>
      </c>
      <c r="C106" t="s">
        <v>58</v>
      </c>
      <c r="D106" t="s">
        <v>66</v>
      </c>
      <c r="E106" t="s">
        <v>59</v>
      </c>
      <c r="F106" t="s">
        <v>79</v>
      </c>
      <c r="G106" t="s">
        <v>80</v>
      </c>
      <c r="H106" s="25">
        <v>0</v>
      </c>
    </row>
    <row r="107" spans="1:8" x14ac:dyDescent="0.3">
      <c r="A107" s="67">
        <v>45630</v>
      </c>
      <c r="B107" t="s">
        <v>13</v>
      </c>
      <c r="C107" t="s">
        <v>58</v>
      </c>
      <c r="D107" t="s">
        <v>66</v>
      </c>
      <c r="E107" t="s">
        <v>59</v>
      </c>
      <c r="F107" t="s">
        <v>79</v>
      </c>
      <c r="G107" t="s">
        <v>80</v>
      </c>
      <c r="H107" s="25">
        <v>0</v>
      </c>
    </row>
    <row r="108" spans="1:8" x14ac:dyDescent="0.3">
      <c r="A108" s="67">
        <v>45630</v>
      </c>
      <c r="B108" t="s">
        <v>12</v>
      </c>
      <c r="C108" t="s">
        <v>58</v>
      </c>
      <c r="D108" t="s">
        <v>66</v>
      </c>
      <c r="E108" t="s">
        <v>59</v>
      </c>
      <c r="F108" t="s">
        <v>79</v>
      </c>
      <c r="G108" t="s">
        <v>80</v>
      </c>
      <c r="H108" s="25">
        <v>523.08000000000004</v>
      </c>
    </row>
    <row r="109" spans="1:8" x14ac:dyDescent="0.3">
      <c r="A109" s="67">
        <v>45630</v>
      </c>
      <c r="B109" t="s">
        <v>14</v>
      </c>
      <c r="C109" t="s">
        <v>58</v>
      </c>
      <c r="D109" t="s">
        <v>66</v>
      </c>
      <c r="E109" t="s">
        <v>59</v>
      </c>
      <c r="F109" t="s">
        <v>79</v>
      </c>
      <c r="G109" t="s">
        <v>80</v>
      </c>
      <c r="H109" s="25">
        <v>0</v>
      </c>
    </row>
    <row r="110" spans="1:8" x14ac:dyDescent="0.3">
      <c r="A110" s="67">
        <v>45630</v>
      </c>
      <c r="B110" t="s">
        <v>16</v>
      </c>
      <c r="C110" t="s">
        <v>58</v>
      </c>
      <c r="D110" t="s">
        <v>66</v>
      </c>
      <c r="E110" t="s">
        <v>59</v>
      </c>
      <c r="F110" t="s">
        <v>79</v>
      </c>
      <c r="G110" t="s">
        <v>80</v>
      </c>
      <c r="H110" s="25">
        <v>0</v>
      </c>
    </row>
    <row r="111" spans="1:8" x14ac:dyDescent="0.3">
      <c r="A111" s="67">
        <v>45630</v>
      </c>
      <c r="B111" t="s">
        <v>17</v>
      </c>
      <c r="C111" t="s">
        <v>58</v>
      </c>
      <c r="D111" t="s">
        <v>66</v>
      </c>
      <c r="E111" t="s">
        <v>59</v>
      </c>
      <c r="F111" t="s">
        <v>79</v>
      </c>
      <c r="G111" t="s">
        <v>80</v>
      </c>
      <c r="H111" s="25">
        <v>0</v>
      </c>
    </row>
    <row r="112" spans="1:8" x14ac:dyDescent="0.3">
      <c r="A112" s="67">
        <v>45630</v>
      </c>
      <c r="B112" t="s">
        <v>18</v>
      </c>
      <c r="C112" t="s">
        <v>58</v>
      </c>
      <c r="D112" t="s">
        <v>66</v>
      </c>
      <c r="E112" t="s">
        <v>59</v>
      </c>
      <c r="F112" t="s">
        <v>79</v>
      </c>
      <c r="G112" t="s">
        <v>80</v>
      </c>
      <c r="H112" s="25">
        <v>0</v>
      </c>
    </row>
    <row r="113" spans="1:8" x14ac:dyDescent="0.3">
      <c r="A113" s="67">
        <v>45630</v>
      </c>
      <c r="B113" t="s">
        <v>20</v>
      </c>
      <c r="C113" t="s">
        <v>58</v>
      </c>
      <c r="D113" t="s">
        <v>66</v>
      </c>
      <c r="E113" t="s">
        <v>59</v>
      </c>
      <c r="F113" t="s">
        <v>79</v>
      </c>
      <c r="G113" t="s">
        <v>80</v>
      </c>
      <c r="H113" s="25">
        <v>0</v>
      </c>
    </row>
    <row r="114" spans="1:8" x14ac:dyDescent="0.3">
      <c r="A114" s="67">
        <v>45630</v>
      </c>
      <c r="B114" t="s">
        <v>19</v>
      </c>
      <c r="C114" t="s">
        <v>58</v>
      </c>
      <c r="D114" t="s">
        <v>66</v>
      </c>
      <c r="E114" t="s">
        <v>59</v>
      </c>
      <c r="F114" t="s">
        <v>79</v>
      </c>
      <c r="G114" t="s">
        <v>80</v>
      </c>
      <c r="H114" s="25">
        <v>0</v>
      </c>
    </row>
    <row r="115" spans="1:8" x14ac:dyDescent="0.3">
      <c r="A115" s="67">
        <v>45630</v>
      </c>
      <c r="B115" t="s">
        <v>21</v>
      </c>
      <c r="C115" t="s">
        <v>58</v>
      </c>
      <c r="D115" t="s">
        <v>66</v>
      </c>
      <c r="E115" t="s">
        <v>59</v>
      </c>
      <c r="F115" t="s">
        <v>79</v>
      </c>
      <c r="G115" t="s">
        <v>80</v>
      </c>
      <c r="H115" s="25">
        <v>0</v>
      </c>
    </row>
    <row r="116" spans="1:8" x14ac:dyDescent="0.3">
      <c r="A116" s="67">
        <v>45630</v>
      </c>
      <c r="B116" t="s">
        <v>10</v>
      </c>
      <c r="C116" t="s">
        <v>58</v>
      </c>
      <c r="D116" t="s">
        <v>66</v>
      </c>
      <c r="E116" t="s">
        <v>59</v>
      </c>
      <c r="F116" t="s">
        <v>79</v>
      </c>
      <c r="G116" t="s">
        <v>80</v>
      </c>
      <c r="H116" s="25">
        <v>203904.12</v>
      </c>
    </row>
    <row r="117" spans="1:8" x14ac:dyDescent="0.3">
      <c r="A117" s="67">
        <v>45630</v>
      </c>
      <c r="B117" t="s">
        <v>9</v>
      </c>
      <c r="C117" t="s">
        <v>58</v>
      </c>
      <c r="D117" t="s">
        <v>66</v>
      </c>
      <c r="E117" t="s">
        <v>59</v>
      </c>
      <c r="F117" t="s">
        <v>81</v>
      </c>
      <c r="G117" t="s">
        <v>82</v>
      </c>
      <c r="H117" s="25">
        <v>0</v>
      </c>
    </row>
    <row r="118" spans="1:8" x14ac:dyDescent="0.3">
      <c r="A118" s="67">
        <v>45630</v>
      </c>
      <c r="B118" t="s">
        <v>22</v>
      </c>
      <c r="C118" t="s">
        <v>58</v>
      </c>
      <c r="D118" t="s">
        <v>66</v>
      </c>
      <c r="E118" t="s">
        <v>59</v>
      </c>
      <c r="F118" t="s">
        <v>81</v>
      </c>
      <c r="G118" t="s">
        <v>82</v>
      </c>
      <c r="H118" s="25">
        <v>0</v>
      </c>
    </row>
    <row r="119" spans="1:8" x14ac:dyDescent="0.3">
      <c r="A119" s="67">
        <v>45630</v>
      </c>
      <c r="B119" t="s">
        <v>11</v>
      </c>
      <c r="C119" t="s">
        <v>58</v>
      </c>
      <c r="D119" t="s">
        <v>66</v>
      </c>
      <c r="E119" t="s">
        <v>59</v>
      </c>
      <c r="F119" t="s">
        <v>81</v>
      </c>
      <c r="G119" t="s">
        <v>82</v>
      </c>
      <c r="H119" s="25">
        <v>0</v>
      </c>
    </row>
    <row r="120" spans="1:8" x14ac:dyDescent="0.3">
      <c r="A120" s="67">
        <v>45630</v>
      </c>
      <c r="B120" t="s">
        <v>13</v>
      </c>
      <c r="C120" t="s">
        <v>58</v>
      </c>
      <c r="D120" t="s">
        <v>66</v>
      </c>
      <c r="E120" t="s">
        <v>59</v>
      </c>
      <c r="F120" t="s">
        <v>81</v>
      </c>
      <c r="G120" t="s">
        <v>82</v>
      </c>
      <c r="H120" s="25">
        <v>0</v>
      </c>
    </row>
    <row r="121" spans="1:8" x14ac:dyDescent="0.3">
      <c r="A121" s="67">
        <v>45630</v>
      </c>
      <c r="B121" t="s">
        <v>12</v>
      </c>
      <c r="C121" t="s">
        <v>58</v>
      </c>
      <c r="D121" t="s">
        <v>66</v>
      </c>
      <c r="E121" t="s">
        <v>59</v>
      </c>
      <c r="F121" t="s">
        <v>81</v>
      </c>
      <c r="G121" t="s">
        <v>82</v>
      </c>
      <c r="H121" s="25">
        <v>11340.09</v>
      </c>
    </row>
    <row r="122" spans="1:8" x14ac:dyDescent="0.3">
      <c r="A122" s="67">
        <v>45630</v>
      </c>
      <c r="B122" t="s">
        <v>14</v>
      </c>
      <c r="C122" t="s">
        <v>58</v>
      </c>
      <c r="D122" t="s">
        <v>66</v>
      </c>
      <c r="E122" t="s">
        <v>59</v>
      </c>
      <c r="F122" t="s">
        <v>81</v>
      </c>
      <c r="G122" t="s">
        <v>82</v>
      </c>
      <c r="H122" s="25">
        <v>0.38</v>
      </c>
    </row>
    <row r="123" spans="1:8" x14ac:dyDescent="0.3">
      <c r="A123" s="67">
        <v>45630</v>
      </c>
      <c r="B123" t="s">
        <v>16</v>
      </c>
      <c r="C123" t="s">
        <v>58</v>
      </c>
      <c r="D123" t="s">
        <v>66</v>
      </c>
      <c r="E123" t="s">
        <v>59</v>
      </c>
      <c r="F123" t="s">
        <v>81</v>
      </c>
      <c r="G123" t="s">
        <v>82</v>
      </c>
      <c r="H123" s="25">
        <v>0</v>
      </c>
    </row>
    <row r="124" spans="1:8" x14ac:dyDescent="0.3">
      <c r="A124" s="67">
        <v>45630</v>
      </c>
      <c r="B124" t="s">
        <v>17</v>
      </c>
      <c r="C124" t="s">
        <v>58</v>
      </c>
      <c r="D124" t="s">
        <v>66</v>
      </c>
      <c r="E124" t="s">
        <v>59</v>
      </c>
      <c r="F124" t="s">
        <v>81</v>
      </c>
      <c r="G124" t="s">
        <v>82</v>
      </c>
      <c r="H124" s="25">
        <v>0</v>
      </c>
    </row>
    <row r="125" spans="1:8" x14ac:dyDescent="0.3">
      <c r="A125" s="67">
        <v>45630</v>
      </c>
      <c r="B125" t="s">
        <v>18</v>
      </c>
      <c r="C125" t="s">
        <v>58</v>
      </c>
      <c r="D125" t="s">
        <v>66</v>
      </c>
      <c r="E125" t="s">
        <v>59</v>
      </c>
      <c r="F125" t="s">
        <v>81</v>
      </c>
      <c r="G125" t="s">
        <v>82</v>
      </c>
      <c r="H125" s="25">
        <v>0</v>
      </c>
    </row>
    <row r="126" spans="1:8" x14ac:dyDescent="0.3">
      <c r="A126" s="67">
        <v>45630</v>
      </c>
      <c r="B126" t="s">
        <v>20</v>
      </c>
      <c r="C126" t="s">
        <v>58</v>
      </c>
      <c r="D126" t="s">
        <v>66</v>
      </c>
      <c r="E126" t="s">
        <v>59</v>
      </c>
      <c r="F126" t="s">
        <v>81</v>
      </c>
      <c r="G126" t="s">
        <v>82</v>
      </c>
      <c r="H126" s="25">
        <v>0</v>
      </c>
    </row>
    <row r="127" spans="1:8" x14ac:dyDescent="0.3">
      <c r="A127" s="67">
        <v>45630</v>
      </c>
      <c r="B127" t="s">
        <v>19</v>
      </c>
      <c r="C127" t="s">
        <v>58</v>
      </c>
      <c r="D127" t="s">
        <v>66</v>
      </c>
      <c r="E127" t="s">
        <v>59</v>
      </c>
      <c r="F127" t="s">
        <v>81</v>
      </c>
      <c r="G127" t="s">
        <v>82</v>
      </c>
      <c r="H127" s="25">
        <v>0</v>
      </c>
    </row>
    <row r="128" spans="1:8" x14ac:dyDescent="0.3">
      <c r="A128" s="67">
        <v>45630</v>
      </c>
      <c r="B128" t="s">
        <v>21</v>
      </c>
      <c r="C128" t="s">
        <v>58</v>
      </c>
      <c r="D128" t="s">
        <v>66</v>
      </c>
      <c r="E128" t="s">
        <v>59</v>
      </c>
      <c r="F128" t="s">
        <v>81</v>
      </c>
      <c r="G128" t="s">
        <v>82</v>
      </c>
      <c r="H128" s="25">
        <v>0</v>
      </c>
    </row>
    <row r="129" spans="1:8" x14ac:dyDescent="0.3">
      <c r="A129" s="67">
        <v>45630</v>
      </c>
      <c r="B129" t="s">
        <v>10</v>
      </c>
      <c r="C129" t="s">
        <v>58</v>
      </c>
      <c r="D129" t="s">
        <v>66</v>
      </c>
      <c r="E129" t="s">
        <v>59</v>
      </c>
      <c r="F129" t="s">
        <v>81</v>
      </c>
      <c r="G129" t="s">
        <v>82</v>
      </c>
      <c r="H129" s="25">
        <v>754.23</v>
      </c>
    </row>
    <row r="130" spans="1:8" x14ac:dyDescent="0.3">
      <c r="A130" s="67">
        <v>45630</v>
      </c>
      <c r="B130" t="s">
        <v>147</v>
      </c>
      <c r="C130" t="s">
        <v>58</v>
      </c>
      <c r="D130" t="s">
        <v>66</v>
      </c>
      <c r="E130" t="s">
        <v>59</v>
      </c>
      <c r="F130" t="s">
        <v>81</v>
      </c>
      <c r="G130" t="s">
        <v>82</v>
      </c>
      <c r="H130" s="25">
        <v>0</v>
      </c>
    </row>
    <row r="131" spans="1:8" x14ac:dyDescent="0.3">
      <c r="A131" s="67">
        <v>45630</v>
      </c>
      <c r="B131" t="s">
        <v>9</v>
      </c>
      <c r="C131" t="s">
        <v>58</v>
      </c>
      <c r="D131" t="s">
        <v>66</v>
      </c>
      <c r="E131" t="s">
        <v>59</v>
      </c>
      <c r="F131" t="s">
        <v>83</v>
      </c>
      <c r="G131" t="s">
        <v>84</v>
      </c>
      <c r="H131" s="25">
        <v>0</v>
      </c>
    </row>
    <row r="132" spans="1:8" x14ac:dyDescent="0.3">
      <c r="A132" s="67">
        <v>45630</v>
      </c>
      <c r="B132" t="s">
        <v>22</v>
      </c>
      <c r="C132" t="s">
        <v>58</v>
      </c>
      <c r="D132" t="s">
        <v>66</v>
      </c>
      <c r="E132" t="s">
        <v>59</v>
      </c>
      <c r="F132" t="s">
        <v>83</v>
      </c>
      <c r="G132" t="s">
        <v>84</v>
      </c>
      <c r="H132" s="25">
        <v>2478576.5699999998</v>
      </c>
    </row>
    <row r="133" spans="1:8" x14ac:dyDescent="0.3">
      <c r="A133" s="67">
        <v>45630</v>
      </c>
      <c r="B133" t="s">
        <v>11</v>
      </c>
      <c r="C133" t="s">
        <v>58</v>
      </c>
      <c r="D133" t="s">
        <v>66</v>
      </c>
      <c r="E133" t="s">
        <v>59</v>
      </c>
      <c r="F133" t="s">
        <v>83</v>
      </c>
      <c r="G133" t="s">
        <v>84</v>
      </c>
      <c r="H133" s="25">
        <v>-52.8</v>
      </c>
    </row>
    <row r="134" spans="1:8" x14ac:dyDescent="0.3">
      <c r="A134" s="67">
        <v>45630</v>
      </c>
      <c r="B134" t="s">
        <v>13</v>
      </c>
      <c r="C134" t="s">
        <v>58</v>
      </c>
      <c r="D134" t="s">
        <v>66</v>
      </c>
      <c r="E134" t="s">
        <v>59</v>
      </c>
      <c r="F134" t="s">
        <v>83</v>
      </c>
      <c r="G134" t="s">
        <v>84</v>
      </c>
      <c r="H134" s="25">
        <v>221.69</v>
      </c>
    </row>
    <row r="135" spans="1:8" x14ac:dyDescent="0.3">
      <c r="A135" s="67">
        <v>45630</v>
      </c>
      <c r="B135" t="s">
        <v>12</v>
      </c>
      <c r="C135" t="s">
        <v>58</v>
      </c>
      <c r="D135" t="s">
        <v>66</v>
      </c>
      <c r="E135" t="s">
        <v>59</v>
      </c>
      <c r="F135" t="s">
        <v>83</v>
      </c>
      <c r="G135" t="s">
        <v>84</v>
      </c>
      <c r="H135" s="25">
        <v>-409.87</v>
      </c>
    </row>
    <row r="136" spans="1:8" x14ac:dyDescent="0.3">
      <c r="A136" s="67">
        <v>45630</v>
      </c>
      <c r="B136" t="s">
        <v>14</v>
      </c>
      <c r="C136" t="s">
        <v>58</v>
      </c>
      <c r="D136" t="s">
        <v>66</v>
      </c>
      <c r="E136" t="s">
        <v>59</v>
      </c>
      <c r="F136" t="s">
        <v>83</v>
      </c>
      <c r="G136" t="s">
        <v>84</v>
      </c>
      <c r="H136" s="25">
        <v>217.9</v>
      </c>
    </row>
    <row r="137" spans="1:8" x14ac:dyDescent="0.3">
      <c r="A137" s="67">
        <v>45630</v>
      </c>
      <c r="B137" t="s">
        <v>16</v>
      </c>
      <c r="C137" t="s">
        <v>58</v>
      </c>
      <c r="D137" t="s">
        <v>66</v>
      </c>
      <c r="E137" t="s">
        <v>59</v>
      </c>
      <c r="F137" t="s">
        <v>83</v>
      </c>
      <c r="G137" t="s">
        <v>84</v>
      </c>
      <c r="H137" s="25">
        <v>0</v>
      </c>
    </row>
    <row r="138" spans="1:8" x14ac:dyDescent="0.3">
      <c r="A138" s="67">
        <v>45630</v>
      </c>
      <c r="B138" t="s">
        <v>17</v>
      </c>
      <c r="C138" t="s">
        <v>58</v>
      </c>
      <c r="D138" t="s">
        <v>66</v>
      </c>
      <c r="E138" t="s">
        <v>59</v>
      </c>
      <c r="F138" t="s">
        <v>83</v>
      </c>
      <c r="G138" t="s">
        <v>84</v>
      </c>
      <c r="H138" s="25">
        <v>0</v>
      </c>
    </row>
    <row r="139" spans="1:8" x14ac:dyDescent="0.3">
      <c r="A139" s="67">
        <v>45630</v>
      </c>
      <c r="B139" t="s">
        <v>18</v>
      </c>
      <c r="C139" t="s">
        <v>58</v>
      </c>
      <c r="D139" t="s">
        <v>66</v>
      </c>
      <c r="E139" t="s">
        <v>59</v>
      </c>
      <c r="F139" t="s">
        <v>83</v>
      </c>
      <c r="G139" t="s">
        <v>84</v>
      </c>
      <c r="H139" s="25">
        <v>194.97</v>
      </c>
    </row>
    <row r="140" spans="1:8" x14ac:dyDescent="0.3">
      <c r="A140" s="67">
        <v>45630</v>
      </c>
      <c r="B140" t="s">
        <v>20</v>
      </c>
      <c r="C140" t="s">
        <v>58</v>
      </c>
      <c r="D140" t="s">
        <v>66</v>
      </c>
      <c r="E140" t="s">
        <v>59</v>
      </c>
      <c r="F140" t="s">
        <v>83</v>
      </c>
      <c r="G140" t="s">
        <v>84</v>
      </c>
      <c r="H140" s="25">
        <v>0</v>
      </c>
    </row>
    <row r="141" spans="1:8" x14ac:dyDescent="0.3">
      <c r="A141" s="67">
        <v>45630</v>
      </c>
      <c r="B141" t="s">
        <v>19</v>
      </c>
      <c r="C141" t="s">
        <v>58</v>
      </c>
      <c r="D141" t="s">
        <v>66</v>
      </c>
      <c r="E141" t="s">
        <v>59</v>
      </c>
      <c r="F141" t="s">
        <v>83</v>
      </c>
      <c r="G141" t="s">
        <v>84</v>
      </c>
      <c r="H141" s="25">
        <v>45.95</v>
      </c>
    </row>
    <row r="142" spans="1:8" x14ac:dyDescent="0.3">
      <c r="A142" s="67">
        <v>45630</v>
      </c>
      <c r="B142" t="s">
        <v>21</v>
      </c>
      <c r="C142" t="s">
        <v>58</v>
      </c>
      <c r="D142" t="s">
        <v>66</v>
      </c>
      <c r="E142" t="s">
        <v>59</v>
      </c>
      <c r="F142" t="s">
        <v>83</v>
      </c>
      <c r="G142" t="s">
        <v>84</v>
      </c>
      <c r="H142" s="25">
        <v>0</v>
      </c>
    </row>
    <row r="143" spans="1:8" x14ac:dyDescent="0.3">
      <c r="A143" s="67">
        <v>45630</v>
      </c>
      <c r="B143" t="s">
        <v>10</v>
      </c>
      <c r="C143" t="s">
        <v>58</v>
      </c>
      <c r="D143" t="s">
        <v>66</v>
      </c>
      <c r="E143" t="s">
        <v>59</v>
      </c>
      <c r="F143" t="s">
        <v>83</v>
      </c>
      <c r="G143" t="s">
        <v>84</v>
      </c>
      <c r="H143" s="25">
        <v>170688.57</v>
      </c>
    </row>
    <row r="144" spans="1:8" x14ac:dyDescent="0.3">
      <c r="A144" s="67">
        <v>45630</v>
      </c>
      <c r="B144" t="s">
        <v>9</v>
      </c>
      <c r="C144" t="s">
        <v>58</v>
      </c>
      <c r="D144" t="s">
        <v>66</v>
      </c>
      <c r="E144" t="s">
        <v>59</v>
      </c>
      <c r="F144" t="s">
        <v>85</v>
      </c>
      <c r="G144" t="s">
        <v>86</v>
      </c>
      <c r="H144" s="25">
        <v>-574329.29</v>
      </c>
    </row>
    <row r="145" spans="1:8" x14ac:dyDescent="0.3">
      <c r="A145" s="67">
        <v>45630</v>
      </c>
      <c r="B145" t="s">
        <v>22</v>
      </c>
      <c r="C145" t="s">
        <v>58</v>
      </c>
      <c r="D145" t="s">
        <v>66</v>
      </c>
      <c r="E145" t="s">
        <v>59</v>
      </c>
      <c r="F145" t="s">
        <v>85</v>
      </c>
      <c r="G145" t="s">
        <v>86</v>
      </c>
      <c r="H145" s="25">
        <v>2730.44</v>
      </c>
    </row>
    <row r="146" spans="1:8" x14ac:dyDescent="0.3">
      <c r="A146" s="67">
        <v>45630</v>
      </c>
      <c r="B146" t="s">
        <v>11</v>
      </c>
      <c r="C146" t="s">
        <v>58</v>
      </c>
      <c r="D146" t="s">
        <v>66</v>
      </c>
      <c r="E146" t="s">
        <v>59</v>
      </c>
      <c r="F146" t="s">
        <v>85</v>
      </c>
      <c r="G146" t="s">
        <v>86</v>
      </c>
      <c r="H146" s="25">
        <v>19.239999999999998</v>
      </c>
    </row>
    <row r="147" spans="1:8" x14ac:dyDescent="0.3">
      <c r="A147" s="67">
        <v>45630</v>
      </c>
      <c r="B147" t="s">
        <v>13</v>
      </c>
      <c r="C147" t="s">
        <v>58</v>
      </c>
      <c r="D147" t="s">
        <v>66</v>
      </c>
      <c r="E147" t="s">
        <v>59</v>
      </c>
      <c r="F147" t="s">
        <v>85</v>
      </c>
      <c r="G147" t="s">
        <v>86</v>
      </c>
      <c r="H147" s="25">
        <v>404.21</v>
      </c>
    </row>
    <row r="148" spans="1:8" x14ac:dyDescent="0.3">
      <c r="A148" s="67">
        <v>45630</v>
      </c>
      <c r="B148" t="s">
        <v>12</v>
      </c>
      <c r="C148" t="s">
        <v>58</v>
      </c>
      <c r="D148" t="s">
        <v>66</v>
      </c>
      <c r="E148" t="s">
        <v>59</v>
      </c>
      <c r="F148" t="s">
        <v>85</v>
      </c>
      <c r="G148" t="s">
        <v>86</v>
      </c>
      <c r="H148" s="25">
        <v>1368681.24</v>
      </c>
    </row>
    <row r="149" spans="1:8" x14ac:dyDescent="0.3">
      <c r="A149" s="67">
        <v>45630</v>
      </c>
      <c r="B149" t="s">
        <v>14</v>
      </c>
      <c r="C149" t="s">
        <v>58</v>
      </c>
      <c r="D149" t="s">
        <v>66</v>
      </c>
      <c r="E149" t="s">
        <v>59</v>
      </c>
      <c r="F149" t="s">
        <v>85</v>
      </c>
      <c r="G149" t="s">
        <v>86</v>
      </c>
      <c r="H149" s="25">
        <v>-918759.82</v>
      </c>
    </row>
    <row r="150" spans="1:8" x14ac:dyDescent="0.3">
      <c r="A150" s="67">
        <v>45630</v>
      </c>
      <c r="B150" t="s">
        <v>16</v>
      </c>
      <c r="C150" t="s">
        <v>58</v>
      </c>
      <c r="D150" t="s">
        <v>66</v>
      </c>
      <c r="E150" t="s">
        <v>59</v>
      </c>
      <c r="F150" t="s">
        <v>85</v>
      </c>
      <c r="G150" t="s">
        <v>86</v>
      </c>
      <c r="H150" s="25">
        <v>140.33000000000001</v>
      </c>
    </row>
    <row r="151" spans="1:8" x14ac:dyDescent="0.3">
      <c r="A151" s="67">
        <v>45630</v>
      </c>
      <c r="B151" t="s">
        <v>17</v>
      </c>
      <c r="C151" t="s">
        <v>58</v>
      </c>
      <c r="D151" t="s">
        <v>66</v>
      </c>
      <c r="E151" t="s">
        <v>59</v>
      </c>
      <c r="F151" t="s">
        <v>85</v>
      </c>
      <c r="G151" t="s">
        <v>86</v>
      </c>
      <c r="H151" s="25">
        <v>0</v>
      </c>
    </row>
    <row r="152" spans="1:8" x14ac:dyDescent="0.3">
      <c r="A152" s="67">
        <v>45630</v>
      </c>
      <c r="B152" t="s">
        <v>18</v>
      </c>
      <c r="C152" t="s">
        <v>58</v>
      </c>
      <c r="D152" t="s">
        <v>66</v>
      </c>
      <c r="E152" t="s">
        <v>59</v>
      </c>
      <c r="F152" t="s">
        <v>85</v>
      </c>
      <c r="G152" t="s">
        <v>86</v>
      </c>
      <c r="H152" s="25">
        <v>246722.37</v>
      </c>
    </row>
    <row r="153" spans="1:8" x14ac:dyDescent="0.3">
      <c r="A153" s="67">
        <v>45630</v>
      </c>
      <c r="B153" t="s">
        <v>20</v>
      </c>
      <c r="C153" t="s">
        <v>58</v>
      </c>
      <c r="D153" t="s">
        <v>66</v>
      </c>
      <c r="E153" t="s">
        <v>59</v>
      </c>
      <c r="F153" t="s">
        <v>85</v>
      </c>
      <c r="G153" t="s">
        <v>86</v>
      </c>
      <c r="H153" s="25">
        <v>0</v>
      </c>
    </row>
    <row r="154" spans="1:8" x14ac:dyDescent="0.3">
      <c r="A154" s="67">
        <v>45630</v>
      </c>
      <c r="B154" t="s">
        <v>19</v>
      </c>
      <c r="C154" t="s">
        <v>58</v>
      </c>
      <c r="D154" t="s">
        <v>66</v>
      </c>
      <c r="E154" t="s">
        <v>59</v>
      </c>
      <c r="F154" t="s">
        <v>85</v>
      </c>
      <c r="G154" t="s">
        <v>86</v>
      </c>
      <c r="H154" s="25">
        <v>3557518.65</v>
      </c>
    </row>
    <row r="155" spans="1:8" x14ac:dyDescent="0.3">
      <c r="A155" s="67">
        <v>45630</v>
      </c>
      <c r="B155" t="s">
        <v>21</v>
      </c>
      <c r="C155" t="s">
        <v>58</v>
      </c>
      <c r="D155" t="s">
        <v>66</v>
      </c>
      <c r="E155" t="s">
        <v>59</v>
      </c>
      <c r="F155" t="s">
        <v>85</v>
      </c>
      <c r="G155" t="s">
        <v>86</v>
      </c>
      <c r="H155" s="25">
        <v>-319676.49</v>
      </c>
    </row>
    <row r="156" spans="1:8" x14ac:dyDescent="0.3">
      <c r="A156" s="67">
        <v>45630</v>
      </c>
      <c r="B156" t="s">
        <v>10</v>
      </c>
      <c r="C156" t="s">
        <v>58</v>
      </c>
      <c r="D156" t="s">
        <v>66</v>
      </c>
      <c r="E156" t="s">
        <v>59</v>
      </c>
      <c r="F156" t="s">
        <v>85</v>
      </c>
      <c r="G156" t="s">
        <v>86</v>
      </c>
      <c r="H156" s="25">
        <v>3433200.41</v>
      </c>
    </row>
    <row r="157" spans="1:8" x14ac:dyDescent="0.3">
      <c r="A157" s="67">
        <v>45630</v>
      </c>
      <c r="B157" t="s">
        <v>22</v>
      </c>
      <c r="C157" t="s">
        <v>58</v>
      </c>
      <c r="D157" t="s">
        <v>66</v>
      </c>
      <c r="E157" t="s">
        <v>59</v>
      </c>
      <c r="F157" t="s">
        <v>148</v>
      </c>
      <c r="G157" t="s">
        <v>149</v>
      </c>
      <c r="H157" s="25">
        <v>864506.02</v>
      </c>
    </row>
    <row r="158" spans="1:8" x14ac:dyDescent="0.3">
      <c r="A158" s="67">
        <v>45630</v>
      </c>
      <c r="B158" t="s">
        <v>11</v>
      </c>
      <c r="C158" t="s">
        <v>58</v>
      </c>
      <c r="D158" t="s">
        <v>66</v>
      </c>
      <c r="E158" t="s">
        <v>59</v>
      </c>
      <c r="F158" t="s">
        <v>148</v>
      </c>
      <c r="G158" t="s">
        <v>149</v>
      </c>
      <c r="H158" s="25">
        <v>0</v>
      </c>
    </row>
    <row r="159" spans="1:8" x14ac:dyDescent="0.3">
      <c r="A159" s="67">
        <v>45630</v>
      </c>
      <c r="B159" t="s">
        <v>12</v>
      </c>
      <c r="C159" t="s">
        <v>58</v>
      </c>
      <c r="D159" t="s">
        <v>66</v>
      </c>
      <c r="E159" t="s">
        <v>59</v>
      </c>
      <c r="F159" t="s">
        <v>148</v>
      </c>
      <c r="G159" t="s">
        <v>149</v>
      </c>
      <c r="H159" s="25">
        <v>0</v>
      </c>
    </row>
    <row r="160" spans="1:8" x14ac:dyDescent="0.3">
      <c r="A160" s="67">
        <v>45630</v>
      </c>
      <c r="B160" t="s">
        <v>14</v>
      </c>
      <c r="C160" t="s">
        <v>58</v>
      </c>
      <c r="D160" t="s">
        <v>66</v>
      </c>
      <c r="E160" t="s">
        <v>59</v>
      </c>
      <c r="F160" t="s">
        <v>148</v>
      </c>
      <c r="G160" t="s">
        <v>149</v>
      </c>
      <c r="H160" s="25">
        <v>0</v>
      </c>
    </row>
    <row r="161" spans="1:8" x14ac:dyDescent="0.3">
      <c r="A161" s="67">
        <v>45630</v>
      </c>
      <c r="B161" t="s">
        <v>10</v>
      </c>
      <c r="C161" t="s">
        <v>58</v>
      </c>
      <c r="D161" t="s">
        <v>66</v>
      </c>
      <c r="E161" t="s">
        <v>59</v>
      </c>
      <c r="F161" t="s">
        <v>148</v>
      </c>
      <c r="G161" t="s">
        <v>149</v>
      </c>
      <c r="H161" s="25">
        <v>12295.76</v>
      </c>
    </row>
    <row r="162" spans="1:8" x14ac:dyDescent="0.3">
      <c r="A162" s="67">
        <v>45630</v>
      </c>
      <c r="B162" t="s">
        <v>9</v>
      </c>
      <c r="C162" t="s">
        <v>58</v>
      </c>
      <c r="D162" t="s">
        <v>66</v>
      </c>
      <c r="E162" t="s">
        <v>59</v>
      </c>
      <c r="F162" t="s">
        <v>87</v>
      </c>
      <c r="G162" t="s">
        <v>88</v>
      </c>
      <c r="H162" s="25">
        <v>510556.35</v>
      </c>
    </row>
    <row r="163" spans="1:8" x14ac:dyDescent="0.3">
      <c r="A163" s="67">
        <v>45630</v>
      </c>
      <c r="B163" t="s">
        <v>22</v>
      </c>
      <c r="C163" t="s">
        <v>58</v>
      </c>
      <c r="D163" t="s">
        <v>66</v>
      </c>
      <c r="E163" t="s">
        <v>59</v>
      </c>
      <c r="F163" t="s">
        <v>87</v>
      </c>
      <c r="G163" t="s">
        <v>88</v>
      </c>
      <c r="H163" s="25">
        <v>5791544.0899999999</v>
      </c>
    </row>
    <row r="164" spans="1:8" x14ac:dyDescent="0.3">
      <c r="A164" s="67">
        <v>45630</v>
      </c>
      <c r="B164" t="s">
        <v>11</v>
      </c>
      <c r="C164" t="s">
        <v>58</v>
      </c>
      <c r="D164" t="s">
        <v>66</v>
      </c>
      <c r="E164" t="s">
        <v>59</v>
      </c>
      <c r="F164" t="s">
        <v>87</v>
      </c>
      <c r="G164" t="s">
        <v>88</v>
      </c>
      <c r="H164" s="25">
        <v>80572.740000000005</v>
      </c>
    </row>
    <row r="165" spans="1:8" x14ac:dyDescent="0.3">
      <c r="A165" s="67">
        <v>45630</v>
      </c>
      <c r="B165" t="s">
        <v>13</v>
      </c>
      <c r="C165" t="s">
        <v>58</v>
      </c>
      <c r="D165" t="s">
        <v>66</v>
      </c>
      <c r="E165" t="s">
        <v>59</v>
      </c>
      <c r="F165" t="s">
        <v>87</v>
      </c>
      <c r="G165" t="s">
        <v>88</v>
      </c>
      <c r="H165" s="25">
        <v>82345.63</v>
      </c>
    </row>
    <row r="166" spans="1:8" x14ac:dyDescent="0.3">
      <c r="A166" s="67">
        <v>45630</v>
      </c>
      <c r="B166" t="s">
        <v>12</v>
      </c>
      <c r="C166" t="s">
        <v>58</v>
      </c>
      <c r="D166" t="s">
        <v>66</v>
      </c>
      <c r="E166" t="s">
        <v>59</v>
      </c>
      <c r="F166" t="s">
        <v>87</v>
      </c>
      <c r="G166" t="s">
        <v>88</v>
      </c>
      <c r="H166" s="25">
        <v>705262</v>
      </c>
    </row>
    <row r="167" spans="1:8" x14ac:dyDescent="0.3">
      <c r="A167" s="67">
        <v>45630</v>
      </c>
      <c r="B167" t="s">
        <v>14</v>
      </c>
      <c r="C167" t="s">
        <v>58</v>
      </c>
      <c r="D167" t="s">
        <v>66</v>
      </c>
      <c r="E167" t="s">
        <v>59</v>
      </c>
      <c r="F167" t="s">
        <v>87</v>
      </c>
      <c r="G167" t="s">
        <v>88</v>
      </c>
      <c r="H167" s="25">
        <v>889791.24</v>
      </c>
    </row>
    <row r="168" spans="1:8" x14ac:dyDescent="0.3">
      <c r="A168" s="67">
        <v>45630</v>
      </c>
      <c r="B168" t="s">
        <v>16</v>
      </c>
      <c r="C168" t="s">
        <v>58</v>
      </c>
      <c r="D168" t="s">
        <v>66</v>
      </c>
      <c r="E168" t="s">
        <v>59</v>
      </c>
      <c r="F168" t="s">
        <v>87</v>
      </c>
      <c r="G168" t="s">
        <v>88</v>
      </c>
      <c r="H168" s="25">
        <v>97770.09</v>
      </c>
    </row>
    <row r="169" spans="1:8" x14ac:dyDescent="0.3">
      <c r="A169" s="67">
        <v>45630</v>
      </c>
      <c r="B169" t="s">
        <v>17</v>
      </c>
      <c r="C169" t="s">
        <v>58</v>
      </c>
      <c r="D169" t="s">
        <v>66</v>
      </c>
      <c r="E169" t="s">
        <v>59</v>
      </c>
      <c r="F169" t="s">
        <v>87</v>
      </c>
      <c r="G169" t="s">
        <v>88</v>
      </c>
      <c r="H169" s="25">
        <v>2794.55</v>
      </c>
    </row>
    <row r="170" spans="1:8" x14ac:dyDescent="0.3">
      <c r="A170" s="67">
        <v>45630</v>
      </c>
      <c r="B170" t="s">
        <v>18</v>
      </c>
      <c r="C170" t="s">
        <v>58</v>
      </c>
      <c r="D170" t="s">
        <v>66</v>
      </c>
      <c r="E170" t="s">
        <v>59</v>
      </c>
      <c r="F170" t="s">
        <v>87</v>
      </c>
      <c r="G170" t="s">
        <v>88</v>
      </c>
      <c r="H170" s="25">
        <v>200251.67</v>
      </c>
    </row>
    <row r="171" spans="1:8" x14ac:dyDescent="0.3">
      <c r="A171" s="67">
        <v>45630</v>
      </c>
      <c r="B171" t="s">
        <v>20</v>
      </c>
      <c r="C171" t="s">
        <v>58</v>
      </c>
      <c r="D171" t="s">
        <v>66</v>
      </c>
      <c r="E171" t="s">
        <v>59</v>
      </c>
      <c r="F171" t="s">
        <v>87</v>
      </c>
      <c r="G171" t="s">
        <v>88</v>
      </c>
      <c r="H171" s="25">
        <v>3470.65</v>
      </c>
    </row>
    <row r="172" spans="1:8" x14ac:dyDescent="0.3">
      <c r="A172" s="67">
        <v>45630</v>
      </c>
      <c r="B172" t="s">
        <v>150</v>
      </c>
      <c r="C172" t="s">
        <v>58</v>
      </c>
      <c r="D172" t="s">
        <v>66</v>
      </c>
      <c r="E172" t="s">
        <v>59</v>
      </c>
      <c r="F172" t="s">
        <v>87</v>
      </c>
      <c r="G172" t="s">
        <v>88</v>
      </c>
      <c r="H172" s="25">
        <v>0</v>
      </c>
    </row>
    <row r="173" spans="1:8" x14ac:dyDescent="0.3">
      <c r="A173" s="67">
        <v>45630</v>
      </c>
      <c r="B173" t="s">
        <v>19</v>
      </c>
      <c r="C173" t="s">
        <v>58</v>
      </c>
      <c r="D173" t="s">
        <v>66</v>
      </c>
      <c r="E173" t="s">
        <v>59</v>
      </c>
      <c r="F173" t="s">
        <v>87</v>
      </c>
      <c r="G173" t="s">
        <v>88</v>
      </c>
      <c r="H173" s="25">
        <v>26510.93</v>
      </c>
    </row>
    <row r="174" spans="1:8" x14ac:dyDescent="0.3">
      <c r="A174" s="67">
        <v>45630</v>
      </c>
      <c r="B174" t="s">
        <v>21</v>
      </c>
      <c r="C174" t="s">
        <v>58</v>
      </c>
      <c r="D174" t="s">
        <v>66</v>
      </c>
      <c r="E174" t="s">
        <v>59</v>
      </c>
      <c r="F174" t="s">
        <v>87</v>
      </c>
      <c r="G174" t="s">
        <v>88</v>
      </c>
      <c r="H174" s="25">
        <v>242835.20000000001</v>
      </c>
    </row>
    <row r="175" spans="1:8" x14ac:dyDescent="0.3">
      <c r="A175" s="67">
        <v>45630</v>
      </c>
      <c r="B175" t="s">
        <v>10</v>
      </c>
      <c r="C175" t="s">
        <v>58</v>
      </c>
      <c r="D175" t="s">
        <v>66</v>
      </c>
      <c r="E175" t="s">
        <v>59</v>
      </c>
      <c r="F175" t="s">
        <v>87</v>
      </c>
      <c r="G175" t="s">
        <v>88</v>
      </c>
      <c r="H175" s="25">
        <v>3482015.73</v>
      </c>
    </row>
    <row r="176" spans="1:8" x14ac:dyDescent="0.3">
      <c r="A176" s="67">
        <v>45630</v>
      </c>
      <c r="B176" t="s">
        <v>22</v>
      </c>
      <c r="C176" t="s">
        <v>58</v>
      </c>
      <c r="D176" t="s">
        <v>66</v>
      </c>
      <c r="E176" t="s">
        <v>59</v>
      </c>
      <c r="F176" t="s">
        <v>101</v>
      </c>
      <c r="G176" t="s">
        <v>102</v>
      </c>
      <c r="H176" s="25">
        <v>0</v>
      </c>
    </row>
    <row r="177" spans="1:8" x14ac:dyDescent="0.3">
      <c r="A177" s="67">
        <v>45630</v>
      </c>
      <c r="B177" t="s">
        <v>11</v>
      </c>
      <c r="C177" t="s">
        <v>58</v>
      </c>
      <c r="D177" t="s">
        <v>66</v>
      </c>
      <c r="E177" t="s">
        <v>59</v>
      </c>
      <c r="F177" t="s">
        <v>101</v>
      </c>
      <c r="G177" t="s">
        <v>102</v>
      </c>
      <c r="H177" s="25">
        <v>0</v>
      </c>
    </row>
    <row r="178" spans="1:8" x14ac:dyDescent="0.3">
      <c r="A178" s="67">
        <v>45630</v>
      </c>
      <c r="B178" t="s">
        <v>12</v>
      </c>
      <c r="C178" t="s">
        <v>58</v>
      </c>
      <c r="D178" t="s">
        <v>66</v>
      </c>
      <c r="E178" t="s">
        <v>59</v>
      </c>
      <c r="F178" t="s">
        <v>101</v>
      </c>
      <c r="G178" t="s">
        <v>102</v>
      </c>
      <c r="H178" s="25">
        <v>0</v>
      </c>
    </row>
    <row r="179" spans="1:8" x14ac:dyDescent="0.3">
      <c r="A179" s="67">
        <v>45630</v>
      </c>
      <c r="B179" t="s">
        <v>14</v>
      </c>
      <c r="C179" t="s">
        <v>58</v>
      </c>
      <c r="D179" t="s">
        <v>66</v>
      </c>
      <c r="E179" t="s">
        <v>59</v>
      </c>
      <c r="F179" t="s">
        <v>101</v>
      </c>
      <c r="G179" t="s">
        <v>102</v>
      </c>
      <c r="H179" s="25">
        <v>0</v>
      </c>
    </row>
    <row r="180" spans="1:8" x14ac:dyDescent="0.3">
      <c r="A180" s="67">
        <v>45630</v>
      </c>
      <c r="B180" t="s">
        <v>10</v>
      </c>
      <c r="C180" t="s">
        <v>58</v>
      </c>
      <c r="D180" t="s">
        <v>66</v>
      </c>
      <c r="E180" t="s">
        <v>59</v>
      </c>
      <c r="F180" t="s">
        <v>101</v>
      </c>
      <c r="G180" t="s">
        <v>102</v>
      </c>
      <c r="H180" s="25">
        <v>0</v>
      </c>
    </row>
    <row r="181" spans="1:8" x14ac:dyDescent="0.3">
      <c r="A181" s="67">
        <v>45630</v>
      </c>
      <c r="B181" t="s">
        <v>22</v>
      </c>
      <c r="C181" t="s">
        <v>58</v>
      </c>
      <c r="D181" t="s">
        <v>66</v>
      </c>
      <c r="E181" t="s">
        <v>59</v>
      </c>
      <c r="F181" t="s">
        <v>89</v>
      </c>
      <c r="G181" t="s">
        <v>90</v>
      </c>
      <c r="H181" s="25">
        <v>4247.88</v>
      </c>
    </row>
    <row r="182" spans="1:8" x14ac:dyDescent="0.3">
      <c r="A182" s="67">
        <v>45630</v>
      </c>
      <c r="B182" t="s">
        <v>11</v>
      </c>
      <c r="C182" t="s">
        <v>58</v>
      </c>
      <c r="D182" t="s">
        <v>66</v>
      </c>
      <c r="E182" t="s">
        <v>59</v>
      </c>
      <c r="F182" t="s">
        <v>89</v>
      </c>
      <c r="G182" t="s">
        <v>90</v>
      </c>
      <c r="H182" s="25">
        <v>0</v>
      </c>
    </row>
    <row r="183" spans="1:8" x14ac:dyDescent="0.3">
      <c r="A183" s="67">
        <v>45630</v>
      </c>
      <c r="B183" t="s">
        <v>12</v>
      </c>
      <c r="C183" t="s">
        <v>58</v>
      </c>
      <c r="D183" t="s">
        <v>66</v>
      </c>
      <c r="E183" t="s">
        <v>59</v>
      </c>
      <c r="F183" t="s">
        <v>89</v>
      </c>
      <c r="G183" t="s">
        <v>90</v>
      </c>
      <c r="H183" s="25">
        <v>0</v>
      </c>
    </row>
    <row r="184" spans="1:8" x14ac:dyDescent="0.3">
      <c r="A184" s="67">
        <v>45630</v>
      </c>
      <c r="B184" t="s">
        <v>14</v>
      </c>
      <c r="C184" t="s">
        <v>58</v>
      </c>
      <c r="D184" t="s">
        <v>66</v>
      </c>
      <c r="E184" t="s">
        <v>59</v>
      </c>
      <c r="F184" t="s">
        <v>89</v>
      </c>
      <c r="G184" t="s">
        <v>90</v>
      </c>
      <c r="H184" s="25">
        <v>0.5</v>
      </c>
    </row>
    <row r="185" spans="1:8" x14ac:dyDescent="0.3">
      <c r="A185" s="67">
        <v>45630</v>
      </c>
      <c r="B185" t="s">
        <v>16</v>
      </c>
      <c r="C185" t="s">
        <v>58</v>
      </c>
      <c r="D185" t="s">
        <v>66</v>
      </c>
      <c r="E185" t="s">
        <v>59</v>
      </c>
      <c r="F185" t="s">
        <v>89</v>
      </c>
      <c r="G185" t="s">
        <v>90</v>
      </c>
      <c r="H185" s="25">
        <v>0</v>
      </c>
    </row>
    <row r="186" spans="1:8" x14ac:dyDescent="0.3">
      <c r="A186" s="67">
        <v>45630</v>
      </c>
      <c r="B186" t="s">
        <v>151</v>
      </c>
      <c r="C186" t="s">
        <v>58</v>
      </c>
      <c r="D186" t="s">
        <v>66</v>
      </c>
      <c r="E186" t="s">
        <v>59</v>
      </c>
      <c r="F186" t="s">
        <v>89</v>
      </c>
      <c r="G186" t="s">
        <v>90</v>
      </c>
      <c r="H186" s="25">
        <v>0</v>
      </c>
    </row>
    <row r="187" spans="1:8" x14ac:dyDescent="0.3">
      <c r="A187" s="67">
        <v>45630</v>
      </c>
      <c r="B187" t="s">
        <v>19</v>
      </c>
      <c r="C187" t="s">
        <v>58</v>
      </c>
      <c r="D187" t="s">
        <v>66</v>
      </c>
      <c r="E187" t="s">
        <v>59</v>
      </c>
      <c r="F187" t="s">
        <v>89</v>
      </c>
      <c r="G187" t="s">
        <v>90</v>
      </c>
      <c r="H187" s="25">
        <v>0</v>
      </c>
    </row>
    <row r="188" spans="1:8" x14ac:dyDescent="0.3">
      <c r="A188" s="67">
        <v>45630</v>
      </c>
      <c r="B188" t="s">
        <v>10</v>
      </c>
      <c r="C188" t="s">
        <v>58</v>
      </c>
      <c r="D188" t="s">
        <v>66</v>
      </c>
      <c r="E188" t="s">
        <v>59</v>
      </c>
      <c r="F188" t="s">
        <v>89</v>
      </c>
      <c r="G188" t="s">
        <v>90</v>
      </c>
      <c r="H188" s="25">
        <v>4638436.9400000004</v>
      </c>
    </row>
    <row r="189" spans="1:8" x14ac:dyDescent="0.3">
      <c r="A189" s="67">
        <v>45630</v>
      </c>
      <c r="B189" t="s">
        <v>22</v>
      </c>
      <c r="C189" t="s">
        <v>58</v>
      </c>
      <c r="D189" t="s">
        <v>66</v>
      </c>
      <c r="E189" t="s">
        <v>59</v>
      </c>
      <c r="F189" t="s">
        <v>152</v>
      </c>
      <c r="G189" t="s">
        <v>153</v>
      </c>
      <c r="H189" s="25">
        <v>0</v>
      </c>
    </row>
    <row r="190" spans="1:8" x14ac:dyDescent="0.3">
      <c r="A190" s="67">
        <v>45630</v>
      </c>
      <c r="B190" t="s">
        <v>10</v>
      </c>
      <c r="C190" t="s">
        <v>58</v>
      </c>
      <c r="D190" t="s">
        <v>66</v>
      </c>
      <c r="E190" t="s">
        <v>59</v>
      </c>
      <c r="F190" t="s">
        <v>152</v>
      </c>
      <c r="G190" t="s">
        <v>153</v>
      </c>
      <c r="H190" s="25">
        <v>0</v>
      </c>
    </row>
    <row r="191" spans="1:8" x14ac:dyDescent="0.3">
      <c r="A191" s="67">
        <v>45630</v>
      </c>
      <c r="B191" t="s">
        <v>9</v>
      </c>
      <c r="C191" t="s">
        <v>58</v>
      </c>
      <c r="D191" t="s">
        <v>66</v>
      </c>
      <c r="E191" t="s">
        <v>59</v>
      </c>
      <c r="F191" t="s">
        <v>91</v>
      </c>
      <c r="G191" t="s">
        <v>92</v>
      </c>
      <c r="H191" s="25">
        <v>0</v>
      </c>
    </row>
    <row r="192" spans="1:8" x14ac:dyDescent="0.3">
      <c r="A192" s="67">
        <v>45630</v>
      </c>
      <c r="B192" t="s">
        <v>22</v>
      </c>
      <c r="C192" t="s">
        <v>58</v>
      </c>
      <c r="D192" t="s">
        <v>66</v>
      </c>
      <c r="E192" t="s">
        <v>59</v>
      </c>
      <c r="F192" t="s">
        <v>91</v>
      </c>
      <c r="G192" t="s">
        <v>92</v>
      </c>
      <c r="H192" s="25">
        <v>0</v>
      </c>
    </row>
    <row r="193" spans="1:8" x14ac:dyDescent="0.3">
      <c r="A193" s="67">
        <v>45630</v>
      </c>
      <c r="B193" t="s">
        <v>11</v>
      </c>
      <c r="C193" t="s">
        <v>58</v>
      </c>
      <c r="D193" t="s">
        <v>66</v>
      </c>
      <c r="E193" t="s">
        <v>59</v>
      </c>
      <c r="F193" t="s">
        <v>91</v>
      </c>
      <c r="G193" t="s">
        <v>92</v>
      </c>
      <c r="H193" s="25">
        <v>0</v>
      </c>
    </row>
    <row r="194" spans="1:8" x14ac:dyDescent="0.3">
      <c r="A194" s="67">
        <v>45630</v>
      </c>
      <c r="B194" t="s">
        <v>13</v>
      </c>
      <c r="C194" t="s">
        <v>58</v>
      </c>
      <c r="D194" t="s">
        <v>66</v>
      </c>
      <c r="E194" t="s">
        <v>59</v>
      </c>
      <c r="F194" t="s">
        <v>91</v>
      </c>
      <c r="G194" t="s">
        <v>92</v>
      </c>
      <c r="H194" s="25">
        <v>0</v>
      </c>
    </row>
    <row r="195" spans="1:8" x14ac:dyDescent="0.3">
      <c r="A195" s="67">
        <v>45630</v>
      </c>
      <c r="B195" t="s">
        <v>12</v>
      </c>
      <c r="C195" t="s">
        <v>58</v>
      </c>
      <c r="D195" t="s">
        <v>66</v>
      </c>
      <c r="E195" t="s">
        <v>59</v>
      </c>
      <c r="F195" t="s">
        <v>91</v>
      </c>
      <c r="G195" t="s">
        <v>92</v>
      </c>
      <c r="H195" s="25">
        <v>-0.53</v>
      </c>
    </row>
    <row r="196" spans="1:8" x14ac:dyDescent="0.3">
      <c r="A196" s="67">
        <v>45630</v>
      </c>
      <c r="B196" t="s">
        <v>14</v>
      </c>
      <c r="C196" t="s">
        <v>58</v>
      </c>
      <c r="D196" t="s">
        <v>66</v>
      </c>
      <c r="E196" t="s">
        <v>59</v>
      </c>
      <c r="F196" t="s">
        <v>91</v>
      </c>
      <c r="G196" t="s">
        <v>92</v>
      </c>
      <c r="H196" s="25">
        <v>0</v>
      </c>
    </row>
    <row r="197" spans="1:8" x14ac:dyDescent="0.3">
      <c r="A197" s="67">
        <v>45630</v>
      </c>
      <c r="B197" t="s">
        <v>16</v>
      </c>
      <c r="C197" t="s">
        <v>58</v>
      </c>
      <c r="D197" t="s">
        <v>66</v>
      </c>
      <c r="E197" t="s">
        <v>59</v>
      </c>
      <c r="F197" t="s">
        <v>91</v>
      </c>
      <c r="G197" t="s">
        <v>92</v>
      </c>
      <c r="H197" s="25">
        <v>0</v>
      </c>
    </row>
    <row r="198" spans="1:8" x14ac:dyDescent="0.3">
      <c r="A198" s="67">
        <v>45630</v>
      </c>
      <c r="B198" t="s">
        <v>17</v>
      </c>
      <c r="C198" t="s">
        <v>58</v>
      </c>
      <c r="D198" t="s">
        <v>66</v>
      </c>
      <c r="E198" t="s">
        <v>59</v>
      </c>
      <c r="F198" t="s">
        <v>91</v>
      </c>
      <c r="G198" t="s">
        <v>92</v>
      </c>
      <c r="H198" s="25">
        <v>0</v>
      </c>
    </row>
    <row r="199" spans="1:8" x14ac:dyDescent="0.3">
      <c r="A199" s="67">
        <v>45630</v>
      </c>
      <c r="B199" t="s">
        <v>18</v>
      </c>
      <c r="C199" t="s">
        <v>58</v>
      </c>
      <c r="D199" t="s">
        <v>66</v>
      </c>
      <c r="E199" t="s">
        <v>59</v>
      </c>
      <c r="F199" t="s">
        <v>91</v>
      </c>
      <c r="G199" t="s">
        <v>92</v>
      </c>
      <c r="H199" s="25">
        <v>0</v>
      </c>
    </row>
    <row r="200" spans="1:8" x14ac:dyDescent="0.3">
      <c r="A200" s="67">
        <v>45630</v>
      </c>
      <c r="B200" t="s">
        <v>20</v>
      </c>
      <c r="C200" t="s">
        <v>58</v>
      </c>
      <c r="D200" t="s">
        <v>66</v>
      </c>
      <c r="E200" t="s">
        <v>59</v>
      </c>
      <c r="F200" t="s">
        <v>91</v>
      </c>
      <c r="G200" t="s">
        <v>92</v>
      </c>
      <c r="H200" s="25">
        <v>0</v>
      </c>
    </row>
    <row r="201" spans="1:8" x14ac:dyDescent="0.3">
      <c r="A201" s="67">
        <v>45630</v>
      </c>
      <c r="B201" t="s">
        <v>19</v>
      </c>
      <c r="C201" t="s">
        <v>58</v>
      </c>
      <c r="D201" t="s">
        <v>66</v>
      </c>
      <c r="E201" t="s">
        <v>59</v>
      </c>
      <c r="F201" t="s">
        <v>91</v>
      </c>
      <c r="G201" t="s">
        <v>92</v>
      </c>
      <c r="H201" s="25">
        <v>0</v>
      </c>
    </row>
    <row r="202" spans="1:8" x14ac:dyDescent="0.3">
      <c r="A202" s="67">
        <v>45630</v>
      </c>
      <c r="B202" t="s">
        <v>21</v>
      </c>
      <c r="C202" t="s">
        <v>58</v>
      </c>
      <c r="D202" t="s">
        <v>66</v>
      </c>
      <c r="E202" t="s">
        <v>59</v>
      </c>
      <c r="F202" t="s">
        <v>91</v>
      </c>
      <c r="G202" t="s">
        <v>92</v>
      </c>
      <c r="H202" s="25">
        <v>0</v>
      </c>
    </row>
    <row r="203" spans="1:8" x14ac:dyDescent="0.3">
      <c r="A203" s="67">
        <v>45630</v>
      </c>
      <c r="B203" t="s">
        <v>10</v>
      </c>
      <c r="C203" t="s">
        <v>58</v>
      </c>
      <c r="D203" t="s">
        <v>66</v>
      </c>
      <c r="E203" t="s">
        <v>59</v>
      </c>
      <c r="F203" t="s">
        <v>91</v>
      </c>
      <c r="G203" t="s">
        <v>92</v>
      </c>
      <c r="H203" s="25">
        <v>0</v>
      </c>
    </row>
    <row r="204" spans="1:8" x14ac:dyDescent="0.3">
      <c r="A204" s="67">
        <v>45630</v>
      </c>
      <c r="B204" t="s">
        <v>9</v>
      </c>
      <c r="C204" t="s">
        <v>58</v>
      </c>
      <c r="D204" t="s">
        <v>66</v>
      </c>
      <c r="E204" t="s">
        <v>59</v>
      </c>
      <c r="F204" t="s">
        <v>64</v>
      </c>
      <c r="G204" t="s">
        <v>65</v>
      </c>
      <c r="H204" s="25">
        <v>1770081.13</v>
      </c>
    </row>
    <row r="205" spans="1:8" x14ac:dyDescent="0.3">
      <c r="A205" s="67">
        <v>45630</v>
      </c>
      <c r="B205" t="s">
        <v>22</v>
      </c>
      <c r="C205" t="s">
        <v>58</v>
      </c>
      <c r="D205" t="s">
        <v>66</v>
      </c>
      <c r="E205" t="s">
        <v>59</v>
      </c>
      <c r="F205" t="s">
        <v>64</v>
      </c>
      <c r="G205" t="s">
        <v>65</v>
      </c>
      <c r="H205" s="25">
        <v>21798.14</v>
      </c>
    </row>
    <row r="206" spans="1:8" x14ac:dyDescent="0.3">
      <c r="A206" s="67">
        <v>45630</v>
      </c>
      <c r="B206" t="s">
        <v>11</v>
      </c>
      <c r="C206" t="s">
        <v>58</v>
      </c>
      <c r="D206" t="s">
        <v>66</v>
      </c>
      <c r="E206" t="s">
        <v>59</v>
      </c>
      <c r="F206" t="s">
        <v>64</v>
      </c>
      <c r="G206" t="s">
        <v>65</v>
      </c>
      <c r="H206" s="25">
        <v>2343075.81</v>
      </c>
    </row>
    <row r="207" spans="1:8" x14ac:dyDescent="0.3">
      <c r="A207" s="67">
        <v>45630</v>
      </c>
      <c r="B207" t="s">
        <v>13</v>
      </c>
      <c r="C207" t="s">
        <v>58</v>
      </c>
      <c r="D207" t="s">
        <v>66</v>
      </c>
      <c r="E207" t="s">
        <v>59</v>
      </c>
      <c r="F207" t="s">
        <v>64</v>
      </c>
      <c r="G207" t="s">
        <v>65</v>
      </c>
      <c r="H207" s="25">
        <v>945674.75</v>
      </c>
    </row>
    <row r="208" spans="1:8" x14ac:dyDescent="0.3">
      <c r="A208" s="67">
        <v>45630</v>
      </c>
      <c r="B208" t="s">
        <v>12</v>
      </c>
      <c r="C208" t="s">
        <v>58</v>
      </c>
      <c r="D208" t="s">
        <v>66</v>
      </c>
      <c r="E208" t="s">
        <v>59</v>
      </c>
      <c r="F208" t="s">
        <v>64</v>
      </c>
      <c r="G208" t="s">
        <v>65</v>
      </c>
      <c r="H208" s="25">
        <v>7407851.8300000001</v>
      </c>
    </row>
    <row r="209" spans="1:8" x14ac:dyDescent="0.3">
      <c r="A209" s="67">
        <v>45630</v>
      </c>
      <c r="B209" t="s">
        <v>14</v>
      </c>
      <c r="C209" t="s">
        <v>58</v>
      </c>
      <c r="D209" t="s">
        <v>66</v>
      </c>
      <c r="E209" t="s">
        <v>59</v>
      </c>
      <c r="F209" t="s">
        <v>64</v>
      </c>
      <c r="G209" t="s">
        <v>65</v>
      </c>
      <c r="H209" s="25">
        <v>3681434.04</v>
      </c>
    </row>
    <row r="210" spans="1:8" x14ac:dyDescent="0.3">
      <c r="A210" s="67">
        <v>45630</v>
      </c>
      <c r="B210" t="s">
        <v>16</v>
      </c>
      <c r="C210" t="s">
        <v>58</v>
      </c>
      <c r="D210" t="s">
        <v>66</v>
      </c>
      <c r="E210" t="s">
        <v>59</v>
      </c>
      <c r="F210" t="s">
        <v>64</v>
      </c>
      <c r="G210" t="s">
        <v>65</v>
      </c>
      <c r="H210" s="25">
        <v>478271.22</v>
      </c>
    </row>
    <row r="211" spans="1:8" x14ac:dyDescent="0.3">
      <c r="A211" s="67">
        <v>45630</v>
      </c>
      <c r="B211" t="s">
        <v>17</v>
      </c>
      <c r="C211" t="s">
        <v>58</v>
      </c>
      <c r="D211" t="s">
        <v>66</v>
      </c>
      <c r="E211" t="s">
        <v>59</v>
      </c>
      <c r="F211" t="s">
        <v>64</v>
      </c>
      <c r="G211" t="s">
        <v>65</v>
      </c>
      <c r="H211" s="25">
        <v>121299.7</v>
      </c>
    </row>
    <row r="212" spans="1:8" x14ac:dyDescent="0.3">
      <c r="A212" s="67">
        <v>45630</v>
      </c>
      <c r="B212" t="s">
        <v>18</v>
      </c>
      <c r="C212" t="s">
        <v>58</v>
      </c>
      <c r="D212" t="s">
        <v>66</v>
      </c>
      <c r="E212" t="s">
        <v>59</v>
      </c>
      <c r="F212" t="s">
        <v>64</v>
      </c>
      <c r="G212" t="s">
        <v>65</v>
      </c>
      <c r="H212" s="25">
        <v>392074.23999999999</v>
      </c>
    </row>
    <row r="213" spans="1:8" x14ac:dyDescent="0.3">
      <c r="A213" s="67">
        <v>45630</v>
      </c>
      <c r="B213" t="s">
        <v>20</v>
      </c>
      <c r="C213" t="s">
        <v>58</v>
      </c>
      <c r="D213" t="s">
        <v>66</v>
      </c>
      <c r="E213" t="s">
        <v>59</v>
      </c>
      <c r="F213" t="s">
        <v>64</v>
      </c>
      <c r="G213" t="s">
        <v>65</v>
      </c>
      <c r="H213" s="25">
        <v>76738.990000000005</v>
      </c>
    </row>
    <row r="214" spans="1:8" x14ac:dyDescent="0.3">
      <c r="A214" s="67">
        <v>45630</v>
      </c>
      <c r="B214" t="s">
        <v>19</v>
      </c>
      <c r="C214" t="s">
        <v>58</v>
      </c>
      <c r="D214" t="s">
        <v>66</v>
      </c>
      <c r="E214" t="s">
        <v>59</v>
      </c>
      <c r="F214" t="s">
        <v>64</v>
      </c>
      <c r="G214" t="s">
        <v>65</v>
      </c>
      <c r="H214" s="25">
        <v>1011482.57</v>
      </c>
    </row>
    <row r="215" spans="1:8" x14ac:dyDescent="0.3">
      <c r="A215" s="67">
        <v>45630</v>
      </c>
      <c r="B215" t="s">
        <v>21</v>
      </c>
      <c r="C215" t="s">
        <v>58</v>
      </c>
      <c r="D215" t="s">
        <v>66</v>
      </c>
      <c r="E215" t="s">
        <v>59</v>
      </c>
      <c r="F215" t="s">
        <v>64</v>
      </c>
      <c r="G215" t="s">
        <v>65</v>
      </c>
      <c r="H215" s="25">
        <v>346368.27</v>
      </c>
    </row>
    <row r="216" spans="1:8" x14ac:dyDescent="0.3">
      <c r="A216" s="67">
        <v>45630</v>
      </c>
      <c r="B216" t="s">
        <v>10</v>
      </c>
      <c r="C216" t="s">
        <v>58</v>
      </c>
      <c r="D216" t="s">
        <v>66</v>
      </c>
      <c r="E216" t="s">
        <v>59</v>
      </c>
      <c r="F216" t="s">
        <v>64</v>
      </c>
      <c r="G216" t="s">
        <v>65</v>
      </c>
      <c r="H216" s="25">
        <v>3736858.3</v>
      </c>
    </row>
    <row r="217" spans="1:8" x14ac:dyDescent="0.3">
      <c r="A217" s="67">
        <v>45630</v>
      </c>
      <c r="B217" t="s">
        <v>22</v>
      </c>
      <c r="C217" t="s">
        <v>58</v>
      </c>
      <c r="D217" t="s">
        <v>66</v>
      </c>
      <c r="E217" t="s">
        <v>59</v>
      </c>
      <c r="F217" t="s">
        <v>103</v>
      </c>
      <c r="G217" t="s">
        <v>104</v>
      </c>
      <c r="H217" s="25">
        <v>92909.95</v>
      </c>
    </row>
    <row r="218" spans="1:8" x14ac:dyDescent="0.3">
      <c r="A218" s="67">
        <v>45630</v>
      </c>
      <c r="B218" t="s">
        <v>10</v>
      </c>
      <c r="C218" t="s">
        <v>58</v>
      </c>
      <c r="D218" t="s">
        <v>66</v>
      </c>
      <c r="E218" t="s">
        <v>59</v>
      </c>
      <c r="F218" t="s">
        <v>103</v>
      </c>
      <c r="G218" t="s">
        <v>104</v>
      </c>
      <c r="H218" s="25">
        <v>0</v>
      </c>
    </row>
    <row r="219" spans="1:8" x14ac:dyDescent="0.3">
      <c r="A219" s="67">
        <v>45630</v>
      </c>
      <c r="B219" t="s">
        <v>22</v>
      </c>
      <c r="C219" t="s">
        <v>58</v>
      </c>
      <c r="D219" t="s">
        <v>66</v>
      </c>
      <c r="E219" t="s">
        <v>59</v>
      </c>
      <c r="F219" t="s">
        <v>154</v>
      </c>
      <c r="G219" t="s">
        <v>155</v>
      </c>
      <c r="H219" s="25">
        <v>0</v>
      </c>
    </row>
    <row r="220" spans="1:8" x14ac:dyDescent="0.3">
      <c r="A220" s="67">
        <v>45630</v>
      </c>
      <c r="B220" t="s">
        <v>10</v>
      </c>
      <c r="C220" t="s">
        <v>58</v>
      </c>
      <c r="D220" t="s">
        <v>66</v>
      </c>
      <c r="E220" t="s">
        <v>59</v>
      </c>
      <c r="F220" t="s">
        <v>154</v>
      </c>
      <c r="G220" t="s">
        <v>155</v>
      </c>
      <c r="H220" s="25">
        <v>0</v>
      </c>
    </row>
    <row r="221" spans="1:8" x14ac:dyDescent="0.3">
      <c r="A221" s="67">
        <v>45630</v>
      </c>
      <c r="B221" t="s">
        <v>10</v>
      </c>
      <c r="C221" t="s">
        <v>158</v>
      </c>
      <c r="D221" t="s">
        <v>159</v>
      </c>
      <c r="F221" t="s">
        <v>67</v>
      </c>
      <c r="G221" t="s">
        <v>68</v>
      </c>
      <c r="H221" s="25">
        <v>1308799.54</v>
      </c>
    </row>
    <row r="222" spans="1:8" x14ac:dyDescent="0.3">
      <c r="A222" s="67">
        <v>45630</v>
      </c>
      <c r="B222" t="s">
        <v>9</v>
      </c>
      <c r="C222" t="s">
        <v>105</v>
      </c>
      <c r="D222" t="s">
        <v>106</v>
      </c>
      <c r="E222" t="s">
        <v>107</v>
      </c>
      <c r="F222" t="s">
        <v>60</v>
      </c>
      <c r="G222" t="s">
        <v>61</v>
      </c>
      <c r="H222" s="25">
        <v>23991285.219999999</v>
      </c>
    </row>
    <row r="223" spans="1:8" x14ac:dyDescent="0.3">
      <c r="A223" s="67">
        <v>45630</v>
      </c>
      <c r="B223" t="s">
        <v>11</v>
      </c>
      <c r="C223" t="s">
        <v>105</v>
      </c>
      <c r="D223" t="s">
        <v>106</v>
      </c>
      <c r="E223" t="s">
        <v>107</v>
      </c>
      <c r="F223" t="s">
        <v>60</v>
      </c>
      <c r="G223" t="s">
        <v>61</v>
      </c>
      <c r="H223" s="25">
        <v>17917445.203474507</v>
      </c>
    </row>
    <row r="224" spans="1:8" x14ac:dyDescent="0.3">
      <c r="A224" s="67">
        <v>45630</v>
      </c>
      <c r="B224" t="s">
        <v>13</v>
      </c>
      <c r="C224" t="s">
        <v>105</v>
      </c>
      <c r="D224" t="s">
        <v>106</v>
      </c>
      <c r="E224" t="s">
        <v>107</v>
      </c>
      <c r="F224" t="s">
        <v>60</v>
      </c>
      <c r="G224" t="s">
        <v>61</v>
      </c>
      <c r="H224" s="25">
        <v>12352799.439698832</v>
      </c>
    </row>
    <row r="225" spans="1:8" x14ac:dyDescent="0.3">
      <c r="A225" s="67">
        <v>45630</v>
      </c>
      <c r="B225" t="s">
        <v>12</v>
      </c>
      <c r="C225" t="s">
        <v>105</v>
      </c>
      <c r="D225" t="s">
        <v>106</v>
      </c>
      <c r="E225" t="s">
        <v>107</v>
      </c>
      <c r="F225" t="s">
        <v>60</v>
      </c>
      <c r="G225" t="s">
        <v>61</v>
      </c>
      <c r="H225" s="25">
        <v>83002971.859186485</v>
      </c>
    </row>
    <row r="226" spans="1:8" x14ac:dyDescent="0.3">
      <c r="A226" s="67">
        <v>45630</v>
      </c>
      <c r="B226" t="s">
        <v>14</v>
      </c>
      <c r="C226" t="s">
        <v>105</v>
      </c>
      <c r="D226" t="s">
        <v>106</v>
      </c>
      <c r="E226" t="s">
        <v>107</v>
      </c>
      <c r="F226" t="s">
        <v>60</v>
      </c>
      <c r="G226" t="s">
        <v>61</v>
      </c>
      <c r="H226" s="25">
        <v>50598264.302671596</v>
      </c>
    </row>
    <row r="227" spans="1:8" x14ac:dyDescent="0.3">
      <c r="A227" s="67">
        <v>45630</v>
      </c>
      <c r="B227" t="s">
        <v>16</v>
      </c>
      <c r="C227" t="s">
        <v>105</v>
      </c>
      <c r="D227" t="s">
        <v>106</v>
      </c>
      <c r="E227" t="s">
        <v>107</v>
      </c>
      <c r="F227" t="s">
        <v>60</v>
      </c>
      <c r="G227" t="s">
        <v>61</v>
      </c>
      <c r="H227" s="25">
        <v>7950960.75</v>
      </c>
    </row>
    <row r="228" spans="1:8" x14ac:dyDescent="0.3">
      <c r="A228" s="67">
        <v>45630</v>
      </c>
      <c r="B228" t="s">
        <v>17</v>
      </c>
      <c r="C228" t="s">
        <v>105</v>
      </c>
      <c r="D228" t="s">
        <v>106</v>
      </c>
      <c r="E228" t="s">
        <v>107</v>
      </c>
      <c r="F228" t="s">
        <v>60</v>
      </c>
      <c r="G228" t="s">
        <v>61</v>
      </c>
      <c r="H228" s="25">
        <v>3609466.3645396708</v>
      </c>
    </row>
    <row r="229" spans="1:8" x14ac:dyDescent="0.3">
      <c r="A229" s="67">
        <v>45630</v>
      </c>
      <c r="B229" t="s">
        <v>15</v>
      </c>
      <c r="C229" t="s">
        <v>105</v>
      </c>
      <c r="D229" t="s">
        <v>106</v>
      </c>
      <c r="E229" t="s">
        <v>107</v>
      </c>
      <c r="F229" t="s">
        <v>60</v>
      </c>
      <c r="G229" t="s">
        <v>61</v>
      </c>
      <c r="H229" s="25">
        <v>59629662.839645356</v>
      </c>
    </row>
    <row r="230" spans="1:8" x14ac:dyDescent="0.3">
      <c r="A230" s="67">
        <v>45630</v>
      </c>
      <c r="B230" t="s">
        <v>18</v>
      </c>
      <c r="C230" t="s">
        <v>105</v>
      </c>
      <c r="D230" t="s">
        <v>106</v>
      </c>
      <c r="E230" t="s">
        <v>107</v>
      </c>
      <c r="F230" t="s">
        <v>60</v>
      </c>
      <c r="G230" t="s">
        <v>61</v>
      </c>
      <c r="H230" s="25">
        <v>2484389.0686437176</v>
      </c>
    </row>
    <row r="231" spans="1:8" x14ac:dyDescent="0.3">
      <c r="A231" s="67">
        <v>45630</v>
      </c>
      <c r="B231" t="s">
        <v>20</v>
      </c>
      <c r="C231" t="s">
        <v>105</v>
      </c>
      <c r="D231" t="s">
        <v>106</v>
      </c>
      <c r="E231" t="s">
        <v>107</v>
      </c>
      <c r="F231" t="s">
        <v>60</v>
      </c>
      <c r="G231" t="s">
        <v>61</v>
      </c>
      <c r="H231" s="25">
        <v>749418.89</v>
      </c>
    </row>
    <row r="232" spans="1:8" x14ac:dyDescent="0.3">
      <c r="A232" s="67">
        <v>45630</v>
      </c>
      <c r="B232" t="s">
        <v>19</v>
      </c>
      <c r="C232" t="s">
        <v>105</v>
      </c>
      <c r="D232" t="s">
        <v>106</v>
      </c>
      <c r="E232" t="s">
        <v>107</v>
      </c>
      <c r="F232" t="s">
        <v>60</v>
      </c>
      <c r="G232" t="s">
        <v>61</v>
      </c>
      <c r="H232" s="25">
        <v>14799148.337781161</v>
      </c>
    </row>
    <row r="233" spans="1:8" x14ac:dyDescent="0.3">
      <c r="A233" s="67">
        <v>45630</v>
      </c>
      <c r="B233" t="s">
        <v>21</v>
      </c>
      <c r="C233" t="s">
        <v>105</v>
      </c>
      <c r="D233" t="s">
        <v>106</v>
      </c>
      <c r="E233" t="s">
        <v>107</v>
      </c>
      <c r="F233" t="s">
        <v>60</v>
      </c>
      <c r="G233" t="s">
        <v>61</v>
      </c>
      <c r="H233" s="25">
        <v>6308518.5899999999</v>
      </c>
    </row>
    <row r="234" spans="1:8" x14ac:dyDescent="0.3">
      <c r="A234" s="67">
        <v>45630</v>
      </c>
      <c r="B234" t="s">
        <v>10</v>
      </c>
      <c r="C234" t="s">
        <v>105</v>
      </c>
      <c r="D234" t="s">
        <v>106</v>
      </c>
      <c r="E234" t="s">
        <v>107</v>
      </c>
      <c r="F234" t="s">
        <v>60</v>
      </c>
      <c r="G234" t="s">
        <v>61</v>
      </c>
      <c r="H234" s="25">
        <v>902329740.3711406</v>
      </c>
    </row>
    <row r="235" spans="1:8" x14ac:dyDescent="0.3">
      <c r="A235" s="67">
        <v>45630</v>
      </c>
      <c r="B235" t="s">
        <v>11</v>
      </c>
      <c r="C235" t="s">
        <v>105</v>
      </c>
      <c r="D235" t="s">
        <v>106</v>
      </c>
      <c r="E235" t="s">
        <v>107</v>
      </c>
      <c r="F235" t="s">
        <v>62</v>
      </c>
      <c r="G235" t="s">
        <v>63</v>
      </c>
      <c r="H235" s="25">
        <v>24115.889891376009</v>
      </c>
    </row>
    <row r="236" spans="1:8" x14ac:dyDescent="0.3">
      <c r="A236" s="67">
        <v>45630</v>
      </c>
      <c r="B236" t="s">
        <v>12</v>
      </c>
      <c r="C236" t="s">
        <v>105</v>
      </c>
      <c r="D236" t="s">
        <v>106</v>
      </c>
      <c r="E236" t="s">
        <v>107</v>
      </c>
      <c r="F236" t="s">
        <v>62</v>
      </c>
      <c r="G236" t="s">
        <v>63</v>
      </c>
      <c r="H236" s="25">
        <v>10613.319605122504</v>
      </c>
    </row>
    <row r="237" spans="1:8" x14ac:dyDescent="0.3">
      <c r="A237" s="67">
        <v>45630</v>
      </c>
      <c r="B237" t="s">
        <v>14</v>
      </c>
      <c r="C237" t="s">
        <v>105</v>
      </c>
      <c r="D237" t="s">
        <v>106</v>
      </c>
      <c r="E237" t="s">
        <v>107</v>
      </c>
      <c r="F237" t="s">
        <v>62</v>
      </c>
      <c r="G237" t="s">
        <v>63</v>
      </c>
      <c r="H237" s="25">
        <v>1158.4627109999401</v>
      </c>
    </row>
    <row r="238" spans="1:8" x14ac:dyDescent="0.3">
      <c r="A238" s="67">
        <v>45630</v>
      </c>
      <c r="B238" t="s">
        <v>10</v>
      </c>
      <c r="C238" t="s">
        <v>105</v>
      </c>
      <c r="D238" t="s">
        <v>106</v>
      </c>
      <c r="E238" t="s">
        <v>107</v>
      </c>
      <c r="F238" t="s">
        <v>62</v>
      </c>
      <c r="G238" t="s">
        <v>63</v>
      </c>
      <c r="H238" s="25">
        <v>4516.6852289997614</v>
      </c>
    </row>
    <row r="239" spans="1:8" x14ac:dyDescent="0.3">
      <c r="A239" s="67">
        <v>45630</v>
      </c>
      <c r="B239" t="s">
        <v>10</v>
      </c>
      <c r="C239" t="s">
        <v>105</v>
      </c>
      <c r="D239" t="s">
        <v>106</v>
      </c>
      <c r="E239" t="s">
        <v>107</v>
      </c>
      <c r="F239" t="s">
        <v>67</v>
      </c>
      <c r="G239" t="s">
        <v>68</v>
      </c>
      <c r="H239" s="25">
        <v>921141962.71026993</v>
      </c>
    </row>
    <row r="240" spans="1:8" x14ac:dyDescent="0.3">
      <c r="A240" s="67">
        <v>45630</v>
      </c>
      <c r="B240" t="s">
        <v>111</v>
      </c>
      <c r="C240" t="s">
        <v>105</v>
      </c>
      <c r="D240" t="s">
        <v>106</v>
      </c>
      <c r="E240" t="s">
        <v>107</v>
      </c>
      <c r="F240" t="s">
        <v>69</v>
      </c>
      <c r="G240" t="s">
        <v>70</v>
      </c>
      <c r="H240" s="25">
        <v>15386919.969999999</v>
      </c>
    </row>
    <row r="241" spans="1:8" x14ac:dyDescent="0.3">
      <c r="A241" s="67">
        <v>45630</v>
      </c>
      <c r="B241" t="s">
        <v>22</v>
      </c>
      <c r="C241" t="s">
        <v>105</v>
      </c>
      <c r="D241" t="s">
        <v>106</v>
      </c>
      <c r="E241" t="s">
        <v>107</v>
      </c>
      <c r="F241" t="s">
        <v>69</v>
      </c>
      <c r="G241" t="s">
        <v>70</v>
      </c>
      <c r="H241" s="25">
        <v>29922818.009999998</v>
      </c>
    </row>
    <row r="242" spans="1:8" x14ac:dyDescent="0.3">
      <c r="A242" s="67">
        <v>45630</v>
      </c>
      <c r="B242" t="s">
        <v>93</v>
      </c>
      <c r="C242" t="s">
        <v>105</v>
      </c>
      <c r="D242" t="s">
        <v>106</v>
      </c>
      <c r="E242" t="s">
        <v>107</v>
      </c>
      <c r="F242" t="s">
        <v>69</v>
      </c>
      <c r="G242" t="s">
        <v>70</v>
      </c>
      <c r="H242" s="25">
        <v>63686007.800000004</v>
      </c>
    </row>
    <row r="243" spans="1:8" x14ac:dyDescent="0.3">
      <c r="A243" s="67">
        <v>45630</v>
      </c>
      <c r="B243" t="s">
        <v>12</v>
      </c>
      <c r="C243" t="s">
        <v>105</v>
      </c>
      <c r="D243" t="s">
        <v>106</v>
      </c>
      <c r="E243" t="s">
        <v>107</v>
      </c>
      <c r="F243" t="s">
        <v>69</v>
      </c>
      <c r="G243" t="s">
        <v>70</v>
      </c>
      <c r="H243" s="25">
        <v>70791358.99446702</v>
      </c>
    </row>
    <row r="244" spans="1:8" x14ac:dyDescent="0.3">
      <c r="A244" s="67">
        <v>45630</v>
      </c>
      <c r="B244" t="s">
        <v>94</v>
      </c>
      <c r="C244" t="s">
        <v>105</v>
      </c>
      <c r="D244" t="s">
        <v>106</v>
      </c>
      <c r="E244" t="s">
        <v>107</v>
      </c>
      <c r="F244" t="s">
        <v>69</v>
      </c>
      <c r="G244" t="s">
        <v>70</v>
      </c>
      <c r="H244" s="25">
        <v>8317308.71</v>
      </c>
    </row>
    <row r="245" spans="1:8" x14ac:dyDescent="0.3">
      <c r="A245" s="67">
        <v>45630</v>
      </c>
      <c r="B245" t="s">
        <v>108</v>
      </c>
      <c r="C245" t="s">
        <v>105</v>
      </c>
      <c r="D245" t="s">
        <v>106</v>
      </c>
      <c r="E245" t="s">
        <v>107</v>
      </c>
      <c r="F245" t="s">
        <v>69</v>
      </c>
      <c r="G245" t="s">
        <v>70</v>
      </c>
      <c r="H245" s="25">
        <v>20477196.600000001</v>
      </c>
    </row>
    <row r="246" spans="1:8" x14ac:dyDescent="0.3">
      <c r="A246" s="67">
        <v>45630</v>
      </c>
      <c r="B246" t="s">
        <v>160</v>
      </c>
      <c r="C246" t="s">
        <v>105</v>
      </c>
      <c r="D246" t="s">
        <v>106</v>
      </c>
      <c r="E246" t="s">
        <v>107</v>
      </c>
      <c r="F246" t="s">
        <v>69</v>
      </c>
      <c r="G246" t="s">
        <v>70</v>
      </c>
      <c r="H246" s="25">
        <v>3507551</v>
      </c>
    </row>
    <row r="247" spans="1:8" x14ac:dyDescent="0.3">
      <c r="A247" s="67">
        <v>45630</v>
      </c>
      <c r="B247" t="s">
        <v>19</v>
      </c>
      <c r="C247" t="s">
        <v>105</v>
      </c>
      <c r="D247" t="s">
        <v>106</v>
      </c>
      <c r="E247" t="s">
        <v>107</v>
      </c>
      <c r="F247" t="s">
        <v>69</v>
      </c>
      <c r="G247" t="s">
        <v>70</v>
      </c>
      <c r="H247" s="25">
        <v>26949172.300000001</v>
      </c>
    </row>
    <row r="248" spans="1:8" x14ac:dyDescent="0.3">
      <c r="A248" s="67">
        <v>45630</v>
      </c>
      <c r="B248" t="s">
        <v>10</v>
      </c>
      <c r="C248" t="s">
        <v>105</v>
      </c>
      <c r="D248" t="s">
        <v>106</v>
      </c>
      <c r="E248" t="s">
        <v>107</v>
      </c>
      <c r="F248" t="s">
        <v>69</v>
      </c>
      <c r="G248" t="s">
        <v>70</v>
      </c>
      <c r="H248" s="25">
        <v>458147804.75</v>
      </c>
    </row>
    <row r="249" spans="1:8" x14ac:dyDescent="0.3">
      <c r="A249" s="67">
        <v>45630</v>
      </c>
      <c r="B249" t="s">
        <v>22</v>
      </c>
      <c r="C249" t="s">
        <v>105</v>
      </c>
      <c r="D249" t="s">
        <v>106</v>
      </c>
      <c r="E249" t="s">
        <v>107</v>
      </c>
      <c r="F249" t="s">
        <v>95</v>
      </c>
      <c r="G249" t="s">
        <v>96</v>
      </c>
      <c r="H249" s="25">
        <v>52233275.160000004</v>
      </c>
    </row>
    <row r="250" spans="1:8" x14ac:dyDescent="0.3">
      <c r="A250" s="67">
        <v>45630</v>
      </c>
      <c r="B250" t="s">
        <v>13</v>
      </c>
      <c r="C250" t="s">
        <v>105</v>
      </c>
      <c r="D250" t="s">
        <v>106</v>
      </c>
      <c r="E250" t="s">
        <v>107</v>
      </c>
      <c r="F250" t="s">
        <v>95</v>
      </c>
      <c r="G250" t="s">
        <v>96</v>
      </c>
      <c r="H250" s="25">
        <v>60897312.615792461</v>
      </c>
    </row>
    <row r="251" spans="1:8" x14ac:dyDescent="0.3">
      <c r="A251" s="67">
        <v>45630</v>
      </c>
      <c r="B251" t="s">
        <v>12</v>
      </c>
      <c r="C251" t="s">
        <v>105</v>
      </c>
      <c r="D251" t="s">
        <v>106</v>
      </c>
      <c r="E251" t="s">
        <v>107</v>
      </c>
      <c r="F251" t="s">
        <v>95</v>
      </c>
      <c r="G251" t="s">
        <v>96</v>
      </c>
      <c r="H251" s="25">
        <v>26432763.820983015</v>
      </c>
    </row>
    <row r="252" spans="1:8" x14ac:dyDescent="0.3">
      <c r="A252" s="67">
        <v>45630</v>
      </c>
      <c r="B252" t="s">
        <v>10</v>
      </c>
      <c r="C252" t="s">
        <v>105</v>
      </c>
      <c r="D252" t="s">
        <v>106</v>
      </c>
      <c r="E252" t="s">
        <v>107</v>
      </c>
      <c r="F252" t="s">
        <v>95</v>
      </c>
      <c r="G252" t="s">
        <v>96</v>
      </c>
      <c r="H252" s="25">
        <v>631260718.1578306</v>
      </c>
    </row>
    <row r="253" spans="1:8" x14ac:dyDescent="0.3">
      <c r="A253" s="67">
        <v>45630</v>
      </c>
      <c r="B253" t="s">
        <v>11</v>
      </c>
      <c r="C253" t="s">
        <v>105</v>
      </c>
      <c r="D253" t="s">
        <v>106</v>
      </c>
      <c r="E253" t="s">
        <v>107</v>
      </c>
      <c r="F253" t="s">
        <v>71</v>
      </c>
      <c r="G253" t="s">
        <v>72</v>
      </c>
      <c r="H253" s="25">
        <v>18222899.8817899</v>
      </c>
    </row>
    <row r="254" spans="1:8" x14ac:dyDescent="0.3">
      <c r="A254" s="67">
        <v>45630</v>
      </c>
      <c r="B254" t="s">
        <v>13</v>
      </c>
      <c r="C254" t="s">
        <v>105</v>
      </c>
      <c r="D254" t="s">
        <v>106</v>
      </c>
      <c r="E254" t="s">
        <v>107</v>
      </c>
      <c r="F254" t="s">
        <v>71</v>
      </c>
      <c r="G254" t="s">
        <v>72</v>
      </c>
      <c r="H254" s="25">
        <v>68565080.910553351</v>
      </c>
    </row>
    <row r="255" spans="1:8" x14ac:dyDescent="0.3">
      <c r="A255" s="67">
        <v>45630</v>
      </c>
      <c r="B255" t="s">
        <v>12</v>
      </c>
      <c r="C255" t="s">
        <v>105</v>
      </c>
      <c r="D255" t="s">
        <v>106</v>
      </c>
      <c r="E255" t="s">
        <v>107</v>
      </c>
      <c r="F255" t="s">
        <v>71</v>
      </c>
      <c r="G255" t="s">
        <v>72</v>
      </c>
      <c r="H255" s="25">
        <v>63612530.5873456</v>
      </c>
    </row>
    <row r="256" spans="1:8" x14ac:dyDescent="0.3">
      <c r="A256" s="67">
        <v>45630</v>
      </c>
      <c r="B256" t="s">
        <v>14</v>
      </c>
      <c r="C256" t="s">
        <v>105</v>
      </c>
      <c r="D256" t="s">
        <v>106</v>
      </c>
      <c r="E256" t="s">
        <v>107</v>
      </c>
      <c r="F256" t="s">
        <v>71</v>
      </c>
      <c r="G256" t="s">
        <v>72</v>
      </c>
      <c r="H256" s="25">
        <v>44472817.959999993</v>
      </c>
    </row>
    <row r="257" spans="1:8" x14ac:dyDescent="0.3">
      <c r="A257" s="67">
        <v>45630</v>
      </c>
      <c r="B257" t="s">
        <v>15</v>
      </c>
      <c r="C257" t="s">
        <v>105</v>
      </c>
      <c r="D257" t="s">
        <v>106</v>
      </c>
      <c r="E257" t="s">
        <v>107</v>
      </c>
      <c r="F257" t="s">
        <v>71</v>
      </c>
      <c r="G257" t="s">
        <v>72</v>
      </c>
      <c r="H257" s="25">
        <v>11212736.470000001</v>
      </c>
    </row>
    <row r="258" spans="1:8" x14ac:dyDescent="0.3">
      <c r="A258" s="67">
        <v>45630</v>
      </c>
      <c r="B258" t="s">
        <v>10</v>
      </c>
      <c r="C258" t="s">
        <v>105</v>
      </c>
      <c r="D258" t="s">
        <v>106</v>
      </c>
      <c r="E258" t="s">
        <v>107</v>
      </c>
      <c r="F258" t="s">
        <v>71</v>
      </c>
      <c r="G258" t="s">
        <v>72</v>
      </c>
      <c r="H258" s="25">
        <v>434069790.933842</v>
      </c>
    </row>
    <row r="259" spans="1:8" x14ac:dyDescent="0.3">
      <c r="A259" s="67">
        <v>45630</v>
      </c>
      <c r="B259" t="s">
        <v>12</v>
      </c>
      <c r="C259" t="s">
        <v>105</v>
      </c>
      <c r="D259" t="s">
        <v>106</v>
      </c>
      <c r="E259" t="s">
        <v>107</v>
      </c>
      <c r="F259" t="s">
        <v>73</v>
      </c>
      <c r="G259" t="s">
        <v>74</v>
      </c>
      <c r="H259" s="25">
        <v>1557347.0374747096</v>
      </c>
    </row>
    <row r="260" spans="1:8" x14ac:dyDescent="0.3">
      <c r="A260" s="67">
        <v>45630</v>
      </c>
      <c r="B260" t="s">
        <v>10</v>
      </c>
      <c r="C260" t="s">
        <v>105</v>
      </c>
      <c r="D260" t="s">
        <v>106</v>
      </c>
      <c r="E260" t="s">
        <v>107</v>
      </c>
      <c r="F260" t="s">
        <v>73</v>
      </c>
      <c r="G260" t="s">
        <v>74</v>
      </c>
      <c r="H260" s="25">
        <v>986670.519815946</v>
      </c>
    </row>
    <row r="261" spans="1:8" x14ac:dyDescent="0.3">
      <c r="A261" s="67">
        <v>45630</v>
      </c>
      <c r="B261" t="s">
        <v>11</v>
      </c>
      <c r="C261" t="s">
        <v>105</v>
      </c>
      <c r="D261" t="s">
        <v>106</v>
      </c>
      <c r="E261" t="s">
        <v>107</v>
      </c>
      <c r="F261" t="s">
        <v>75</v>
      </c>
      <c r="G261" t="s">
        <v>76</v>
      </c>
      <c r="H261" s="25">
        <v>981463.00497095706</v>
      </c>
    </row>
    <row r="262" spans="1:8" x14ac:dyDescent="0.3">
      <c r="A262" s="67">
        <v>45630</v>
      </c>
      <c r="B262" t="s">
        <v>12</v>
      </c>
      <c r="C262" t="s">
        <v>105</v>
      </c>
      <c r="D262" t="s">
        <v>106</v>
      </c>
      <c r="E262" t="s">
        <v>107</v>
      </c>
      <c r="F262" t="s">
        <v>75</v>
      </c>
      <c r="G262" t="s">
        <v>76</v>
      </c>
      <c r="H262" s="25">
        <v>947606.50260950823</v>
      </c>
    </row>
    <row r="263" spans="1:8" x14ac:dyDescent="0.3">
      <c r="A263" s="67">
        <v>45630</v>
      </c>
      <c r="B263" t="s">
        <v>10</v>
      </c>
      <c r="C263" t="s">
        <v>105</v>
      </c>
      <c r="D263" t="s">
        <v>106</v>
      </c>
      <c r="E263" t="s">
        <v>107</v>
      </c>
      <c r="F263" t="s">
        <v>75</v>
      </c>
      <c r="G263" t="s">
        <v>76</v>
      </c>
      <c r="H263" s="25">
        <v>45562.599197997501</v>
      </c>
    </row>
    <row r="264" spans="1:8" x14ac:dyDescent="0.3">
      <c r="A264" s="67">
        <v>45630</v>
      </c>
      <c r="B264" t="s">
        <v>11</v>
      </c>
      <c r="C264" t="s">
        <v>105</v>
      </c>
      <c r="D264" t="s">
        <v>106</v>
      </c>
      <c r="E264" t="s">
        <v>107</v>
      </c>
      <c r="F264" t="s">
        <v>97</v>
      </c>
      <c r="G264" t="s">
        <v>98</v>
      </c>
      <c r="H264" s="25">
        <v>2369569.9056067597</v>
      </c>
    </row>
    <row r="265" spans="1:8" x14ac:dyDescent="0.3">
      <c r="A265" s="67">
        <v>45630</v>
      </c>
      <c r="B265" t="s">
        <v>12</v>
      </c>
      <c r="C265" t="s">
        <v>105</v>
      </c>
      <c r="D265" t="s">
        <v>106</v>
      </c>
      <c r="E265" t="s">
        <v>107</v>
      </c>
      <c r="F265" t="s">
        <v>97</v>
      </c>
      <c r="G265" t="s">
        <v>98</v>
      </c>
      <c r="H265" s="25">
        <v>371487.54258606798</v>
      </c>
    </row>
    <row r="266" spans="1:8" x14ac:dyDescent="0.3">
      <c r="A266" s="67">
        <v>45630</v>
      </c>
      <c r="B266" t="s">
        <v>11</v>
      </c>
      <c r="C266" t="s">
        <v>105</v>
      </c>
      <c r="D266" t="s">
        <v>106</v>
      </c>
      <c r="E266" t="s">
        <v>107</v>
      </c>
      <c r="F266" t="s">
        <v>77</v>
      </c>
      <c r="G266" t="s">
        <v>78</v>
      </c>
      <c r="H266" s="25">
        <v>27320.2898251755</v>
      </c>
    </row>
    <row r="267" spans="1:8" x14ac:dyDescent="0.3">
      <c r="A267" s="67">
        <v>45630</v>
      </c>
      <c r="B267" t="s">
        <v>13</v>
      </c>
      <c r="C267" t="s">
        <v>105</v>
      </c>
      <c r="D267" t="s">
        <v>106</v>
      </c>
      <c r="E267" t="s">
        <v>107</v>
      </c>
      <c r="F267" t="s">
        <v>77</v>
      </c>
      <c r="G267" t="s">
        <v>78</v>
      </c>
      <c r="H267" s="25">
        <v>74764.739216811111</v>
      </c>
    </row>
    <row r="268" spans="1:8" x14ac:dyDescent="0.3">
      <c r="A268" s="67">
        <v>45630</v>
      </c>
      <c r="B268" t="s">
        <v>12</v>
      </c>
      <c r="C268" t="s">
        <v>105</v>
      </c>
      <c r="D268" t="s">
        <v>106</v>
      </c>
      <c r="E268" t="s">
        <v>107</v>
      </c>
      <c r="F268" t="s">
        <v>77</v>
      </c>
      <c r="G268" t="s">
        <v>78</v>
      </c>
      <c r="H268" s="25">
        <v>290155.85866869899</v>
      </c>
    </row>
    <row r="269" spans="1:8" x14ac:dyDescent="0.3">
      <c r="A269" s="67">
        <v>45630</v>
      </c>
      <c r="B269" t="s">
        <v>19</v>
      </c>
      <c r="C269" t="s">
        <v>105</v>
      </c>
      <c r="D269" t="s">
        <v>106</v>
      </c>
      <c r="E269" t="s">
        <v>107</v>
      </c>
      <c r="F269" t="s">
        <v>77</v>
      </c>
      <c r="G269" t="s">
        <v>78</v>
      </c>
      <c r="H269" s="25">
        <v>243886.066618007</v>
      </c>
    </row>
    <row r="270" spans="1:8" x14ac:dyDescent="0.3">
      <c r="A270" s="67">
        <v>45630</v>
      </c>
      <c r="B270" t="s">
        <v>22</v>
      </c>
      <c r="C270" t="s">
        <v>105</v>
      </c>
      <c r="D270" t="s">
        <v>106</v>
      </c>
      <c r="E270" t="s">
        <v>107</v>
      </c>
      <c r="F270" t="s">
        <v>99</v>
      </c>
      <c r="G270" t="s">
        <v>100</v>
      </c>
      <c r="H270" s="25">
        <v>112602697.67999999</v>
      </c>
    </row>
    <row r="271" spans="1:8" x14ac:dyDescent="0.3">
      <c r="A271" s="67">
        <v>45630</v>
      </c>
      <c r="B271" t="s">
        <v>11</v>
      </c>
      <c r="C271" t="s">
        <v>105</v>
      </c>
      <c r="D271" t="s">
        <v>106</v>
      </c>
      <c r="E271" t="s">
        <v>107</v>
      </c>
      <c r="F271" t="s">
        <v>99</v>
      </c>
      <c r="G271" t="s">
        <v>100</v>
      </c>
      <c r="H271" s="25">
        <v>46939239.443332501</v>
      </c>
    </row>
    <row r="272" spans="1:8" x14ac:dyDescent="0.3">
      <c r="A272" s="67">
        <v>45630</v>
      </c>
      <c r="B272" t="s">
        <v>12</v>
      </c>
      <c r="C272" t="s">
        <v>105</v>
      </c>
      <c r="D272" t="s">
        <v>106</v>
      </c>
      <c r="E272" t="s">
        <v>107</v>
      </c>
      <c r="F272" t="s">
        <v>99</v>
      </c>
      <c r="G272" t="s">
        <v>100</v>
      </c>
      <c r="H272" s="25">
        <v>91282719.608871758</v>
      </c>
    </row>
    <row r="273" spans="1:8" x14ac:dyDescent="0.3">
      <c r="A273" s="67">
        <v>45630</v>
      </c>
      <c r="B273" t="s">
        <v>14</v>
      </c>
      <c r="C273" t="s">
        <v>105</v>
      </c>
      <c r="D273" t="s">
        <v>106</v>
      </c>
      <c r="E273" t="s">
        <v>107</v>
      </c>
      <c r="F273" t="s">
        <v>99</v>
      </c>
      <c r="G273" t="s">
        <v>100</v>
      </c>
      <c r="H273" s="25">
        <v>114546940.22</v>
      </c>
    </row>
    <row r="274" spans="1:8" x14ac:dyDescent="0.3">
      <c r="A274" s="67">
        <v>45630</v>
      </c>
      <c r="B274" t="s">
        <v>10</v>
      </c>
      <c r="C274" t="s">
        <v>105</v>
      </c>
      <c r="D274" t="s">
        <v>106</v>
      </c>
      <c r="E274" t="s">
        <v>107</v>
      </c>
      <c r="F274" t="s">
        <v>99</v>
      </c>
      <c r="G274" t="s">
        <v>100</v>
      </c>
      <c r="H274" s="25">
        <v>557669893.40250003</v>
      </c>
    </row>
    <row r="275" spans="1:8" x14ac:dyDescent="0.3">
      <c r="A275" s="67">
        <v>45630</v>
      </c>
      <c r="B275" t="s">
        <v>11</v>
      </c>
      <c r="C275" t="s">
        <v>105</v>
      </c>
      <c r="D275" t="s">
        <v>106</v>
      </c>
      <c r="E275" t="s">
        <v>107</v>
      </c>
      <c r="F275" t="s">
        <v>79</v>
      </c>
      <c r="G275" t="s">
        <v>80</v>
      </c>
      <c r="H275" s="25">
        <v>194574.15074024358</v>
      </c>
    </row>
    <row r="276" spans="1:8" x14ac:dyDescent="0.3">
      <c r="A276" s="67">
        <v>45630</v>
      </c>
      <c r="B276" t="s">
        <v>12</v>
      </c>
      <c r="C276" t="s">
        <v>105</v>
      </c>
      <c r="D276" t="s">
        <v>106</v>
      </c>
      <c r="E276" t="s">
        <v>107</v>
      </c>
      <c r="F276" t="s">
        <v>79</v>
      </c>
      <c r="G276" t="s">
        <v>80</v>
      </c>
      <c r="H276" s="25">
        <v>48193.027491620443</v>
      </c>
    </row>
    <row r="277" spans="1:8" x14ac:dyDescent="0.3">
      <c r="A277" s="67">
        <v>45630</v>
      </c>
      <c r="B277" t="s">
        <v>14</v>
      </c>
      <c r="C277" t="s">
        <v>105</v>
      </c>
      <c r="D277" t="s">
        <v>106</v>
      </c>
      <c r="E277" t="s">
        <v>107</v>
      </c>
      <c r="F277" t="s">
        <v>79</v>
      </c>
      <c r="G277" t="s">
        <v>80</v>
      </c>
      <c r="H277" s="25">
        <v>498.07291976831402</v>
      </c>
    </row>
    <row r="278" spans="1:8" x14ac:dyDescent="0.3">
      <c r="A278" s="67">
        <v>45630</v>
      </c>
      <c r="B278" t="s">
        <v>18</v>
      </c>
      <c r="C278" t="s">
        <v>105</v>
      </c>
      <c r="D278" t="s">
        <v>106</v>
      </c>
      <c r="E278" t="s">
        <v>107</v>
      </c>
      <c r="F278" t="s">
        <v>79</v>
      </c>
      <c r="G278" t="s">
        <v>80</v>
      </c>
      <c r="H278" s="25">
        <v>3714.0901342584898</v>
      </c>
    </row>
    <row r="279" spans="1:8" x14ac:dyDescent="0.3">
      <c r="A279" s="67">
        <v>45630</v>
      </c>
      <c r="B279" t="s">
        <v>19</v>
      </c>
      <c r="C279" t="s">
        <v>105</v>
      </c>
      <c r="D279" t="s">
        <v>106</v>
      </c>
      <c r="E279" t="s">
        <v>107</v>
      </c>
      <c r="F279" t="s">
        <v>79</v>
      </c>
      <c r="G279" t="s">
        <v>80</v>
      </c>
      <c r="H279" s="25">
        <v>10132.304891767964</v>
      </c>
    </row>
    <row r="280" spans="1:8" x14ac:dyDescent="0.3">
      <c r="A280" s="67">
        <v>45630</v>
      </c>
      <c r="B280" t="s">
        <v>10</v>
      </c>
      <c r="C280" t="s">
        <v>105</v>
      </c>
      <c r="D280" t="s">
        <v>106</v>
      </c>
      <c r="E280" t="s">
        <v>107</v>
      </c>
      <c r="F280" t="s">
        <v>79</v>
      </c>
      <c r="G280" t="s">
        <v>80</v>
      </c>
      <c r="H280" s="25">
        <v>9114.27521399951</v>
      </c>
    </row>
    <row r="281" spans="1:8" x14ac:dyDescent="0.3">
      <c r="A281" s="67">
        <v>45630</v>
      </c>
      <c r="B281" t="s">
        <v>11</v>
      </c>
      <c r="C281" t="s">
        <v>105</v>
      </c>
      <c r="D281" t="s">
        <v>106</v>
      </c>
      <c r="E281" t="s">
        <v>107</v>
      </c>
      <c r="F281" t="s">
        <v>81</v>
      </c>
      <c r="G281" t="s">
        <v>82</v>
      </c>
      <c r="H281" s="25">
        <v>164812.08352681209</v>
      </c>
    </row>
    <row r="282" spans="1:8" x14ac:dyDescent="0.3">
      <c r="A282" s="67">
        <v>45630</v>
      </c>
      <c r="B282" t="s">
        <v>13</v>
      </c>
      <c r="C282" t="s">
        <v>105</v>
      </c>
      <c r="D282" t="s">
        <v>106</v>
      </c>
      <c r="E282" t="s">
        <v>107</v>
      </c>
      <c r="F282" t="s">
        <v>81</v>
      </c>
      <c r="G282" t="s">
        <v>82</v>
      </c>
      <c r="H282" s="25">
        <v>28396.867351802641</v>
      </c>
    </row>
    <row r="283" spans="1:8" x14ac:dyDescent="0.3">
      <c r="A283" s="67">
        <v>45630</v>
      </c>
      <c r="B283" t="s">
        <v>12</v>
      </c>
      <c r="C283" t="s">
        <v>105</v>
      </c>
      <c r="D283" t="s">
        <v>106</v>
      </c>
      <c r="E283" t="s">
        <v>107</v>
      </c>
      <c r="F283" t="s">
        <v>81</v>
      </c>
      <c r="G283" t="s">
        <v>82</v>
      </c>
      <c r="H283" s="25">
        <v>637877.79333190748</v>
      </c>
    </row>
    <row r="284" spans="1:8" x14ac:dyDescent="0.3">
      <c r="A284" s="67">
        <v>45630</v>
      </c>
      <c r="B284" t="s">
        <v>14</v>
      </c>
      <c r="C284" t="s">
        <v>105</v>
      </c>
      <c r="D284" t="s">
        <v>106</v>
      </c>
      <c r="E284" t="s">
        <v>107</v>
      </c>
      <c r="F284" t="s">
        <v>81</v>
      </c>
      <c r="G284" t="s">
        <v>82</v>
      </c>
      <c r="H284" s="25">
        <v>32389.319013957222</v>
      </c>
    </row>
    <row r="285" spans="1:8" x14ac:dyDescent="0.3">
      <c r="A285" s="67">
        <v>45630</v>
      </c>
      <c r="B285" t="s">
        <v>18</v>
      </c>
      <c r="C285" t="s">
        <v>105</v>
      </c>
      <c r="D285" t="s">
        <v>106</v>
      </c>
      <c r="E285" t="s">
        <v>107</v>
      </c>
      <c r="F285" t="s">
        <v>81</v>
      </c>
      <c r="G285" t="s">
        <v>82</v>
      </c>
      <c r="H285" s="25">
        <v>13958.684464079031</v>
      </c>
    </row>
    <row r="286" spans="1:8" x14ac:dyDescent="0.3">
      <c r="A286" s="67">
        <v>45630</v>
      </c>
      <c r="B286" t="s">
        <v>19</v>
      </c>
      <c r="C286" t="s">
        <v>105</v>
      </c>
      <c r="D286" t="s">
        <v>106</v>
      </c>
      <c r="E286" t="s">
        <v>107</v>
      </c>
      <c r="F286" t="s">
        <v>81</v>
      </c>
      <c r="G286" t="s">
        <v>82</v>
      </c>
      <c r="H286" s="25">
        <v>136443.20322784584</v>
      </c>
    </row>
    <row r="287" spans="1:8" x14ac:dyDescent="0.3">
      <c r="A287" s="67">
        <v>45630</v>
      </c>
      <c r="B287" t="s">
        <v>10</v>
      </c>
      <c r="C287" t="s">
        <v>105</v>
      </c>
      <c r="D287" t="s">
        <v>106</v>
      </c>
      <c r="E287" t="s">
        <v>107</v>
      </c>
      <c r="F287" t="s">
        <v>81</v>
      </c>
      <c r="G287" t="s">
        <v>82</v>
      </c>
      <c r="H287" s="25">
        <v>102425.53361999443</v>
      </c>
    </row>
    <row r="288" spans="1:8" x14ac:dyDescent="0.3">
      <c r="A288" s="67">
        <v>45630</v>
      </c>
      <c r="B288" t="s">
        <v>9</v>
      </c>
      <c r="C288" t="s">
        <v>105</v>
      </c>
      <c r="D288" t="s">
        <v>106</v>
      </c>
      <c r="E288" t="s">
        <v>107</v>
      </c>
      <c r="F288" t="s">
        <v>83</v>
      </c>
      <c r="G288" t="s">
        <v>84</v>
      </c>
      <c r="H288" s="25">
        <v>17278014.193107221</v>
      </c>
    </row>
    <row r="289" spans="1:8" x14ac:dyDescent="0.3">
      <c r="A289" s="67">
        <v>45630</v>
      </c>
      <c r="B289" t="s">
        <v>11</v>
      </c>
      <c r="C289" t="s">
        <v>105</v>
      </c>
      <c r="D289" t="s">
        <v>106</v>
      </c>
      <c r="E289" t="s">
        <v>107</v>
      </c>
      <c r="F289" t="s">
        <v>83</v>
      </c>
      <c r="G289" t="s">
        <v>84</v>
      </c>
      <c r="H289" s="25">
        <v>20666528.297999837</v>
      </c>
    </row>
    <row r="290" spans="1:8" x14ac:dyDescent="0.3">
      <c r="A290" s="67">
        <v>45630</v>
      </c>
      <c r="B290" t="s">
        <v>13</v>
      </c>
      <c r="C290" t="s">
        <v>105</v>
      </c>
      <c r="D290" t="s">
        <v>106</v>
      </c>
      <c r="E290" t="s">
        <v>107</v>
      </c>
      <c r="F290" t="s">
        <v>83</v>
      </c>
      <c r="G290" t="s">
        <v>84</v>
      </c>
      <c r="H290" s="25">
        <v>5146203.4775059875</v>
      </c>
    </row>
    <row r="291" spans="1:8" x14ac:dyDescent="0.3">
      <c r="A291" s="67">
        <v>45630</v>
      </c>
      <c r="B291" t="s">
        <v>12</v>
      </c>
      <c r="C291" t="s">
        <v>105</v>
      </c>
      <c r="D291" t="s">
        <v>106</v>
      </c>
      <c r="E291" t="s">
        <v>107</v>
      </c>
      <c r="F291" t="s">
        <v>83</v>
      </c>
      <c r="G291" t="s">
        <v>84</v>
      </c>
      <c r="H291" s="25">
        <v>67066105.365016297</v>
      </c>
    </row>
    <row r="292" spans="1:8" x14ac:dyDescent="0.3">
      <c r="A292" s="67">
        <v>45630</v>
      </c>
      <c r="B292" t="s">
        <v>14</v>
      </c>
      <c r="C292" t="s">
        <v>105</v>
      </c>
      <c r="D292" t="s">
        <v>106</v>
      </c>
      <c r="E292" t="s">
        <v>107</v>
      </c>
      <c r="F292" t="s">
        <v>83</v>
      </c>
      <c r="G292" t="s">
        <v>84</v>
      </c>
      <c r="H292" s="25">
        <v>28969862.649351306</v>
      </c>
    </row>
    <row r="293" spans="1:8" x14ac:dyDescent="0.3">
      <c r="A293" s="67">
        <v>45630</v>
      </c>
      <c r="B293" t="s">
        <v>16</v>
      </c>
      <c r="C293" t="s">
        <v>105</v>
      </c>
      <c r="D293" t="s">
        <v>106</v>
      </c>
      <c r="E293" t="s">
        <v>107</v>
      </c>
      <c r="F293" t="s">
        <v>83</v>
      </c>
      <c r="G293" t="s">
        <v>84</v>
      </c>
      <c r="H293" s="25">
        <v>2512572.0699999998</v>
      </c>
    </row>
    <row r="294" spans="1:8" x14ac:dyDescent="0.3">
      <c r="A294" s="67">
        <v>45630</v>
      </c>
      <c r="B294" t="s">
        <v>17</v>
      </c>
      <c r="C294" t="s">
        <v>105</v>
      </c>
      <c r="D294" t="s">
        <v>106</v>
      </c>
      <c r="E294" t="s">
        <v>107</v>
      </c>
      <c r="F294" t="s">
        <v>83</v>
      </c>
      <c r="G294" t="s">
        <v>84</v>
      </c>
      <c r="H294" s="25">
        <v>1692813.78</v>
      </c>
    </row>
    <row r="295" spans="1:8" x14ac:dyDescent="0.3">
      <c r="A295" s="67">
        <v>45630</v>
      </c>
      <c r="B295" t="s">
        <v>15</v>
      </c>
      <c r="C295" t="s">
        <v>105</v>
      </c>
      <c r="D295" t="s">
        <v>106</v>
      </c>
      <c r="E295" t="s">
        <v>107</v>
      </c>
      <c r="F295" t="s">
        <v>83</v>
      </c>
      <c r="G295" t="s">
        <v>84</v>
      </c>
      <c r="H295" s="25">
        <v>45266611.032678649</v>
      </c>
    </row>
    <row r="296" spans="1:8" x14ac:dyDescent="0.3">
      <c r="A296" s="67">
        <v>45630</v>
      </c>
      <c r="B296" t="s">
        <v>18</v>
      </c>
      <c r="C296" t="s">
        <v>105</v>
      </c>
      <c r="D296" t="s">
        <v>106</v>
      </c>
      <c r="E296" t="s">
        <v>107</v>
      </c>
      <c r="F296" t="s">
        <v>83</v>
      </c>
      <c r="G296" t="s">
        <v>84</v>
      </c>
      <c r="H296" s="25">
        <v>816571.62883369322</v>
      </c>
    </row>
    <row r="297" spans="1:8" x14ac:dyDescent="0.3">
      <c r="A297" s="67">
        <v>45630</v>
      </c>
      <c r="B297" t="s">
        <v>20</v>
      </c>
      <c r="C297" t="s">
        <v>105</v>
      </c>
      <c r="D297" t="s">
        <v>106</v>
      </c>
      <c r="E297" t="s">
        <v>107</v>
      </c>
      <c r="F297" t="s">
        <v>83</v>
      </c>
      <c r="G297" t="s">
        <v>84</v>
      </c>
      <c r="H297" s="25">
        <v>1368752.84</v>
      </c>
    </row>
    <row r="298" spans="1:8" x14ac:dyDescent="0.3">
      <c r="A298" s="67">
        <v>45630</v>
      </c>
      <c r="B298" t="s">
        <v>19</v>
      </c>
      <c r="C298" t="s">
        <v>105</v>
      </c>
      <c r="D298" t="s">
        <v>106</v>
      </c>
      <c r="E298" t="s">
        <v>107</v>
      </c>
      <c r="F298" t="s">
        <v>83</v>
      </c>
      <c r="G298" t="s">
        <v>84</v>
      </c>
      <c r="H298" s="25">
        <v>5494264.128269312</v>
      </c>
    </row>
    <row r="299" spans="1:8" x14ac:dyDescent="0.3">
      <c r="A299" s="67">
        <v>45630</v>
      </c>
      <c r="B299" t="s">
        <v>21</v>
      </c>
      <c r="C299" t="s">
        <v>105</v>
      </c>
      <c r="D299" t="s">
        <v>106</v>
      </c>
      <c r="E299" t="s">
        <v>107</v>
      </c>
      <c r="F299" t="s">
        <v>83</v>
      </c>
      <c r="G299" t="s">
        <v>84</v>
      </c>
      <c r="H299" s="25">
        <v>3746906.0062223696</v>
      </c>
    </row>
    <row r="300" spans="1:8" x14ac:dyDescent="0.3">
      <c r="A300" s="67">
        <v>45630</v>
      </c>
      <c r="B300" t="s">
        <v>10</v>
      </c>
      <c r="C300" t="s">
        <v>105</v>
      </c>
      <c r="D300" t="s">
        <v>106</v>
      </c>
      <c r="E300" t="s">
        <v>107</v>
      </c>
      <c r="F300" t="s">
        <v>83</v>
      </c>
      <c r="G300" t="s">
        <v>84</v>
      </c>
      <c r="H300" s="25">
        <v>642367374.6358465</v>
      </c>
    </row>
    <row r="301" spans="1:8" x14ac:dyDescent="0.3">
      <c r="A301" s="67">
        <v>45630</v>
      </c>
      <c r="B301" t="s">
        <v>9</v>
      </c>
      <c r="C301" t="s">
        <v>105</v>
      </c>
      <c r="D301" t="s">
        <v>106</v>
      </c>
      <c r="E301" t="s">
        <v>107</v>
      </c>
      <c r="F301" t="s">
        <v>85</v>
      </c>
      <c r="G301" t="s">
        <v>86</v>
      </c>
      <c r="H301" s="25">
        <v>16898260.990000002</v>
      </c>
    </row>
    <row r="302" spans="1:8" x14ac:dyDescent="0.3">
      <c r="A302" s="67">
        <v>45630</v>
      </c>
      <c r="B302" t="s">
        <v>11</v>
      </c>
      <c r="C302" t="s">
        <v>105</v>
      </c>
      <c r="D302" t="s">
        <v>106</v>
      </c>
      <c r="E302" t="s">
        <v>107</v>
      </c>
      <c r="F302" t="s">
        <v>85</v>
      </c>
      <c r="G302" t="s">
        <v>86</v>
      </c>
      <c r="H302" s="25">
        <v>29956422.310515378</v>
      </c>
    </row>
    <row r="303" spans="1:8" x14ac:dyDescent="0.3">
      <c r="A303" s="67">
        <v>45630</v>
      </c>
      <c r="B303" t="s">
        <v>13</v>
      </c>
      <c r="C303" t="s">
        <v>105</v>
      </c>
      <c r="D303" t="s">
        <v>106</v>
      </c>
      <c r="E303" t="s">
        <v>107</v>
      </c>
      <c r="F303" t="s">
        <v>85</v>
      </c>
      <c r="G303" t="s">
        <v>86</v>
      </c>
      <c r="H303" s="25">
        <v>17373806.565509878</v>
      </c>
    </row>
    <row r="304" spans="1:8" x14ac:dyDescent="0.3">
      <c r="A304" s="67">
        <v>45630</v>
      </c>
      <c r="B304" t="s">
        <v>12</v>
      </c>
      <c r="C304" t="s">
        <v>105</v>
      </c>
      <c r="D304" t="s">
        <v>106</v>
      </c>
      <c r="E304" t="s">
        <v>107</v>
      </c>
      <c r="F304" t="s">
        <v>85</v>
      </c>
      <c r="G304" t="s">
        <v>86</v>
      </c>
      <c r="H304" s="25">
        <v>61029031.766058154</v>
      </c>
    </row>
    <row r="305" spans="1:8" x14ac:dyDescent="0.3">
      <c r="A305" s="67">
        <v>45630</v>
      </c>
      <c r="B305" t="s">
        <v>14</v>
      </c>
      <c r="C305" t="s">
        <v>105</v>
      </c>
      <c r="D305" t="s">
        <v>106</v>
      </c>
      <c r="E305" t="s">
        <v>107</v>
      </c>
      <c r="F305" t="s">
        <v>85</v>
      </c>
      <c r="G305" t="s">
        <v>86</v>
      </c>
      <c r="H305" s="25">
        <v>29589388.7718459</v>
      </c>
    </row>
    <row r="306" spans="1:8" x14ac:dyDescent="0.3">
      <c r="A306" s="67">
        <v>45630</v>
      </c>
      <c r="B306" t="s">
        <v>16</v>
      </c>
      <c r="C306" t="s">
        <v>105</v>
      </c>
      <c r="D306" t="s">
        <v>106</v>
      </c>
      <c r="E306" t="s">
        <v>107</v>
      </c>
      <c r="F306" t="s">
        <v>85</v>
      </c>
      <c r="G306" t="s">
        <v>86</v>
      </c>
      <c r="H306" s="25">
        <v>10084771.800000001</v>
      </c>
    </row>
    <row r="307" spans="1:8" x14ac:dyDescent="0.3">
      <c r="A307" s="67">
        <v>45630</v>
      </c>
      <c r="B307" t="s">
        <v>17</v>
      </c>
      <c r="C307" t="s">
        <v>105</v>
      </c>
      <c r="D307" t="s">
        <v>106</v>
      </c>
      <c r="E307" t="s">
        <v>107</v>
      </c>
      <c r="F307" t="s">
        <v>85</v>
      </c>
      <c r="G307" t="s">
        <v>86</v>
      </c>
      <c r="H307" s="25">
        <v>2347499.3112372165</v>
      </c>
    </row>
    <row r="308" spans="1:8" x14ac:dyDescent="0.3">
      <c r="A308" s="67">
        <v>45630</v>
      </c>
      <c r="B308" t="s">
        <v>15</v>
      </c>
      <c r="C308" t="s">
        <v>105</v>
      </c>
      <c r="D308" t="s">
        <v>106</v>
      </c>
      <c r="E308" t="s">
        <v>107</v>
      </c>
      <c r="F308" t="s">
        <v>85</v>
      </c>
      <c r="G308" t="s">
        <v>86</v>
      </c>
      <c r="H308" s="25">
        <v>62545679.15871235</v>
      </c>
    </row>
    <row r="309" spans="1:8" x14ac:dyDescent="0.3">
      <c r="A309" s="67">
        <v>45630</v>
      </c>
      <c r="B309" t="s">
        <v>18</v>
      </c>
      <c r="C309" t="s">
        <v>105</v>
      </c>
      <c r="D309" t="s">
        <v>106</v>
      </c>
      <c r="E309" t="s">
        <v>107</v>
      </c>
      <c r="F309" t="s">
        <v>85</v>
      </c>
      <c r="G309" t="s">
        <v>86</v>
      </c>
      <c r="H309" s="25">
        <v>3289691.6517088986</v>
      </c>
    </row>
    <row r="310" spans="1:8" x14ac:dyDescent="0.3">
      <c r="A310" s="67">
        <v>45630</v>
      </c>
      <c r="B310" t="s">
        <v>19</v>
      </c>
      <c r="C310" t="s">
        <v>105</v>
      </c>
      <c r="D310" t="s">
        <v>106</v>
      </c>
      <c r="E310" t="s">
        <v>107</v>
      </c>
      <c r="F310" t="s">
        <v>85</v>
      </c>
      <c r="G310" t="s">
        <v>86</v>
      </c>
      <c r="H310" s="25">
        <v>5795429.7802807521</v>
      </c>
    </row>
    <row r="311" spans="1:8" x14ac:dyDescent="0.3">
      <c r="A311" s="67">
        <v>45630</v>
      </c>
      <c r="B311" t="s">
        <v>21</v>
      </c>
      <c r="C311" t="s">
        <v>105</v>
      </c>
      <c r="D311" t="s">
        <v>106</v>
      </c>
      <c r="E311" t="s">
        <v>107</v>
      </c>
      <c r="F311" t="s">
        <v>85</v>
      </c>
      <c r="G311" t="s">
        <v>86</v>
      </c>
      <c r="H311" s="25">
        <v>6874237.6651082803</v>
      </c>
    </row>
    <row r="312" spans="1:8" x14ac:dyDescent="0.3">
      <c r="A312" s="67">
        <v>45630</v>
      </c>
      <c r="B312" t="s">
        <v>10</v>
      </c>
      <c r="C312" t="s">
        <v>105</v>
      </c>
      <c r="D312" t="s">
        <v>106</v>
      </c>
      <c r="E312" t="s">
        <v>107</v>
      </c>
      <c r="F312" t="s">
        <v>85</v>
      </c>
      <c r="G312" t="s">
        <v>86</v>
      </c>
      <c r="H312" s="25">
        <v>846646053.86941397</v>
      </c>
    </row>
    <row r="313" spans="1:8" x14ac:dyDescent="0.3">
      <c r="A313" s="67">
        <v>45630</v>
      </c>
      <c r="B313" t="s">
        <v>9</v>
      </c>
      <c r="C313" t="s">
        <v>105</v>
      </c>
      <c r="D313" t="s">
        <v>106</v>
      </c>
      <c r="E313" t="s">
        <v>107</v>
      </c>
      <c r="F313" t="s">
        <v>87</v>
      </c>
      <c r="G313" t="s">
        <v>88</v>
      </c>
      <c r="H313" s="25">
        <v>41935260.229873501</v>
      </c>
    </row>
    <row r="314" spans="1:8" x14ac:dyDescent="0.3">
      <c r="A314" s="67">
        <v>45630</v>
      </c>
      <c r="B314" t="s">
        <v>11</v>
      </c>
      <c r="C314" t="s">
        <v>105</v>
      </c>
      <c r="D314" t="s">
        <v>106</v>
      </c>
      <c r="E314" t="s">
        <v>107</v>
      </c>
      <c r="F314" t="s">
        <v>87</v>
      </c>
      <c r="G314" t="s">
        <v>88</v>
      </c>
      <c r="H314" s="25">
        <v>61624349.899671301</v>
      </c>
    </row>
    <row r="315" spans="1:8" x14ac:dyDescent="0.3">
      <c r="A315" s="67">
        <v>45630</v>
      </c>
      <c r="B315" t="s">
        <v>13</v>
      </c>
      <c r="C315" t="s">
        <v>105</v>
      </c>
      <c r="D315" t="s">
        <v>106</v>
      </c>
      <c r="E315" t="s">
        <v>107</v>
      </c>
      <c r="F315" t="s">
        <v>87</v>
      </c>
      <c r="G315" t="s">
        <v>88</v>
      </c>
      <c r="H315" s="25">
        <v>16794117.523469977</v>
      </c>
    </row>
    <row r="316" spans="1:8" x14ac:dyDescent="0.3">
      <c r="A316" s="67">
        <v>45630</v>
      </c>
      <c r="B316" t="s">
        <v>12</v>
      </c>
      <c r="C316" t="s">
        <v>105</v>
      </c>
      <c r="D316" t="s">
        <v>106</v>
      </c>
      <c r="E316" t="s">
        <v>107</v>
      </c>
      <c r="F316" t="s">
        <v>87</v>
      </c>
      <c r="G316" t="s">
        <v>88</v>
      </c>
      <c r="H316" s="25">
        <v>192482974.56362665</v>
      </c>
    </row>
    <row r="317" spans="1:8" x14ac:dyDescent="0.3">
      <c r="A317" s="67">
        <v>45630</v>
      </c>
      <c r="B317" t="s">
        <v>14</v>
      </c>
      <c r="C317" t="s">
        <v>105</v>
      </c>
      <c r="D317" t="s">
        <v>106</v>
      </c>
      <c r="E317" t="s">
        <v>107</v>
      </c>
      <c r="F317" t="s">
        <v>87</v>
      </c>
      <c r="G317" t="s">
        <v>88</v>
      </c>
      <c r="H317" s="25">
        <v>90534408.466562942</v>
      </c>
    </row>
    <row r="318" spans="1:8" x14ac:dyDescent="0.3">
      <c r="A318" s="67">
        <v>45630</v>
      </c>
      <c r="B318" t="s">
        <v>16</v>
      </c>
      <c r="C318" t="s">
        <v>105</v>
      </c>
      <c r="D318" t="s">
        <v>106</v>
      </c>
      <c r="E318" t="s">
        <v>107</v>
      </c>
      <c r="F318" t="s">
        <v>87</v>
      </c>
      <c r="G318" t="s">
        <v>88</v>
      </c>
      <c r="H318" s="25">
        <v>10714684.800000001</v>
      </c>
    </row>
    <row r="319" spans="1:8" x14ac:dyDescent="0.3">
      <c r="A319" s="67">
        <v>45630</v>
      </c>
      <c r="B319" t="s">
        <v>17</v>
      </c>
      <c r="C319" t="s">
        <v>105</v>
      </c>
      <c r="D319" t="s">
        <v>106</v>
      </c>
      <c r="E319" t="s">
        <v>107</v>
      </c>
      <c r="F319" t="s">
        <v>87</v>
      </c>
      <c r="G319" t="s">
        <v>88</v>
      </c>
      <c r="H319" s="25">
        <v>5794984.1211978085</v>
      </c>
    </row>
    <row r="320" spans="1:8" x14ac:dyDescent="0.3">
      <c r="A320" s="67">
        <v>45630</v>
      </c>
      <c r="B320" t="s">
        <v>15</v>
      </c>
      <c r="C320" t="s">
        <v>105</v>
      </c>
      <c r="D320" t="s">
        <v>106</v>
      </c>
      <c r="E320" t="s">
        <v>107</v>
      </c>
      <c r="F320" t="s">
        <v>87</v>
      </c>
      <c r="G320" t="s">
        <v>88</v>
      </c>
      <c r="H320" s="25">
        <v>135051433.93038821</v>
      </c>
    </row>
    <row r="321" spans="1:8" x14ac:dyDescent="0.3">
      <c r="A321" s="67">
        <v>45630</v>
      </c>
      <c r="B321" t="s">
        <v>18</v>
      </c>
      <c r="C321" t="s">
        <v>105</v>
      </c>
      <c r="D321" t="s">
        <v>106</v>
      </c>
      <c r="E321" t="s">
        <v>107</v>
      </c>
      <c r="F321" t="s">
        <v>87</v>
      </c>
      <c r="G321" t="s">
        <v>88</v>
      </c>
      <c r="H321" s="25">
        <v>8050533.476015022</v>
      </c>
    </row>
    <row r="322" spans="1:8" x14ac:dyDescent="0.3">
      <c r="A322" s="67">
        <v>45630</v>
      </c>
      <c r="B322" t="s">
        <v>19</v>
      </c>
      <c r="C322" t="s">
        <v>105</v>
      </c>
      <c r="D322" t="s">
        <v>106</v>
      </c>
      <c r="E322" t="s">
        <v>107</v>
      </c>
      <c r="F322" t="s">
        <v>87</v>
      </c>
      <c r="G322" t="s">
        <v>88</v>
      </c>
      <c r="H322" s="25">
        <v>11862728.681903686</v>
      </c>
    </row>
    <row r="323" spans="1:8" x14ac:dyDescent="0.3">
      <c r="A323" s="67">
        <v>45630</v>
      </c>
      <c r="B323" t="s">
        <v>21</v>
      </c>
      <c r="C323" t="s">
        <v>105</v>
      </c>
      <c r="D323" t="s">
        <v>106</v>
      </c>
      <c r="E323" t="s">
        <v>107</v>
      </c>
      <c r="F323" t="s">
        <v>87</v>
      </c>
      <c r="G323" t="s">
        <v>88</v>
      </c>
      <c r="H323" s="25">
        <v>13127341.295215439</v>
      </c>
    </row>
    <row r="324" spans="1:8" x14ac:dyDescent="0.3">
      <c r="A324" s="67">
        <v>45630</v>
      </c>
      <c r="B324" t="s">
        <v>10</v>
      </c>
      <c r="C324" t="s">
        <v>105</v>
      </c>
      <c r="D324" t="s">
        <v>106</v>
      </c>
      <c r="E324" t="s">
        <v>107</v>
      </c>
      <c r="F324" t="s">
        <v>87</v>
      </c>
      <c r="G324" t="s">
        <v>88</v>
      </c>
      <c r="H324" s="25">
        <v>1881194614.0658951</v>
      </c>
    </row>
    <row r="325" spans="1:8" x14ac:dyDescent="0.3">
      <c r="A325" s="67">
        <v>45630</v>
      </c>
      <c r="B325" t="s">
        <v>11</v>
      </c>
      <c r="C325" t="s">
        <v>105</v>
      </c>
      <c r="D325" t="s">
        <v>106</v>
      </c>
      <c r="E325" t="s">
        <v>107</v>
      </c>
      <c r="F325" t="s">
        <v>101</v>
      </c>
      <c r="G325" t="s">
        <v>102</v>
      </c>
      <c r="H325" s="25">
        <v>197538.83310487002</v>
      </c>
    </row>
    <row r="326" spans="1:8" x14ac:dyDescent="0.3">
      <c r="A326" s="67">
        <v>45630</v>
      </c>
      <c r="B326" t="s">
        <v>12</v>
      </c>
      <c r="C326" t="s">
        <v>105</v>
      </c>
      <c r="D326" t="s">
        <v>106</v>
      </c>
      <c r="E326" t="s">
        <v>107</v>
      </c>
      <c r="F326" t="s">
        <v>101</v>
      </c>
      <c r="G326" t="s">
        <v>102</v>
      </c>
      <c r="H326" s="25">
        <v>88150.464700567303</v>
      </c>
    </row>
    <row r="327" spans="1:8" x14ac:dyDescent="0.3">
      <c r="A327" s="67">
        <v>45630</v>
      </c>
      <c r="B327" t="s">
        <v>22</v>
      </c>
      <c r="C327" t="s">
        <v>105</v>
      </c>
      <c r="D327" t="s">
        <v>106</v>
      </c>
      <c r="E327" t="s">
        <v>107</v>
      </c>
      <c r="F327" t="s">
        <v>89</v>
      </c>
      <c r="G327" t="s">
        <v>90</v>
      </c>
      <c r="H327" s="25">
        <v>38306716.829999998</v>
      </c>
    </row>
    <row r="328" spans="1:8" x14ac:dyDescent="0.3">
      <c r="A328" s="67">
        <v>45630</v>
      </c>
      <c r="B328" t="s">
        <v>11</v>
      </c>
      <c r="C328" t="s">
        <v>105</v>
      </c>
      <c r="D328" t="s">
        <v>106</v>
      </c>
      <c r="E328" t="s">
        <v>107</v>
      </c>
      <c r="F328" t="s">
        <v>89</v>
      </c>
      <c r="G328" t="s">
        <v>90</v>
      </c>
      <c r="H328" s="25">
        <v>816372.98509646102</v>
      </c>
    </row>
    <row r="329" spans="1:8" x14ac:dyDescent="0.3">
      <c r="A329" s="67">
        <v>45630</v>
      </c>
      <c r="B329" t="s">
        <v>12</v>
      </c>
      <c r="C329" t="s">
        <v>105</v>
      </c>
      <c r="D329" t="s">
        <v>106</v>
      </c>
      <c r="E329" t="s">
        <v>107</v>
      </c>
      <c r="F329" t="s">
        <v>89</v>
      </c>
      <c r="G329" t="s">
        <v>90</v>
      </c>
      <c r="H329" s="25">
        <v>246767650.03134021</v>
      </c>
    </row>
    <row r="330" spans="1:8" x14ac:dyDescent="0.3">
      <c r="A330" s="67">
        <v>45630</v>
      </c>
      <c r="B330" t="s">
        <v>14</v>
      </c>
      <c r="C330" t="s">
        <v>105</v>
      </c>
      <c r="D330" t="s">
        <v>106</v>
      </c>
      <c r="E330" t="s">
        <v>107</v>
      </c>
      <c r="F330" t="s">
        <v>89</v>
      </c>
      <c r="G330" t="s">
        <v>90</v>
      </c>
      <c r="H330" s="25">
        <v>116660445.74493219</v>
      </c>
    </row>
    <row r="331" spans="1:8" x14ac:dyDescent="0.3">
      <c r="A331" s="67">
        <v>45630</v>
      </c>
      <c r="B331" t="s">
        <v>16</v>
      </c>
      <c r="C331" t="s">
        <v>105</v>
      </c>
      <c r="D331" t="s">
        <v>106</v>
      </c>
      <c r="E331" t="s">
        <v>107</v>
      </c>
      <c r="F331" t="s">
        <v>89</v>
      </c>
      <c r="G331" t="s">
        <v>90</v>
      </c>
      <c r="H331" s="25">
        <v>42354178.579999998</v>
      </c>
    </row>
    <row r="332" spans="1:8" x14ac:dyDescent="0.3">
      <c r="A332" s="67">
        <v>45630</v>
      </c>
      <c r="B332" t="s">
        <v>15</v>
      </c>
      <c r="C332" t="s">
        <v>105</v>
      </c>
      <c r="D332" t="s">
        <v>106</v>
      </c>
      <c r="E332" t="s">
        <v>107</v>
      </c>
      <c r="F332" t="s">
        <v>89</v>
      </c>
      <c r="G332" t="s">
        <v>90</v>
      </c>
      <c r="H332" s="25">
        <v>39392136.82</v>
      </c>
    </row>
    <row r="333" spans="1:8" x14ac:dyDescent="0.3">
      <c r="A333" s="67">
        <v>45630</v>
      </c>
      <c r="B333" t="s">
        <v>19</v>
      </c>
      <c r="C333" t="s">
        <v>105</v>
      </c>
      <c r="D333" t="s">
        <v>106</v>
      </c>
      <c r="E333" t="s">
        <v>107</v>
      </c>
      <c r="F333" t="s">
        <v>89</v>
      </c>
      <c r="G333" t="s">
        <v>90</v>
      </c>
      <c r="H333" s="25">
        <v>43296347.528542101</v>
      </c>
    </row>
    <row r="334" spans="1:8" x14ac:dyDescent="0.3">
      <c r="A334" s="67">
        <v>45630</v>
      </c>
      <c r="B334" t="s">
        <v>10</v>
      </c>
      <c r="C334" t="s">
        <v>105</v>
      </c>
      <c r="D334" t="s">
        <v>106</v>
      </c>
      <c r="E334" t="s">
        <v>107</v>
      </c>
      <c r="F334" t="s">
        <v>89</v>
      </c>
      <c r="G334" t="s">
        <v>90</v>
      </c>
      <c r="H334" s="25">
        <v>329759525.78668946</v>
      </c>
    </row>
    <row r="335" spans="1:8" x14ac:dyDescent="0.3">
      <c r="A335" s="67">
        <v>45630</v>
      </c>
      <c r="B335" t="s">
        <v>13</v>
      </c>
      <c r="C335" t="s">
        <v>105</v>
      </c>
      <c r="D335" t="s">
        <v>106</v>
      </c>
      <c r="E335" t="s">
        <v>107</v>
      </c>
      <c r="F335" t="s">
        <v>91</v>
      </c>
      <c r="G335" t="s">
        <v>92</v>
      </c>
      <c r="H335" s="25">
        <v>1935.8459726370711</v>
      </c>
    </row>
    <row r="336" spans="1:8" x14ac:dyDescent="0.3">
      <c r="A336" s="67">
        <v>45630</v>
      </c>
      <c r="B336" t="s">
        <v>17</v>
      </c>
      <c r="C336" t="s">
        <v>105</v>
      </c>
      <c r="D336" t="s">
        <v>106</v>
      </c>
      <c r="E336" t="s">
        <v>107</v>
      </c>
      <c r="F336" t="s">
        <v>91</v>
      </c>
      <c r="G336" t="s">
        <v>92</v>
      </c>
      <c r="H336" s="25">
        <v>73.487554316998995</v>
      </c>
    </row>
    <row r="337" spans="1:8" x14ac:dyDescent="0.3">
      <c r="A337" s="67">
        <v>45630</v>
      </c>
      <c r="B337" t="s">
        <v>19</v>
      </c>
      <c r="C337" t="s">
        <v>105</v>
      </c>
      <c r="D337" t="s">
        <v>106</v>
      </c>
      <c r="E337" t="s">
        <v>107</v>
      </c>
      <c r="F337" t="s">
        <v>91</v>
      </c>
      <c r="G337" t="s">
        <v>92</v>
      </c>
      <c r="H337" s="25">
        <v>132.821691817627</v>
      </c>
    </row>
    <row r="338" spans="1:8" x14ac:dyDescent="0.3">
      <c r="A338" s="67">
        <v>45630</v>
      </c>
      <c r="B338" t="s">
        <v>10</v>
      </c>
      <c r="C338" t="s">
        <v>105</v>
      </c>
      <c r="D338" t="s">
        <v>106</v>
      </c>
      <c r="E338" t="s">
        <v>107</v>
      </c>
      <c r="F338" t="s">
        <v>91</v>
      </c>
      <c r="G338" t="s">
        <v>92</v>
      </c>
      <c r="H338" s="25">
        <v>760.24027499995896</v>
      </c>
    </row>
    <row r="339" spans="1:8" x14ac:dyDescent="0.3">
      <c r="A339" s="67">
        <v>45630</v>
      </c>
      <c r="B339" t="s">
        <v>9</v>
      </c>
      <c r="C339" t="s">
        <v>105</v>
      </c>
      <c r="D339" t="s">
        <v>106</v>
      </c>
      <c r="E339" t="s">
        <v>107</v>
      </c>
      <c r="F339" t="s">
        <v>64</v>
      </c>
      <c r="G339" t="s">
        <v>65</v>
      </c>
      <c r="H339" s="25">
        <v>50979413.86828915</v>
      </c>
    </row>
    <row r="340" spans="1:8" x14ac:dyDescent="0.3">
      <c r="A340" s="67">
        <v>45630</v>
      </c>
      <c r="B340" t="s">
        <v>11</v>
      </c>
      <c r="C340" t="s">
        <v>105</v>
      </c>
      <c r="D340" t="s">
        <v>106</v>
      </c>
      <c r="E340" t="s">
        <v>107</v>
      </c>
      <c r="F340" t="s">
        <v>64</v>
      </c>
      <c r="G340" t="s">
        <v>65</v>
      </c>
      <c r="H340" s="25">
        <v>70640954.627116889</v>
      </c>
    </row>
    <row r="341" spans="1:8" x14ac:dyDescent="0.3">
      <c r="A341" s="67">
        <v>45630</v>
      </c>
      <c r="B341" t="s">
        <v>13</v>
      </c>
      <c r="C341" t="s">
        <v>105</v>
      </c>
      <c r="D341" t="s">
        <v>106</v>
      </c>
      <c r="E341" t="s">
        <v>107</v>
      </c>
      <c r="F341" t="s">
        <v>64</v>
      </c>
      <c r="G341" t="s">
        <v>65</v>
      </c>
      <c r="H341" s="25">
        <v>24195359.91160157</v>
      </c>
    </row>
    <row r="342" spans="1:8" x14ac:dyDescent="0.3">
      <c r="A342" s="67">
        <v>45630</v>
      </c>
      <c r="B342" t="s">
        <v>12</v>
      </c>
      <c r="C342" t="s">
        <v>105</v>
      </c>
      <c r="D342" t="s">
        <v>106</v>
      </c>
      <c r="E342" t="s">
        <v>107</v>
      </c>
      <c r="F342" t="s">
        <v>64</v>
      </c>
      <c r="G342" t="s">
        <v>65</v>
      </c>
      <c r="H342" s="25">
        <v>236512919.95415026</v>
      </c>
    </row>
    <row r="343" spans="1:8" x14ac:dyDescent="0.3">
      <c r="A343" s="67">
        <v>45630</v>
      </c>
      <c r="B343" t="s">
        <v>14</v>
      </c>
      <c r="C343" t="s">
        <v>105</v>
      </c>
      <c r="D343" t="s">
        <v>106</v>
      </c>
      <c r="E343" t="s">
        <v>107</v>
      </c>
      <c r="F343" t="s">
        <v>64</v>
      </c>
      <c r="G343" t="s">
        <v>65</v>
      </c>
      <c r="H343" s="25">
        <v>108840032.90620209</v>
      </c>
    </row>
    <row r="344" spans="1:8" x14ac:dyDescent="0.3">
      <c r="A344" s="67">
        <v>45630</v>
      </c>
      <c r="B344" t="s">
        <v>16</v>
      </c>
      <c r="C344" t="s">
        <v>105</v>
      </c>
      <c r="D344" t="s">
        <v>106</v>
      </c>
      <c r="E344" t="s">
        <v>107</v>
      </c>
      <c r="F344" t="s">
        <v>64</v>
      </c>
      <c r="G344" t="s">
        <v>65</v>
      </c>
      <c r="H344" s="25">
        <v>13355704.472328126</v>
      </c>
    </row>
    <row r="345" spans="1:8" x14ac:dyDescent="0.3">
      <c r="A345" s="67">
        <v>45630</v>
      </c>
      <c r="B345" t="s">
        <v>17</v>
      </c>
      <c r="C345" t="s">
        <v>105</v>
      </c>
      <c r="D345" t="s">
        <v>106</v>
      </c>
      <c r="E345" t="s">
        <v>107</v>
      </c>
      <c r="F345" t="s">
        <v>64</v>
      </c>
      <c r="G345" t="s">
        <v>65</v>
      </c>
      <c r="H345" s="25">
        <v>5940084.6407080088</v>
      </c>
    </row>
    <row r="346" spans="1:8" x14ac:dyDescent="0.3">
      <c r="A346" s="67">
        <v>45630</v>
      </c>
      <c r="B346" t="s">
        <v>15</v>
      </c>
      <c r="C346" t="s">
        <v>105</v>
      </c>
      <c r="D346" t="s">
        <v>106</v>
      </c>
      <c r="E346" t="s">
        <v>107</v>
      </c>
      <c r="F346" t="s">
        <v>64</v>
      </c>
      <c r="G346" t="s">
        <v>65</v>
      </c>
      <c r="H346" s="25">
        <v>169286598.68518811</v>
      </c>
    </row>
    <row r="347" spans="1:8" x14ac:dyDescent="0.3">
      <c r="A347" s="67">
        <v>45630</v>
      </c>
      <c r="B347" t="s">
        <v>18</v>
      </c>
      <c r="C347" t="s">
        <v>105</v>
      </c>
      <c r="D347" t="s">
        <v>106</v>
      </c>
      <c r="E347" t="s">
        <v>107</v>
      </c>
      <c r="F347" t="s">
        <v>64</v>
      </c>
      <c r="G347" t="s">
        <v>65</v>
      </c>
      <c r="H347" s="25">
        <v>4399946.5058965432</v>
      </c>
    </row>
    <row r="348" spans="1:8" x14ac:dyDescent="0.3">
      <c r="A348" s="67">
        <v>45630</v>
      </c>
      <c r="B348" t="s">
        <v>20</v>
      </c>
      <c r="C348" t="s">
        <v>105</v>
      </c>
      <c r="D348" t="s">
        <v>106</v>
      </c>
      <c r="E348" t="s">
        <v>107</v>
      </c>
      <c r="F348" t="s">
        <v>64</v>
      </c>
      <c r="G348" t="s">
        <v>65</v>
      </c>
      <c r="H348" s="25">
        <v>1501659.66</v>
      </c>
    </row>
    <row r="349" spans="1:8" x14ac:dyDescent="0.3">
      <c r="A349" s="67">
        <v>45630</v>
      </c>
      <c r="B349" t="s">
        <v>19</v>
      </c>
      <c r="C349" t="s">
        <v>105</v>
      </c>
      <c r="D349" t="s">
        <v>106</v>
      </c>
      <c r="E349" t="s">
        <v>107</v>
      </c>
      <c r="F349" t="s">
        <v>64</v>
      </c>
      <c r="G349" t="s">
        <v>65</v>
      </c>
      <c r="H349" s="25">
        <v>26937573.281230733</v>
      </c>
    </row>
    <row r="350" spans="1:8" x14ac:dyDescent="0.3">
      <c r="A350" s="67">
        <v>45630</v>
      </c>
      <c r="B350" t="s">
        <v>21</v>
      </c>
      <c r="C350" t="s">
        <v>105</v>
      </c>
      <c r="D350" t="s">
        <v>106</v>
      </c>
      <c r="E350" t="s">
        <v>107</v>
      </c>
      <c r="F350" t="s">
        <v>64</v>
      </c>
      <c r="G350" t="s">
        <v>65</v>
      </c>
      <c r="H350" s="25">
        <v>9649404.307767354</v>
      </c>
    </row>
    <row r="351" spans="1:8" x14ac:dyDescent="0.3">
      <c r="A351" s="67">
        <v>45630</v>
      </c>
      <c r="B351" t="s">
        <v>10</v>
      </c>
      <c r="C351" t="s">
        <v>105</v>
      </c>
      <c r="D351" t="s">
        <v>106</v>
      </c>
      <c r="E351" t="s">
        <v>107</v>
      </c>
      <c r="F351" t="s">
        <v>64</v>
      </c>
      <c r="G351" t="s">
        <v>65</v>
      </c>
      <c r="H351" s="25">
        <v>2357809291.4781647</v>
      </c>
    </row>
    <row r="352" spans="1:8" x14ac:dyDescent="0.3">
      <c r="A352" s="67">
        <v>45630</v>
      </c>
      <c r="B352" t="s">
        <v>10</v>
      </c>
      <c r="C352" t="s">
        <v>105</v>
      </c>
      <c r="D352" t="s">
        <v>106</v>
      </c>
      <c r="E352" t="s">
        <v>109</v>
      </c>
      <c r="F352" t="s">
        <v>103</v>
      </c>
      <c r="G352" t="s">
        <v>104</v>
      </c>
      <c r="H352" s="25">
        <v>639941636.44000006</v>
      </c>
    </row>
    <row r="353" spans="1:8" x14ac:dyDescent="0.3">
      <c r="A353" s="67">
        <v>45630</v>
      </c>
      <c r="B353" t="s">
        <v>93</v>
      </c>
      <c r="C353" t="s">
        <v>105</v>
      </c>
      <c r="D353" t="s">
        <v>110</v>
      </c>
      <c r="E353" t="s">
        <v>107</v>
      </c>
      <c r="F353" t="s">
        <v>69</v>
      </c>
      <c r="G353" t="s">
        <v>70</v>
      </c>
      <c r="H353" s="25">
        <v>30699381.670000002</v>
      </c>
    </row>
    <row r="354" spans="1:8" x14ac:dyDescent="0.3">
      <c r="A354" s="67">
        <v>45630</v>
      </c>
      <c r="B354" t="s">
        <v>12</v>
      </c>
      <c r="C354" t="s">
        <v>105</v>
      </c>
      <c r="D354" t="s">
        <v>110</v>
      </c>
      <c r="E354" t="s">
        <v>107</v>
      </c>
      <c r="F354" t="s">
        <v>69</v>
      </c>
      <c r="G354" t="s">
        <v>70</v>
      </c>
      <c r="H354" s="25">
        <v>12113277.601807998</v>
      </c>
    </row>
    <row r="355" spans="1:8" x14ac:dyDescent="0.3">
      <c r="A355" s="67">
        <v>45630</v>
      </c>
      <c r="B355" t="s">
        <v>21</v>
      </c>
      <c r="C355" t="s">
        <v>105</v>
      </c>
      <c r="D355" t="s">
        <v>110</v>
      </c>
      <c r="E355" t="s">
        <v>107</v>
      </c>
      <c r="F355" t="s">
        <v>69</v>
      </c>
      <c r="G355" t="s">
        <v>70</v>
      </c>
      <c r="H355" s="25">
        <v>24197913.559999999</v>
      </c>
    </row>
    <row r="356" spans="1:8" x14ac:dyDescent="0.3">
      <c r="A356" s="67">
        <v>45630</v>
      </c>
      <c r="B356" t="s">
        <v>111</v>
      </c>
      <c r="C356" t="s">
        <v>105</v>
      </c>
      <c r="D356" t="s">
        <v>110</v>
      </c>
      <c r="E356" t="s">
        <v>107</v>
      </c>
      <c r="F356" t="s">
        <v>95</v>
      </c>
      <c r="G356" t="s">
        <v>96</v>
      </c>
      <c r="H356" s="25">
        <v>35252890.735619001</v>
      </c>
    </row>
    <row r="357" spans="1:8" x14ac:dyDescent="0.3">
      <c r="A357" s="67">
        <v>45630</v>
      </c>
      <c r="B357" t="s">
        <v>13</v>
      </c>
      <c r="C357" t="s">
        <v>105</v>
      </c>
      <c r="D357" t="s">
        <v>110</v>
      </c>
      <c r="E357" t="s">
        <v>107</v>
      </c>
      <c r="F357" t="s">
        <v>95</v>
      </c>
      <c r="G357" t="s">
        <v>96</v>
      </c>
      <c r="H357" s="25">
        <v>11817537.779558999</v>
      </c>
    </row>
    <row r="358" spans="1:8" x14ac:dyDescent="0.3">
      <c r="A358" s="67">
        <v>45630</v>
      </c>
      <c r="B358" t="s">
        <v>14</v>
      </c>
      <c r="C358" t="s">
        <v>105</v>
      </c>
      <c r="D358" t="s">
        <v>110</v>
      </c>
      <c r="E358" t="s">
        <v>107</v>
      </c>
      <c r="F358" t="s">
        <v>95</v>
      </c>
      <c r="G358" t="s">
        <v>96</v>
      </c>
      <c r="H358" s="25">
        <v>38535948.979999997</v>
      </c>
    </row>
    <row r="359" spans="1:8" x14ac:dyDescent="0.3">
      <c r="A359" s="67">
        <v>45630</v>
      </c>
      <c r="B359" t="s">
        <v>12</v>
      </c>
      <c r="C359" t="s">
        <v>105</v>
      </c>
      <c r="D359" t="s">
        <v>110</v>
      </c>
      <c r="E359" t="s">
        <v>107</v>
      </c>
      <c r="F359" t="s">
        <v>81</v>
      </c>
      <c r="G359" t="s">
        <v>82</v>
      </c>
      <c r="H359" s="25">
        <v>2590.6121179148599</v>
      </c>
    </row>
    <row r="360" spans="1:8" x14ac:dyDescent="0.3">
      <c r="A360" s="67">
        <v>45630</v>
      </c>
      <c r="B360" t="s">
        <v>21</v>
      </c>
      <c r="C360" t="s">
        <v>105</v>
      </c>
      <c r="D360" t="s">
        <v>110</v>
      </c>
      <c r="E360" t="s">
        <v>107</v>
      </c>
      <c r="F360" t="s">
        <v>85</v>
      </c>
      <c r="G360" t="s">
        <v>86</v>
      </c>
      <c r="H360" s="25">
        <v>1994267.3</v>
      </c>
    </row>
    <row r="361" spans="1:8" x14ac:dyDescent="0.3">
      <c r="A361" s="67">
        <v>45630</v>
      </c>
      <c r="B361" t="s">
        <v>9</v>
      </c>
      <c r="C361" t="s">
        <v>105</v>
      </c>
      <c r="D361" t="s">
        <v>110</v>
      </c>
      <c r="E361" t="s">
        <v>107</v>
      </c>
      <c r="F361" t="s">
        <v>87</v>
      </c>
      <c r="G361" t="s">
        <v>88</v>
      </c>
      <c r="H361" s="25">
        <v>1211392.72</v>
      </c>
    </row>
    <row r="362" spans="1:8" x14ac:dyDescent="0.3">
      <c r="A362" s="67">
        <v>45630</v>
      </c>
      <c r="B362" t="s">
        <v>12</v>
      </c>
      <c r="C362" t="s">
        <v>105</v>
      </c>
      <c r="D362" t="s">
        <v>110</v>
      </c>
      <c r="E362" t="s">
        <v>107</v>
      </c>
      <c r="F362" t="s">
        <v>87</v>
      </c>
      <c r="G362" t="s">
        <v>88</v>
      </c>
      <c r="H362" s="25">
        <v>622654.06999999995</v>
      </c>
    </row>
    <row r="363" spans="1:8" x14ac:dyDescent="0.3">
      <c r="A363" s="67">
        <v>45630</v>
      </c>
      <c r="B363" t="s">
        <v>21</v>
      </c>
      <c r="C363" t="s">
        <v>105</v>
      </c>
      <c r="D363" t="s">
        <v>110</v>
      </c>
      <c r="E363" t="s">
        <v>107</v>
      </c>
      <c r="F363" t="s">
        <v>87</v>
      </c>
      <c r="G363" t="s">
        <v>88</v>
      </c>
      <c r="H363" s="25">
        <v>2341232.81</v>
      </c>
    </row>
    <row r="364" spans="1:8" x14ac:dyDescent="0.3">
      <c r="A364" s="67">
        <v>45630</v>
      </c>
      <c r="B364" t="s">
        <v>9</v>
      </c>
      <c r="C364" t="s">
        <v>105</v>
      </c>
      <c r="D364" t="s">
        <v>110</v>
      </c>
      <c r="E364" t="s">
        <v>107</v>
      </c>
      <c r="F364" t="s">
        <v>64</v>
      </c>
      <c r="G364" t="s">
        <v>65</v>
      </c>
      <c r="H364" s="25">
        <v>687583.17</v>
      </c>
    </row>
    <row r="365" spans="1:8" x14ac:dyDescent="0.3">
      <c r="A365" s="67">
        <v>45630</v>
      </c>
      <c r="B365" t="s">
        <v>12</v>
      </c>
      <c r="C365" t="s">
        <v>105</v>
      </c>
      <c r="D365" t="s">
        <v>110</v>
      </c>
      <c r="E365" t="s">
        <v>107</v>
      </c>
      <c r="F365" t="s">
        <v>64</v>
      </c>
      <c r="G365" t="s">
        <v>65</v>
      </c>
      <c r="H365" s="25">
        <v>313664.75952351897</v>
      </c>
    </row>
    <row r="366" spans="1:8" x14ac:dyDescent="0.3">
      <c r="A366" s="67">
        <v>45630</v>
      </c>
      <c r="B366" t="s">
        <v>16</v>
      </c>
      <c r="C366" t="s">
        <v>105</v>
      </c>
      <c r="D366" t="s">
        <v>110</v>
      </c>
      <c r="E366" t="s">
        <v>107</v>
      </c>
      <c r="F366" t="s">
        <v>64</v>
      </c>
      <c r="G366" t="s">
        <v>65</v>
      </c>
      <c r="H366" s="25">
        <v>209025.64</v>
      </c>
    </row>
    <row r="367" spans="1:8" x14ac:dyDescent="0.3">
      <c r="A367" s="67">
        <v>45630</v>
      </c>
      <c r="B367" t="s">
        <v>17</v>
      </c>
      <c r="C367" t="s">
        <v>105</v>
      </c>
      <c r="D367" t="s">
        <v>110</v>
      </c>
      <c r="E367" t="s">
        <v>107</v>
      </c>
      <c r="F367" t="s">
        <v>64</v>
      </c>
      <c r="G367" t="s">
        <v>65</v>
      </c>
      <c r="H367" s="25">
        <v>887797.48</v>
      </c>
    </row>
    <row r="368" spans="1:8" x14ac:dyDescent="0.3">
      <c r="A368" s="67">
        <v>45630</v>
      </c>
      <c r="B368" t="s">
        <v>21</v>
      </c>
      <c r="C368" t="s">
        <v>105</v>
      </c>
      <c r="D368" t="s">
        <v>110</v>
      </c>
      <c r="E368" t="s">
        <v>107</v>
      </c>
      <c r="F368" t="s">
        <v>64</v>
      </c>
      <c r="G368" t="s">
        <v>65</v>
      </c>
      <c r="H368" s="25">
        <v>1907071.77</v>
      </c>
    </row>
    <row r="369" spans="1:8" x14ac:dyDescent="0.3">
      <c r="A369" s="67">
        <v>45630</v>
      </c>
      <c r="B369" t="s">
        <v>10</v>
      </c>
      <c r="C369" t="s">
        <v>105</v>
      </c>
      <c r="D369" t="s">
        <v>112</v>
      </c>
      <c r="E369" t="s">
        <v>107</v>
      </c>
      <c r="F369" t="s">
        <v>67</v>
      </c>
      <c r="G369" t="s">
        <v>68</v>
      </c>
      <c r="H369" s="25">
        <v>336337947.18000001</v>
      </c>
    </row>
    <row r="370" spans="1:8" x14ac:dyDescent="0.3">
      <c r="A370" s="67">
        <v>45630</v>
      </c>
      <c r="B370" t="s">
        <v>10</v>
      </c>
      <c r="C370" t="s">
        <v>105</v>
      </c>
      <c r="D370" t="s">
        <v>112</v>
      </c>
      <c r="E370" t="s">
        <v>107</v>
      </c>
      <c r="F370" t="s">
        <v>99</v>
      </c>
      <c r="G370" t="s">
        <v>100</v>
      </c>
      <c r="H370" s="25">
        <v>297501725.37</v>
      </c>
    </row>
    <row r="371" spans="1:8" x14ac:dyDescent="0.3">
      <c r="A371" s="67">
        <v>45630</v>
      </c>
      <c r="B371" t="s">
        <v>12</v>
      </c>
      <c r="C371" t="s">
        <v>105</v>
      </c>
      <c r="D371" t="s">
        <v>113</v>
      </c>
      <c r="E371" t="s">
        <v>107</v>
      </c>
      <c r="F371" t="s">
        <v>60</v>
      </c>
      <c r="G371" t="s">
        <v>61</v>
      </c>
      <c r="H371" s="25">
        <v>2575867.1788666341</v>
      </c>
    </row>
    <row r="372" spans="1:8" x14ac:dyDescent="0.3">
      <c r="A372" s="67">
        <v>45630</v>
      </c>
      <c r="B372" t="s">
        <v>12</v>
      </c>
      <c r="C372" t="s">
        <v>105</v>
      </c>
      <c r="D372" t="s">
        <v>113</v>
      </c>
      <c r="E372" t="s">
        <v>107</v>
      </c>
      <c r="F372" t="s">
        <v>73</v>
      </c>
      <c r="G372" t="s">
        <v>74</v>
      </c>
      <c r="H372" s="25">
        <v>81557.377594849502</v>
      </c>
    </row>
    <row r="373" spans="1:8" x14ac:dyDescent="0.3">
      <c r="A373" s="67">
        <v>45630</v>
      </c>
      <c r="B373" t="s">
        <v>12</v>
      </c>
      <c r="C373" t="s">
        <v>105</v>
      </c>
      <c r="D373" t="s">
        <v>113</v>
      </c>
      <c r="E373" t="s">
        <v>107</v>
      </c>
      <c r="F373" t="s">
        <v>75</v>
      </c>
      <c r="G373" t="s">
        <v>76</v>
      </c>
      <c r="H373" s="25">
        <v>152891.908306328</v>
      </c>
    </row>
    <row r="374" spans="1:8" x14ac:dyDescent="0.3">
      <c r="A374" s="67">
        <v>45630</v>
      </c>
      <c r="B374" t="s">
        <v>12</v>
      </c>
      <c r="C374" t="s">
        <v>105</v>
      </c>
      <c r="D374" t="s">
        <v>113</v>
      </c>
      <c r="E374" t="s">
        <v>107</v>
      </c>
      <c r="F374" t="s">
        <v>79</v>
      </c>
      <c r="G374" t="s">
        <v>80</v>
      </c>
      <c r="H374" s="25">
        <v>2291.6668537934802</v>
      </c>
    </row>
    <row r="375" spans="1:8" x14ac:dyDescent="0.3">
      <c r="A375" s="67">
        <v>45630</v>
      </c>
      <c r="B375" t="s">
        <v>12</v>
      </c>
      <c r="C375" t="s">
        <v>105</v>
      </c>
      <c r="D375" t="s">
        <v>113</v>
      </c>
      <c r="E375" t="s">
        <v>107</v>
      </c>
      <c r="F375" t="s">
        <v>81</v>
      </c>
      <c r="G375" t="s">
        <v>82</v>
      </c>
      <c r="H375" s="25">
        <v>9952.4261958506504</v>
      </c>
    </row>
    <row r="376" spans="1:8" x14ac:dyDescent="0.3">
      <c r="A376" s="67">
        <v>45630</v>
      </c>
      <c r="B376" t="s">
        <v>12</v>
      </c>
      <c r="C376" t="s">
        <v>105</v>
      </c>
      <c r="D376" t="s">
        <v>113</v>
      </c>
      <c r="E376" t="s">
        <v>107</v>
      </c>
      <c r="F376" t="s">
        <v>83</v>
      </c>
      <c r="G376" t="s">
        <v>84</v>
      </c>
      <c r="H376" s="25">
        <v>19423.296520365799</v>
      </c>
    </row>
    <row r="377" spans="1:8" x14ac:dyDescent="0.3">
      <c r="A377" s="67">
        <v>45630</v>
      </c>
      <c r="B377" t="s">
        <v>12</v>
      </c>
      <c r="C377" t="s">
        <v>105</v>
      </c>
      <c r="D377" t="s">
        <v>113</v>
      </c>
      <c r="E377" t="s">
        <v>107</v>
      </c>
      <c r="F377" t="s">
        <v>85</v>
      </c>
      <c r="G377" t="s">
        <v>86</v>
      </c>
      <c r="H377" s="25">
        <v>41183.001714832797</v>
      </c>
    </row>
    <row r="378" spans="1:8" x14ac:dyDescent="0.3">
      <c r="A378" s="67">
        <v>45630</v>
      </c>
      <c r="B378" t="s">
        <v>12</v>
      </c>
      <c r="C378" t="s">
        <v>105</v>
      </c>
      <c r="D378" t="s">
        <v>113</v>
      </c>
      <c r="E378" t="s">
        <v>107</v>
      </c>
      <c r="F378" t="s">
        <v>87</v>
      </c>
      <c r="G378" t="s">
        <v>88</v>
      </c>
      <c r="H378" s="25">
        <v>4543544.84330058</v>
      </c>
    </row>
    <row r="379" spans="1:8" x14ac:dyDescent="0.3">
      <c r="A379" s="67">
        <v>45630</v>
      </c>
      <c r="B379" t="s">
        <v>12</v>
      </c>
      <c r="C379" t="s">
        <v>105</v>
      </c>
      <c r="D379" t="s">
        <v>113</v>
      </c>
      <c r="E379" t="s">
        <v>107</v>
      </c>
      <c r="F379" t="s">
        <v>64</v>
      </c>
      <c r="G379" t="s">
        <v>65</v>
      </c>
      <c r="H379" s="25">
        <v>2422152.8262207527</v>
      </c>
    </row>
    <row r="380" spans="1:8" x14ac:dyDescent="0.3">
      <c r="A380" s="67">
        <v>45630</v>
      </c>
      <c r="B380" t="s">
        <v>9</v>
      </c>
      <c r="C380" t="s">
        <v>105</v>
      </c>
      <c r="D380" t="s">
        <v>114</v>
      </c>
      <c r="E380" t="s">
        <v>107</v>
      </c>
      <c r="F380" t="s">
        <v>60</v>
      </c>
      <c r="G380" t="s">
        <v>61</v>
      </c>
      <c r="H380" s="25">
        <v>1890589.9</v>
      </c>
    </row>
    <row r="381" spans="1:8" x14ac:dyDescent="0.3">
      <c r="A381" s="67">
        <v>45630</v>
      </c>
      <c r="B381" t="s">
        <v>12</v>
      </c>
      <c r="C381" t="s">
        <v>105</v>
      </c>
      <c r="D381" t="s">
        <v>114</v>
      </c>
      <c r="E381" t="s">
        <v>107</v>
      </c>
      <c r="F381" t="s">
        <v>60</v>
      </c>
      <c r="G381" t="s">
        <v>61</v>
      </c>
      <c r="H381" s="25">
        <v>24228.295512476201</v>
      </c>
    </row>
    <row r="382" spans="1:8" x14ac:dyDescent="0.3">
      <c r="A382" s="67">
        <v>45630</v>
      </c>
      <c r="B382" t="s">
        <v>14</v>
      </c>
      <c r="C382" t="s">
        <v>105</v>
      </c>
      <c r="D382" t="s">
        <v>114</v>
      </c>
      <c r="E382" t="s">
        <v>107</v>
      </c>
      <c r="F382" t="s">
        <v>60</v>
      </c>
      <c r="G382" t="s">
        <v>61</v>
      </c>
      <c r="H382" s="25">
        <v>10729.356563623771</v>
      </c>
    </row>
    <row r="383" spans="1:8" x14ac:dyDescent="0.3">
      <c r="A383" s="67">
        <v>45630</v>
      </c>
      <c r="B383" t="s">
        <v>10</v>
      </c>
      <c r="C383" t="s">
        <v>105</v>
      </c>
      <c r="D383" t="s">
        <v>114</v>
      </c>
      <c r="E383" t="s">
        <v>107</v>
      </c>
      <c r="F383" t="s">
        <v>60</v>
      </c>
      <c r="G383" t="s">
        <v>61</v>
      </c>
      <c r="H383" s="25">
        <v>4272383.75</v>
      </c>
    </row>
    <row r="384" spans="1:8" x14ac:dyDescent="0.3">
      <c r="A384" s="67">
        <v>45630</v>
      </c>
      <c r="B384" t="s">
        <v>10</v>
      </c>
      <c r="C384" t="s">
        <v>105</v>
      </c>
      <c r="D384" t="s">
        <v>114</v>
      </c>
      <c r="E384" t="s">
        <v>107</v>
      </c>
      <c r="F384" t="s">
        <v>99</v>
      </c>
      <c r="G384" t="s">
        <v>100</v>
      </c>
      <c r="H384" s="25">
        <v>42114427.805</v>
      </c>
    </row>
    <row r="385" spans="1:8" x14ac:dyDescent="0.3">
      <c r="A385" s="67">
        <v>45630</v>
      </c>
      <c r="B385" t="s">
        <v>12</v>
      </c>
      <c r="C385" t="s">
        <v>105</v>
      </c>
      <c r="D385" t="s">
        <v>114</v>
      </c>
      <c r="E385" t="s">
        <v>107</v>
      </c>
      <c r="F385" t="s">
        <v>81</v>
      </c>
      <c r="G385" t="s">
        <v>82</v>
      </c>
      <c r="H385" s="25">
        <v>2790.4618773428401</v>
      </c>
    </row>
    <row r="386" spans="1:8" x14ac:dyDescent="0.3">
      <c r="A386" s="67">
        <v>45630</v>
      </c>
      <c r="B386" t="s">
        <v>12</v>
      </c>
      <c r="C386" t="s">
        <v>105</v>
      </c>
      <c r="D386" t="s">
        <v>114</v>
      </c>
      <c r="E386" t="s">
        <v>107</v>
      </c>
      <c r="F386" t="s">
        <v>83</v>
      </c>
      <c r="G386" t="s">
        <v>84</v>
      </c>
      <c r="H386" s="25">
        <v>681623.50402599107</v>
      </c>
    </row>
    <row r="387" spans="1:8" x14ac:dyDescent="0.3">
      <c r="A387" s="67">
        <v>45630</v>
      </c>
      <c r="B387" t="s">
        <v>14</v>
      </c>
      <c r="C387" t="s">
        <v>105</v>
      </c>
      <c r="D387" t="s">
        <v>114</v>
      </c>
      <c r="E387" t="s">
        <v>107</v>
      </c>
      <c r="F387" t="s">
        <v>83</v>
      </c>
      <c r="G387" t="s">
        <v>84</v>
      </c>
      <c r="H387" s="25">
        <v>8237.2044507146984</v>
      </c>
    </row>
    <row r="388" spans="1:8" x14ac:dyDescent="0.3">
      <c r="A388" s="67">
        <v>45630</v>
      </c>
      <c r="B388" t="s">
        <v>10</v>
      </c>
      <c r="C388" t="s">
        <v>105</v>
      </c>
      <c r="D388" t="s">
        <v>114</v>
      </c>
      <c r="E388" t="s">
        <v>107</v>
      </c>
      <c r="F388" t="s">
        <v>83</v>
      </c>
      <c r="G388" t="s">
        <v>84</v>
      </c>
      <c r="H388" s="25">
        <v>9038329.1799999997</v>
      </c>
    </row>
    <row r="389" spans="1:8" x14ac:dyDescent="0.3">
      <c r="A389" s="67">
        <v>45630</v>
      </c>
      <c r="B389" t="s">
        <v>12</v>
      </c>
      <c r="C389" t="s">
        <v>105</v>
      </c>
      <c r="D389" t="s">
        <v>114</v>
      </c>
      <c r="E389" t="s">
        <v>107</v>
      </c>
      <c r="F389" t="s">
        <v>85</v>
      </c>
      <c r="G389" t="s">
        <v>86</v>
      </c>
      <c r="H389" s="25">
        <v>1158240.7032887</v>
      </c>
    </row>
    <row r="390" spans="1:8" x14ac:dyDescent="0.3">
      <c r="A390" s="67">
        <v>45630</v>
      </c>
      <c r="B390" t="s">
        <v>14</v>
      </c>
      <c r="C390" t="s">
        <v>105</v>
      </c>
      <c r="D390" t="s">
        <v>114</v>
      </c>
      <c r="E390" t="s">
        <v>107</v>
      </c>
      <c r="F390" t="s">
        <v>85</v>
      </c>
      <c r="G390" t="s">
        <v>86</v>
      </c>
      <c r="H390" s="25">
        <v>1503338.8885987599</v>
      </c>
    </row>
    <row r="391" spans="1:8" x14ac:dyDescent="0.3">
      <c r="A391" s="67">
        <v>45630</v>
      </c>
      <c r="B391" t="s">
        <v>10</v>
      </c>
      <c r="C391" t="s">
        <v>105</v>
      </c>
      <c r="D391" t="s">
        <v>114</v>
      </c>
      <c r="E391" t="s">
        <v>107</v>
      </c>
      <c r="F391" t="s">
        <v>85</v>
      </c>
      <c r="G391" t="s">
        <v>86</v>
      </c>
      <c r="H391" s="25">
        <v>29833590.790000003</v>
      </c>
    </row>
    <row r="392" spans="1:8" x14ac:dyDescent="0.3">
      <c r="A392" s="67">
        <v>45630</v>
      </c>
      <c r="B392" t="s">
        <v>9</v>
      </c>
      <c r="C392" t="s">
        <v>105</v>
      </c>
      <c r="D392" t="s">
        <v>114</v>
      </c>
      <c r="E392" t="s">
        <v>107</v>
      </c>
      <c r="F392" t="s">
        <v>87</v>
      </c>
      <c r="G392" t="s">
        <v>88</v>
      </c>
      <c r="H392" s="25">
        <v>2616842.23</v>
      </c>
    </row>
    <row r="393" spans="1:8" x14ac:dyDescent="0.3">
      <c r="A393" s="67">
        <v>45630</v>
      </c>
      <c r="B393" t="s">
        <v>12</v>
      </c>
      <c r="C393" t="s">
        <v>105</v>
      </c>
      <c r="D393" t="s">
        <v>114</v>
      </c>
      <c r="E393" t="s">
        <v>107</v>
      </c>
      <c r="F393" t="s">
        <v>87</v>
      </c>
      <c r="G393" t="s">
        <v>88</v>
      </c>
      <c r="H393" s="25">
        <v>2449447.6767939301</v>
      </c>
    </row>
    <row r="394" spans="1:8" x14ac:dyDescent="0.3">
      <c r="A394" s="67">
        <v>45630</v>
      </c>
      <c r="B394" t="s">
        <v>14</v>
      </c>
      <c r="C394" t="s">
        <v>105</v>
      </c>
      <c r="D394" t="s">
        <v>114</v>
      </c>
      <c r="E394" t="s">
        <v>107</v>
      </c>
      <c r="F394" t="s">
        <v>87</v>
      </c>
      <c r="G394" t="s">
        <v>88</v>
      </c>
      <c r="H394" s="25">
        <v>515.80505931791799</v>
      </c>
    </row>
    <row r="395" spans="1:8" x14ac:dyDescent="0.3">
      <c r="A395" s="67">
        <v>45630</v>
      </c>
      <c r="B395" t="s">
        <v>16</v>
      </c>
      <c r="C395" t="s">
        <v>105</v>
      </c>
      <c r="D395" t="s">
        <v>114</v>
      </c>
      <c r="E395" t="s">
        <v>107</v>
      </c>
      <c r="F395" t="s">
        <v>87</v>
      </c>
      <c r="G395" t="s">
        <v>88</v>
      </c>
      <c r="H395" s="25">
        <v>652744.26391198498</v>
      </c>
    </row>
    <row r="396" spans="1:8" x14ac:dyDescent="0.3">
      <c r="A396" s="67">
        <v>45630</v>
      </c>
      <c r="B396" t="s">
        <v>10</v>
      </c>
      <c r="C396" t="s">
        <v>105</v>
      </c>
      <c r="D396" t="s">
        <v>114</v>
      </c>
      <c r="E396" t="s">
        <v>107</v>
      </c>
      <c r="F396" t="s">
        <v>87</v>
      </c>
      <c r="G396" t="s">
        <v>88</v>
      </c>
      <c r="H396" s="25">
        <v>42511620.663831502</v>
      </c>
    </row>
    <row r="397" spans="1:8" x14ac:dyDescent="0.3">
      <c r="A397" s="67">
        <v>45630</v>
      </c>
      <c r="B397" t="s">
        <v>9</v>
      </c>
      <c r="C397" t="s">
        <v>105</v>
      </c>
      <c r="D397" t="s">
        <v>114</v>
      </c>
      <c r="E397" t="s">
        <v>107</v>
      </c>
      <c r="F397" t="s">
        <v>64</v>
      </c>
      <c r="G397" t="s">
        <v>65</v>
      </c>
      <c r="H397" s="25">
        <v>3438539.84</v>
      </c>
    </row>
    <row r="398" spans="1:8" x14ac:dyDescent="0.3">
      <c r="A398" s="67">
        <v>45630</v>
      </c>
      <c r="B398" t="s">
        <v>12</v>
      </c>
      <c r="C398" t="s">
        <v>105</v>
      </c>
      <c r="D398" t="s">
        <v>114</v>
      </c>
      <c r="E398" t="s">
        <v>107</v>
      </c>
      <c r="F398" t="s">
        <v>64</v>
      </c>
      <c r="G398" t="s">
        <v>65</v>
      </c>
      <c r="H398" s="25">
        <v>1205441.3098792851</v>
      </c>
    </row>
    <row r="399" spans="1:8" x14ac:dyDescent="0.3">
      <c r="A399" s="67">
        <v>45630</v>
      </c>
      <c r="B399" t="s">
        <v>14</v>
      </c>
      <c r="C399" t="s">
        <v>105</v>
      </c>
      <c r="D399" t="s">
        <v>114</v>
      </c>
      <c r="E399" t="s">
        <v>107</v>
      </c>
      <c r="F399" t="s">
        <v>64</v>
      </c>
      <c r="G399" t="s">
        <v>65</v>
      </c>
      <c r="H399" s="25">
        <v>797684.564453308</v>
      </c>
    </row>
    <row r="400" spans="1:8" x14ac:dyDescent="0.3">
      <c r="A400" s="67">
        <v>45630</v>
      </c>
      <c r="B400" t="s">
        <v>16</v>
      </c>
      <c r="C400" t="s">
        <v>105</v>
      </c>
      <c r="D400" t="s">
        <v>114</v>
      </c>
      <c r="E400" t="s">
        <v>107</v>
      </c>
      <c r="F400" t="s">
        <v>64</v>
      </c>
      <c r="G400" t="s">
        <v>65</v>
      </c>
      <c r="H400" s="25">
        <v>521262.58684391604</v>
      </c>
    </row>
    <row r="401" spans="1:8" x14ac:dyDescent="0.3">
      <c r="A401" s="67">
        <v>45630</v>
      </c>
      <c r="B401" t="s">
        <v>15</v>
      </c>
      <c r="C401" t="s">
        <v>105</v>
      </c>
      <c r="D401" t="s">
        <v>114</v>
      </c>
      <c r="E401" t="s">
        <v>107</v>
      </c>
      <c r="F401" t="s">
        <v>64</v>
      </c>
      <c r="G401" t="s">
        <v>65</v>
      </c>
      <c r="H401" s="25">
        <v>489599.879883999</v>
      </c>
    </row>
    <row r="402" spans="1:8" x14ac:dyDescent="0.3">
      <c r="A402" s="67">
        <v>45630</v>
      </c>
      <c r="B402" t="s">
        <v>21</v>
      </c>
      <c r="C402" t="s">
        <v>105</v>
      </c>
      <c r="D402" t="s">
        <v>114</v>
      </c>
      <c r="E402" t="s">
        <v>107</v>
      </c>
      <c r="F402" t="s">
        <v>64</v>
      </c>
      <c r="G402" t="s">
        <v>65</v>
      </c>
      <c r="H402" s="25">
        <v>692654.43</v>
      </c>
    </row>
    <row r="403" spans="1:8" x14ac:dyDescent="0.3">
      <c r="A403" s="67">
        <v>45630</v>
      </c>
      <c r="B403" t="s">
        <v>10</v>
      </c>
      <c r="C403" t="s">
        <v>105</v>
      </c>
      <c r="D403" t="s">
        <v>114</v>
      </c>
      <c r="E403" t="s">
        <v>107</v>
      </c>
      <c r="F403" t="s">
        <v>64</v>
      </c>
      <c r="G403" t="s">
        <v>65</v>
      </c>
      <c r="H403" s="25">
        <v>50610913.421517998</v>
      </c>
    </row>
    <row r="404" spans="1:8" x14ac:dyDescent="0.3">
      <c r="A404" s="67">
        <v>45630</v>
      </c>
      <c r="B404" t="s">
        <v>9</v>
      </c>
      <c r="C404" t="s">
        <v>105</v>
      </c>
      <c r="D404" t="s">
        <v>115</v>
      </c>
      <c r="E404" t="s">
        <v>107</v>
      </c>
      <c r="F404" t="s">
        <v>64</v>
      </c>
      <c r="G404" t="s">
        <v>65</v>
      </c>
      <c r="H404" s="25">
        <v>1393414.04</v>
      </c>
    </row>
    <row r="405" spans="1:8" x14ac:dyDescent="0.3">
      <c r="A405" s="67">
        <v>45630</v>
      </c>
      <c r="B405" t="s">
        <v>16</v>
      </c>
      <c r="C405" t="s">
        <v>105</v>
      </c>
      <c r="D405" t="s">
        <v>115</v>
      </c>
      <c r="E405" t="s">
        <v>107</v>
      </c>
      <c r="F405" t="s">
        <v>64</v>
      </c>
      <c r="G405" t="s">
        <v>65</v>
      </c>
      <c r="H405" s="25">
        <v>207052.73</v>
      </c>
    </row>
    <row r="406" spans="1:8" x14ac:dyDescent="0.3">
      <c r="A406" s="67">
        <v>45630</v>
      </c>
      <c r="B406" t="s">
        <v>10</v>
      </c>
      <c r="C406" t="s">
        <v>116</v>
      </c>
      <c r="D406" t="s">
        <v>117</v>
      </c>
      <c r="E406" t="s">
        <v>118</v>
      </c>
      <c r="F406" t="s">
        <v>103</v>
      </c>
      <c r="G406" t="s">
        <v>104</v>
      </c>
      <c r="H406" s="25">
        <v>0</v>
      </c>
    </row>
    <row r="407" spans="1:8" x14ac:dyDescent="0.3">
      <c r="A407" s="67">
        <v>45630</v>
      </c>
      <c r="B407" t="s">
        <v>9</v>
      </c>
      <c r="C407" t="s">
        <v>119</v>
      </c>
      <c r="D407" t="s">
        <v>120</v>
      </c>
      <c r="E407" t="s">
        <v>107</v>
      </c>
      <c r="F407" t="s">
        <v>60</v>
      </c>
      <c r="G407" t="s">
        <v>61</v>
      </c>
      <c r="H407" s="25">
        <v>575858.246407995</v>
      </c>
    </row>
    <row r="408" spans="1:8" x14ac:dyDescent="0.3">
      <c r="A408" s="67">
        <v>45630</v>
      </c>
      <c r="B408" t="s">
        <v>15</v>
      </c>
      <c r="C408" t="s">
        <v>119</v>
      </c>
      <c r="D408" t="s">
        <v>120</v>
      </c>
      <c r="E408" t="s">
        <v>107</v>
      </c>
      <c r="F408" t="s">
        <v>60</v>
      </c>
      <c r="G408" t="s">
        <v>61</v>
      </c>
      <c r="H408" s="25">
        <v>769006.87861463602</v>
      </c>
    </row>
    <row r="409" spans="1:8" x14ac:dyDescent="0.3">
      <c r="A409" s="67">
        <v>45630</v>
      </c>
      <c r="B409" t="s">
        <v>10</v>
      </c>
      <c r="C409" t="s">
        <v>119</v>
      </c>
      <c r="D409" t="s">
        <v>120</v>
      </c>
      <c r="E409" t="s">
        <v>107</v>
      </c>
      <c r="F409" t="s">
        <v>60</v>
      </c>
      <c r="G409" t="s">
        <v>61</v>
      </c>
      <c r="H409" s="25">
        <v>2144461.29374988</v>
      </c>
    </row>
    <row r="410" spans="1:8" x14ac:dyDescent="0.3">
      <c r="A410" s="67">
        <v>45630</v>
      </c>
      <c r="B410" t="s">
        <v>9</v>
      </c>
      <c r="C410" t="s">
        <v>119</v>
      </c>
      <c r="D410" t="s">
        <v>120</v>
      </c>
      <c r="E410" t="s">
        <v>107</v>
      </c>
      <c r="F410" t="s">
        <v>67</v>
      </c>
      <c r="G410" t="s">
        <v>68</v>
      </c>
      <c r="H410" s="25">
        <v>130911774.68341701</v>
      </c>
    </row>
    <row r="411" spans="1:8" x14ac:dyDescent="0.3">
      <c r="A411" s="67">
        <v>45630</v>
      </c>
      <c r="B411" t="s">
        <v>22</v>
      </c>
      <c r="C411" t="s">
        <v>119</v>
      </c>
      <c r="D411" t="s">
        <v>120</v>
      </c>
      <c r="E411" t="s">
        <v>107</v>
      </c>
      <c r="F411" t="s">
        <v>67</v>
      </c>
      <c r="G411" t="s">
        <v>68</v>
      </c>
      <c r="H411" s="25">
        <v>-196466940.00000003</v>
      </c>
    </row>
    <row r="412" spans="1:8" x14ac:dyDescent="0.3">
      <c r="A412" s="67">
        <v>45630</v>
      </c>
      <c r="B412" t="s">
        <v>12</v>
      </c>
      <c r="C412" t="s">
        <v>119</v>
      </c>
      <c r="D412" t="s">
        <v>120</v>
      </c>
      <c r="E412" t="s">
        <v>107</v>
      </c>
      <c r="F412" t="s">
        <v>67</v>
      </c>
      <c r="G412" t="s">
        <v>68</v>
      </c>
      <c r="H412" s="25">
        <v>-303272113.60384417</v>
      </c>
    </row>
    <row r="413" spans="1:8" x14ac:dyDescent="0.3">
      <c r="A413" s="67">
        <v>45630</v>
      </c>
      <c r="B413" t="s">
        <v>14</v>
      </c>
      <c r="C413" t="s">
        <v>119</v>
      </c>
      <c r="D413" t="s">
        <v>120</v>
      </c>
      <c r="E413" t="s">
        <v>107</v>
      </c>
      <c r="F413" t="s">
        <v>67</v>
      </c>
      <c r="G413" t="s">
        <v>68</v>
      </c>
      <c r="H413" s="25">
        <v>-127086521.216693</v>
      </c>
    </row>
    <row r="414" spans="1:8" x14ac:dyDescent="0.3">
      <c r="A414" s="67">
        <v>45630</v>
      </c>
      <c r="B414" t="s">
        <v>16</v>
      </c>
      <c r="C414" t="s">
        <v>119</v>
      </c>
      <c r="D414" t="s">
        <v>120</v>
      </c>
      <c r="E414" t="s">
        <v>107</v>
      </c>
      <c r="F414" t="s">
        <v>67</v>
      </c>
      <c r="G414" t="s">
        <v>68</v>
      </c>
      <c r="H414" s="25">
        <v>-104998899.682724</v>
      </c>
    </row>
    <row r="415" spans="1:8" x14ac:dyDescent="0.3">
      <c r="A415" s="67">
        <v>45630</v>
      </c>
      <c r="B415" t="s">
        <v>15</v>
      </c>
      <c r="C415" t="s">
        <v>119</v>
      </c>
      <c r="D415" t="s">
        <v>120</v>
      </c>
      <c r="E415" t="s">
        <v>107</v>
      </c>
      <c r="F415" t="s">
        <v>67</v>
      </c>
      <c r="G415" t="s">
        <v>68</v>
      </c>
      <c r="H415" s="25">
        <v>447818338.97992295</v>
      </c>
    </row>
    <row r="416" spans="1:8" x14ac:dyDescent="0.3">
      <c r="A416" s="67">
        <v>45630</v>
      </c>
      <c r="B416" t="s">
        <v>10</v>
      </c>
      <c r="C416" t="s">
        <v>119</v>
      </c>
      <c r="D416" t="s">
        <v>120</v>
      </c>
      <c r="E416" t="s">
        <v>107</v>
      </c>
      <c r="F416" t="s">
        <v>67</v>
      </c>
      <c r="G416" t="s">
        <v>68</v>
      </c>
      <c r="H416" s="25">
        <v>1083810737.8611898</v>
      </c>
    </row>
    <row r="417" spans="1:8" x14ac:dyDescent="0.3">
      <c r="A417" s="67">
        <v>45630</v>
      </c>
      <c r="B417" t="s">
        <v>10</v>
      </c>
      <c r="C417" t="s">
        <v>119</v>
      </c>
      <c r="D417" t="s">
        <v>120</v>
      </c>
      <c r="E417" t="s">
        <v>107</v>
      </c>
      <c r="F417" t="s">
        <v>64</v>
      </c>
      <c r="G417" t="s">
        <v>65</v>
      </c>
      <c r="H417" s="25">
        <v>14382740.319749201</v>
      </c>
    </row>
    <row r="418" spans="1:8" x14ac:dyDescent="0.3">
      <c r="A418" s="67">
        <v>45630</v>
      </c>
      <c r="B418" t="s">
        <v>22</v>
      </c>
      <c r="C418" t="s">
        <v>121</v>
      </c>
      <c r="D418" t="s">
        <v>121</v>
      </c>
      <c r="F418" t="s">
        <v>64</v>
      </c>
      <c r="G418" t="s">
        <v>65</v>
      </c>
      <c r="H418" s="25">
        <v>0</v>
      </c>
    </row>
    <row r="419" spans="1:8" x14ac:dyDescent="0.3">
      <c r="A419" s="67">
        <v>45630</v>
      </c>
      <c r="B419" t="s">
        <v>10</v>
      </c>
      <c r="C419" t="s">
        <v>121</v>
      </c>
      <c r="D419" t="s">
        <v>121</v>
      </c>
      <c r="F419" t="s">
        <v>64</v>
      </c>
      <c r="G419" t="s">
        <v>65</v>
      </c>
      <c r="H419" s="25">
        <v>0</v>
      </c>
    </row>
    <row r="420" spans="1:8" x14ac:dyDescent="0.3">
      <c r="A420" s="67">
        <v>45630</v>
      </c>
      <c r="B420" t="s">
        <v>94</v>
      </c>
      <c r="C420" t="s">
        <v>121</v>
      </c>
      <c r="D420" t="s">
        <v>122</v>
      </c>
      <c r="F420" t="s">
        <v>69</v>
      </c>
      <c r="G420" t="s">
        <v>70</v>
      </c>
      <c r="H420" s="25">
        <v>0</v>
      </c>
    </row>
    <row r="421" spans="1:8" x14ac:dyDescent="0.3">
      <c r="A421" s="67">
        <v>45630</v>
      </c>
      <c r="B421" t="s">
        <v>10</v>
      </c>
      <c r="C421" t="s">
        <v>121</v>
      </c>
      <c r="D421" t="s">
        <v>122</v>
      </c>
      <c r="F421" t="s">
        <v>69</v>
      </c>
      <c r="G421" t="s">
        <v>70</v>
      </c>
      <c r="H421" s="25">
        <v>0</v>
      </c>
    </row>
    <row r="422" spans="1:8" x14ac:dyDescent="0.3">
      <c r="A422" s="67">
        <v>45630</v>
      </c>
      <c r="B422" t="s">
        <v>22</v>
      </c>
      <c r="C422" t="s">
        <v>121</v>
      </c>
      <c r="D422" t="s">
        <v>122</v>
      </c>
      <c r="F422" t="s">
        <v>95</v>
      </c>
      <c r="G422" t="s">
        <v>96</v>
      </c>
      <c r="H422" s="25">
        <v>0</v>
      </c>
    </row>
    <row r="423" spans="1:8" x14ac:dyDescent="0.3">
      <c r="A423" s="67">
        <v>45630</v>
      </c>
      <c r="B423" t="s">
        <v>10</v>
      </c>
      <c r="C423" t="s">
        <v>121</v>
      </c>
      <c r="D423" t="s">
        <v>122</v>
      </c>
      <c r="F423" t="s">
        <v>95</v>
      </c>
      <c r="G423" t="s">
        <v>96</v>
      </c>
      <c r="H423" s="25">
        <v>0</v>
      </c>
    </row>
    <row r="424" spans="1:8" x14ac:dyDescent="0.3">
      <c r="A424" s="67">
        <v>45630</v>
      </c>
      <c r="B424" t="s">
        <v>22</v>
      </c>
      <c r="C424" t="s">
        <v>121</v>
      </c>
      <c r="D424" t="s">
        <v>122</v>
      </c>
      <c r="F424" t="s">
        <v>99</v>
      </c>
      <c r="G424" t="s">
        <v>100</v>
      </c>
      <c r="H424" s="25">
        <v>0</v>
      </c>
    </row>
    <row r="425" spans="1:8" x14ac:dyDescent="0.3">
      <c r="A425" s="67">
        <v>45630</v>
      </c>
      <c r="B425" t="s">
        <v>10</v>
      </c>
      <c r="C425" t="s">
        <v>121</v>
      </c>
      <c r="D425" t="s">
        <v>122</v>
      </c>
      <c r="F425" t="s">
        <v>99</v>
      </c>
      <c r="G425" t="s">
        <v>100</v>
      </c>
      <c r="H425" s="25">
        <v>0</v>
      </c>
    </row>
    <row r="426" spans="1:8" x14ac:dyDescent="0.3">
      <c r="A426" s="67">
        <v>45630</v>
      </c>
      <c r="B426" t="s">
        <v>22</v>
      </c>
      <c r="C426" t="s">
        <v>121</v>
      </c>
      <c r="D426" t="s">
        <v>122</v>
      </c>
      <c r="F426" t="s">
        <v>83</v>
      </c>
      <c r="G426" t="s">
        <v>84</v>
      </c>
      <c r="H426" s="25">
        <v>215976.98</v>
      </c>
    </row>
    <row r="427" spans="1:8" x14ac:dyDescent="0.3">
      <c r="A427" s="67">
        <v>45630</v>
      </c>
      <c r="B427" t="s">
        <v>14</v>
      </c>
      <c r="C427" t="s">
        <v>121</v>
      </c>
      <c r="D427" t="s">
        <v>122</v>
      </c>
      <c r="F427" t="s">
        <v>83</v>
      </c>
      <c r="G427" t="s">
        <v>84</v>
      </c>
      <c r="H427" s="25">
        <v>0</v>
      </c>
    </row>
    <row r="428" spans="1:8" x14ac:dyDescent="0.3">
      <c r="A428" s="67">
        <v>45630</v>
      </c>
      <c r="B428" t="s">
        <v>15</v>
      </c>
      <c r="C428" t="s">
        <v>121</v>
      </c>
      <c r="D428" t="s">
        <v>122</v>
      </c>
      <c r="F428" t="s">
        <v>83</v>
      </c>
      <c r="G428" t="s">
        <v>84</v>
      </c>
      <c r="H428" s="25">
        <v>-182450.3</v>
      </c>
    </row>
    <row r="429" spans="1:8" x14ac:dyDescent="0.3">
      <c r="A429" s="67">
        <v>45630</v>
      </c>
      <c r="B429" t="s">
        <v>10</v>
      </c>
      <c r="C429" t="s">
        <v>121</v>
      </c>
      <c r="D429" t="s">
        <v>122</v>
      </c>
      <c r="F429" t="s">
        <v>83</v>
      </c>
      <c r="G429" t="s">
        <v>84</v>
      </c>
      <c r="H429" s="25">
        <v>-33094.620000000003</v>
      </c>
    </row>
    <row r="430" spans="1:8" x14ac:dyDescent="0.3">
      <c r="A430" s="67">
        <v>45630</v>
      </c>
      <c r="B430" t="s">
        <v>9</v>
      </c>
      <c r="C430" t="s">
        <v>121</v>
      </c>
      <c r="D430" t="s">
        <v>122</v>
      </c>
      <c r="F430" t="s">
        <v>85</v>
      </c>
      <c r="G430" t="s">
        <v>86</v>
      </c>
      <c r="H430" s="25">
        <v>574600.76</v>
      </c>
    </row>
    <row r="431" spans="1:8" x14ac:dyDescent="0.3">
      <c r="A431" s="67">
        <v>45630</v>
      </c>
      <c r="B431" t="s">
        <v>12</v>
      </c>
      <c r="C431" t="s">
        <v>121</v>
      </c>
      <c r="D431" t="s">
        <v>122</v>
      </c>
      <c r="F431" t="s">
        <v>85</v>
      </c>
      <c r="G431" t="s">
        <v>86</v>
      </c>
      <c r="H431" s="25">
        <v>-1372228.19</v>
      </c>
    </row>
    <row r="432" spans="1:8" x14ac:dyDescent="0.3">
      <c r="A432" s="67">
        <v>45630</v>
      </c>
      <c r="B432" t="s">
        <v>14</v>
      </c>
      <c r="C432" t="s">
        <v>121</v>
      </c>
      <c r="D432" t="s">
        <v>122</v>
      </c>
      <c r="F432" t="s">
        <v>85</v>
      </c>
      <c r="G432" t="s">
        <v>86</v>
      </c>
      <c r="H432" s="25">
        <v>919346.21</v>
      </c>
    </row>
    <row r="433" spans="1:8" x14ac:dyDescent="0.3">
      <c r="A433" s="67">
        <v>45630</v>
      </c>
      <c r="B433" t="s">
        <v>15</v>
      </c>
      <c r="C433" t="s">
        <v>121</v>
      </c>
      <c r="D433" t="s">
        <v>122</v>
      </c>
      <c r="F433" t="s">
        <v>85</v>
      </c>
      <c r="G433" t="s">
        <v>86</v>
      </c>
      <c r="H433" s="25">
        <v>-1102964.43</v>
      </c>
    </row>
    <row r="434" spans="1:8" x14ac:dyDescent="0.3">
      <c r="A434" s="67">
        <v>45630</v>
      </c>
      <c r="B434" t="s">
        <v>18</v>
      </c>
      <c r="C434" t="s">
        <v>121</v>
      </c>
      <c r="D434" t="s">
        <v>122</v>
      </c>
      <c r="F434" t="s">
        <v>85</v>
      </c>
      <c r="G434" t="s">
        <v>86</v>
      </c>
      <c r="H434" s="25">
        <v>-246453.32</v>
      </c>
    </row>
    <row r="435" spans="1:8" x14ac:dyDescent="0.3">
      <c r="A435" s="67">
        <v>45630</v>
      </c>
      <c r="B435" t="s">
        <v>19</v>
      </c>
      <c r="C435" t="s">
        <v>121</v>
      </c>
      <c r="D435" t="s">
        <v>122</v>
      </c>
      <c r="F435" t="s">
        <v>85</v>
      </c>
      <c r="G435" t="s">
        <v>86</v>
      </c>
      <c r="H435" s="25">
        <v>-3557168.49</v>
      </c>
    </row>
    <row r="436" spans="1:8" x14ac:dyDescent="0.3">
      <c r="A436" s="67">
        <v>45630</v>
      </c>
      <c r="B436" t="s">
        <v>21</v>
      </c>
      <c r="C436" t="s">
        <v>121</v>
      </c>
      <c r="D436" t="s">
        <v>122</v>
      </c>
      <c r="F436" t="s">
        <v>85</v>
      </c>
      <c r="G436" t="s">
        <v>86</v>
      </c>
      <c r="H436" s="25">
        <v>319676.5</v>
      </c>
    </row>
    <row r="437" spans="1:8" x14ac:dyDescent="0.3">
      <c r="A437" s="67">
        <v>45630</v>
      </c>
      <c r="B437" t="s">
        <v>10</v>
      </c>
      <c r="C437" t="s">
        <v>121</v>
      </c>
      <c r="D437" t="s">
        <v>122</v>
      </c>
      <c r="F437" t="s">
        <v>85</v>
      </c>
      <c r="G437" t="s">
        <v>86</v>
      </c>
      <c r="H437" s="25">
        <v>4470720.66</v>
      </c>
    </row>
    <row r="438" spans="1:8" x14ac:dyDescent="0.3">
      <c r="A438" s="67">
        <v>45630</v>
      </c>
      <c r="B438" t="s">
        <v>15</v>
      </c>
      <c r="C438" t="s">
        <v>121</v>
      </c>
      <c r="D438" t="s">
        <v>122</v>
      </c>
      <c r="F438" t="s">
        <v>89</v>
      </c>
      <c r="G438" t="s">
        <v>90</v>
      </c>
      <c r="H438" s="25">
        <v>0</v>
      </c>
    </row>
    <row r="439" spans="1:8" x14ac:dyDescent="0.3">
      <c r="A439" s="67">
        <v>45630</v>
      </c>
      <c r="B439" t="s">
        <v>10</v>
      </c>
      <c r="C439" t="s">
        <v>121</v>
      </c>
      <c r="D439" t="s">
        <v>122</v>
      </c>
      <c r="F439" t="s">
        <v>89</v>
      </c>
      <c r="G439" t="s">
        <v>90</v>
      </c>
      <c r="H439" s="25">
        <v>0</v>
      </c>
    </row>
    <row r="440" spans="1:8" x14ac:dyDescent="0.3">
      <c r="A440" s="67">
        <v>45630</v>
      </c>
      <c r="B440" t="s">
        <v>9</v>
      </c>
      <c r="C440" t="s">
        <v>121</v>
      </c>
      <c r="D440" t="s">
        <v>122</v>
      </c>
      <c r="F440" t="s">
        <v>64</v>
      </c>
      <c r="G440" t="s">
        <v>65</v>
      </c>
      <c r="H440" s="25">
        <v>-1757723.22</v>
      </c>
    </row>
    <row r="441" spans="1:8" x14ac:dyDescent="0.3">
      <c r="A441" s="67">
        <v>45630</v>
      </c>
      <c r="B441" t="s">
        <v>11</v>
      </c>
      <c r="C441" t="s">
        <v>121</v>
      </c>
      <c r="D441" t="s">
        <v>122</v>
      </c>
      <c r="F441" t="s">
        <v>64</v>
      </c>
      <c r="G441" t="s">
        <v>65</v>
      </c>
      <c r="H441" s="25">
        <v>-2343075.81</v>
      </c>
    </row>
    <row r="442" spans="1:8" x14ac:dyDescent="0.3">
      <c r="A442" s="67">
        <v>45630</v>
      </c>
      <c r="B442" t="s">
        <v>13</v>
      </c>
      <c r="C442" t="s">
        <v>121</v>
      </c>
      <c r="D442" t="s">
        <v>122</v>
      </c>
      <c r="F442" t="s">
        <v>64</v>
      </c>
      <c r="G442" t="s">
        <v>65</v>
      </c>
      <c r="H442" s="25">
        <v>-758613.72</v>
      </c>
    </row>
    <row r="443" spans="1:8" x14ac:dyDescent="0.3">
      <c r="A443" s="67">
        <v>45630</v>
      </c>
      <c r="B443" t="s">
        <v>12</v>
      </c>
      <c r="C443" t="s">
        <v>121</v>
      </c>
      <c r="D443" t="s">
        <v>122</v>
      </c>
      <c r="F443" t="s">
        <v>64</v>
      </c>
      <c r="G443" t="s">
        <v>65</v>
      </c>
      <c r="H443" s="25">
        <v>-7360325.71</v>
      </c>
    </row>
    <row r="444" spans="1:8" x14ac:dyDescent="0.3">
      <c r="A444" s="67">
        <v>45630</v>
      </c>
      <c r="B444" t="s">
        <v>14</v>
      </c>
      <c r="C444" t="s">
        <v>121</v>
      </c>
      <c r="D444" t="s">
        <v>122</v>
      </c>
      <c r="F444" t="s">
        <v>64</v>
      </c>
      <c r="G444" t="s">
        <v>65</v>
      </c>
      <c r="H444" s="25">
        <v>-3409432.22</v>
      </c>
    </row>
    <row r="445" spans="1:8" x14ac:dyDescent="0.3">
      <c r="A445" s="67">
        <v>45630</v>
      </c>
      <c r="B445" t="s">
        <v>16</v>
      </c>
      <c r="C445" t="s">
        <v>121</v>
      </c>
      <c r="D445" t="s">
        <v>122</v>
      </c>
      <c r="F445" t="s">
        <v>64</v>
      </c>
      <c r="G445" t="s">
        <v>65</v>
      </c>
      <c r="H445" s="25">
        <v>-434929.94</v>
      </c>
    </row>
    <row r="446" spans="1:8" x14ac:dyDescent="0.3">
      <c r="A446" s="67">
        <v>45630</v>
      </c>
      <c r="B446" t="s">
        <v>17</v>
      </c>
      <c r="C446" t="s">
        <v>121</v>
      </c>
      <c r="D446" t="s">
        <v>122</v>
      </c>
      <c r="F446" t="s">
        <v>64</v>
      </c>
      <c r="G446" t="s">
        <v>65</v>
      </c>
      <c r="H446" s="25">
        <v>-100844.53</v>
      </c>
    </row>
    <row r="447" spans="1:8" x14ac:dyDescent="0.3">
      <c r="A447" s="67">
        <v>45630</v>
      </c>
      <c r="B447" t="s">
        <v>15</v>
      </c>
      <c r="C447" t="s">
        <v>121</v>
      </c>
      <c r="D447" t="s">
        <v>122</v>
      </c>
      <c r="F447" t="s">
        <v>64</v>
      </c>
      <c r="G447" t="s">
        <v>65</v>
      </c>
      <c r="H447" s="25">
        <v>-5273924.62</v>
      </c>
    </row>
    <row r="448" spans="1:8" x14ac:dyDescent="0.3">
      <c r="A448" s="67">
        <v>45630</v>
      </c>
      <c r="B448" t="s">
        <v>18</v>
      </c>
      <c r="C448" t="s">
        <v>121</v>
      </c>
      <c r="D448" t="s">
        <v>122</v>
      </c>
      <c r="F448" t="s">
        <v>64</v>
      </c>
      <c r="G448" t="s">
        <v>65</v>
      </c>
      <c r="H448" s="25">
        <v>-136386.15</v>
      </c>
    </row>
    <row r="449" spans="1:8" x14ac:dyDescent="0.3">
      <c r="A449" s="67">
        <v>45630</v>
      </c>
      <c r="B449" t="s">
        <v>20</v>
      </c>
      <c r="C449" t="s">
        <v>121</v>
      </c>
      <c r="D449" t="s">
        <v>122</v>
      </c>
      <c r="F449" t="s">
        <v>64</v>
      </c>
      <c r="G449" t="s">
        <v>65</v>
      </c>
      <c r="H449" s="25">
        <v>-47401.54</v>
      </c>
    </row>
    <row r="450" spans="1:8" x14ac:dyDescent="0.3">
      <c r="A450" s="67">
        <v>45630</v>
      </c>
      <c r="B450" t="s">
        <v>19</v>
      </c>
      <c r="C450" t="s">
        <v>121</v>
      </c>
      <c r="D450" t="s">
        <v>122</v>
      </c>
      <c r="F450" t="s">
        <v>64</v>
      </c>
      <c r="G450" t="s">
        <v>65</v>
      </c>
      <c r="H450" s="25">
        <v>-722939.04</v>
      </c>
    </row>
    <row r="451" spans="1:8" x14ac:dyDescent="0.3">
      <c r="A451" s="67">
        <v>45630</v>
      </c>
      <c r="B451" t="s">
        <v>21</v>
      </c>
      <c r="C451" t="s">
        <v>121</v>
      </c>
      <c r="D451" t="s">
        <v>122</v>
      </c>
      <c r="F451" t="s">
        <v>64</v>
      </c>
      <c r="G451" t="s">
        <v>65</v>
      </c>
      <c r="H451" s="25">
        <v>-305583.03000000003</v>
      </c>
    </row>
    <row r="452" spans="1:8" x14ac:dyDescent="0.3">
      <c r="A452" s="67">
        <v>45630</v>
      </c>
      <c r="B452" t="s">
        <v>10</v>
      </c>
      <c r="C452" t="s">
        <v>121</v>
      </c>
      <c r="D452" t="s">
        <v>122</v>
      </c>
      <c r="F452" t="s">
        <v>64</v>
      </c>
      <c r="G452" t="s">
        <v>65</v>
      </c>
      <c r="H452" s="25">
        <v>22699938.300000001</v>
      </c>
    </row>
    <row r="453" spans="1:8" x14ac:dyDescent="0.3">
      <c r="A453" s="67">
        <v>45630</v>
      </c>
      <c r="B453" t="s">
        <v>10</v>
      </c>
      <c r="C453" t="s">
        <v>123</v>
      </c>
      <c r="D453" t="s">
        <v>117</v>
      </c>
      <c r="E453" t="s">
        <v>59</v>
      </c>
      <c r="F453" t="s">
        <v>64</v>
      </c>
      <c r="G453" t="s">
        <v>65</v>
      </c>
      <c r="H453" s="25">
        <v>0</v>
      </c>
    </row>
    <row r="454" spans="1:8" x14ac:dyDescent="0.3">
      <c r="A454" s="67">
        <v>45630</v>
      </c>
      <c r="B454" t="s">
        <v>10</v>
      </c>
      <c r="C454" t="s">
        <v>123</v>
      </c>
      <c r="D454" t="s">
        <v>161</v>
      </c>
      <c r="E454" t="s">
        <v>59</v>
      </c>
      <c r="F454" t="s">
        <v>67</v>
      </c>
      <c r="G454" t="s">
        <v>68</v>
      </c>
      <c r="H454" s="25">
        <v>12612245.510000002</v>
      </c>
    </row>
    <row r="455" spans="1:8" x14ac:dyDescent="0.3">
      <c r="A455" s="67">
        <v>45630</v>
      </c>
      <c r="B455" t="s">
        <v>22</v>
      </c>
      <c r="C455" t="s">
        <v>123</v>
      </c>
      <c r="D455" t="s">
        <v>124</v>
      </c>
      <c r="E455" t="s">
        <v>59</v>
      </c>
      <c r="F455" t="s">
        <v>67</v>
      </c>
      <c r="G455" t="s">
        <v>68</v>
      </c>
      <c r="H455" s="25">
        <v>9227454.129999999</v>
      </c>
    </row>
    <row r="456" spans="1:8" x14ac:dyDescent="0.3">
      <c r="A456" s="67">
        <v>45630</v>
      </c>
      <c r="B456" t="s">
        <v>10</v>
      </c>
      <c r="C456" t="s">
        <v>123</v>
      </c>
      <c r="D456" t="s">
        <v>124</v>
      </c>
      <c r="E456" t="s">
        <v>59</v>
      </c>
      <c r="F456" t="s">
        <v>67</v>
      </c>
      <c r="G456" t="s">
        <v>68</v>
      </c>
      <c r="H456" s="25">
        <v>667585127.14999998</v>
      </c>
    </row>
    <row r="457" spans="1:8" x14ac:dyDescent="0.3">
      <c r="A457" s="67">
        <v>45630</v>
      </c>
      <c r="B457" t="s">
        <v>22</v>
      </c>
      <c r="C457" t="s">
        <v>123</v>
      </c>
      <c r="D457" t="s">
        <v>124</v>
      </c>
      <c r="E457" t="s">
        <v>59</v>
      </c>
      <c r="F457" t="s">
        <v>71</v>
      </c>
      <c r="G457" t="s">
        <v>72</v>
      </c>
      <c r="H457" s="25">
        <v>1017665.16</v>
      </c>
    </row>
    <row r="458" spans="1:8" x14ac:dyDescent="0.3">
      <c r="A458" s="67">
        <v>45630</v>
      </c>
      <c r="B458" t="s">
        <v>10</v>
      </c>
      <c r="C458" t="s">
        <v>123</v>
      </c>
      <c r="D458" t="s">
        <v>124</v>
      </c>
      <c r="E458" t="s">
        <v>59</v>
      </c>
      <c r="F458" t="s">
        <v>71</v>
      </c>
      <c r="G458" t="s">
        <v>72</v>
      </c>
      <c r="H458" s="25">
        <v>6110321.6799999997</v>
      </c>
    </row>
    <row r="459" spans="1:8" x14ac:dyDescent="0.3">
      <c r="A459" s="67">
        <v>45630</v>
      </c>
      <c r="B459" t="s">
        <v>10</v>
      </c>
      <c r="C459" t="s">
        <v>123</v>
      </c>
      <c r="D459" t="s">
        <v>124</v>
      </c>
      <c r="E459" t="s">
        <v>59</v>
      </c>
      <c r="F459" t="s">
        <v>64</v>
      </c>
      <c r="G459" t="s">
        <v>65</v>
      </c>
      <c r="H459" s="25">
        <v>21708491.660000004</v>
      </c>
    </row>
    <row r="460" spans="1:8" x14ac:dyDescent="0.3">
      <c r="A460" s="67">
        <v>45630</v>
      </c>
      <c r="B460" t="s">
        <v>9</v>
      </c>
      <c r="C460" t="s">
        <v>125</v>
      </c>
      <c r="D460" t="s">
        <v>126</v>
      </c>
      <c r="F460" t="s">
        <v>60</v>
      </c>
      <c r="G460" t="s">
        <v>61</v>
      </c>
      <c r="H460" s="25">
        <v>-578425.90640799503</v>
      </c>
    </row>
    <row r="461" spans="1:8" x14ac:dyDescent="0.3">
      <c r="A461" s="67">
        <v>45630</v>
      </c>
      <c r="B461" t="s">
        <v>15</v>
      </c>
      <c r="C461" t="s">
        <v>125</v>
      </c>
      <c r="D461" t="s">
        <v>126</v>
      </c>
      <c r="F461" t="s">
        <v>60</v>
      </c>
      <c r="G461" t="s">
        <v>61</v>
      </c>
      <c r="H461" s="25">
        <v>-770929.99861463602</v>
      </c>
    </row>
    <row r="462" spans="1:8" x14ac:dyDescent="0.3">
      <c r="A462" s="67">
        <v>45630</v>
      </c>
      <c r="B462" t="s">
        <v>10</v>
      </c>
      <c r="C462" t="s">
        <v>125</v>
      </c>
      <c r="D462" t="s">
        <v>126</v>
      </c>
      <c r="F462" t="s">
        <v>60</v>
      </c>
      <c r="G462" t="s">
        <v>61</v>
      </c>
      <c r="H462" s="25">
        <v>-2132068.27374988</v>
      </c>
    </row>
    <row r="463" spans="1:8" x14ac:dyDescent="0.3">
      <c r="A463" s="67">
        <v>45630</v>
      </c>
      <c r="B463" t="s">
        <v>9</v>
      </c>
      <c r="C463" t="s">
        <v>125</v>
      </c>
      <c r="D463" t="s">
        <v>126</v>
      </c>
      <c r="F463" t="s">
        <v>67</v>
      </c>
      <c r="G463" t="s">
        <v>68</v>
      </c>
      <c r="H463" s="25">
        <v>-131516903.663417</v>
      </c>
    </row>
    <row r="464" spans="1:8" x14ac:dyDescent="0.3">
      <c r="A464" s="67">
        <v>45630</v>
      </c>
      <c r="B464" t="s">
        <v>22</v>
      </c>
      <c r="C464" t="s">
        <v>125</v>
      </c>
      <c r="D464" t="s">
        <v>126</v>
      </c>
      <c r="F464" t="s">
        <v>67</v>
      </c>
      <c r="G464" t="s">
        <v>68</v>
      </c>
      <c r="H464" s="25">
        <v>196645859.99999997</v>
      </c>
    </row>
    <row r="465" spans="1:8" x14ac:dyDescent="0.3">
      <c r="A465" s="67">
        <v>45630</v>
      </c>
      <c r="B465" t="s">
        <v>12</v>
      </c>
      <c r="C465" t="s">
        <v>125</v>
      </c>
      <c r="D465" t="s">
        <v>126</v>
      </c>
      <c r="F465" t="s">
        <v>67</v>
      </c>
      <c r="G465" t="s">
        <v>68</v>
      </c>
      <c r="H465" s="25">
        <v>301169347.11384422</v>
      </c>
    </row>
    <row r="466" spans="1:8" x14ac:dyDescent="0.3">
      <c r="A466" s="67">
        <v>45630</v>
      </c>
      <c r="B466" t="s">
        <v>14</v>
      </c>
      <c r="C466" t="s">
        <v>125</v>
      </c>
      <c r="D466" t="s">
        <v>126</v>
      </c>
      <c r="F466" t="s">
        <v>67</v>
      </c>
      <c r="G466" t="s">
        <v>68</v>
      </c>
      <c r="H466" s="25">
        <v>127566621.406693</v>
      </c>
    </row>
    <row r="467" spans="1:8" x14ac:dyDescent="0.3">
      <c r="A467" s="67">
        <v>45630</v>
      </c>
      <c r="B467" t="s">
        <v>16</v>
      </c>
      <c r="C467" t="s">
        <v>125</v>
      </c>
      <c r="D467" t="s">
        <v>126</v>
      </c>
      <c r="F467" t="s">
        <v>67</v>
      </c>
      <c r="G467" t="s">
        <v>68</v>
      </c>
      <c r="H467" s="25">
        <v>104940641.332724</v>
      </c>
    </row>
    <row r="468" spans="1:8" x14ac:dyDescent="0.3">
      <c r="A468" s="67">
        <v>45630</v>
      </c>
      <c r="B468" t="s">
        <v>15</v>
      </c>
      <c r="C468" t="s">
        <v>125</v>
      </c>
      <c r="D468" t="s">
        <v>126</v>
      </c>
      <c r="F468" t="s">
        <v>67</v>
      </c>
      <c r="G468" t="s">
        <v>68</v>
      </c>
      <c r="H468" s="25">
        <v>-449150360.16992301</v>
      </c>
    </row>
    <row r="469" spans="1:8" x14ac:dyDescent="0.3">
      <c r="A469" s="67">
        <v>45630</v>
      </c>
      <c r="B469" t="s">
        <v>10</v>
      </c>
      <c r="C469" t="s">
        <v>125</v>
      </c>
      <c r="D469" t="s">
        <v>126</v>
      </c>
      <c r="F469" t="s">
        <v>67</v>
      </c>
      <c r="G469" t="s">
        <v>68</v>
      </c>
      <c r="H469" s="25">
        <v>-1077551076.96119</v>
      </c>
    </row>
    <row r="470" spans="1:8" x14ac:dyDescent="0.3">
      <c r="A470" s="67">
        <v>45630</v>
      </c>
      <c r="B470" t="s">
        <v>10</v>
      </c>
      <c r="C470" t="s">
        <v>125</v>
      </c>
      <c r="D470" t="s">
        <v>126</v>
      </c>
      <c r="F470" t="s">
        <v>64</v>
      </c>
      <c r="G470" t="s">
        <v>65</v>
      </c>
      <c r="H470" s="25">
        <v>-14379640.969749201</v>
      </c>
    </row>
  </sheetData>
  <phoneticPr fontId="9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7D223-A47F-45DE-A36F-1F5B32A7E703}">
  <sheetPr codeName="Sheet2"/>
  <dimension ref="A1:B16"/>
  <sheetViews>
    <sheetView workbookViewId="0">
      <selection activeCell="A16" sqref="A16"/>
    </sheetView>
  </sheetViews>
  <sheetFormatPr defaultRowHeight="14.4" x14ac:dyDescent="0.3"/>
  <cols>
    <col min="1" max="1" width="22.88671875" bestFit="1" customWidth="1"/>
    <col min="2" max="2" width="21.6640625" bestFit="1" customWidth="1"/>
  </cols>
  <sheetData>
    <row r="1" spans="1:2" x14ac:dyDescent="0.3">
      <c r="A1" t="s">
        <v>31</v>
      </c>
      <c r="B1" t="s">
        <v>32</v>
      </c>
    </row>
    <row r="2" spans="1:2" x14ac:dyDescent="0.3">
      <c r="A2" t="s">
        <v>33</v>
      </c>
      <c r="B2" t="s">
        <v>34</v>
      </c>
    </row>
    <row r="3" spans="1:2" x14ac:dyDescent="0.3">
      <c r="A3" t="s">
        <v>35</v>
      </c>
      <c r="B3" t="s">
        <v>36</v>
      </c>
    </row>
    <row r="4" spans="1:2" x14ac:dyDescent="0.3">
      <c r="A4" t="s">
        <v>28</v>
      </c>
      <c r="B4" t="s">
        <v>28</v>
      </c>
    </row>
    <row r="5" spans="1:2" x14ac:dyDescent="0.3">
      <c r="A5" t="s">
        <v>37</v>
      </c>
      <c r="B5" t="s">
        <v>38</v>
      </c>
    </row>
    <row r="6" spans="1:2" x14ac:dyDescent="0.3">
      <c r="A6" s="71" t="s">
        <v>30</v>
      </c>
      <c r="B6" t="s">
        <v>29</v>
      </c>
    </row>
    <row r="7" spans="1:2" x14ac:dyDescent="0.3">
      <c r="A7" t="s">
        <v>40</v>
      </c>
      <c r="B7" t="s">
        <v>39</v>
      </c>
    </row>
    <row r="8" spans="1:2" x14ac:dyDescent="0.3">
      <c r="A8" t="s">
        <v>42</v>
      </c>
      <c r="B8" t="s">
        <v>41</v>
      </c>
    </row>
    <row r="9" spans="1:2" x14ac:dyDescent="0.3">
      <c r="A9" t="s">
        <v>44</v>
      </c>
      <c r="B9" t="s">
        <v>43</v>
      </c>
    </row>
    <row r="10" spans="1:2" x14ac:dyDescent="0.3">
      <c r="A10" t="s">
        <v>47</v>
      </c>
      <c r="B10" t="s">
        <v>46</v>
      </c>
    </row>
    <row r="11" spans="1:2" x14ac:dyDescent="0.3">
      <c r="A11" t="s">
        <v>49</v>
      </c>
      <c r="B11" t="s">
        <v>48</v>
      </c>
    </row>
    <row r="12" spans="1:2" x14ac:dyDescent="0.3">
      <c r="A12" t="s">
        <v>51</v>
      </c>
      <c r="B12" t="s">
        <v>50</v>
      </c>
    </row>
    <row r="13" spans="1:2" x14ac:dyDescent="0.3">
      <c r="A13" t="s">
        <v>53</v>
      </c>
      <c r="B13" t="s">
        <v>52</v>
      </c>
    </row>
    <row r="14" spans="1:2" x14ac:dyDescent="0.3">
      <c r="A14" t="s">
        <v>57</v>
      </c>
      <c r="B14" t="s">
        <v>56</v>
      </c>
    </row>
    <row r="15" spans="1:2" x14ac:dyDescent="0.3">
      <c r="A15" s="71" t="s">
        <v>143</v>
      </c>
      <c r="B15" t="s">
        <v>142</v>
      </c>
    </row>
    <row r="16" spans="1:2" x14ac:dyDescent="0.3">
      <c r="A16" s="1" t="s">
        <v>157</v>
      </c>
      <c r="B16" t="s">
        <v>156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030F745F8F75B42810A74260285B88D" ma:contentTypeVersion="10" ma:contentTypeDescription="Create a new document." ma:contentTypeScope="" ma:versionID="413ceaf3d925d3c27a919e9b70cb9c4a">
  <xsd:schema xmlns:xsd="http://www.w3.org/2001/XMLSchema" xmlns:xs="http://www.w3.org/2001/XMLSchema" xmlns:p="http://schemas.microsoft.com/office/2006/metadata/properties" xmlns:ns2="e5fb52c0-88b9-40ed-ba6f-0357e6608479" targetNamespace="http://schemas.microsoft.com/office/2006/metadata/properties" ma:root="true" ma:fieldsID="128e64b8e5bc64eac83c928a29d7d64b" ns2:_="">
    <xsd:import namespace="e5fb52c0-88b9-40ed-ba6f-0357e660847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fb52c0-88b9-40ed-ba6f-0357e66084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69C5391-52A4-45CA-8835-5EC58BBB881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D999FE6-5377-44D0-922D-E2D71CC2EF8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5fb52c0-88b9-40ed-ba6f-0357e660847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F0F772A-14BD-4AA8-8D5C-DE8807E8B56B}">
  <ds:schemaRefs>
    <ds:schemaRef ds:uri="http://schemas.openxmlformats.org/package/2006/metadata/core-properties"/>
    <ds:schemaRef ds:uri="http://schemas.microsoft.com/office/2006/metadata/properties"/>
    <ds:schemaRef ds:uri="http://www.w3.org/XML/1998/namespace"/>
    <ds:schemaRef ds:uri="http://purl.org/dc/dcmitype/"/>
    <ds:schemaRef ds:uri="e5fb52c0-88b9-40ed-ba6f-0357e6608479"/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Exposure</vt:lpstr>
      <vt:lpstr>Data</vt:lpstr>
      <vt:lpstr>Mapping</vt:lpstr>
    </vt:vector>
  </TitlesOfParts>
  <Manager/>
  <Company>OPB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Ghosh, Shanto</dc:creator>
  <cp:keywords/>
  <dc:description/>
  <cp:lastModifiedBy>Ji, Roxanna</cp:lastModifiedBy>
  <cp:revision/>
  <dcterms:created xsi:type="dcterms:W3CDTF">2017-03-02T14:37:10Z</dcterms:created>
  <dcterms:modified xsi:type="dcterms:W3CDTF">2024-12-05T14:35:52Z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0x0101002030F745F8F75B42810A74260285B88D</vt:lpwstr>
  </property>
  <property fmtid="{D5CDD505-2E9C-101B-9397-08002B2CF9AE}" pid="3" name="AuthorIds_UIVersion_15872">
    <vt:lpwstr>22</vt:lpwstr>
  </property>
  <property fmtid="{D5CDD505-2E9C-101B-9397-08002B2CF9AE}" pid="4" name="Workbook id">
    <vt:lpwstr>6da09b7d-76f0-456b-9d53-88205ff2667f</vt:lpwstr>
  </property>
  <property fmtid="{D5CDD505-2E9C-101B-9397-08002B2CF9AE}" pid="5" name="Workbook type">
    <vt:lpwstr>Custom</vt:lpwstr>
  </property>
  <property fmtid="{D5CDD505-2E9C-101B-9397-08002B2CF9AE}" pid="6" name="Workbook version">
    <vt:lpwstr>Custom</vt:lpwstr>
  </property>
</Properties>
</file>