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amir/Documents/תרגולים/הנדסת נתונים/תרגול ראשון- אקסל/"/>
    </mc:Choice>
  </mc:AlternateContent>
  <xr:revisionPtr revIDLastSave="0" documentId="13_ncr:1_{8FB0CC6C-F22F-0A4D-A961-FD6B27FF8312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Transfer Saga" sheetId="8" r:id="rId1"/>
    <sheet name="PS" sheetId="11" r:id="rId2"/>
    <sheet name="Continents" sheetId="9" r:id="rId3"/>
    <sheet name="pivot" sheetId="15" r:id="rId4"/>
  </sheets>
  <definedNames>
    <definedName name="_xlnm._FilterDatabase" localSheetId="0" hidden="1">'Transfer Saga'!$A$1:$H$20</definedName>
    <definedName name="_xlchart.v1.0" hidden="1">'Transfer Saga'!$G$2:$G$20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" i="8"/>
  <c r="L2" i="8" a="1"/>
  <c r="L2" i="8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" i="8"/>
  <c r="F22" i="8"/>
  <c r="D22" i="8"/>
  <c r="D21" i="8"/>
  <c r="G22" i="8"/>
  <c r="G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<sst xmlns="http://schemas.openxmlformats.org/spreadsheetml/2006/main" count="176" uniqueCount="86">
  <si>
    <t>Player's Name</t>
  </si>
  <si>
    <t>Pos.</t>
  </si>
  <si>
    <t>From Club</t>
  </si>
  <si>
    <t>To Club</t>
  </si>
  <si>
    <t>Year</t>
  </si>
  <si>
    <t xml:space="preserve">Zinedine Zidane </t>
  </si>
  <si>
    <t>AM</t>
  </si>
  <si>
    <t xml:space="preserve">Luis Figo </t>
  </si>
  <si>
    <t>RW</t>
  </si>
  <si>
    <t xml:space="preserve">Hernan Crespo </t>
  </si>
  <si>
    <t>ST</t>
  </si>
  <si>
    <t xml:space="preserve">Gianluigi Buffon </t>
  </si>
  <si>
    <t>GK</t>
  </si>
  <si>
    <t xml:space="preserve">Christian Vieri </t>
  </si>
  <si>
    <t xml:space="preserve">Andriy Shevchenko </t>
  </si>
  <si>
    <t xml:space="preserve">Rio Ferdinand </t>
  </si>
  <si>
    <t>CD</t>
  </si>
  <si>
    <t xml:space="preserve">Gaizka Mendieta </t>
  </si>
  <si>
    <t>MF</t>
  </si>
  <si>
    <t xml:space="preserve">Ronaldo </t>
  </si>
  <si>
    <t xml:space="preserve">Juan Veron </t>
  </si>
  <si>
    <t xml:space="preserve">Rui Costa </t>
  </si>
  <si>
    <t xml:space="preserve">Pavel Nedved </t>
  </si>
  <si>
    <t xml:space="preserve">Mickael Essien </t>
  </si>
  <si>
    <t>DM</t>
  </si>
  <si>
    <t xml:space="preserve">Didier Drogba </t>
  </si>
  <si>
    <t xml:space="preserve">Nicolas Anelka </t>
  </si>
  <si>
    <t xml:space="preserve">Denilson </t>
  </si>
  <si>
    <t>LW</t>
  </si>
  <si>
    <t xml:space="preserve">Lilian Thuram </t>
  </si>
  <si>
    <t xml:space="preserve">Claudio Lopez </t>
  </si>
  <si>
    <t xml:space="preserve">Gabriel Batistuta </t>
  </si>
  <si>
    <t xml:space="preserve">Juventus </t>
  </si>
  <si>
    <t>Barcelona</t>
  </si>
  <si>
    <t>Italy</t>
  </si>
  <si>
    <t>Spain</t>
  </si>
  <si>
    <t>From country</t>
  </si>
  <si>
    <t xml:space="preserve">Fiorentina [old] </t>
  </si>
  <si>
    <t>England</t>
  </si>
  <si>
    <t>France</t>
  </si>
  <si>
    <t>Brazil</t>
  </si>
  <si>
    <t>To country</t>
  </si>
  <si>
    <t xml:space="preserve">Parma </t>
  </si>
  <si>
    <t>Lazio</t>
  </si>
  <si>
    <t xml:space="preserve">AC Milan </t>
  </si>
  <si>
    <t xml:space="preserve">Leeds United </t>
  </si>
  <si>
    <t>Valencia</t>
  </si>
  <si>
    <t xml:space="preserve">Inter Milan </t>
  </si>
  <si>
    <t xml:space="preserve">Lyon </t>
  </si>
  <si>
    <t xml:space="preserve">Marseille </t>
  </si>
  <si>
    <t>Fiorentina [old]</t>
  </si>
  <si>
    <t xml:space="preserve">Sao Paulo </t>
  </si>
  <si>
    <t xml:space="preserve">Arsenal </t>
  </si>
  <si>
    <t xml:space="preserve">Valencia </t>
  </si>
  <si>
    <t>Parma</t>
  </si>
  <si>
    <t>Real Madrid</t>
  </si>
  <si>
    <t>Inter Milan</t>
  </si>
  <si>
    <t>Chelsea</t>
  </si>
  <si>
    <t>Real Betis</t>
  </si>
  <si>
    <t>Manchester United</t>
  </si>
  <si>
    <t>AS Roma</t>
  </si>
  <si>
    <t>Fee (Million en-GB)</t>
  </si>
  <si>
    <t>continent</t>
  </si>
  <si>
    <t>country</t>
  </si>
  <si>
    <t>America</t>
  </si>
  <si>
    <t>Europe</t>
  </si>
  <si>
    <t>A1</t>
  </si>
  <si>
    <t>$A$1</t>
  </si>
  <si>
    <t>$A1</t>
  </si>
  <si>
    <t>A$1</t>
  </si>
  <si>
    <t>פרמטר</t>
  </si>
  <si>
    <t>קיבוע של תא</t>
  </si>
  <si>
    <t>קיבוע של עמודה</t>
  </si>
  <si>
    <t>קיבוע של שורה</t>
  </si>
  <si>
    <t>ללא קיבוע, דינמי</t>
  </si>
  <si>
    <t>To country lower</t>
  </si>
  <si>
    <t>parameter</t>
  </si>
  <si>
    <t>if</t>
  </si>
  <si>
    <t>len</t>
  </si>
  <si>
    <t>Row Labels</t>
  </si>
  <si>
    <t>Grand Total</t>
  </si>
  <si>
    <t>Count of Player's Name</t>
  </si>
  <si>
    <t>Column Labels</t>
  </si>
  <si>
    <t>(All)</t>
  </si>
  <si>
    <t>vlookup- continent</t>
  </si>
  <si>
    <t>Sum of Fee (Million en-GB)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</si>
</sst>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₪&quot;* #,##0.00_);_(&quot;₪&quot;* \(#,##0.00\);_(&quot;₪&quot;* &quot;-&quot;??_);_(@_)"/>
    <numFmt numFmtId="164" formatCode="_-[$£-809]* #,##0.00_-;\-[$£-809]* #,##0.00_-;_-[$£-809]* &quot;-&quot;??_-;_-@_-"/>
    <numFmt numFmtId="165" formatCode="_-[$£-809]* #,##0.0_-;\-[$£-809]* #,##0.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1" applyNumberFormat="1" applyFont="1" applyAlignme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5" fontId="0" fillId="0" borderId="0" xfId="1" applyNumberFormat="1" applyFont="1" applyAlignment="1"/>
    <xf numFmtId="0" fontId="0" fillId="0" borderId="0" xfId="0" applyNumberFormat="1" applyAlignment="1"/>
    <xf numFmtId="164" fontId="0" fillId="0" borderId="0" xfId="0" applyNumberFormat="1" applyAlignment="1"/>
    <xf numFmtId="0" fontId="2" fillId="2" borderId="0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165" fontId="0" fillId="0" borderId="1" xfId="0" applyNumberFormat="1" applyBorder="1" applyAlignment="1"/>
    <xf numFmtId="0" fontId="0" fillId="3" borderId="0" xfId="0" applyNumberFormat="1" applyFill="1" applyAlignment="1"/>
    <xf numFmtId="0" fontId="0" fillId="3" borderId="0" xfId="0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 to player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'Transfer Saga'!$A$2:$A$20</c:f>
              <c:strCache>
                <c:ptCount val="19"/>
                <c:pt idx="0">
                  <c:v>Zinedine Zidane </c:v>
                </c:pt>
                <c:pt idx="1">
                  <c:v>Juan Veron </c:v>
                </c:pt>
                <c:pt idx="2">
                  <c:v>Rui Costa </c:v>
                </c:pt>
                <c:pt idx="3">
                  <c:v>Rio Ferdinand </c:v>
                </c:pt>
                <c:pt idx="4">
                  <c:v>Lilian Thuram </c:v>
                </c:pt>
                <c:pt idx="5">
                  <c:v>Mickael Essien </c:v>
                </c:pt>
                <c:pt idx="6">
                  <c:v>Gianluigi Buffon </c:v>
                </c:pt>
                <c:pt idx="7">
                  <c:v>Denilson </c:v>
                </c:pt>
                <c:pt idx="8">
                  <c:v>Gaizka Mendieta </c:v>
                </c:pt>
                <c:pt idx="9">
                  <c:v>Pavel Nedved </c:v>
                </c:pt>
                <c:pt idx="10">
                  <c:v>Luis Figo </c:v>
                </c:pt>
                <c:pt idx="11">
                  <c:v>Hernan Crespo </c:v>
                </c:pt>
                <c:pt idx="12">
                  <c:v>Christian Vieri </c:v>
                </c:pt>
                <c:pt idx="13">
                  <c:v>Andriy Shevchenko </c:v>
                </c:pt>
                <c:pt idx="14">
                  <c:v>Ronaldo </c:v>
                </c:pt>
                <c:pt idx="15">
                  <c:v>Didier Drogba </c:v>
                </c:pt>
                <c:pt idx="16">
                  <c:v>Nicolas Anelka </c:v>
                </c:pt>
                <c:pt idx="17">
                  <c:v>Claudio Lopez </c:v>
                </c:pt>
                <c:pt idx="18">
                  <c:v>Gabriel Batistuta </c:v>
                </c:pt>
              </c:strCache>
            </c:strRef>
          </c:cat>
          <c:val>
            <c:numRef>
              <c:f>'Transfer Saga'!$G$2:$G$20</c:f>
              <c:numCache>
                <c:formatCode>_-[$£-809]* #,##0.0_-;\-[$£-809]* #,##0.0_-;_-[$£-809]* "-"??_-;_-@_-</c:formatCode>
                <c:ptCount val="19"/>
                <c:pt idx="0">
                  <c:v>45.62</c:v>
                </c:pt>
                <c:pt idx="1">
                  <c:v>28.1</c:v>
                </c:pt>
                <c:pt idx="2">
                  <c:v>28</c:v>
                </c:pt>
                <c:pt idx="3">
                  <c:v>29.1</c:v>
                </c:pt>
                <c:pt idx="4">
                  <c:v>22</c:v>
                </c:pt>
                <c:pt idx="5">
                  <c:v>24.43</c:v>
                </c:pt>
                <c:pt idx="6">
                  <c:v>32.6</c:v>
                </c:pt>
                <c:pt idx="7">
                  <c:v>22</c:v>
                </c:pt>
                <c:pt idx="8">
                  <c:v>29</c:v>
                </c:pt>
                <c:pt idx="9">
                  <c:v>25.5</c:v>
                </c:pt>
                <c:pt idx="10">
                  <c:v>37</c:v>
                </c:pt>
                <c:pt idx="11">
                  <c:v>35.5</c:v>
                </c:pt>
                <c:pt idx="12">
                  <c:v>32</c:v>
                </c:pt>
                <c:pt idx="13">
                  <c:v>30</c:v>
                </c:pt>
                <c:pt idx="14">
                  <c:v>28.49</c:v>
                </c:pt>
                <c:pt idx="15">
                  <c:v>24</c:v>
                </c:pt>
                <c:pt idx="16">
                  <c:v>23.5</c:v>
                </c:pt>
                <c:pt idx="17">
                  <c:v>22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8-C749-B1C3-368D7D16F6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95402528"/>
        <c:axId val="1495404160"/>
      </c:barChart>
      <c:catAx>
        <c:axId val="149540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95404160"/>
        <c:crosses val="autoZero"/>
        <c:auto val="1"/>
        <c:lblAlgn val="ctr"/>
        <c:lblOffset val="100"/>
        <c:noMultiLvlLbl val="0"/>
      </c:catAx>
      <c:valAx>
        <c:axId val="14954041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_([$£-809]* #,##0_);_([$£-809]* \(#,##0\);_([$£-809]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9540252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[Transfer Saga raw func.xlsx]pivot!PivotTable5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pivot!$B$5:$B$13</c:f>
              <c:numCache>
                <c:formatCode>General</c:formatCode>
                <c:ptCount val="8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C-D94C-A574-BC18C043170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CD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pivot!$C$5:$C$13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BC-D94C-A574-BC18C043170E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DM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pivot!$D$5:$D$13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BC-D94C-A574-BC18C043170E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GK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pivot!$E$5:$E$13</c:f>
              <c:numCache>
                <c:formatCode>General</c:formatCode>
                <c:ptCount val="8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BC-D94C-A574-BC18C043170E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LW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pivot!$F$5:$F$13</c:f>
              <c:numCache>
                <c:formatCode>General</c:formatCode>
                <c:ptCount val="8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BC-D94C-A574-BC18C043170E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MF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pivot!$G$5:$G$13</c:f>
              <c:numCache>
                <c:formatCode>General</c:formatCode>
                <c:ptCount val="8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4BC-D94C-A574-BC18C043170E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RW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pivot!$H$5:$H$13</c:f>
              <c:numCache>
                <c:formatCode>General</c:formatCode>
                <c:ptCount val="8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4BC-D94C-A574-BC18C043170E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strCache>
            </c:strRef>
          </c:cat>
          <c:val>
            <c:numRef>
              <c:f>pivot!$I$5:$I$13</c:f>
              <c:numCache>
                <c:formatCode>General</c:formatCode>
                <c:ptCount val="8"/>
                <c:pt idx="1">
                  <c:v>2</c:v>
                </c:pt>
                <c:pt idx="2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4BC-D94C-A574-BC18C0431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01206832"/>
        <c:axId val="1602145632"/>
      </c:barChart>
      <c:catAx>
        <c:axId val="160120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02145632"/>
        <c:crosses val="autoZero"/>
        <c:auto val="1"/>
        <c:lblAlgn val="ctr"/>
        <c:lblOffset val="100"/>
        <c:noMultiLvlLbl val="0"/>
      </c:catAx>
      <c:valAx>
        <c:axId val="16021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0120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[Transfer Saga raw func.xlsx]pivot!PivotTable6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CC-044D-83CF-202C4DD370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CC-044D-83CF-202C4DD370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pivot!$A$26:$A$28</c:f>
              <c:strCache>
                <c:ptCount val="2"/>
                <c:pt idx="0">
                  <c:v>America</c:v>
                </c:pt>
                <c:pt idx="1">
                  <c:v>Europe</c:v>
                </c:pt>
              </c:strCache>
            </c:strRef>
          </c:cat>
          <c:val>
            <c:numRef>
              <c:f>pivot!$B$26:$B$28</c:f>
              <c:numCache>
                <c:formatCode>General</c:formatCode>
                <c:ptCount val="2"/>
                <c:pt idx="0">
                  <c:v>22</c:v>
                </c:pt>
                <c:pt idx="1">
                  <c:v>530.84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8-7C40-9F50-52C56F5193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Fee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Fee Histogram</a:t>
          </a:r>
        </a:p>
      </cx:txPr>
    </cx:title>
    <cx:plotArea>
      <cx:plotAreaRegion>
        <cx:series layoutId="clusteredColumn" uniqueId="{E6CC4200-65EE-384E-8EEC-4DB7174B75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327268</xdr:colOff>
      <xdr:row>28</xdr:row>
      <xdr:rowOff>108438</xdr:rowOff>
    </xdr:from>
    <xdr:to>
      <xdr:col>6</xdr:col>
      <xdr:colOff>713154</xdr:colOff>
      <xdr:row>52</xdr:row>
      <xdr:rowOff>58616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99E4DF-7CA8-064D-908F-38B44C924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381001</xdr:colOff>
      <xdr:row>31</xdr:row>
      <xdr:rowOff>118208</xdr:rowOff>
    </xdr:from>
    <xdr:to>
      <xdr:col>12</xdr:col>
      <xdr:colOff>381001</xdr:colOff>
      <xdr:row>45</xdr:row>
      <xdr:rowOff>126024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959C74D-A046-7E4D-A6A4-8246405B00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17601" y="6049108"/>
              <a:ext cx="4572000" cy="26748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625929</xdr:colOff>
      <xdr:row>2</xdr:row>
      <xdr:rowOff>184150</xdr:rowOff>
    </xdr:from>
    <xdr:to>
      <xdr:col>16</xdr:col>
      <xdr:colOff>244929</xdr:colOff>
      <xdr:row>17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2C14A-190F-9140-B5AE-7199FAD9B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235857</xdr:colOff>
      <xdr:row>20</xdr:row>
      <xdr:rowOff>184149</xdr:rowOff>
    </xdr:from>
    <xdr:to>
      <xdr:col>14</xdr:col>
      <xdr:colOff>235857</xdr:colOff>
      <xdr:row>35</xdr:row>
      <xdr:rowOff>69849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B0882-5AAF-F74C-9C84-BDDD6F5B6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6.969240046295" createdVersion="6" refreshedVersion="6" minRefreshableVersion="3" recordCount="19" xr:uid="{1C75BF46-330C-CB4A-B28A-A6F30633ADB1}">
  <cacheSource type="worksheet">
    <worksheetSource ref="A1:I20" sheet="Transfer Saga"/>
  </cacheSource>
  <cacheFields count="9">
    <cacheField name="Player's Name" numFmtId="0">
      <sharedItems count="19">
        <s v="Zinedine Zidane "/>
        <s v="Juan Veron "/>
        <s v="Rui Costa "/>
        <s v="Rio Ferdinand "/>
        <s v="Lilian Thuram "/>
        <s v="Mickael Essien "/>
        <s v="Gianluigi Buffon "/>
        <s v="Denilson "/>
        <s v="Gaizka Mendieta "/>
        <s v="Pavel Nedved "/>
        <s v="Luis Figo "/>
        <s v="Hernan Crespo "/>
        <s v="Christian Vieri "/>
        <s v="Andriy Shevchenko "/>
        <s v="Ronaldo "/>
        <s v="Didier Drogba "/>
        <s v="Nicolas Anelka "/>
        <s v="Claudio Lopez "/>
        <s v="Gabriel Batistuta "/>
      </sharedItems>
    </cacheField>
    <cacheField name="Pos." numFmtId="0">
      <sharedItems count="8">
        <s v="AM"/>
        <s v="CD"/>
        <s v="DM"/>
        <s v="GK"/>
        <s v="LW"/>
        <s v="MF"/>
        <s v="RW"/>
        <s v="ST"/>
      </sharedItems>
    </cacheField>
    <cacheField name="From Club" numFmtId="0">
      <sharedItems count="16">
        <s v="Juventus "/>
        <s v="Lazio"/>
        <s v="Fiorentina [old]"/>
        <s v="Leeds United "/>
        <s v="Parma"/>
        <s v="Lyon "/>
        <s v="Parma "/>
        <s v="Sao Paulo "/>
        <s v="Valencia"/>
        <s v="Barcelona"/>
        <s v="AC Milan "/>
        <s v="Inter Milan "/>
        <s v="Marseille "/>
        <s v="Arsenal "/>
        <s v="Valencia "/>
        <s v="Fiorentina [old] "/>
      </sharedItems>
    </cacheField>
    <cacheField name="From country" numFmtId="0">
      <sharedItems count="5">
        <s v="Italy"/>
        <s v="England"/>
        <s v="France"/>
        <s v="Brazil"/>
        <s v="Spain"/>
      </sharedItems>
    </cacheField>
    <cacheField name="To Club" numFmtId="0">
      <sharedItems/>
    </cacheField>
    <cacheField name="To country" numFmtId="0">
      <sharedItems/>
    </cacheField>
    <cacheField name="Fee (Million en-GB)" numFmtId="165">
      <sharedItems containsSemiMixedTypes="0" containsString="0" containsNumber="1" minValue="22" maxValue="45.62" count="17">
        <n v="45.62"/>
        <n v="28.1"/>
        <n v="28"/>
        <n v="29.1"/>
        <n v="22"/>
        <n v="24.43"/>
        <n v="32.6"/>
        <n v="29"/>
        <n v="25.5"/>
        <n v="37"/>
        <n v="35.5"/>
        <n v="32"/>
        <n v="30"/>
        <n v="28.49"/>
        <n v="24"/>
        <n v="23.5"/>
        <n v="34"/>
      </sharedItems>
    </cacheField>
    <cacheField name="Year" numFmtId="0">
      <sharedItems containsSemiMixedTypes="0" containsString="0" containsNumber="1" containsInteger="1" minValue="1998" maxValue="2006" count="8">
        <n v="2001"/>
        <n v="2002"/>
        <n v="2005"/>
        <n v="1998"/>
        <n v="2000"/>
        <n v="1999"/>
        <n v="2006"/>
        <n v="2004"/>
      </sharedItems>
    </cacheField>
    <cacheField name="vlookup- continent" numFmtId="0">
      <sharedItems count="2">
        <s v="Europe"/>
        <s v="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s v="Real Madrid"/>
    <s v="Spain"/>
    <x v="0"/>
    <x v="0"/>
    <x v="0"/>
  </r>
  <r>
    <x v="1"/>
    <x v="0"/>
    <x v="1"/>
    <x v="0"/>
    <s v="Manchester United"/>
    <s v="England"/>
    <x v="1"/>
    <x v="0"/>
    <x v="0"/>
  </r>
  <r>
    <x v="2"/>
    <x v="0"/>
    <x v="2"/>
    <x v="0"/>
    <s v="AC Milan "/>
    <s v="Italy"/>
    <x v="2"/>
    <x v="0"/>
    <x v="0"/>
  </r>
  <r>
    <x v="3"/>
    <x v="1"/>
    <x v="3"/>
    <x v="1"/>
    <s v="Manchester United"/>
    <s v="England"/>
    <x v="3"/>
    <x v="1"/>
    <x v="0"/>
  </r>
  <r>
    <x v="4"/>
    <x v="1"/>
    <x v="4"/>
    <x v="0"/>
    <s v="Juventus "/>
    <s v="Italy"/>
    <x v="4"/>
    <x v="0"/>
    <x v="0"/>
  </r>
  <r>
    <x v="5"/>
    <x v="2"/>
    <x v="5"/>
    <x v="2"/>
    <s v="Chelsea"/>
    <s v="England"/>
    <x v="5"/>
    <x v="2"/>
    <x v="0"/>
  </r>
  <r>
    <x v="6"/>
    <x v="3"/>
    <x v="6"/>
    <x v="0"/>
    <s v="Juventus "/>
    <s v="Italy"/>
    <x v="6"/>
    <x v="0"/>
    <x v="0"/>
  </r>
  <r>
    <x v="7"/>
    <x v="4"/>
    <x v="7"/>
    <x v="3"/>
    <s v="Real Betis"/>
    <s v="Spain"/>
    <x v="4"/>
    <x v="3"/>
    <x v="1"/>
  </r>
  <r>
    <x v="8"/>
    <x v="5"/>
    <x v="8"/>
    <x v="4"/>
    <s v="Lazio"/>
    <s v="Italy"/>
    <x v="7"/>
    <x v="0"/>
    <x v="0"/>
  </r>
  <r>
    <x v="9"/>
    <x v="5"/>
    <x v="1"/>
    <x v="0"/>
    <s v="Juventus "/>
    <s v="Italy"/>
    <x v="8"/>
    <x v="0"/>
    <x v="0"/>
  </r>
  <r>
    <x v="10"/>
    <x v="6"/>
    <x v="9"/>
    <x v="4"/>
    <s v="Real Madrid"/>
    <s v="Spain"/>
    <x v="9"/>
    <x v="4"/>
    <x v="0"/>
  </r>
  <r>
    <x v="11"/>
    <x v="7"/>
    <x v="6"/>
    <x v="0"/>
    <s v="Lazio"/>
    <s v="Italy"/>
    <x v="10"/>
    <x v="4"/>
    <x v="0"/>
  </r>
  <r>
    <x v="12"/>
    <x v="7"/>
    <x v="1"/>
    <x v="0"/>
    <s v="Inter Milan"/>
    <s v="Italy"/>
    <x v="11"/>
    <x v="5"/>
    <x v="0"/>
  </r>
  <r>
    <x v="13"/>
    <x v="7"/>
    <x v="10"/>
    <x v="0"/>
    <s v="Chelsea"/>
    <s v="England"/>
    <x v="12"/>
    <x v="6"/>
    <x v="0"/>
  </r>
  <r>
    <x v="14"/>
    <x v="7"/>
    <x v="11"/>
    <x v="0"/>
    <s v="Real Madrid"/>
    <s v="Spain"/>
    <x v="13"/>
    <x v="1"/>
    <x v="0"/>
  </r>
  <r>
    <x v="15"/>
    <x v="7"/>
    <x v="12"/>
    <x v="2"/>
    <s v="Chelsea"/>
    <s v="England"/>
    <x v="14"/>
    <x v="7"/>
    <x v="0"/>
  </r>
  <r>
    <x v="16"/>
    <x v="7"/>
    <x v="13"/>
    <x v="1"/>
    <s v="Real Madrid"/>
    <s v="Spain"/>
    <x v="15"/>
    <x v="5"/>
    <x v="0"/>
  </r>
  <r>
    <x v="17"/>
    <x v="7"/>
    <x v="14"/>
    <x v="4"/>
    <s v="Lazio"/>
    <s v="Italy"/>
    <x v="4"/>
    <x v="4"/>
    <x v="0"/>
  </r>
  <r>
    <x v="18"/>
    <x v="7"/>
    <x v="15"/>
    <x v="0"/>
    <s v="AS Roma"/>
    <s v="Italy"/>
    <x v="16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481A0-A93D-6A41-A579-3DBAD2C7136F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5:B28" firstHeaderRow="1" firstDataRow="1" firstDataCol="1"/>
  <pivotFields count="9">
    <pivotField showAll="0">
      <items count="20">
        <item x="13"/>
        <item x="12"/>
        <item x="17"/>
        <item x="7"/>
        <item x="15"/>
        <item x="18"/>
        <item x="8"/>
        <item x="6"/>
        <item x="11"/>
        <item x="1"/>
        <item x="4"/>
        <item x="10"/>
        <item x="5"/>
        <item x="16"/>
        <item x="9"/>
        <item x="3"/>
        <item x="14"/>
        <item x="2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7">
        <item x="10"/>
        <item x="13"/>
        <item x="9"/>
        <item x="2"/>
        <item x="15"/>
        <item x="11"/>
        <item x="0"/>
        <item x="1"/>
        <item x="3"/>
        <item x="5"/>
        <item x="12"/>
        <item x="4"/>
        <item x="6"/>
        <item x="7"/>
        <item x="8"/>
        <item x="14"/>
        <item t="default"/>
      </items>
    </pivotField>
    <pivotField axis="axisRow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dataField="1" numFmtId="165" showAll="0">
      <items count="18">
        <item x="4"/>
        <item x="15"/>
        <item x="14"/>
        <item x="5"/>
        <item x="8"/>
        <item x="2"/>
        <item x="1"/>
        <item x="13"/>
        <item x="7"/>
        <item x="3"/>
        <item x="12"/>
        <item x="11"/>
        <item x="6"/>
        <item x="16"/>
        <item x="10"/>
        <item x="9"/>
        <item x="0"/>
        <item t="default"/>
      </items>
    </pivotField>
    <pivotField showAll="0">
      <items count="9">
        <item x="3"/>
        <item x="5"/>
        <item x="4"/>
        <item x="0"/>
        <item x="1"/>
        <item x="7"/>
        <item x="2"/>
        <item x="6"/>
        <item t="default"/>
      </items>
    </pivotField>
    <pivotField axis="axisRow" showAll="0">
      <items count="3">
        <item sd="0" x="1"/>
        <item sd="0" x="0"/>
        <item t="default"/>
      </items>
    </pivotField>
  </pivotFields>
  <rowFields count="2">
    <field x="8"/>
    <field x="3"/>
  </rowFields>
  <rowItems count="3">
    <i>
      <x/>
    </i>
    <i>
      <x v="1"/>
    </i>
    <i t="grand">
      <x/>
    </i>
  </rowItems>
  <colItems count="1">
    <i/>
  </colItems>
  <dataFields count="1">
    <dataField name="Sum of Fee (Million en-GB)" fld="6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23FCE-8E8C-1E44-A3D0-990AD3D889C8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J13" firstHeaderRow="1" firstDataRow="2" firstDataCol="1" rowPageCount="1" colPageCount="1"/>
  <pivotFields count="9">
    <pivotField dataField="1" showAll="0">
      <items count="20">
        <item x="13"/>
        <item x="12"/>
        <item x="17"/>
        <item x="7"/>
        <item x="15"/>
        <item x="18"/>
        <item x="8"/>
        <item x="6"/>
        <item x="11"/>
        <item x="1"/>
        <item x="4"/>
        <item x="10"/>
        <item x="5"/>
        <item x="16"/>
        <item x="9"/>
        <item x="3"/>
        <item x="14"/>
        <item x="2"/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17">
        <item x="10"/>
        <item x="13"/>
        <item x="9"/>
        <item x="2"/>
        <item x="15"/>
        <item x="11"/>
        <item x="0"/>
        <item x="1"/>
        <item x="3"/>
        <item x="5"/>
        <item x="12"/>
        <item x="4"/>
        <item x="6"/>
        <item x="7"/>
        <item x="8"/>
        <item x="14"/>
        <item t="default"/>
      </items>
    </pivotField>
    <pivotField showAll="0"/>
    <pivotField showAll="0"/>
    <pivotField showAll="0"/>
    <pivotField numFmtId="165" showAll="0"/>
    <pivotField axis="axisRow" showAll="0">
      <items count="9">
        <item x="3"/>
        <item x="5"/>
        <item x="4"/>
        <item x="0"/>
        <item x="1"/>
        <item x="7"/>
        <item x="2"/>
        <item x="6"/>
        <item t="default"/>
      </items>
    </pivotField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Count of Player's Name" fld="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130" zoomScaleNormal="130" workbookViewId="0">
      <selection activeCell="I27" sqref="I27"/>
    </sheetView>
  </sheetViews>
  <sheetFormatPr baseColWidth="10" defaultColWidth="20" defaultRowHeight="15" x14ac:dyDescent="0.2"/>
  <cols>
    <col min="1" max="1" width="16.33203125" style="1" customWidth="1"/>
    <col min="2" max="6" width="20" style="1"/>
    <col min="7" max="7" width="20" style="2"/>
    <col min="8" max="8" width="20" style="1"/>
    <col min="9" max="18" width="20" style="16"/>
    <col min="19" max="16384" width="20" style="1"/>
  </cols>
  <sheetData>
    <row r="1" spans="1:13" ht="16" x14ac:dyDescent="0.2">
      <c r="A1" s="7" t="s">
        <v>0</v>
      </c>
      <c r="B1" s="8" t="s">
        <v>1</v>
      </c>
      <c r="C1" s="8" t="s">
        <v>2</v>
      </c>
      <c r="D1" s="8" t="s">
        <v>36</v>
      </c>
      <c r="E1" s="8" t="s">
        <v>3</v>
      </c>
      <c r="F1" s="8" t="s">
        <v>41</v>
      </c>
      <c r="G1" s="9" t="s">
        <v>61</v>
      </c>
      <c r="H1" s="10" t="s">
        <v>4</v>
      </c>
      <c r="I1" s="18" t="s">
        <v>84</v>
      </c>
      <c r="J1" s="19" t="s">
        <v>76</v>
      </c>
      <c r="K1" s="18" t="s">
        <v>78</v>
      </c>
      <c r="L1" s="18" t="s">
        <v>75</v>
      </c>
      <c r="M1" s="18" t="s">
        <v>77</v>
      </c>
    </row>
    <row r="2" spans="1:13" x14ac:dyDescent="0.2">
      <c r="A2" s="3" t="s">
        <v>5</v>
      </c>
      <c r="B2" s="4" t="s">
        <v>6</v>
      </c>
      <c r="C2" s="4" t="s">
        <v>32</v>
      </c>
      <c r="D2" s="4" t="s">
        <v>34</v>
      </c>
      <c r="E2" s="4" t="s">
        <v>55</v>
      </c>
      <c r="F2" s="4" t="s">
        <v>35</v>
      </c>
      <c r="G2" s="11">
        <v>45.62</v>
      </c>
      <c r="H2" s="13">
        <v>2001</v>
      </c>
      <c r="I2" s="16" t="str">
        <f>VLOOKUP(D2,Continents!$A$1:$B$6,2,FALSE)</f>
        <v>Europe</v>
      </c>
      <c r="J2" s="17">
        <f>G2*$J$23</f>
        <v>456.2</v>
      </c>
      <c r="K2" s="16">
        <f>LEN(D2)</f>
        <v>5</v>
      </c>
      <c r="L2" s="16" t="str" cm="1">
        <f t="array" ref="L2:L20">LOWER(F2:F20)</f>
        <v>spain</v>
      </c>
      <c r="M2" s="16">
        <f>IF(EXACT(D2,F2),G2,0)</f>
        <v>0</v>
      </c>
    </row>
    <row r="3" spans="1:13" x14ac:dyDescent="0.2">
      <c r="A3" s="3" t="s">
        <v>20</v>
      </c>
      <c r="B3" s="4" t="s">
        <v>6</v>
      </c>
      <c r="C3" s="4" t="s">
        <v>43</v>
      </c>
      <c r="D3" s="4" t="s">
        <v>34</v>
      </c>
      <c r="E3" s="4" t="s">
        <v>59</v>
      </c>
      <c r="F3" s="4" t="s">
        <v>38</v>
      </c>
      <c r="G3" s="11">
        <v>28.1</v>
      </c>
      <c r="H3" s="13">
        <v>2001</v>
      </c>
      <c r="I3" s="16" t="str">
        <f>VLOOKUP(D3,Continents!$A$1:$B$6,2,FALSE)</f>
        <v>Europe</v>
      </c>
      <c r="J3" s="17">
        <f t="shared" ref="J3:J20" si="0">G3*$J$23</f>
        <v>281</v>
      </c>
      <c r="K3" s="16">
        <f t="shared" ref="K3:K20" si="1">LEN(D3)</f>
        <v>5</v>
      </c>
      <c r="L3" s="16" t="str">
        <v>england</v>
      </c>
      <c r="M3" s="16">
        <f t="shared" ref="M3:M20" si="2">IF(EXACT(D3,F3),G3,0)</f>
        <v>0</v>
      </c>
    </row>
    <row r="4" spans="1:13" x14ac:dyDescent="0.2">
      <c r="A4" s="3" t="s">
        <v>21</v>
      </c>
      <c r="B4" s="4" t="s">
        <v>6</v>
      </c>
      <c r="C4" s="4" t="s">
        <v>50</v>
      </c>
      <c r="D4" s="4" t="s">
        <v>34</v>
      </c>
      <c r="E4" s="4" t="s">
        <v>44</v>
      </c>
      <c r="F4" s="4" t="s">
        <v>34</v>
      </c>
      <c r="G4" s="11">
        <v>28</v>
      </c>
      <c r="H4" s="13">
        <v>2001</v>
      </c>
      <c r="I4" s="16" t="str">
        <f>VLOOKUP(D4,Continents!$A$1:$B$6,2,FALSE)</f>
        <v>Europe</v>
      </c>
      <c r="J4" s="17">
        <f t="shared" si="0"/>
        <v>280</v>
      </c>
      <c r="K4" s="16">
        <f t="shared" si="1"/>
        <v>5</v>
      </c>
      <c r="L4" s="16" t="str">
        <v>italy</v>
      </c>
      <c r="M4" s="16">
        <f t="shared" si="2"/>
        <v>28</v>
      </c>
    </row>
    <row r="5" spans="1:13" x14ac:dyDescent="0.2">
      <c r="A5" s="3" t="s">
        <v>15</v>
      </c>
      <c r="B5" s="4" t="s">
        <v>16</v>
      </c>
      <c r="C5" s="4" t="s">
        <v>45</v>
      </c>
      <c r="D5" s="4" t="s">
        <v>38</v>
      </c>
      <c r="E5" s="4" t="s">
        <v>59</v>
      </c>
      <c r="F5" s="4" t="s">
        <v>38</v>
      </c>
      <c r="G5" s="11">
        <v>29.1</v>
      </c>
      <c r="H5" s="13">
        <v>2002</v>
      </c>
      <c r="I5" s="16" t="str">
        <f>VLOOKUP(D5,Continents!$A$1:$B$6,2,FALSE)</f>
        <v>Europe</v>
      </c>
      <c r="J5" s="17">
        <f t="shared" si="0"/>
        <v>291</v>
      </c>
      <c r="K5" s="16">
        <f t="shared" si="1"/>
        <v>7</v>
      </c>
      <c r="L5" s="16" t="str">
        <v>england</v>
      </c>
      <c r="M5" s="16">
        <f t="shared" si="2"/>
        <v>29.1</v>
      </c>
    </row>
    <row r="6" spans="1:13" x14ac:dyDescent="0.2">
      <c r="A6" s="3" t="s">
        <v>29</v>
      </c>
      <c r="B6" s="4" t="s">
        <v>16</v>
      </c>
      <c r="C6" s="4" t="s">
        <v>54</v>
      </c>
      <c r="D6" s="4" t="s">
        <v>34</v>
      </c>
      <c r="E6" s="4" t="s">
        <v>32</v>
      </c>
      <c r="F6" s="4" t="s">
        <v>34</v>
      </c>
      <c r="G6" s="11">
        <v>22</v>
      </c>
      <c r="H6" s="13">
        <v>2001</v>
      </c>
      <c r="I6" s="16" t="str">
        <f>VLOOKUP(D6,Continents!$A$1:$B$6,2,FALSE)</f>
        <v>Europe</v>
      </c>
      <c r="J6" s="17">
        <f t="shared" si="0"/>
        <v>220</v>
      </c>
      <c r="K6" s="16">
        <f t="shared" si="1"/>
        <v>5</v>
      </c>
      <c r="L6" s="16" t="str">
        <v>italy</v>
      </c>
      <c r="M6" s="16">
        <f t="shared" si="2"/>
        <v>22</v>
      </c>
    </row>
    <row r="7" spans="1:13" x14ac:dyDescent="0.2">
      <c r="A7" s="3" t="s">
        <v>23</v>
      </c>
      <c r="B7" s="4" t="s">
        <v>24</v>
      </c>
      <c r="C7" s="4" t="s">
        <v>48</v>
      </c>
      <c r="D7" s="4" t="s">
        <v>39</v>
      </c>
      <c r="E7" s="4" t="s">
        <v>57</v>
      </c>
      <c r="F7" s="4" t="s">
        <v>38</v>
      </c>
      <c r="G7" s="11">
        <v>24.43</v>
      </c>
      <c r="H7" s="13">
        <v>2005</v>
      </c>
      <c r="I7" s="16" t="str">
        <f>VLOOKUP(D7,Continents!$A$1:$B$6,2,FALSE)</f>
        <v>Europe</v>
      </c>
      <c r="J7" s="17">
        <f t="shared" si="0"/>
        <v>244.3</v>
      </c>
      <c r="K7" s="16">
        <f t="shared" si="1"/>
        <v>6</v>
      </c>
      <c r="L7" s="16" t="str">
        <v>england</v>
      </c>
      <c r="M7" s="16">
        <f t="shared" si="2"/>
        <v>0</v>
      </c>
    </row>
    <row r="8" spans="1:13" x14ac:dyDescent="0.2">
      <c r="A8" s="3" t="s">
        <v>11</v>
      </c>
      <c r="B8" s="4" t="s">
        <v>12</v>
      </c>
      <c r="C8" s="4" t="s">
        <v>42</v>
      </c>
      <c r="D8" s="4" t="s">
        <v>34</v>
      </c>
      <c r="E8" s="4" t="s">
        <v>32</v>
      </c>
      <c r="F8" s="4" t="s">
        <v>34</v>
      </c>
      <c r="G8" s="11">
        <v>32.6</v>
      </c>
      <c r="H8" s="13">
        <v>2001</v>
      </c>
      <c r="I8" s="16" t="str">
        <f>VLOOKUP(D8,Continents!$A$1:$B$6,2,FALSE)</f>
        <v>Europe</v>
      </c>
      <c r="J8" s="17">
        <f t="shared" si="0"/>
        <v>326</v>
      </c>
      <c r="K8" s="16">
        <f t="shared" si="1"/>
        <v>5</v>
      </c>
      <c r="L8" s="16" t="str">
        <v>italy</v>
      </c>
      <c r="M8" s="16">
        <f t="shared" si="2"/>
        <v>32.6</v>
      </c>
    </row>
    <row r="9" spans="1:13" x14ac:dyDescent="0.2">
      <c r="A9" s="3" t="s">
        <v>27</v>
      </c>
      <c r="B9" s="4" t="s">
        <v>28</v>
      </c>
      <c r="C9" s="4" t="s">
        <v>51</v>
      </c>
      <c r="D9" s="4" t="s">
        <v>40</v>
      </c>
      <c r="E9" s="4" t="s">
        <v>58</v>
      </c>
      <c r="F9" s="4" t="s">
        <v>35</v>
      </c>
      <c r="G9" s="11">
        <v>22</v>
      </c>
      <c r="H9" s="13">
        <v>1998</v>
      </c>
      <c r="I9" s="16" t="str">
        <f>VLOOKUP(D9,Continents!$A$1:$B$6,2,FALSE)</f>
        <v>America</v>
      </c>
      <c r="J9" s="17">
        <f t="shared" si="0"/>
        <v>220</v>
      </c>
      <c r="K9" s="16">
        <f t="shared" si="1"/>
        <v>6</v>
      </c>
      <c r="L9" s="16" t="str">
        <v>spain</v>
      </c>
      <c r="M9" s="16">
        <f t="shared" si="2"/>
        <v>0</v>
      </c>
    </row>
    <row r="10" spans="1:13" x14ac:dyDescent="0.2">
      <c r="A10" s="3" t="s">
        <v>17</v>
      </c>
      <c r="B10" s="4" t="s">
        <v>18</v>
      </c>
      <c r="C10" s="4" t="s">
        <v>46</v>
      </c>
      <c r="D10" s="4" t="s">
        <v>35</v>
      </c>
      <c r="E10" s="4" t="s">
        <v>43</v>
      </c>
      <c r="F10" s="4" t="s">
        <v>34</v>
      </c>
      <c r="G10" s="11">
        <v>29</v>
      </c>
      <c r="H10" s="13">
        <v>2001</v>
      </c>
      <c r="I10" s="16" t="str">
        <f>VLOOKUP(D10,Continents!$A$1:$B$6,2,FALSE)</f>
        <v>Europe</v>
      </c>
      <c r="J10" s="17">
        <f t="shared" si="0"/>
        <v>290</v>
      </c>
      <c r="K10" s="16">
        <f t="shared" si="1"/>
        <v>5</v>
      </c>
      <c r="L10" s="16" t="str">
        <v>italy</v>
      </c>
      <c r="M10" s="16">
        <f t="shared" si="2"/>
        <v>0</v>
      </c>
    </row>
    <row r="11" spans="1:13" x14ac:dyDescent="0.2">
      <c r="A11" s="3" t="s">
        <v>22</v>
      </c>
      <c r="B11" s="4" t="s">
        <v>18</v>
      </c>
      <c r="C11" s="4" t="s">
        <v>43</v>
      </c>
      <c r="D11" s="4" t="s">
        <v>34</v>
      </c>
      <c r="E11" s="4" t="s">
        <v>32</v>
      </c>
      <c r="F11" s="4" t="s">
        <v>34</v>
      </c>
      <c r="G11" s="11">
        <v>25.5</v>
      </c>
      <c r="H11" s="13">
        <v>2001</v>
      </c>
      <c r="I11" s="16" t="str">
        <f>VLOOKUP(D11,Continents!$A$1:$B$6,2,FALSE)</f>
        <v>Europe</v>
      </c>
      <c r="J11" s="17">
        <f t="shared" si="0"/>
        <v>255</v>
      </c>
      <c r="K11" s="16">
        <f t="shared" si="1"/>
        <v>5</v>
      </c>
      <c r="L11" s="16" t="str">
        <v>italy</v>
      </c>
      <c r="M11" s="16">
        <f t="shared" si="2"/>
        <v>25.5</v>
      </c>
    </row>
    <row r="12" spans="1:13" x14ac:dyDescent="0.2">
      <c r="A12" s="3" t="s">
        <v>7</v>
      </c>
      <c r="B12" s="4" t="s">
        <v>8</v>
      </c>
      <c r="C12" s="4" t="s">
        <v>33</v>
      </c>
      <c r="D12" s="4" t="s">
        <v>35</v>
      </c>
      <c r="E12" s="4" t="s">
        <v>55</v>
      </c>
      <c r="F12" s="4" t="s">
        <v>35</v>
      </c>
      <c r="G12" s="11">
        <v>37</v>
      </c>
      <c r="H12" s="13">
        <v>2000</v>
      </c>
      <c r="I12" s="16" t="str">
        <f>VLOOKUP(D12,Continents!$A$1:$B$6,2,FALSE)</f>
        <v>Europe</v>
      </c>
      <c r="J12" s="17">
        <f t="shared" si="0"/>
        <v>370</v>
      </c>
      <c r="K12" s="16">
        <f t="shared" si="1"/>
        <v>5</v>
      </c>
      <c r="L12" s="16" t="str">
        <v>spain</v>
      </c>
      <c r="M12" s="16">
        <f t="shared" si="2"/>
        <v>37</v>
      </c>
    </row>
    <row r="13" spans="1:13" x14ac:dyDescent="0.2">
      <c r="A13" s="3" t="s">
        <v>9</v>
      </c>
      <c r="B13" s="4" t="s">
        <v>10</v>
      </c>
      <c r="C13" s="4" t="s">
        <v>42</v>
      </c>
      <c r="D13" s="4" t="s">
        <v>34</v>
      </c>
      <c r="E13" s="4" t="s">
        <v>43</v>
      </c>
      <c r="F13" s="4" t="s">
        <v>34</v>
      </c>
      <c r="G13" s="11">
        <v>35.5</v>
      </c>
      <c r="H13" s="13">
        <v>2000</v>
      </c>
      <c r="I13" s="16" t="str">
        <f>VLOOKUP(D13,Continents!$A$1:$B$6,2,FALSE)</f>
        <v>Europe</v>
      </c>
      <c r="J13" s="17">
        <f t="shared" si="0"/>
        <v>355</v>
      </c>
      <c r="K13" s="16">
        <f t="shared" si="1"/>
        <v>5</v>
      </c>
      <c r="L13" s="16" t="str">
        <v>italy</v>
      </c>
      <c r="M13" s="16">
        <f t="shared" si="2"/>
        <v>35.5</v>
      </c>
    </row>
    <row r="14" spans="1:13" x14ac:dyDescent="0.2">
      <c r="A14" s="3" t="s">
        <v>13</v>
      </c>
      <c r="B14" s="4" t="s">
        <v>10</v>
      </c>
      <c r="C14" s="4" t="s">
        <v>43</v>
      </c>
      <c r="D14" s="4" t="s">
        <v>34</v>
      </c>
      <c r="E14" s="4" t="s">
        <v>56</v>
      </c>
      <c r="F14" s="4" t="s">
        <v>34</v>
      </c>
      <c r="G14" s="11">
        <v>32</v>
      </c>
      <c r="H14" s="13">
        <v>1999</v>
      </c>
      <c r="I14" s="16" t="str">
        <f>VLOOKUP(D14,Continents!$A$1:$B$6,2,FALSE)</f>
        <v>Europe</v>
      </c>
      <c r="J14" s="17">
        <f t="shared" si="0"/>
        <v>320</v>
      </c>
      <c r="K14" s="16">
        <f t="shared" si="1"/>
        <v>5</v>
      </c>
      <c r="L14" s="16" t="str">
        <v>italy</v>
      </c>
      <c r="M14" s="16">
        <f t="shared" si="2"/>
        <v>32</v>
      </c>
    </row>
    <row r="15" spans="1:13" x14ac:dyDescent="0.2">
      <c r="A15" s="3" t="s">
        <v>14</v>
      </c>
      <c r="B15" s="4" t="s">
        <v>10</v>
      </c>
      <c r="C15" s="4" t="s">
        <v>44</v>
      </c>
      <c r="D15" s="4" t="s">
        <v>34</v>
      </c>
      <c r="E15" s="4" t="s">
        <v>57</v>
      </c>
      <c r="F15" s="4" t="s">
        <v>38</v>
      </c>
      <c r="G15" s="11">
        <v>30</v>
      </c>
      <c r="H15" s="13">
        <v>2006</v>
      </c>
      <c r="I15" s="16" t="str">
        <f>VLOOKUP(D15,Continents!$A$1:$B$6,2,FALSE)</f>
        <v>Europe</v>
      </c>
      <c r="J15" s="17">
        <f t="shared" si="0"/>
        <v>300</v>
      </c>
      <c r="K15" s="16">
        <f t="shared" si="1"/>
        <v>5</v>
      </c>
      <c r="L15" s="16" t="str">
        <v>england</v>
      </c>
      <c r="M15" s="16">
        <f t="shared" si="2"/>
        <v>0</v>
      </c>
    </row>
    <row r="16" spans="1:13" x14ac:dyDescent="0.2">
      <c r="A16" s="3" t="s">
        <v>19</v>
      </c>
      <c r="B16" s="4" t="s">
        <v>10</v>
      </c>
      <c r="C16" s="4" t="s">
        <v>47</v>
      </c>
      <c r="D16" s="4" t="s">
        <v>34</v>
      </c>
      <c r="E16" s="4" t="s">
        <v>55</v>
      </c>
      <c r="F16" s="4" t="s">
        <v>35</v>
      </c>
      <c r="G16" s="11">
        <v>28.49</v>
      </c>
      <c r="H16" s="13">
        <v>2002</v>
      </c>
      <c r="I16" s="16" t="str">
        <f>VLOOKUP(D16,Continents!$A$1:$B$6,2,FALSE)</f>
        <v>Europe</v>
      </c>
      <c r="J16" s="17">
        <f t="shared" si="0"/>
        <v>284.89999999999998</v>
      </c>
      <c r="K16" s="16">
        <f t="shared" si="1"/>
        <v>5</v>
      </c>
      <c r="L16" s="16" t="str">
        <v>spain</v>
      </c>
      <c r="M16" s="16">
        <f t="shared" si="2"/>
        <v>0</v>
      </c>
    </row>
    <row r="17" spans="1:13" x14ac:dyDescent="0.2">
      <c r="A17" s="3" t="s">
        <v>25</v>
      </c>
      <c r="B17" s="4" t="s">
        <v>10</v>
      </c>
      <c r="C17" s="4" t="s">
        <v>49</v>
      </c>
      <c r="D17" s="4" t="s">
        <v>39</v>
      </c>
      <c r="E17" s="4" t="s">
        <v>57</v>
      </c>
      <c r="F17" s="4" t="s">
        <v>38</v>
      </c>
      <c r="G17" s="11">
        <v>24</v>
      </c>
      <c r="H17" s="13">
        <v>2004</v>
      </c>
      <c r="I17" s="16" t="str">
        <f>VLOOKUP(D17,Continents!$A$1:$B$6,2,FALSE)</f>
        <v>Europe</v>
      </c>
      <c r="J17" s="17">
        <f t="shared" si="0"/>
        <v>240</v>
      </c>
      <c r="K17" s="16">
        <f t="shared" si="1"/>
        <v>6</v>
      </c>
      <c r="L17" s="16" t="str">
        <v>england</v>
      </c>
      <c r="M17" s="16">
        <f t="shared" si="2"/>
        <v>0</v>
      </c>
    </row>
    <row r="18" spans="1:13" x14ac:dyDescent="0.2">
      <c r="A18" s="3" t="s">
        <v>26</v>
      </c>
      <c r="B18" s="4" t="s">
        <v>10</v>
      </c>
      <c r="C18" s="4" t="s">
        <v>52</v>
      </c>
      <c r="D18" s="4" t="s">
        <v>38</v>
      </c>
      <c r="E18" s="4" t="s">
        <v>55</v>
      </c>
      <c r="F18" s="4" t="s">
        <v>35</v>
      </c>
      <c r="G18" s="11">
        <v>23.5</v>
      </c>
      <c r="H18" s="13">
        <v>1999</v>
      </c>
      <c r="I18" s="16" t="str">
        <f>VLOOKUP(D18,Continents!$A$1:$B$6,2,FALSE)</f>
        <v>Europe</v>
      </c>
      <c r="J18" s="17">
        <f t="shared" si="0"/>
        <v>235</v>
      </c>
      <c r="K18" s="16">
        <f t="shared" si="1"/>
        <v>7</v>
      </c>
      <c r="L18" s="16" t="str">
        <v>spain</v>
      </c>
      <c r="M18" s="16">
        <f t="shared" si="2"/>
        <v>0</v>
      </c>
    </row>
    <row r="19" spans="1:13" x14ac:dyDescent="0.2">
      <c r="A19" s="3" t="s">
        <v>30</v>
      </c>
      <c r="B19" s="4" t="s">
        <v>10</v>
      </c>
      <c r="C19" s="4" t="s">
        <v>53</v>
      </c>
      <c r="D19" s="4" t="s">
        <v>35</v>
      </c>
      <c r="E19" s="4" t="s">
        <v>43</v>
      </c>
      <c r="F19" s="4" t="s">
        <v>34</v>
      </c>
      <c r="G19" s="11">
        <v>22</v>
      </c>
      <c r="H19" s="13">
        <v>2000</v>
      </c>
      <c r="I19" s="16" t="str">
        <f>VLOOKUP(D19,Continents!$A$1:$B$6,2,FALSE)</f>
        <v>Europe</v>
      </c>
      <c r="J19" s="17">
        <f t="shared" si="0"/>
        <v>220</v>
      </c>
      <c r="K19" s="16">
        <f t="shared" si="1"/>
        <v>5</v>
      </c>
      <c r="L19" s="16" t="str">
        <v>italy</v>
      </c>
      <c r="M19" s="16">
        <f t="shared" si="2"/>
        <v>0</v>
      </c>
    </row>
    <row r="20" spans="1:13" ht="16" thickBot="1" x14ac:dyDescent="0.25">
      <c r="A20" s="5" t="s">
        <v>31</v>
      </c>
      <c r="B20" s="6" t="s">
        <v>10</v>
      </c>
      <c r="C20" s="6" t="s">
        <v>37</v>
      </c>
      <c r="D20" s="6" t="s">
        <v>34</v>
      </c>
      <c r="E20" s="6" t="s">
        <v>60</v>
      </c>
      <c r="F20" s="6" t="s">
        <v>34</v>
      </c>
      <c r="G20" s="12">
        <v>34</v>
      </c>
      <c r="H20" s="14">
        <v>2000</v>
      </c>
      <c r="I20" s="16" t="str">
        <f>VLOOKUP(D20,Continents!$A$1:$B$6,2,FALSE)</f>
        <v>Europe</v>
      </c>
      <c r="J20" s="17">
        <f t="shared" si="0"/>
        <v>340</v>
      </c>
      <c r="K20" s="16">
        <f t="shared" si="1"/>
        <v>5</v>
      </c>
      <c r="L20" s="16" t="str">
        <v>italy</v>
      </c>
      <c r="M20" s="16">
        <f t="shared" si="2"/>
        <v>34</v>
      </c>
    </row>
    <row r="21" spans="1:13" x14ac:dyDescent="0.2">
      <c r="D21" s="1">
        <f>COUNTIF(D2:D20,"Italy")</f>
        <v>11</v>
      </c>
      <c r="G21" s="15">
        <f>SUM(G2:G20)</f>
        <v>552.84</v>
      </c>
    </row>
    <row r="22" spans="1:13" x14ac:dyDescent="0.2">
      <c r="D22" s="1">
        <f>SUMIF(D2:D20,"Italy",G2:G20)</f>
        <v>341.81</v>
      </c>
      <c r="F22" s="2">
        <f>COUNTIF(F2:F20,"*")</f>
        <v>19</v>
      </c>
      <c r="G22" s="2">
        <f>COUNT(G2:G20)</f>
        <v>19</v>
      </c>
      <c r="H22" s="2"/>
      <c r="J22" s="25" t="s">
        <v>70</v>
      </c>
    </row>
    <row r="23" spans="1:13" x14ac:dyDescent="0.2">
      <c r="F23" s="23" t="s">
        <v>71</v>
      </c>
      <c r="G23" s="24" t="s">
        <v>67</v>
      </c>
      <c r="J23" s="26">
        <v>10</v>
      </c>
    </row>
    <row r="24" spans="1:13" x14ac:dyDescent="0.2">
      <c r="F24" s="23" t="s">
        <v>72</v>
      </c>
      <c r="G24" s="24" t="s">
        <v>68</v>
      </c>
    </row>
    <row r="25" spans="1:13" x14ac:dyDescent="0.2">
      <c r="F25" s="23" t="s">
        <v>73</v>
      </c>
      <c r="G25" s="24" t="s">
        <v>69</v>
      </c>
    </row>
    <row r="26" spans="1:13" x14ac:dyDescent="0.2">
      <c r="F26" s="23" t="s">
        <v>74</v>
      </c>
      <c r="G26" s="24" t="s">
        <v>66</v>
      </c>
    </row>
  </sheetData>
  <autoFilter ref="A1:H20" xr:uid="{E18BCDD9-E4BC-3249-AAA8-0D224A6FA5A3}">
    <sortState xmlns:xlrd2="http://schemas.microsoft.com/office/spreadsheetml/2017/richdata2" ref="A2:H20">
      <sortCondition ref="B1:B20"/>
    </sortState>
  </autoFilter>
  <conditionalFormatting sqref="H2:H20">
    <cfRule type="colorScale" priority="1">
      <colorScale>
        <cfvo type="min"/>
        <cfvo type="max"/>
        <color theme="6" tint="0.79998168889431442"/>
        <color theme="6" tint="-0.249977111117893"/>
      </colorScale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428B878-DB4E-CF4C-B612-EC80FC2468D1}">
          <x14:formula1>
            <xm:f>PS!$A$1:$A$8</xm:f>
          </x14:formula1>
          <xm:sqref>B2:B3 B5:B20</xm:sqref>
        </x14:dataValidation>
        <x14:dataValidation type="list" allowBlank="1" showInputMessage="1" showErrorMessage="1" errorTitle="Value Error" error="please choose from the list_x000a_" xr:uid="{0AB0889A-E3BD-2E4E-8751-EA3B9EC83DC1}">
          <x14:formula1>
            <xm:f>PS!$A$1:$A$8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1510-E2AF-8545-AB9F-D65FB9070E73}">
  <dimension ref="A1:A8"/>
  <sheetViews>
    <sheetView zoomScale="130" zoomScaleNormal="130" workbookViewId="0">
      <selection activeCell="I10" sqref="I10"/>
    </sheetView>
  </sheetViews>
  <sheetFormatPr baseColWidth="10" defaultRowHeight="15" x14ac:dyDescent="0.2"/>
  <sheetData>
    <row r="1" spans="1:1" x14ac:dyDescent="0.2">
      <c r="A1" s="4" t="s">
        <v>6</v>
      </c>
    </row>
    <row r="2" spans="1:1" x14ac:dyDescent="0.2">
      <c r="A2" s="4" t="s">
        <v>8</v>
      </c>
    </row>
    <row r="3" spans="1:1" x14ac:dyDescent="0.2">
      <c r="A3" s="4" t="s">
        <v>10</v>
      </c>
    </row>
    <row r="4" spans="1:1" x14ac:dyDescent="0.2">
      <c r="A4" s="4" t="s">
        <v>12</v>
      </c>
    </row>
    <row r="5" spans="1:1" x14ac:dyDescent="0.2">
      <c r="A5" s="4" t="s">
        <v>16</v>
      </c>
    </row>
    <row r="6" spans="1:1" x14ac:dyDescent="0.2">
      <c r="A6" s="4" t="s">
        <v>18</v>
      </c>
    </row>
    <row r="7" spans="1:1" x14ac:dyDescent="0.2">
      <c r="A7" s="4" t="s">
        <v>24</v>
      </c>
    </row>
    <row r="8" spans="1:1" x14ac:dyDescent="0.2">
      <c r="A8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40BB-594B-C54E-A5A7-D6AA3DD281C0}">
  <dimension ref="A1:B6"/>
  <sheetViews>
    <sheetView zoomScale="140" zoomScaleNormal="140" workbookViewId="0">
      <selection activeCell="F41" sqref="F41"/>
    </sheetView>
  </sheetViews>
  <sheetFormatPr baseColWidth="10" defaultRowHeight="15" x14ac:dyDescent="0.2"/>
  <cols>
    <col min="2" max="2" width="12.33203125" customWidth="1"/>
  </cols>
  <sheetData>
    <row r="1" spans="1:2" x14ac:dyDescent="0.2">
      <c r="A1" t="s">
        <v>63</v>
      </c>
      <c r="B1" t="s">
        <v>62</v>
      </c>
    </row>
    <row r="2" spans="1:2" x14ac:dyDescent="0.2">
      <c r="A2" t="s">
        <v>34</v>
      </c>
      <c r="B2" t="s">
        <v>65</v>
      </c>
    </row>
    <row r="3" spans="1:2" x14ac:dyDescent="0.2">
      <c r="A3" t="s">
        <v>35</v>
      </c>
      <c r="B3" t="s">
        <v>65</v>
      </c>
    </row>
    <row r="4" spans="1:2" x14ac:dyDescent="0.2">
      <c r="A4" t="s">
        <v>38</v>
      </c>
      <c r="B4" t="s">
        <v>65</v>
      </c>
    </row>
    <row r="5" spans="1:2" x14ac:dyDescent="0.2">
      <c r="A5" t="s">
        <v>39</v>
      </c>
      <c r="B5" t="s">
        <v>65</v>
      </c>
    </row>
    <row r="6" spans="1:2" x14ac:dyDescent="0.2">
      <c r="A6" t="s">
        <v>40</v>
      </c>
      <c r="B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17EE-7238-B746-8E0E-3B500E84D0C6}">
  <dimension ref="A1:J28"/>
  <sheetViews>
    <sheetView topLeftCell="A2" zoomScale="140" zoomScaleNormal="140" workbookViewId="0">
      <selection activeCell="A27" sqref="A27"/>
    </sheetView>
  </sheetViews>
  <sheetFormatPr baseColWidth="10" defaultRowHeight="15" x14ac:dyDescent="0.2"/>
  <cols>
    <col min="1" max="1" width="12.1640625" bestFit="1" customWidth="1"/>
    <col min="2" max="2" width="21.83203125" bestFit="1" customWidth="1"/>
    <col min="3" max="3" width="3.33203125" bestFit="1" customWidth="1"/>
    <col min="4" max="4" width="4" bestFit="1" customWidth="1"/>
    <col min="5" max="5" width="3.33203125" bestFit="1" customWidth="1"/>
    <col min="6" max="7" width="3.6640625" bestFit="1" customWidth="1"/>
    <col min="8" max="8" width="3.83203125" bestFit="1" customWidth="1"/>
    <col min="9" max="9" width="2.83203125" bestFit="1" customWidth="1"/>
    <col min="10" max="10" width="10" bestFit="1" customWidth="1"/>
  </cols>
  <sheetData>
    <row r="1" spans="1:10" x14ac:dyDescent="0.2">
      <c r="A1" s="20" t="s">
        <v>2</v>
      </c>
      <c r="B1" t="s">
        <v>83</v>
      </c>
    </row>
    <row r="3" spans="1:10" x14ac:dyDescent="0.2">
      <c r="A3" s="20" t="s">
        <v>81</v>
      </c>
      <c r="B3" s="20" t="s">
        <v>82</v>
      </c>
    </row>
    <row r="4" spans="1:10" x14ac:dyDescent="0.2">
      <c r="A4" s="20" t="s">
        <v>79</v>
      </c>
      <c r="B4" t="s">
        <v>6</v>
      </c>
      <c r="C4" t="s">
        <v>16</v>
      </c>
      <c r="D4" t="s">
        <v>24</v>
      </c>
      <c r="E4" t="s">
        <v>12</v>
      </c>
      <c r="F4" t="s">
        <v>28</v>
      </c>
      <c r="G4" t="s">
        <v>18</v>
      </c>
      <c r="H4" t="s">
        <v>8</v>
      </c>
      <c r="I4" t="s">
        <v>10</v>
      </c>
      <c r="J4" t="s">
        <v>80</v>
      </c>
    </row>
    <row r="5" spans="1:10" x14ac:dyDescent="0.2">
      <c r="A5" s="21">
        <v>1998</v>
      </c>
      <c r="B5" s="22"/>
      <c r="C5" s="22"/>
      <c r="D5" s="22"/>
      <c r="E5" s="22"/>
      <c r="F5" s="22">
        <v>1</v>
      </c>
      <c r="G5" s="22"/>
      <c r="H5" s="22"/>
      <c r="I5" s="22"/>
      <c r="J5" s="22">
        <v>1</v>
      </c>
    </row>
    <row r="6" spans="1:10" x14ac:dyDescent="0.2">
      <c r="A6" s="21">
        <v>1999</v>
      </c>
      <c r="B6" s="22"/>
      <c r="C6" s="22"/>
      <c r="D6" s="22"/>
      <c r="E6" s="22"/>
      <c r="F6" s="22"/>
      <c r="G6" s="22"/>
      <c r="H6" s="22"/>
      <c r="I6" s="22">
        <v>2</v>
      </c>
      <c r="J6" s="22">
        <v>2</v>
      </c>
    </row>
    <row r="7" spans="1:10" x14ac:dyDescent="0.2">
      <c r="A7" s="21">
        <v>2000</v>
      </c>
      <c r="B7" s="22"/>
      <c r="C7" s="22"/>
      <c r="D7" s="22"/>
      <c r="E7" s="22"/>
      <c r="F7" s="22"/>
      <c r="G7" s="22"/>
      <c r="H7" s="22">
        <v>1</v>
      </c>
      <c r="I7" s="22">
        <v>3</v>
      </c>
      <c r="J7" s="22">
        <v>4</v>
      </c>
    </row>
    <row r="8" spans="1:10" x14ac:dyDescent="0.2">
      <c r="A8" s="21">
        <v>2001</v>
      </c>
      <c r="B8" s="22">
        <v>3</v>
      </c>
      <c r="C8" s="22">
        <v>1</v>
      </c>
      <c r="D8" s="22"/>
      <c r="E8" s="22">
        <v>1</v>
      </c>
      <c r="F8" s="22"/>
      <c r="G8" s="22">
        <v>2</v>
      </c>
      <c r="H8" s="22"/>
      <c r="I8" s="22"/>
      <c r="J8" s="22">
        <v>7</v>
      </c>
    </row>
    <row r="9" spans="1:10" x14ac:dyDescent="0.2">
      <c r="A9" s="21">
        <v>2002</v>
      </c>
      <c r="B9" s="22"/>
      <c r="C9" s="22">
        <v>1</v>
      </c>
      <c r="D9" s="22"/>
      <c r="E9" s="22"/>
      <c r="F9" s="22"/>
      <c r="G9" s="22"/>
      <c r="H9" s="22"/>
      <c r="I9" s="22">
        <v>1</v>
      </c>
      <c r="J9" s="22">
        <v>2</v>
      </c>
    </row>
    <row r="10" spans="1:10" x14ac:dyDescent="0.2">
      <c r="A10" s="21">
        <v>2004</v>
      </c>
      <c r="B10" s="22"/>
      <c r="C10" s="22"/>
      <c r="D10" s="22"/>
      <c r="E10" s="22"/>
      <c r="F10" s="22"/>
      <c r="G10" s="22"/>
      <c r="H10" s="22"/>
      <c r="I10" s="22">
        <v>1</v>
      </c>
      <c r="J10" s="22">
        <v>1</v>
      </c>
    </row>
    <row r="11" spans="1:10" x14ac:dyDescent="0.2">
      <c r="A11" s="21">
        <v>2005</v>
      </c>
      <c r="B11" s="22"/>
      <c r="C11" s="22"/>
      <c r="D11" s="22">
        <v>1</v>
      </c>
      <c r="E11" s="22"/>
      <c r="F11" s="22"/>
      <c r="G11" s="22"/>
      <c r="H11" s="22"/>
      <c r="I11" s="22"/>
      <c r="J11" s="22">
        <v>1</v>
      </c>
    </row>
    <row r="12" spans="1:10" x14ac:dyDescent="0.2">
      <c r="A12" s="21">
        <v>2006</v>
      </c>
      <c r="B12" s="22"/>
      <c r="C12" s="22"/>
      <c r="D12" s="22"/>
      <c r="E12" s="22"/>
      <c r="F12" s="22"/>
      <c r="G12" s="22"/>
      <c r="H12" s="22"/>
      <c r="I12" s="22">
        <v>1</v>
      </c>
      <c r="J12" s="22">
        <v>1</v>
      </c>
    </row>
    <row r="13" spans="1:10" x14ac:dyDescent="0.2">
      <c r="A13" s="21" t="s">
        <v>80</v>
      </c>
      <c r="B13" s="22">
        <v>3</v>
      </c>
      <c r="C13" s="22">
        <v>2</v>
      </c>
      <c r="D13" s="22">
        <v>1</v>
      </c>
      <c r="E13" s="22">
        <v>1</v>
      </c>
      <c r="F13" s="22">
        <v>1</v>
      </c>
      <c r="G13" s="22">
        <v>2</v>
      </c>
      <c r="H13" s="22">
        <v>1</v>
      </c>
      <c r="I13" s="22">
        <v>8</v>
      </c>
      <c r="J13" s="22">
        <v>19</v>
      </c>
    </row>
    <row r="25" spans="1:2" x14ac:dyDescent="0.2">
      <c r="A25" s="20" t="s">
        <v>79</v>
      </c>
      <c r="B25" t="s">
        <v>85</v>
      </c>
    </row>
    <row r="26" spans="1:2" x14ac:dyDescent="0.2">
      <c r="A26" s="21" t="s">
        <v>64</v>
      </c>
      <c r="B26" s="22">
        <v>22</v>
      </c>
    </row>
    <row r="27" spans="1:2" x14ac:dyDescent="0.2">
      <c r="A27" s="21" t="s">
        <v>65</v>
      </c>
      <c r="B27" s="22">
        <v>530.84</v>
      </c>
    </row>
    <row r="28" spans="1:2" x14ac:dyDescent="0.2">
      <c r="A28" s="21" t="s">
        <v>80</v>
      </c>
      <c r="B28" s="22">
        <v>552.84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 Saga</vt:lpstr>
      <vt:lpstr>PS</vt:lpstr>
      <vt:lpstr>Continents</vt:lpstr>
      <vt:lpstr>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2007-08-20T11:42:58Z</dcterms:created>
  <dcterms:modified xsi:type="dcterms:W3CDTF">2020-10-14T10:34:23Z</dcterms:modified>
</cp:coreProperties>
</file>