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2B1AFB1D-46A9-4852-AF37-C9A8E369F9F6}" xr6:coauthVersionLast="43" xr6:coauthVersionMax="43" xr10:uidLastSave="{00000000-0000-0000-0000-000000000000}"/>
  <bookViews>
    <workbookView xWindow="-120" yWindow="-120" windowWidth="20730" windowHeight="11040" xr2:uid="{2FEE1979-30BF-4BCF-B5C8-8E35A3C48C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57" i="1" l="1"/>
  <c r="Q56" i="1"/>
  <c r="Q55" i="1"/>
  <c r="S50" i="1"/>
  <c r="S49" i="1"/>
  <c r="Q50" i="1"/>
  <c r="Q49" i="1"/>
  <c r="Q25" i="1"/>
  <c r="S25" i="1"/>
  <c r="V25" i="1"/>
  <c r="Y25" i="1"/>
  <c r="Q26" i="1"/>
  <c r="S26" i="1"/>
  <c r="V26" i="1"/>
  <c r="Y26" i="1"/>
  <c r="Y22" i="1"/>
  <c r="Y21" i="1"/>
  <c r="Y20" i="1"/>
  <c r="V22" i="1"/>
  <c r="V21" i="1"/>
  <c r="V20" i="1"/>
  <c r="S22" i="1"/>
  <c r="S21" i="1"/>
  <c r="Q22" i="1"/>
  <c r="Q21" i="1"/>
  <c r="Q20" i="1"/>
  <c r="Y30" i="1"/>
  <c r="V30" i="1"/>
  <c r="S30" i="1"/>
  <c r="Q30" i="1"/>
  <c r="Y29" i="1"/>
  <c r="Y31" i="1" s="1"/>
  <c r="Y34" i="1" s="1"/>
  <c r="V29" i="1"/>
  <c r="V31" i="1" s="1"/>
  <c r="V34" i="1" s="1"/>
  <c r="Q29" i="1"/>
  <c r="Q31" i="1" l="1"/>
  <c r="Q34" i="1" s="1"/>
  <c r="S27" i="1"/>
  <c r="Y27" i="1"/>
  <c r="Y33" i="1" s="1"/>
  <c r="Y37" i="1" s="1"/>
  <c r="S29" i="1"/>
  <c r="S31" i="1" s="1"/>
  <c r="Q27" i="1"/>
  <c r="Q33" i="1" s="1"/>
  <c r="Q37" i="1" s="1"/>
  <c r="V27" i="1"/>
  <c r="V33" i="1" s="1"/>
  <c r="V37" i="1" s="1"/>
  <c r="V43" i="1" l="1"/>
  <c r="V44" i="1" s="1"/>
  <c r="V45" i="1" s="1"/>
  <c r="Y38" i="1"/>
  <c r="Y39" i="1" s="1"/>
  <c r="Q43" i="1"/>
  <c r="Q44" i="1" s="1"/>
  <c r="Y43" i="1"/>
  <c r="V38" i="1"/>
  <c r="V39" i="1" s="1"/>
  <c r="Q38" i="1"/>
  <c r="Q39" i="1" s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13" i="1"/>
  <c r="J28" i="1" s="1"/>
  <c r="I13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14" i="1"/>
  <c r="H13" i="1"/>
  <c r="H28" i="1" s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14" i="1"/>
  <c r="G13" i="1"/>
  <c r="E28" i="1"/>
  <c r="D28" i="1"/>
  <c r="C28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14" i="1"/>
  <c r="F13" i="1"/>
  <c r="Q40" i="1" l="1"/>
  <c r="Y44" i="1" s="1"/>
  <c r="Q45" i="1" s="1"/>
  <c r="Q46" i="1" s="1"/>
  <c r="F28" i="1"/>
  <c r="G28" i="1"/>
  <c r="I28" i="1"/>
  <c r="K28" i="1"/>
</calcChain>
</file>

<file path=xl/sharedStrings.xml><?xml version="1.0" encoding="utf-8"?>
<sst xmlns="http://schemas.openxmlformats.org/spreadsheetml/2006/main" count="167" uniqueCount="31">
  <si>
    <t>Nama : Roy Steven Alexander</t>
  </si>
  <si>
    <t>NIM : 2407020129</t>
  </si>
  <si>
    <t>Rombel : Akuntansi C</t>
  </si>
  <si>
    <t>1. Menentukan Tujuan Peneletian</t>
  </si>
  <si>
    <t>Apakah jam belajar mahasiswa perhari dan jumlah latihan soal yang dilakukan perhari mempengaruhi nilai akhir</t>
  </si>
  <si>
    <t>Sampel</t>
  </si>
  <si>
    <t>YX₁</t>
  </si>
  <si>
    <t>YX₂</t>
  </si>
  <si>
    <t>Y²</t>
  </si>
  <si>
    <t>X₁²</t>
  </si>
  <si>
    <t>X₂²</t>
  </si>
  <si>
    <t>X₁X₂</t>
  </si>
  <si>
    <t>X₁ (Jam belajar mahasiswa per hari )</t>
  </si>
  <si>
    <t>X₂ Jumlah Latihan soal  yang dilakukan perhari
Jumlah Latihan soal  yang dilakukan perhari
 %)</t>
  </si>
  <si>
    <t>Y (Nilai Akhir %)</t>
  </si>
  <si>
    <t>Total</t>
  </si>
  <si>
    <t>Persamaan untuk mendapatkan koefisien regresi</t>
  </si>
  <si>
    <t xml:space="preserve">persamaan </t>
  </si>
  <si>
    <t xml:space="preserve"> = </t>
  </si>
  <si>
    <t>a</t>
  </si>
  <si>
    <t>+</t>
  </si>
  <si>
    <t>b1</t>
  </si>
  <si>
    <t>b2</t>
  </si>
  <si>
    <t>Subtitusi antar persamaan</t>
  </si>
  <si>
    <t>mencari nilai b2</t>
  </si>
  <si>
    <t>mencari nilai b1</t>
  </si>
  <si>
    <t>mencari nilai a</t>
  </si>
  <si>
    <t>Pembuktian</t>
  </si>
  <si>
    <t>Y</t>
  </si>
  <si>
    <t xml:space="preserve">2. Tentukan X1, X2, dan Y dalam penelitian tersebut </t>
  </si>
  <si>
    <t>3. Buatlah persamaan/model/rumus penelitian dan interpretasikan hasilnya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</si>
</sst>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 applyBorder="1"/>
    <xf numFmtId="0" fontId="0" fillId="0" borderId="1" xfId="0" applyFill="1" applyBorder="1" applyAlignment="1">
      <alignment horizontal="center"/>
    </xf>
    <xf numFmtId="169" fontId="0" fillId="0" borderId="0" xfId="0" applyNumberFormat="1" applyBorder="1"/>
    <xf numFmtId="169" fontId="0" fillId="0" borderId="0" xfId="0" applyNumberFormat="1" applyAlignment="1">
      <alignment horizontal="right"/>
    </xf>
    <xf numFmtId="0" fontId="0" fillId="0" borderId="0" xfId="0"/>
    <xf numFmtId="0" fontId="0" fillId="0" borderId="0" xfId="0" applyAlignment="1">
      <alignment horizontal="center"/>
    </xf>
    <xf numFmtId="169" fontId="0" fillId="0" borderId="0" xfId="0" applyNumberFormat="1"/>
    <xf numFmtId="2" fontId="0" fillId="0" borderId="0" xfId="0" applyNumberFormat="1"/>
    <xf numFmtId="169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169" fontId="0" fillId="0" borderId="0" xfId="1" applyFont="1"/>
    <xf numFmtId="0" fontId="0" fillId="0" borderId="2" xfId="0" applyBorder="1" applyAlignment="1">
      <alignment horizontal="left"/>
    </xf>
    <xf numFmtId="0" fontId="0" fillId="0" borderId="0" xfId="0" applyAlignment="1">
      <alignment horizontal="right"/>
    </xf>
    <xf numFmtId="169" fontId="0" fillId="0" borderId="2" xfId="1" applyFont="1" applyBorder="1"/>
    <xf numFmtId="0" fontId="0" fillId="2" borderId="0" xfId="0" applyFill="1" applyAlignment="1">
      <alignment horizontal="right"/>
    </xf>
    <xf numFmtId="169" fontId="0" fillId="2" borderId="0" xfId="0" applyNumberFormat="1" applyFill="1"/>
    <xf numFmtId="2" fontId="0" fillId="2" borderId="0" xfId="0" applyNumberFormat="1" applyFill="1"/>
    <xf numFmtId="0" fontId="0" fillId="0" borderId="0" xfId="0" applyBorder="1" applyAlignment="1">
      <alignment horizontal="left"/>
    </xf>
  </cellXfs>
  <cellStyles count="2">
    <cellStyle name="Comma 2" xfId="1" xr:uid="{BBB7FF47-B6E5-46C1-9186-37E3251407C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8</xdr:row>
      <xdr:rowOff>0</xdr:rowOff>
    </xdr:from>
    <xdr:ext cx="4514851" cy="6090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4811DE9-2E93-4CE3-BCC6-0E908191847E}"/>
            </a:ext>
          </a:extLst>
        </xdr:cNvPr>
        <xdr:cNvSpPr txBox="1"/>
      </xdr:nvSpPr>
      <xdr:spPr>
        <a:xfrm>
          <a:off x="613630" y="1538654"/>
          <a:ext cx="4514851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100"/>
            <a:t>- Variabel Y (var. Terikat) = Nilai</a:t>
          </a:r>
          <a:r>
            <a:rPr lang="en-ID" sz="1100" baseline="0"/>
            <a:t> akhir</a:t>
          </a:r>
        </a:p>
        <a:p>
          <a:r>
            <a:rPr lang="en-ID" sz="1100" baseline="0"/>
            <a:t>- Variabel X1 (var. Bebas) = Jam belajar mahasiswa per hari</a:t>
          </a:r>
          <a:endParaRPr lang="en-ID" sz="1100"/>
        </a:p>
        <a:p>
          <a:r>
            <a:rPr lang="en-ID" sz="1100"/>
            <a:t>- Variabel X2 (var Bebas) =</a:t>
          </a:r>
          <a:r>
            <a:rPr lang="en-ID" sz="1100" baseline="0"/>
            <a:t> Jumlah Latihan soal yang dilakukan perhari</a:t>
          </a:r>
          <a:endParaRPr lang="en-ID" sz="1100"/>
        </a:p>
      </xdr:txBody>
    </xdr:sp>
    <xdr:clientData/>
  </xdr:oneCellAnchor>
  <xdr:twoCellAnchor editAs="oneCell">
    <xdr:from>
      <xdr:col>16</xdr:col>
      <xdr:colOff>0</xdr:colOff>
      <xdr:row>14</xdr:row>
      <xdr:rowOff>0</xdr:rowOff>
    </xdr:from>
    <xdr:to>
      <xdr:col>20</xdr:col>
      <xdr:colOff>207075</xdr:colOff>
      <xdr:row>16</xdr:row>
      <xdr:rowOff>178622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80E1AD-04C5-462B-BF1E-556E8F75C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8413" y="3452813"/>
          <a:ext cx="3421763" cy="5632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88C8F-99F7-4B87-ACAD-25BC3C8A72AC}">
  <dimension ref="A1:AB59"/>
  <sheetViews>
    <sheetView tabSelected="1" zoomScale="104" workbookViewId="0">
      <selection activeCell="A2" sqref="A2"/>
    </sheetView>
  </sheetViews>
  <sheetFormatPr defaultRowHeight="15" x14ac:dyDescent="0.25"/>
  <cols>
    <col min="2" max="2" width="9.42578125" customWidth="1"/>
    <col min="3" max="3" width="35.140625" customWidth="1"/>
    <col min="4" max="4" width="30.140625" customWidth="1"/>
    <col min="5" max="5" width="35.140625" customWidth="1"/>
    <col min="6" max="6" width="12.140625" customWidth="1"/>
    <col min="7" max="7" width="11" customWidth="1"/>
    <col min="8" max="8" width="11.42578125" customWidth="1"/>
    <col min="17" max="17" width="17.140625" customWidth="1"/>
    <col min="19" max="19" width="17.28515625" customWidth="1"/>
    <col min="20" max="20" width="4.5703125" customWidth="1"/>
    <col min="21" max="21" width="4.140625" customWidth="1"/>
    <col min="22" max="22" width="14.85546875" customWidth="1"/>
    <col min="25" max="25" width="20.140625" customWidth="1"/>
    <col min="28" max="28" width="11.85546875" customWidth="1"/>
  </cols>
  <sheetData>
    <row r="1" spans="1:17" x14ac:dyDescent="0.25">
      <c r="A1" t="s">
        <v>0</v>
      </c>
    </row>
    <row r="2" spans="1:17" x14ac:dyDescent="0.25">
      <c r="A2" t="s">
        <v>1</v>
      </c>
    </row>
    <row r="3" spans="1:17" x14ac:dyDescent="0.25">
      <c r="A3" t="s">
        <v>2</v>
      </c>
    </row>
    <row r="5" spans="1:17" x14ac:dyDescent="0.25">
      <c r="B5" s="1" t="s">
        <v>3</v>
      </c>
    </row>
    <row r="6" spans="1:17" x14ac:dyDescent="0.25">
      <c r="B6" t="s">
        <v>4</v>
      </c>
    </row>
    <row r="8" spans="1:17" x14ac:dyDescent="0.25">
      <c r="B8" s="1" t="s">
        <v>29</v>
      </c>
    </row>
    <row r="9" spans="1:17" x14ac:dyDescent="0.25">
      <c r="B9" s="5"/>
      <c r="C9" s="10"/>
      <c r="D9" s="10"/>
      <c r="E9" s="10"/>
      <c r="F9" s="10"/>
      <c r="G9" s="10"/>
      <c r="H9" s="10"/>
      <c r="I9" s="10"/>
      <c r="J9" s="10"/>
      <c r="K9" s="10"/>
    </row>
    <row r="10" spans="1:17" x14ac:dyDescent="0.25">
      <c r="B10" s="5"/>
      <c r="C10" s="10"/>
      <c r="D10" s="10"/>
      <c r="E10" s="10"/>
      <c r="F10" s="10"/>
      <c r="G10" s="10"/>
      <c r="H10" s="10"/>
      <c r="I10" s="10"/>
      <c r="J10" s="10"/>
      <c r="K10" s="10"/>
    </row>
    <row r="11" spans="1:17" x14ac:dyDescent="0.25">
      <c r="B11" s="5"/>
      <c r="C11" s="10"/>
      <c r="D11" s="10"/>
      <c r="E11" s="10"/>
      <c r="F11" s="10"/>
      <c r="G11" s="10"/>
      <c r="H11" s="10"/>
      <c r="I11" s="10"/>
      <c r="J11" s="10"/>
      <c r="K11" s="10"/>
    </row>
    <row r="12" spans="1:17" ht="75" x14ac:dyDescent="0.25">
      <c r="B12" s="3" t="s">
        <v>5</v>
      </c>
      <c r="C12" s="3" t="s">
        <v>12</v>
      </c>
      <c r="D12" s="2" t="s">
        <v>13</v>
      </c>
      <c r="E12" s="3" t="s">
        <v>14</v>
      </c>
      <c r="F12" s="3" t="s">
        <v>6</v>
      </c>
      <c r="G12" s="3" t="s">
        <v>7</v>
      </c>
      <c r="H12" s="3" t="s">
        <v>8</v>
      </c>
      <c r="I12" s="3" t="s">
        <v>9</v>
      </c>
      <c r="J12" s="3" t="s">
        <v>10</v>
      </c>
      <c r="K12" s="3" t="s">
        <v>11</v>
      </c>
    </row>
    <row r="13" spans="1:17" x14ac:dyDescent="0.25">
      <c r="B13" s="3">
        <v>1</v>
      </c>
      <c r="C13" s="4">
        <v>5</v>
      </c>
      <c r="D13" s="4">
        <v>4</v>
      </c>
      <c r="E13" s="4">
        <v>75</v>
      </c>
      <c r="F13" s="4">
        <f>C13*E13</f>
        <v>375</v>
      </c>
      <c r="G13" s="4">
        <f>E13*D13</f>
        <v>300</v>
      </c>
      <c r="H13" s="4">
        <f>E13^2</f>
        <v>5625</v>
      </c>
      <c r="I13" s="4">
        <f>C13^2</f>
        <v>25</v>
      </c>
      <c r="J13" s="4">
        <f>D13^2</f>
        <v>16</v>
      </c>
      <c r="K13" s="4">
        <f>C13*D13</f>
        <v>20</v>
      </c>
    </row>
    <row r="14" spans="1:17" x14ac:dyDescent="0.25">
      <c r="B14" s="3">
        <v>2</v>
      </c>
      <c r="C14" s="4">
        <v>6</v>
      </c>
      <c r="D14" s="4">
        <v>6</v>
      </c>
      <c r="E14" s="4">
        <v>80</v>
      </c>
      <c r="F14" s="4">
        <f>C14*E14</f>
        <v>480</v>
      </c>
      <c r="G14" s="4">
        <f>E14*D14</f>
        <v>480</v>
      </c>
      <c r="H14" s="4">
        <f>E14^2</f>
        <v>6400</v>
      </c>
      <c r="I14" s="4">
        <f>C14^2</f>
        <v>36</v>
      </c>
      <c r="J14" s="4">
        <f t="shared" ref="J14:J27" si="0">D14^2</f>
        <v>36</v>
      </c>
      <c r="K14" s="4">
        <f t="shared" ref="K14:K27" si="1">C14*D14</f>
        <v>36</v>
      </c>
      <c r="Q14" s="5" t="s">
        <v>30</v>
      </c>
    </row>
    <row r="15" spans="1:17" x14ac:dyDescent="0.25">
      <c r="B15" s="3">
        <v>3</v>
      </c>
      <c r="C15" s="4">
        <v>4</v>
      </c>
      <c r="D15" s="4">
        <v>5</v>
      </c>
      <c r="E15" s="4">
        <v>85</v>
      </c>
      <c r="F15" s="4">
        <f t="shared" ref="F15:F27" si="2">C15*E15</f>
        <v>340</v>
      </c>
      <c r="G15" s="4">
        <f t="shared" ref="G15:G27" si="3">E15*D15</f>
        <v>425</v>
      </c>
      <c r="H15" s="4">
        <f t="shared" ref="H15:H27" si="4">E15^2</f>
        <v>7225</v>
      </c>
      <c r="I15" s="4">
        <f t="shared" ref="I15:I27" si="5">C15^2</f>
        <v>16</v>
      </c>
      <c r="J15" s="4">
        <f t="shared" si="0"/>
        <v>25</v>
      </c>
      <c r="K15" s="4">
        <f t="shared" si="1"/>
        <v>20</v>
      </c>
    </row>
    <row r="16" spans="1:17" x14ac:dyDescent="0.25">
      <c r="B16" s="3">
        <v>4</v>
      </c>
      <c r="C16" s="4">
        <v>7</v>
      </c>
      <c r="D16" s="4">
        <v>6</v>
      </c>
      <c r="E16" s="4">
        <v>95</v>
      </c>
      <c r="F16" s="4">
        <f t="shared" si="2"/>
        <v>665</v>
      </c>
      <c r="G16" s="4">
        <f t="shared" si="3"/>
        <v>570</v>
      </c>
      <c r="H16" s="4">
        <f t="shared" si="4"/>
        <v>9025</v>
      </c>
      <c r="I16" s="4">
        <f t="shared" si="5"/>
        <v>49</v>
      </c>
      <c r="J16" s="4">
        <f t="shared" si="0"/>
        <v>36</v>
      </c>
      <c r="K16" s="4">
        <f t="shared" si="1"/>
        <v>42</v>
      </c>
    </row>
    <row r="17" spans="2:28" x14ac:dyDescent="0.25">
      <c r="B17" s="3">
        <v>5</v>
      </c>
      <c r="C17" s="4">
        <v>3</v>
      </c>
      <c r="D17" s="4">
        <v>1</v>
      </c>
      <c r="E17" s="4">
        <v>50</v>
      </c>
      <c r="F17" s="4">
        <f t="shared" si="2"/>
        <v>150</v>
      </c>
      <c r="G17" s="4">
        <f t="shared" si="3"/>
        <v>50</v>
      </c>
      <c r="H17" s="4">
        <f t="shared" si="4"/>
        <v>2500</v>
      </c>
      <c r="I17" s="4">
        <f t="shared" si="5"/>
        <v>9</v>
      </c>
      <c r="J17" s="4">
        <f t="shared" si="0"/>
        <v>1</v>
      </c>
      <c r="K17" s="4">
        <f t="shared" si="1"/>
        <v>3</v>
      </c>
    </row>
    <row r="18" spans="2:28" x14ac:dyDescent="0.25">
      <c r="B18" s="3">
        <v>6</v>
      </c>
      <c r="C18" s="4">
        <v>4</v>
      </c>
      <c r="D18" s="4">
        <v>2</v>
      </c>
      <c r="E18" s="4">
        <v>60</v>
      </c>
      <c r="F18" s="4">
        <f t="shared" si="2"/>
        <v>240</v>
      </c>
      <c r="G18" s="4">
        <f t="shared" si="3"/>
        <v>120</v>
      </c>
      <c r="H18" s="4">
        <f t="shared" si="4"/>
        <v>3600</v>
      </c>
      <c r="I18" s="4">
        <f t="shared" si="5"/>
        <v>16</v>
      </c>
      <c r="J18" s="4">
        <f t="shared" si="0"/>
        <v>4</v>
      </c>
      <c r="K18" s="4">
        <f t="shared" si="1"/>
        <v>8</v>
      </c>
    </row>
    <row r="19" spans="2:28" x14ac:dyDescent="0.25">
      <c r="B19" s="3">
        <v>7</v>
      </c>
      <c r="C19" s="4">
        <v>5</v>
      </c>
      <c r="D19" s="4">
        <v>3</v>
      </c>
      <c r="E19" s="4">
        <v>75</v>
      </c>
      <c r="F19" s="4">
        <f t="shared" si="2"/>
        <v>375</v>
      </c>
      <c r="G19" s="4">
        <f t="shared" si="3"/>
        <v>225</v>
      </c>
      <c r="H19" s="4">
        <f t="shared" si="4"/>
        <v>5625</v>
      </c>
      <c r="I19" s="4">
        <f t="shared" si="5"/>
        <v>25</v>
      </c>
      <c r="J19" s="4">
        <f t="shared" si="0"/>
        <v>9</v>
      </c>
      <c r="K19" s="4">
        <f t="shared" si="1"/>
        <v>15</v>
      </c>
      <c r="Q19" s="10" t="s">
        <v>16</v>
      </c>
      <c r="R19" s="10"/>
      <c r="S19" s="10"/>
      <c r="T19" s="11"/>
      <c r="U19" s="11"/>
      <c r="V19" s="10"/>
      <c r="W19" s="11"/>
      <c r="X19" s="11"/>
      <c r="Y19" s="10"/>
      <c r="Z19" s="10"/>
      <c r="AA19" s="10" t="s">
        <v>17</v>
      </c>
      <c r="AB19" s="10"/>
    </row>
    <row r="20" spans="2:28" x14ac:dyDescent="0.25">
      <c r="B20" s="3">
        <v>8</v>
      </c>
      <c r="C20" s="4">
        <v>6</v>
      </c>
      <c r="D20" s="4">
        <v>5</v>
      </c>
      <c r="E20" s="4">
        <v>90</v>
      </c>
      <c r="F20" s="4">
        <f t="shared" si="2"/>
        <v>540</v>
      </c>
      <c r="G20" s="4">
        <f t="shared" si="3"/>
        <v>450</v>
      </c>
      <c r="H20" s="4">
        <f t="shared" si="4"/>
        <v>8100</v>
      </c>
      <c r="I20" s="4">
        <f t="shared" si="5"/>
        <v>36</v>
      </c>
      <c r="J20" s="4">
        <f t="shared" si="0"/>
        <v>25</v>
      </c>
      <c r="K20" s="4">
        <f t="shared" si="1"/>
        <v>30</v>
      </c>
      <c r="Q20" s="12">
        <f>E28</f>
        <v>1160</v>
      </c>
      <c r="R20" s="10" t="s">
        <v>18</v>
      </c>
      <c r="S20" s="10">
        <v>15</v>
      </c>
      <c r="T20" s="11" t="s">
        <v>19</v>
      </c>
      <c r="U20" s="11" t="s">
        <v>20</v>
      </c>
      <c r="V20" s="12">
        <f>C28</f>
        <v>81</v>
      </c>
      <c r="W20" s="11" t="s">
        <v>21</v>
      </c>
      <c r="X20" s="11" t="s">
        <v>20</v>
      </c>
      <c r="Y20" s="12">
        <f>D28</f>
        <v>61</v>
      </c>
      <c r="Z20" s="10" t="s">
        <v>22</v>
      </c>
      <c r="AA20" s="17">
        <v>1</v>
      </c>
      <c r="AB20" s="10"/>
    </row>
    <row r="21" spans="2:28" x14ac:dyDescent="0.25">
      <c r="B21" s="3">
        <v>9</v>
      </c>
      <c r="C21" s="4">
        <v>8</v>
      </c>
      <c r="D21" s="4">
        <v>4</v>
      </c>
      <c r="E21" s="4">
        <v>100</v>
      </c>
      <c r="F21" s="4">
        <f t="shared" si="2"/>
        <v>800</v>
      </c>
      <c r="G21" s="4">
        <f t="shared" si="3"/>
        <v>400</v>
      </c>
      <c r="H21" s="4">
        <f t="shared" si="4"/>
        <v>10000</v>
      </c>
      <c r="I21" s="4">
        <f t="shared" si="5"/>
        <v>64</v>
      </c>
      <c r="J21" s="4">
        <f t="shared" si="0"/>
        <v>16</v>
      </c>
      <c r="K21" s="4">
        <f t="shared" si="1"/>
        <v>32</v>
      </c>
      <c r="Q21" s="12">
        <f>F28</f>
        <v>6520</v>
      </c>
      <c r="R21" s="10" t="s">
        <v>18</v>
      </c>
      <c r="S21" s="12">
        <f>C28</f>
        <v>81</v>
      </c>
      <c r="T21" s="11" t="s">
        <v>19</v>
      </c>
      <c r="U21" s="11" t="s">
        <v>20</v>
      </c>
      <c r="V21" s="12">
        <f>I28</f>
        <v>467</v>
      </c>
      <c r="W21" s="11" t="s">
        <v>21</v>
      </c>
      <c r="X21" s="11" t="s">
        <v>20</v>
      </c>
      <c r="Y21" s="12">
        <f>K28</f>
        <v>351</v>
      </c>
      <c r="Z21" s="10" t="s">
        <v>22</v>
      </c>
      <c r="AA21" s="17">
        <v>2</v>
      </c>
      <c r="AB21" s="10"/>
    </row>
    <row r="22" spans="2:28" x14ac:dyDescent="0.25">
      <c r="B22" s="4">
        <v>10</v>
      </c>
      <c r="C22" s="4">
        <v>5</v>
      </c>
      <c r="D22" s="4">
        <v>6</v>
      </c>
      <c r="E22" s="4">
        <v>85</v>
      </c>
      <c r="F22" s="4">
        <f t="shared" si="2"/>
        <v>425</v>
      </c>
      <c r="G22" s="4">
        <f t="shared" si="3"/>
        <v>510</v>
      </c>
      <c r="H22" s="4">
        <f t="shared" si="4"/>
        <v>7225</v>
      </c>
      <c r="I22" s="4">
        <f t="shared" si="5"/>
        <v>25</v>
      </c>
      <c r="J22" s="4">
        <f t="shared" si="0"/>
        <v>36</v>
      </c>
      <c r="K22" s="4">
        <f t="shared" si="1"/>
        <v>30</v>
      </c>
      <c r="Q22" s="12">
        <f>G28</f>
        <v>5060</v>
      </c>
      <c r="R22" s="10" t="s">
        <v>18</v>
      </c>
      <c r="S22" s="12">
        <f>D28</f>
        <v>61</v>
      </c>
      <c r="T22" s="11" t="s">
        <v>19</v>
      </c>
      <c r="U22" s="11" t="s">
        <v>20</v>
      </c>
      <c r="V22" s="12">
        <f>K28</f>
        <v>351</v>
      </c>
      <c r="W22" s="11" t="s">
        <v>21</v>
      </c>
      <c r="X22" s="11" t="s">
        <v>20</v>
      </c>
      <c r="Y22" s="12">
        <f>J28</f>
        <v>289</v>
      </c>
      <c r="Z22" s="10" t="s">
        <v>22</v>
      </c>
      <c r="AA22" s="17">
        <v>3</v>
      </c>
      <c r="AB22" s="10"/>
    </row>
    <row r="23" spans="2:28" x14ac:dyDescent="0.25">
      <c r="B23" s="4">
        <v>11</v>
      </c>
      <c r="C23" s="4">
        <v>5</v>
      </c>
      <c r="D23" s="4">
        <v>5</v>
      </c>
      <c r="E23" s="4">
        <v>90</v>
      </c>
      <c r="F23" s="4">
        <f t="shared" si="2"/>
        <v>450</v>
      </c>
      <c r="G23" s="4">
        <f t="shared" si="3"/>
        <v>450</v>
      </c>
      <c r="H23" s="4">
        <f t="shared" si="4"/>
        <v>8100</v>
      </c>
      <c r="I23" s="4">
        <f t="shared" si="5"/>
        <v>25</v>
      </c>
      <c r="J23" s="4">
        <f t="shared" si="0"/>
        <v>25</v>
      </c>
      <c r="K23" s="4">
        <f t="shared" si="1"/>
        <v>25</v>
      </c>
      <c r="Q23" s="10"/>
      <c r="R23" s="10"/>
      <c r="S23" s="10"/>
      <c r="T23" s="11"/>
      <c r="U23" s="11"/>
      <c r="V23" s="10"/>
      <c r="W23" s="11"/>
      <c r="X23" s="11"/>
      <c r="Y23" s="10"/>
      <c r="Z23" s="10"/>
      <c r="AA23" s="10"/>
      <c r="AB23" s="10"/>
    </row>
    <row r="24" spans="2:28" x14ac:dyDescent="0.25">
      <c r="B24" s="4">
        <v>12</v>
      </c>
      <c r="C24" s="4">
        <v>6</v>
      </c>
      <c r="D24" s="4">
        <v>4</v>
      </c>
      <c r="E24" s="4">
        <v>75</v>
      </c>
      <c r="F24" s="4">
        <f t="shared" si="2"/>
        <v>450</v>
      </c>
      <c r="G24" s="4">
        <f t="shared" si="3"/>
        <v>300</v>
      </c>
      <c r="H24" s="4">
        <f t="shared" si="4"/>
        <v>5625</v>
      </c>
      <c r="I24" s="4">
        <f t="shared" si="5"/>
        <v>36</v>
      </c>
      <c r="J24" s="4">
        <f t="shared" si="0"/>
        <v>16</v>
      </c>
      <c r="K24" s="4">
        <f t="shared" si="1"/>
        <v>24</v>
      </c>
      <c r="Q24" s="10" t="s">
        <v>23</v>
      </c>
      <c r="R24" s="10"/>
      <c r="S24" s="10"/>
      <c r="T24" s="11"/>
      <c r="U24" s="11"/>
      <c r="V24" s="10"/>
      <c r="W24" s="11"/>
      <c r="X24" s="11"/>
      <c r="Y24" s="10"/>
      <c r="Z24" s="10"/>
      <c r="AA24" s="10"/>
      <c r="AB24" s="10"/>
    </row>
    <row r="25" spans="2:28" x14ac:dyDescent="0.25">
      <c r="B25" s="4">
        <v>13</v>
      </c>
      <c r="C25" s="4">
        <v>5</v>
      </c>
      <c r="D25" s="4">
        <v>2</v>
      </c>
      <c r="E25" s="4">
        <v>50</v>
      </c>
      <c r="F25" s="4">
        <f t="shared" si="2"/>
        <v>250</v>
      </c>
      <c r="G25" s="4">
        <f t="shared" si="3"/>
        <v>100</v>
      </c>
      <c r="H25" s="4">
        <f t="shared" si="4"/>
        <v>2500</v>
      </c>
      <c r="I25" s="4">
        <f t="shared" si="5"/>
        <v>25</v>
      </c>
      <c r="J25" s="4">
        <f t="shared" si="0"/>
        <v>4</v>
      </c>
      <c r="K25" s="4">
        <f t="shared" si="1"/>
        <v>10</v>
      </c>
      <c r="Q25" s="19">
        <f>Q20*81</f>
        <v>93960</v>
      </c>
      <c r="R25" s="10" t="s">
        <v>18</v>
      </c>
      <c r="S25" s="12">
        <f>S20*81</f>
        <v>1215</v>
      </c>
      <c r="T25" s="11" t="s">
        <v>19</v>
      </c>
      <c r="U25" s="11" t="s">
        <v>20</v>
      </c>
      <c r="V25" s="10">
        <f>V20*S21</f>
        <v>6561</v>
      </c>
      <c r="W25" s="11" t="s">
        <v>21</v>
      </c>
      <c r="X25" s="11" t="s">
        <v>20</v>
      </c>
      <c r="Y25" s="12">
        <f>Y20*81</f>
        <v>4941</v>
      </c>
      <c r="Z25" s="10" t="s">
        <v>22</v>
      </c>
      <c r="AA25" s="17">
        <v>1</v>
      </c>
      <c r="AB25" s="10"/>
    </row>
    <row r="26" spans="2:28" x14ac:dyDescent="0.25">
      <c r="B26" s="4">
        <v>14</v>
      </c>
      <c r="C26" s="4">
        <v>4</v>
      </c>
      <c r="D26" s="4">
        <v>2</v>
      </c>
      <c r="E26" s="4">
        <v>55</v>
      </c>
      <c r="F26" s="4">
        <f t="shared" si="2"/>
        <v>220</v>
      </c>
      <c r="G26" s="4">
        <f t="shared" si="3"/>
        <v>110</v>
      </c>
      <c r="H26" s="4">
        <f t="shared" si="4"/>
        <v>3025</v>
      </c>
      <c r="I26" s="4">
        <f t="shared" si="5"/>
        <v>16</v>
      </c>
      <c r="J26" s="4">
        <f t="shared" si="0"/>
        <v>4</v>
      </c>
      <c r="K26" s="4">
        <f t="shared" si="1"/>
        <v>8</v>
      </c>
      <c r="Q26" s="14">
        <f>Q21*15</f>
        <v>97800</v>
      </c>
      <c r="R26" s="16" t="s">
        <v>18</v>
      </c>
      <c r="S26" s="14">
        <f>S21*15</f>
        <v>1215</v>
      </c>
      <c r="T26" s="15" t="s">
        <v>19</v>
      </c>
      <c r="U26" s="15" t="s">
        <v>20</v>
      </c>
      <c r="V26" s="14">
        <f>V21*15</f>
        <v>7005</v>
      </c>
      <c r="W26" s="15" t="s">
        <v>21</v>
      </c>
      <c r="X26" s="15" t="s">
        <v>20</v>
      </c>
      <c r="Y26" s="14">
        <f>Y21*15</f>
        <v>5265</v>
      </c>
      <c r="Z26" s="16" t="s">
        <v>22</v>
      </c>
      <c r="AA26" s="20">
        <v>2</v>
      </c>
      <c r="AB26" s="10"/>
    </row>
    <row r="27" spans="2:28" x14ac:dyDescent="0.25">
      <c r="B27" s="4">
        <v>15</v>
      </c>
      <c r="C27" s="4">
        <v>8</v>
      </c>
      <c r="D27" s="4">
        <v>6</v>
      </c>
      <c r="E27" s="4">
        <v>95</v>
      </c>
      <c r="F27" s="4">
        <f t="shared" si="2"/>
        <v>760</v>
      </c>
      <c r="G27" s="4">
        <f t="shared" si="3"/>
        <v>570</v>
      </c>
      <c r="H27" s="4">
        <f t="shared" si="4"/>
        <v>9025</v>
      </c>
      <c r="I27" s="4">
        <f t="shared" si="5"/>
        <v>64</v>
      </c>
      <c r="J27" s="4">
        <f t="shared" si="0"/>
        <v>36</v>
      </c>
      <c r="K27" s="4">
        <f t="shared" si="1"/>
        <v>48</v>
      </c>
      <c r="Q27" s="12">
        <f>Q25-Q26</f>
        <v>-3840</v>
      </c>
      <c r="R27" s="10" t="s">
        <v>18</v>
      </c>
      <c r="S27" s="12">
        <f>S25-S26</f>
        <v>0</v>
      </c>
      <c r="T27" s="11" t="s">
        <v>19</v>
      </c>
      <c r="U27" s="11" t="s">
        <v>20</v>
      </c>
      <c r="V27" s="12">
        <f>V25-V26</f>
        <v>-444</v>
      </c>
      <c r="W27" s="11" t="s">
        <v>21</v>
      </c>
      <c r="X27" s="11" t="s">
        <v>20</v>
      </c>
      <c r="Y27" s="12">
        <f>Y25-Y26</f>
        <v>-324</v>
      </c>
      <c r="Z27" s="17" t="s">
        <v>22</v>
      </c>
      <c r="AA27" s="17">
        <v>4</v>
      </c>
      <c r="AB27" s="10"/>
    </row>
    <row r="28" spans="2:28" x14ac:dyDescent="0.25">
      <c r="B28" s="4" t="s">
        <v>15</v>
      </c>
      <c r="C28" s="3">
        <f>SUM(C13:C27)</f>
        <v>81</v>
      </c>
      <c r="D28" s="4">
        <f>SUM(D13:D27)</f>
        <v>61</v>
      </c>
      <c r="E28" s="4">
        <f>SUM(E13:E27)</f>
        <v>1160</v>
      </c>
      <c r="F28" s="7">
        <f>SUM(F13:F27)</f>
        <v>6520</v>
      </c>
      <c r="G28" s="7">
        <f>SUM(G13:G27)</f>
        <v>5060</v>
      </c>
      <c r="H28" s="7">
        <f>SUM(H13:H27)</f>
        <v>93600</v>
      </c>
      <c r="I28" s="7">
        <f>SUM(I13:I27)</f>
        <v>467</v>
      </c>
      <c r="J28" s="7">
        <f>SUM(J13:J27)</f>
        <v>289</v>
      </c>
      <c r="K28" s="4">
        <f>SUM(K13:K27)</f>
        <v>351</v>
      </c>
      <c r="Q28" s="10"/>
      <c r="R28" s="10"/>
      <c r="S28" s="10"/>
      <c r="T28" s="11"/>
      <c r="U28" s="11"/>
      <c r="V28" s="10"/>
      <c r="W28" s="11"/>
      <c r="X28" s="11"/>
      <c r="Y28" s="10"/>
      <c r="Z28" s="10"/>
      <c r="AA28" s="10"/>
      <c r="AB28" s="10"/>
    </row>
    <row r="29" spans="2:28" x14ac:dyDescent="0.25">
      <c r="Q29" s="19">
        <f>Q20*61</f>
        <v>70760</v>
      </c>
      <c r="R29" s="10" t="s">
        <v>18</v>
      </c>
      <c r="S29" s="19">
        <f>S20*S22</f>
        <v>915</v>
      </c>
      <c r="T29" s="11" t="s">
        <v>19</v>
      </c>
      <c r="U29" s="11" t="s">
        <v>20</v>
      </c>
      <c r="V29" s="19">
        <f>V20*S22</f>
        <v>4941</v>
      </c>
      <c r="W29" s="11" t="s">
        <v>21</v>
      </c>
      <c r="X29" s="11" t="s">
        <v>20</v>
      </c>
      <c r="Y29" s="19">
        <f>Y20*S22</f>
        <v>3721</v>
      </c>
      <c r="Z29" s="10" t="s">
        <v>22</v>
      </c>
      <c r="AA29" s="17">
        <v>1</v>
      </c>
      <c r="AB29" s="10"/>
    </row>
    <row r="30" spans="2:28" x14ac:dyDescent="0.25">
      <c r="Q30" s="14">
        <f>Q22*S20</f>
        <v>75900</v>
      </c>
      <c r="R30" s="16" t="s">
        <v>18</v>
      </c>
      <c r="S30" s="14">
        <f>S22*S20</f>
        <v>915</v>
      </c>
      <c r="T30" s="15" t="s">
        <v>19</v>
      </c>
      <c r="U30" s="15" t="s">
        <v>20</v>
      </c>
      <c r="V30" s="14">
        <f>V22*S20</f>
        <v>5265</v>
      </c>
      <c r="W30" s="15" t="s">
        <v>21</v>
      </c>
      <c r="X30" s="15" t="s">
        <v>20</v>
      </c>
      <c r="Y30" s="14">
        <f>Y22*S20</f>
        <v>4335</v>
      </c>
      <c r="Z30" s="16" t="s">
        <v>22</v>
      </c>
      <c r="AA30" s="20">
        <v>3</v>
      </c>
      <c r="AB30" s="10"/>
    </row>
    <row r="31" spans="2:28" x14ac:dyDescent="0.25">
      <c r="Q31" s="12">
        <f>Q29-Q30</f>
        <v>-5140</v>
      </c>
      <c r="R31" s="10" t="s">
        <v>18</v>
      </c>
      <c r="S31" s="12">
        <f>S29-S30</f>
        <v>0</v>
      </c>
      <c r="T31" s="11" t="s">
        <v>19</v>
      </c>
      <c r="U31" s="11" t="s">
        <v>20</v>
      </c>
      <c r="V31" s="12">
        <f>V29-V30</f>
        <v>-324</v>
      </c>
      <c r="W31" s="11" t="s">
        <v>21</v>
      </c>
      <c r="X31" s="11" t="s">
        <v>20</v>
      </c>
      <c r="Y31" s="12">
        <f>Y29-Y30</f>
        <v>-614</v>
      </c>
      <c r="Z31" s="17" t="s">
        <v>22</v>
      </c>
      <c r="AA31" s="17">
        <v>5</v>
      </c>
      <c r="AB31" s="10"/>
    </row>
    <row r="32" spans="2:28" x14ac:dyDescent="0.25">
      <c r="Q32" s="10"/>
      <c r="R32" s="10"/>
      <c r="S32" s="10"/>
      <c r="T32" s="11"/>
      <c r="U32" s="11"/>
      <c r="V32" s="10"/>
      <c r="W32" s="11"/>
      <c r="X32" s="11"/>
      <c r="Y32" s="10"/>
      <c r="Z32" s="10"/>
      <c r="AA32" s="10"/>
      <c r="AB32" s="10"/>
    </row>
    <row r="33" spans="17:28" x14ac:dyDescent="0.25">
      <c r="Q33" s="9">
        <f>Q27</f>
        <v>-3840</v>
      </c>
      <c r="R33" s="11" t="s">
        <v>18</v>
      </c>
      <c r="S33" s="21">
        <v>0</v>
      </c>
      <c r="T33" s="11" t="s">
        <v>19</v>
      </c>
      <c r="U33" s="11" t="s">
        <v>20</v>
      </c>
      <c r="V33" s="9">
        <f>V27</f>
        <v>-444</v>
      </c>
      <c r="W33" s="11" t="s">
        <v>21</v>
      </c>
      <c r="X33" s="11" t="s">
        <v>20</v>
      </c>
      <c r="Y33" s="9">
        <f>Y27</f>
        <v>-324</v>
      </c>
      <c r="Z33" s="17" t="s">
        <v>22</v>
      </c>
      <c r="AA33" s="17">
        <v>4</v>
      </c>
      <c r="AB33" s="10"/>
    </row>
    <row r="34" spans="17:28" x14ac:dyDescent="0.25">
      <c r="Q34" s="9">
        <f>Q31</f>
        <v>-5140</v>
      </c>
      <c r="R34" s="11" t="s">
        <v>18</v>
      </c>
      <c r="S34" s="21">
        <v>0</v>
      </c>
      <c r="T34" s="11" t="s">
        <v>19</v>
      </c>
      <c r="U34" s="11" t="s">
        <v>20</v>
      </c>
      <c r="V34" s="9">
        <f>V31</f>
        <v>-324</v>
      </c>
      <c r="W34" s="11" t="s">
        <v>21</v>
      </c>
      <c r="X34" s="11" t="s">
        <v>20</v>
      </c>
      <c r="Y34" s="9">
        <f>Y31</f>
        <v>-614</v>
      </c>
      <c r="Z34" s="17" t="s">
        <v>22</v>
      </c>
      <c r="AA34" s="17">
        <v>5</v>
      </c>
      <c r="AB34" s="10"/>
    </row>
    <row r="35" spans="17:28" x14ac:dyDescent="0.25">
      <c r="Q35" s="12"/>
      <c r="R35" s="10"/>
      <c r="S35" s="10"/>
      <c r="T35" s="11"/>
      <c r="U35" s="11"/>
      <c r="V35" s="10"/>
      <c r="W35" s="11"/>
      <c r="X35" s="11"/>
      <c r="Y35" s="10"/>
      <c r="Z35" s="10"/>
      <c r="AA35" s="10"/>
      <c r="AB35" s="10"/>
    </row>
    <row r="36" spans="17:28" x14ac:dyDescent="0.25">
      <c r="Q36" s="10" t="s">
        <v>24</v>
      </c>
      <c r="R36" s="10"/>
      <c r="S36" s="10"/>
      <c r="T36" s="11"/>
      <c r="U36" s="11"/>
      <c r="V36" s="10"/>
      <c r="W36" s="11"/>
      <c r="X36" s="11"/>
      <c r="Y36" s="10"/>
      <c r="Z36" s="10"/>
      <c r="AA36" s="10"/>
      <c r="AB36" s="10"/>
    </row>
    <row r="37" spans="17:28" x14ac:dyDescent="0.25">
      <c r="Q37" s="19">
        <f>Q33*V34</f>
        <v>1244160</v>
      </c>
      <c r="R37" s="10" t="s">
        <v>18</v>
      </c>
      <c r="S37" s="10">
        <v>0</v>
      </c>
      <c r="T37" s="11" t="s">
        <v>19</v>
      </c>
      <c r="U37" s="11" t="s">
        <v>20</v>
      </c>
      <c r="V37" s="19">
        <f>V33*V34</f>
        <v>143856</v>
      </c>
      <c r="W37" s="11" t="s">
        <v>21</v>
      </c>
      <c r="X37" s="11" t="s">
        <v>20</v>
      </c>
      <c r="Y37" s="19">
        <f>Y33*V34</f>
        <v>104976</v>
      </c>
      <c r="Z37" s="10" t="s">
        <v>22</v>
      </c>
      <c r="AA37" s="17">
        <v>4</v>
      </c>
      <c r="AB37" s="10"/>
    </row>
    <row r="38" spans="17:28" x14ac:dyDescent="0.25">
      <c r="Q38" s="22">
        <f>Q34*V33</f>
        <v>2282160</v>
      </c>
      <c r="R38" s="16" t="s">
        <v>18</v>
      </c>
      <c r="S38" s="16">
        <v>0</v>
      </c>
      <c r="T38" s="15" t="s">
        <v>19</v>
      </c>
      <c r="U38" s="15" t="s">
        <v>20</v>
      </c>
      <c r="V38" s="22">
        <f>V34*V33</f>
        <v>143856</v>
      </c>
      <c r="W38" s="15" t="s">
        <v>21</v>
      </c>
      <c r="X38" s="15" t="s">
        <v>20</v>
      </c>
      <c r="Y38" s="22">
        <f>Y34*V33</f>
        <v>272616</v>
      </c>
      <c r="Z38" s="16" t="s">
        <v>22</v>
      </c>
      <c r="AA38" s="20">
        <v>5</v>
      </c>
      <c r="AB38" s="10"/>
    </row>
    <row r="39" spans="17:28" x14ac:dyDescent="0.25">
      <c r="Q39" s="19">
        <f>Q37-Q38</f>
        <v>-1038000</v>
      </c>
      <c r="R39" s="10" t="s">
        <v>18</v>
      </c>
      <c r="S39" s="10">
        <v>0</v>
      </c>
      <c r="T39" s="11" t="s">
        <v>19</v>
      </c>
      <c r="U39" s="11" t="s">
        <v>20</v>
      </c>
      <c r="V39" s="12">
        <f>V37-V38</f>
        <v>0</v>
      </c>
      <c r="W39" s="11" t="s">
        <v>21</v>
      </c>
      <c r="X39" s="11" t="s">
        <v>20</v>
      </c>
      <c r="Y39" s="13">
        <f>Y37-Y38</f>
        <v>-167640</v>
      </c>
      <c r="Z39" s="10" t="s">
        <v>22</v>
      </c>
      <c r="AA39" s="10"/>
      <c r="AB39" s="10"/>
    </row>
    <row r="40" spans="17:28" x14ac:dyDescent="0.25">
      <c r="Q40" s="19">
        <f>Q39/Y39</f>
        <v>6.1918396564065858</v>
      </c>
      <c r="R40" s="10" t="s">
        <v>18</v>
      </c>
      <c r="S40" s="10" t="s">
        <v>22</v>
      </c>
      <c r="T40" s="11"/>
      <c r="U40" s="11"/>
      <c r="V40" s="10"/>
      <c r="W40" s="11"/>
      <c r="X40" s="11"/>
      <c r="Y40" s="10"/>
      <c r="Z40" s="10"/>
      <c r="AA40" s="10"/>
      <c r="AB40" s="10"/>
    </row>
    <row r="41" spans="17:28" x14ac:dyDescent="0.25">
      <c r="Q41" s="10"/>
      <c r="R41" s="10"/>
      <c r="S41" s="10"/>
      <c r="T41" s="11"/>
      <c r="U41" s="11"/>
      <c r="V41" s="10"/>
      <c r="W41" s="11"/>
      <c r="X41" s="11"/>
      <c r="Y41" s="10"/>
      <c r="Z41" s="10"/>
      <c r="AA41" s="10"/>
      <c r="AB41" s="10"/>
    </row>
    <row r="42" spans="17:28" x14ac:dyDescent="0.25">
      <c r="Q42" s="10" t="s">
        <v>25</v>
      </c>
      <c r="R42" s="10"/>
      <c r="S42" s="10"/>
      <c r="T42" s="11"/>
      <c r="U42" s="11"/>
      <c r="V42" s="10"/>
      <c r="W42" s="11"/>
      <c r="X42" s="11"/>
      <c r="Y42" s="10"/>
      <c r="Z42" s="10"/>
      <c r="AA42" s="10"/>
      <c r="AB42" s="10"/>
    </row>
    <row r="43" spans="17:28" x14ac:dyDescent="0.25">
      <c r="Q43" s="8">
        <f>Q37</f>
        <v>1244160</v>
      </c>
      <c r="R43" s="6" t="s">
        <v>18</v>
      </c>
      <c r="S43" s="6">
        <v>0</v>
      </c>
      <c r="T43" s="6" t="s">
        <v>19</v>
      </c>
      <c r="U43" s="6" t="s">
        <v>20</v>
      </c>
      <c r="V43" s="8">
        <f>V37</f>
        <v>143856</v>
      </c>
      <c r="W43" s="6" t="s">
        <v>21</v>
      </c>
      <c r="X43" s="6" t="s">
        <v>20</v>
      </c>
      <c r="Y43" s="8">
        <f>Y37</f>
        <v>104976</v>
      </c>
      <c r="Z43" s="6" t="s">
        <v>22</v>
      </c>
      <c r="AA43" s="26">
        <v>4</v>
      </c>
      <c r="AB43" s="10"/>
    </row>
    <row r="44" spans="17:28" x14ac:dyDescent="0.25">
      <c r="Q44" s="14">
        <f>Q43</f>
        <v>1244160</v>
      </c>
      <c r="R44" s="16" t="s">
        <v>18</v>
      </c>
      <c r="S44" s="16">
        <v>0</v>
      </c>
      <c r="T44" s="16" t="s">
        <v>19</v>
      </c>
      <c r="U44" s="16" t="s">
        <v>20</v>
      </c>
      <c r="V44" s="14">
        <f>V43</f>
        <v>143856</v>
      </c>
      <c r="W44" s="16" t="s">
        <v>21</v>
      </c>
      <c r="X44" s="16" t="s">
        <v>20</v>
      </c>
      <c r="Y44" s="14">
        <f>Y43*Q40</f>
        <v>649994.55977093778</v>
      </c>
      <c r="Z44" s="16"/>
      <c r="AA44" s="16"/>
      <c r="AB44" s="10"/>
    </row>
    <row r="45" spans="17:28" x14ac:dyDescent="0.25">
      <c r="Q45" s="12">
        <f>Q44-Y44</f>
        <v>594165.44022906222</v>
      </c>
      <c r="R45" s="10" t="s">
        <v>18</v>
      </c>
      <c r="S45" s="10">
        <v>0</v>
      </c>
      <c r="T45" s="10" t="s">
        <v>19</v>
      </c>
      <c r="U45" s="10" t="s">
        <v>20</v>
      </c>
      <c r="V45" s="12">
        <f>V44</f>
        <v>143856</v>
      </c>
      <c r="W45" s="10" t="s">
        <v>21</v>
      </c>
      <c r="X45" s="11"/>
      <c r="Y45" s="10"/>
      <c r="Z45" s="10"/>
      <c r="AA45" s="10"/>
      <c r="AB45" s="10"/>
    </row>
    <row r="46" spans="17:28" x14ac:dyDescent="0.25">
      <c r="Q46" s="12">
        <f>Q45/V45</f>
        <v>4.1302791696492482</v>
      </c>
      <c r="R46" s="10" t="s">
        <v>18</v>
      </c>
      <c r="S46" s="10" t="s">
        <v>21</v>
      </c>
      <c r="T46" s="11"/>
      <c r="U46" s="11"/>
      <c r="V46" s="10"/>
      <c r="W46" s="11"/>
      <c r="X46" s="11"/>
      <c r="Y46" s="10"/>
      <c r="Z46" s="10"/>
      <c r="AA46" s="10"/>
      <c r="AB46" s="10"/>
    </row>
    <row r="47" spans="17:28" x14ac:dyDescent="0.25">
      <c r="Q47" s="10"/>
      <c r="R47" s="10"/>
      <c r="S47" s="10"/>
      <c r="T47" s="11"/>
      <c r="U47" s="11"/>
      <c r="V47" s="10"/>
      <c r="W47" s="11"/>
      <c r="X47" s="11"/>
      <c r="Y47" s="10"/>
      <c r="Z47" s="10"/>
      <c r="AA47" s="10"/>
      <c r="AB47" s="10"/>
    </row>
    <row r="48" spans="17:28" x14ac:dyDescent="0.25">
      <c r="Q48" s="10" t="s">
        <v>26</v>
      </c>
      <c r="R48" s="10"/>
      <c r="S48" s="10"/>
      <c r="T48" s="11"/>
      <c r="U48" s="11"/>
      <c r="V48" s="12"/>
      <c r="W48" s="11"/>
      <c r="X48" s="11"/>
      <c r="Y48" s="10"/>
      <c r="Z48" s="10"/>
      <c r="AA48" s="10"/>
      <c r="AB48" s="10"/>
    </row>
    <row r="49" spans="17:28" x14ac:dyDescent="0.25">
      <c r="Q49" s="8">
        <f>Q20</f>
        <v>1160</v>
      </c>
      <c r="R49" s="8" t="s">
        <v>18</v>
      </c>
      <c r="S49" s="8">
        <f>S20</f>
        <v>15</v>
      </c>
      <c r="T49" s="8" t="s">
        <v>19</v>
      </c>
      <c r="U49" s="8" t="s">
        <v>20</v>
      </c>
      <c r="V49" s="8">
        <v>81</v>
      </c>
      <c r="W49" s="8" t="s">
        <v>21</v>
      </c>
      <c r="X49" s="8" t="s">
        <v>20</v>
      </c>
      <c r="Y49" s="8">
        <v>61</v>
      </c>
      <c r="Z49" s="8" t="s">
        <v>22</v>
      </c>
      <c r="AA49" s="26">
        <v>1</v>
      </c>
      <c r="AB49" s="10"/>
    </row>
    <row r="50" spans="17:28" x14ac:dyDescent="0.25">
      <c r="Q50" s="14">
        <f>Q49</f>
        <v>1160</v>
      </c>
      <c r="R50" s="14" t="s">
        <v>18</v>
      </c>
      <c r="S50" s="14">
        <f>S49</f>
        <v>15</v>
      </c>
      <c r="T50" s="14" t="s">
        <v>19</v>
      </c>
      <c r="U50" s="14" t="s">
        <v>20</v>
      </c>
      <c r="V50" s="14">
        <v>335</v>
      </c>
      <c r="W50" s="15"/>
      <c r="X50" s="14" t="s">
        <v>20</v>
      </c>
      <c r="Y50" s="22">
        <v>378</v>
      </c>
      <c r="Z50" s="16"/>
      <c r="AA50" s="16"/>
      <c r="AB50" s="10"/>
    </row>
    <row r="51" spans="17:28" x14ac:dyDescent="0.25">
      <c r="Q51" s="12">
        <v>448</v>
      </c>
      <c r="R51" s="12" t="s">
        <v>18</v>
      </c>
      <c r="S51" s="12">
        <v>15</v>
      </c>
      <c r="T51" s="12" t="s">
        <v>19</v>
      </c>
      <c r="U51" s="11"/>
      <c r="V51" s="10"/>
      <c r="W51" s="11"/>
      <c r="X51" s="11"/>
      <c r="Y51" s="10"/>
      <c r="Z51" s="10"/>
      <c r="AA51" s="10"/>
      <c r="AB51" s="10"/>
    </row>
    <row r="52" spans="17:28" x14ac:dyDescent="0.25">
      <c r="Q52" s="13">
        <v>29.85</v>
      </c>
      <c r="R52" s="12" t="s">
        <v>18</v>
      </c>
      <c r="S52" s="10" t="s">
        <v>19</v>
      </c>
      <c r="T52" s="11"/>
      <c r="U52" s="11"/>
      <c r="V52" s="10"/>
      <c r="W52" s="11"/>
      <c r="X52" s="11"/>
      <c r="Y52" s="10"/>
      <c r="Z52" s="10"/>
      <c r="AA52" s="10"/>
      <c r="AB52" s="10"/>
    </row>
    <row r="53" spans="17:28" x14ac:dyDescent="0.25">
      <c r="Q53" s="10"/>
      <c r="R53" s="10"/>
      <c r="S53" s="10"/>
      <c r="T53" s="11"/>
      <c r="U53" s="11"/>
      <c r="V53" s="10"/>
      <c r="W53" s="11"/>
      <c r="X53" s="11"/>
      <c r="Y53" s="10"/>
      <c r="Z53" s="10"/>
      <c r="AA53" s="10"/>
      <c r="AB53" s="10"/>
    </row>
    <row r="54" spans="17:28" x14ac:dyDescent="0.25">
      <c r="Q54" s="10" t="s">
        <v>27</v>
      </c>
      <c r="R54" s="10"/>
      <c r="S54" s="10"/>
      <c r="T54" s="11"/>
      <c r="U54" s="11"/>
      <c r="V54" s="10"/>
      <c r="W54" s="11"/>
      <c r="X54" s="11"/>
      <c r="Y54" s="10"/>
      <c r="Z54" s="10"/>
      <c r="AA54" s="10"/>
      <c r="AB54" s="10"/>
    </row>
    <row r="55" spans="17:28" x14ac:dyDescent="0.25">
      <c r="Q55" s="12">
        <f>Q49</f>
        <v>1160</v>
      </c>
      <c r="R55" s="12" t="s">
        <v>18</v>
      </c>
      <c r="S55" s="12">
        <v>15</v>
      </c>
      <c r="T55" s="12" t="s">
        <v>19</v>
      </c>
      <c r="U55" s="12" t="s">
        <v>20</v>
      </c>
      <c r="V55" s="12">
        <v>81</v>
      </c>
      <c r="W55" s="12" t="s">
        <v>21</v>
      </c>
      <c r="X55" s="12" t="s">
        <v>20</v>
      </c>
      <c r="Y55" s="12">
        <v>61</v>
      </c>
      <c r="Z55" s="12" t="s">
        <v>22</v>
      </c>
      <c r="AA55" s="17">
        <v>1</v>
      </c>
      <c r="AB55" s="12">
        <v>1160</v>
      </c>
    </row>
    <row r="56" spans="17:28" x14ac:dyDescent="0.25">
      <c r="Q56" s="12">
        <f>F28</f>
        <v>6520</v>
      </c>
      <c r="R56" s="12" t="s">
        <v>18</v>
      </c>
      <c r="S56" s="12">
        <v>81</v>
      </c>
      <c r="T56" s="12" t="s">
        <v>19</v>
      </c>
      <c r="U56" s="12" t="s">
        <v>20</v>
      </c>
      <c r="V56" s="12">
        <v>467</v>
      </c>
      <c r="W56" s="12" t="s">
        <v>21</v>
      </c>
      <c r="X56" s="12" t="s">
        <v>20</v>
      </c>
      <c r="Y56" s="12">
        <v>351</v>
      </c>
      <c r="Z56" s="12" t="s">
        <v>22</v>
      </c>
      <c r="AA56" s="17">
        <v>2</v>
      </c>
      <c r="AB56" s="12">
        <v>6520</v>
      </c>
    </row>
    <row r="57" spans="17:28" x14ac:dyDescent="0.25">
      <c r="Q57" s="12">
        <f>G28</f>
        <v>5060</v>
      </c>
      <c r="R57" s="12" t="s">
        <v>18</v>
      </c>
      <c r="S57" s="12">
        <v>61</v>
      </c>
      <c r="T57" s="12" t="s">
        <v>19</v>
      </c>
      <c r="U57" s="12" t="s">
        <v>20</v>
      </c>
      <c r="V57" s="12">
        <v>351</v>
      </c>
      <c r="W57" s="12" t="s">
        <v>21</v>
      </c>
      <c r="X57" s="12" t="s">
        <v>20</v>
      </c>
      <c r="Y57" s="12">
        <v>289</v>
      </c>
      <c r="Z57" s="12" t="s">
        <v>22</v>
      </c>
      <c r="AA57" s="17">
        <v>3</v>
      </c>
      <c r="AB57" s="12">
        <v>5060</v>
      </c>
    </row>
    <row r="58" spans="17:28" x14ac:dyDescent="0.25">
      <c r="Q58" s="10"/>
      <c r="R58" s="10"/>
      <c r="S58" s="10"/>
      <c r="T58" s="11"/>
      <c r="U58" s="11"/>
      <c r="V58" s="10"/>
      <c r="W58" s="11"/>
      <c r="X58" s="11"/>
      <c r="Y58" s="10"/>
      <c r="Z58" s="10"/>
      <c r="AA58" s="10"/>
      <c r="AB58" s="10"/>
    </row>
    <row r="59" spans="17:28" x14ac:dyDescent="0.25">
      <c r="Q59" s="23" t="s">
        <v>28</v>
      </c>
      <c r="R59" s="24" t="s">
        <v>18</v>
      </c>
      <c r="S59" s="25">
        <v>29.85</v>
      </c>
      <c r="T59" s="24" t="s">
        <v>19</v>
      </c>
      <c r="U59" s="24" t="s">
        <v>20</v>
      </c>
      <c r="V59" s="24">
        <v>4.13</v>
      </c>
      <c r="W59" s="18" t="s">
        <v>21</v>
      </c>
      <c r="X59" s="18" t="s">
        <v>20</v>
      </c>
      <c r="Y59" s="24">
        <v>6.19</v>
      </c>
      <c r="Z59" s="24" t="s">
        <v>22</v>
      </c>
      <c r="AA59" s="10"/>
      <c r="AB59" s="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2024-12-11T02:20:47Z</dcterms:created>
  <dcterms:modified xsi:type="dcterms:W3CDTF">2024-12-11T03:58:20Z</dcterms:modified>
</cp:coreProperties>
</file>