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89AA1B07-36CD-4A35-BF8D-0FB7F518BF46}" xr6:coauthVersionLast="43" xr6:coauthVersionMax="43" xr10:uidLastSave="{00000000-0000-0000-0000-000000000000}"/>
  <bookViews>
    <workbookView xWindow="-120" yWindow="-120" windowWidth="20730" windowHeight="11040" xr2:uid="{F2DF2885-BA82-4316-9958-9C60D03A48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25" i="1" l="1"/>
  <c r="P223" i="1"/>
  <c r="P222" i="1"/>
  <c r="O171" i="1"/>
  <c r="T171" i="1"/>
  <c r="R154" i="1"/>
  <c r="R151" i="1"/>
  <c r="P225" i="1"/>
  <c r="P226" i="1"/>
  <c r="Y107" i="1"/>
  <c r="AA107" i="1"/>
  <c r="W138" i="1" l="1"/>
  <c r="X138" i="1" s="1"/>
  <c r="W137" i="1"/>
  <c r="X137" i="1" s="1"/>
  <c r="W136" i="1"/>
  <c r="X136" i="1" s="1"/>
  <c r="W135" i="1"/>
  <c r="X135" i="1" s="1"/>
  <c r="W134" i="1"/>
  <c r="X134" i="1" s="1"/>
  <c r="W133" i="1"/>
  <c r="X133" i="1" s="1"/>
  <c r="W132" i="1"/>
  <c r="W131" i="1"/>
  <c r="X131" i="1" s="1"/>
  <c r="W130" i="1"/>
  <c r="X130" i="1" s="1"/>
  <c r="W129" i="1"/>
  <c r="X129" i="1" s="1"/>
  <c r="W128" i="1"/>
  <c r="W127" i="1"/>
  <c r="X127" i="1" s="1"/>
  <c r="W126" i="1"/>
  <c r="X126" i="1" s="1"/>
  <c r="W125" i="1"/>
  <c r="X125" i="1" s="1"/>
  <c r="W124" i="1"/>
  <c r="X124" i="1" s="1"/>
  <c r="W123" i="1"/>
  <c r="X123" i="1" s="1"/>
  <c r="W122" i="1"/>
  <c r="X122" i="1" s="1"/>
  <c r="W121" i="1"/>
  <c r="X121" i="1" s="1"/>
  <c r="W120" i="1"/>
  <c r="X120" i="1" s="1"/>
  <c r="W119" i="1"/>
  <c r="X119" i="1" s="1"/>
  <c r="W118" i="1"/>
  <c r="X118" i="1" s="1"/>
  <c r="W117" i="1"/>
  <c r="X117" i="1" s="1"/>
  <c r="W116" i="1"/>
  <c r="W115" i="1"/>
  <c r="X115" i="1" s="1"/>
  <c r="W114" i="1"/>
  <c r="X114" i="1" s="1"/>
  <c r="W113" i="1"/>
  <c r="X113" i="1" s="1"/>
  <c r="W112" i="1"/>
  <c r="W111" i="1"/>
  <c r="X111" i="1" s="1"/>
  <c r="W110" i="1"/>
  <c r="X110" i="1" s="1"/>
  <c r="W109" i="1"/>
  <c r="W108" i="1"/>
  <c r="X108" i="1" s="1"/>
  <c r="W107" i="1"/>
  <c r="X107" i="1" s="1"/>
  <c r="Y111" i="1"/>
  <c r="Y108" i="1"/>
  <c r="Y109" i="1"/>
  <c r="Y110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X109" i="1"/>
  <c r="X112" i="1"/>
  <c r="X116" i="1"/>
  <c r="X128" i="1"/>
  <c r="X132" i="1"/>
  <c r="Y139" i="1" l="1"/>
  <c r="X139" i="1"/>
  <c r="W139" i="1"/>
  <c r="E41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10" i="1"/>
  <c r="K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10" i="1"/>
  <c r="J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10" i="1"/>
  <c r="I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10" i="1"/>
  <c r="H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0" i="1"/>
  <c r="G9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1" i="1"/>
  <c r="F12" i="1"/>
  <c r="F13" i="1"/>
  <c r="F14" i="1"/>
  <c r="F15" i="1"/>
  <c r="F10" i="1"/>
  <c r="F9" i="1"/>
  <c r="D41" i="1"/>
  <c r="C41" i="1"/>
  <c r="F41" i="1" l="1"/>
  <c r="G41" i="1"/>
  <c r="H41" i="1"/>
  <c r="I41" i="1"/>
  <c r="J41" i="1"/>
  <c r="K41" i="1"/>
</calcChain>
</file>

<file path=xl/sharedStrings.xml><?xml version="1.0" encoding="utf-8"?>
<sst xmlns="http://schemas.openxmlformats.org/spreadsheetml/2006/main" count="138" uniqueCount="110">
  <si>
    <t>Kelas : Akuntansi C</t>
  </si>
  <si>
    <t>1. Tujuan Penelitian</t>
  </si>
  <si>
    <t>Sampel</t>
  </si>
  <si>
    <t>Y (Konsumsi Rumah Tangga %)</t>
  </si>
  <si>
    <t>Data ekonomi yang menunjukkan pengangguran, inflasi, dan konsumsi rumah tangga di Indonesia</t>
  </si>
  <si>
    <t xml:space="preserve">2. Persamaan/Model/Rumus Penelitian </t>
  </si>
  <si>
    <t>Jumlah</t>
  </si>
  <si>
    <t>YX₁</t>
  </si>
  <si>
    <t>X₁ (Pengangguran %)</t>
  </si>
  <si>
    <t>X₂ (Inflasi %)</t>
  </si>
  <si>
    <t>YX₂</t>
  </si>
  <si>
    <t>Y²</t>
  </si>
  <si>
    <t>X₁²</t>
  </si>
  <si>
    <t>X₂²</t>
  </si>
  <si>
    <t>X₁X₂</t>
  </si>
  <si>
    <t>ΣX₂Y = aΣX₂ + b₁ ΣX₁ ΣX₂ + b₂ΣX₂ ²…………. (c)</t>
  </si>
  <si>
    <t>Untuk mendapatkan nilai koefisien regresi a,b1 dan b2 dapat dilakukan dengan subtitusi antar persamaan</t>
  </si>
  <si>
    <t>• Variabel X (var. bebas) = pengangguran dan inflasi</t>
  </si>
  <si>
    <t>7115,71 = 98,9a + 536,51b₁ + 308,83b₂…....... (3)</t>
  </si>
  <si>
    <t>2307,3 = 32a + 171,9b₁+98,9b₂.……..…………... (1)</t>
  </si>
  <si>
    <t xml:space="preserve"> </t>
  </si>
  <si>
    <t>=</t>
  </si>
  <si>
    <t>a = 87,66</t>
  </si>
  <si>
    <t xml:space="preserve">b₁ = -2,36 </t>
  </si>
  <si>
    <t>b₂ =  -0,93</t>
  </si>
  <si>
    <t xml:space="preserve">3. Interpretasi model penelitian </t>
  </si>
  <si>
    <t>𝛼 = 87,66</t>
  </si>
  <si>
    <t>β1 = -2,36</t>
  </si>
  <si>
    <t>12368,51 = 171,9a + 932,39b₁ + 536,51b₂….. (2)</t>
  </si>
  <si>
    <r>
      <t xml:space="preserve">ΣX₁Y = aΣX₁ + b₁ΣX₁ 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 xml:space="preserve"> + b₂ΣX₁ ΣX₂……...…….(b)</t>
    </r>
  </si>
  <si>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Y = na + b</t>
    </r>
    <r>
      <rPr>
        <sz val="11"/>
        <color theme="1"/>
        <rFont val="Calibri"/>
        <family val="2"/>
      </rPr>
      <t>₁</t>
    </r>
    <r>
      <rPr>
        <sz val="11"/>
        <color theme="1"/>
        <rFont val="Calibri"/>
        <family val="2"/>
        <scheme val="minor"/>
      </rPr>
      <t xml:space="preserve"> ΣX₁ + b</t>
    </r>
    <r>
      <rPr>
        <sz val="11"/>
        <color theme="1"/>
        <rFont val="Calibri"/>
        <family val="2"/>
      </rPr>
      <t>₂Σ</t>
    </r>
    <r>
      <rPr>
        <sz val="11"/>
        <color theme="1"/>
        <rFont val="Calibri"/>
        <family val="2"/>
        <scheme val="minor"/>
      </rPr>
      <t xml:space="preserve">X₂……..………………... (a) </t>
    </r>
  </si>
  <si>
    <t>4. Hitung dan interpretasikan koefisien determinasi (r2)</t>
  </si>
  <si>
    <r>
      <t>r</t>
    </r>
    <r>
      <rPr>
        <i/>
        <sz val="11"/>
        <color theme="1"/>
        <rFont val="Calibri"/>
        <family val="2"/>
      </rPr>
      <t xml:space="preserve">²  </t>
    </r>
    <r>
      <rPr>
        <sz val="11"/>
        <color theme="1"/>
        <rFont val="Calibri"/>
        <family val="2"/>
      </rPr>
      <t>=</t>
    </r>
  </si>
  <si>
    <r>
      <rPr>
        <i/>
        <sz val="11"/>
        <color theme="1"/>
        <rFont val="Calibri"/>
        <family val="2"/>
        <scheme val="minor"/>
      </rPr>
      <t>r²</t>
    </r>
    <r>
      <rPr>
        <sz val="11"/>
        <color theme="1"/>
        <rFont val="Calibri"/>
        <family val="2"/>
        <scheme val="minor"/>
      </rPr>
      <t xml:space="preserve">  =</t>
    </r>
  </si>
  <si>
    <t>β2 = -0,93</t>
  </si>
  <si>
    <t>29190 + 6617,6</t>
  </si>
  <si>
    <t>{2,36 x 12368,51 + 0,93 x 7115,71</t>
  </si>
  <si>
    <t xml:space="preserve">5. Hitunglah koefisien korelasi ganda (r) </t>
  </si>
  <si>
    <t>• Variabel Y (var. Terikat) = permintaan konsumsi rumah tangga</t>
  </si>
  <si>
    <t>ry1 =</t>
  </si>
  <si>
    <t xml:space="preserve">ry2 = </t>
  </si>
  <si>
    <t>ry2 = -0,0022</t>
  </si>
  <si>
    <t>r12 =</t>
  </si>
  <si>
    <t>r12 = 0,0100638</t>
  </si>
  <si>
    <t>r12= 0,01</t>
  </si>
  <si>
    <t>Menentukan koefisien korelasi ganda (r)</t>
  </si>
  <si>
    <t>Korelasi antara X1 dan X2 → yang mana Y dianggap konstan (r12.Y)</t>
  </si>
  <si>
    <t>r12.Y =</t>
  </si>
  <si>
    <t>r12.Y = 0,0100591</t>
  </si>
  <si>
    <t>r12.Y = 0,01</t>
  </si>
  <si>
    <t>Korelasi antara Y dan X1  → yang mana X2 dianggap konstan (ry1.2)</t>
  </si>
  <si>
    <r>
      <t>r</t>
    </r>
    <r>
      <rPr>
        <vertAlign val="subscript"/>
        <sz val="12"/>
        <color theme="1"/>
        <rFont val="Times New Roman"/>
        <family val="1"/>
      </rPr>
      <t>Y1.2</t>
    </r>
    <r>
      <rPr>
        <sz val="12"/>
        <color theme="1"/>
        <rFont val="Times New Roman"/>
        <family val="1"/>
      </rPr>
      <t xml:space="preserve"> =</t>
    </r>
  </si>
  <si>
    <t>ry1 = -0,0022</t>
  </si>
  <si>
    <t>rY1.2 = -0,00217813</t>
  </si>
  <si>
    <t>rY1.2 = -0,0022</t>
  </si>
  <si>
    <t>rY1.2 = -0,22%</t>
  </si>
  <si>
    <t>Korelasi antara Y dan X2  → yang mana X1 dianggap konstan (ry2.1)</t>
  </si>
  <si>
    <r>
      <t>r</t>
    </r>
    <r>
      <rPr>
        <vertAlign val="subscript"/>
        <sz val="12"/>
        <color theme="1"/>
        <rFont val="Times New Roman"/>
        <family val="1"/>
      </rPr>
      <t>Y2.1</t>
    </r>
    <r>
      <rPr>
        <sz val="12"/>
        <color theme="1"/>
        <rFont val="Times New Roman"/>
        <family val="1"/>
      </rPr>
      <t xml:space="preserve"> =</t>
    </r>
  </si>
  <si>
    <t>rY2.1 = -0,00217813</t>
  </si>
  <si>
    <t>rY2.1 = -0,0022</t>
  </si>
  <si>
    <t>rY2.1 = -0,22%</t>
  </si>
  <si>
    <t>6. Hitunglah nilai standar eror estimasi</t>
  </si>
  <si>
    <t>∑X₁ = 171,9</t>
  </si>
  <si>
    <t>X2 (Inflasi %)</t>
  </si>
  <si>
    <t>∑X₂ = 98,9</t>
  </si>
  <si>
    <t>∑Y = 2307,3</t>
  </si>
  <si>
    <t>∑X₁Y= 12368,51</t>
  </si>
  <si>
    <t>∑X₂Y = 7115,71</t>
  </si>
  <si>
    <t>∑Y² = 166440,71</t>
  </si>
  <si>
    <t>∑X₁² = 932,39</t>
  </si>
  <si>
    <t>∑X₂² = 308,83</t>
  </si>
  <si>
    <t>∑X₁X₂ = 536,51</t>
  </si>
  <si>
    <t xml:space="preserve">  (Y-Ŷ)²</t>
  </si>
  <si>
    <t>(Y-Ȳ)²</t>
  </si>
  <si>
    <t>(Yprediksi)</t>
  </si>
  <si>
    <r>
      <t>S</t>
    </r>
    <r>
      <rPr>
        <vertAlign val="subscript"/>
        <sz val="12"/>
        <color theme="1"/>
        <rFont val="Times New Roman"/>
        <family val="1"/>
      </rPr>
      <t>yX1X2</t>
    </r>
    <r>
      <rPr>
        <sz val="12"/>
        <color theme="1"/>
        <rFont val="Times New Roman"/>
        <family val="1"/>
      </rPr>
      <t xml:space="preserve"> = </t>
    </r>
  </si>
  <si>
    <t>SyX1X2 =</t>
  </si>
  <si>
    <t>7. Menentukan standar error koefisien regresi</t>
  </si>
  <si>
    <t>Sb1</t>
  </si>
  <si>
    <r>
      <t xml:space="preserve">Y = 87,66 – 2,36X₁ – 0,93X₂ + </t>
    </r>
    <r>
      <rPr>
        <b/>
        <sz val="11"/>
        <color theme="1"/>
        <rFont val="Calibri"/>
        <family val="2"/>
      </rPr>
      <t>Ҽ</t>
    </r>
    <r>
      <rPr>
        <b/>
        <sz val="11"/>
        <color theme="1"/>
        <rFont val="Calibri"/>
        <family val="2"/>
        <scheme val="minor"/>
      </rPr>
      <t>i</t>
    </r>
  </si>
  <si>
    <t>Y = 87,66 – 2,36X₁ – 0,93X₂ + Ҽi</t>
  </si>
  <si>
    <t>Ȳ</t>
  </si>
  <si>
    <t>Sb2</t>
  </si>
  <si>
    <t>8. Pengujian Parsial T</t>
  </si>
  <si>
    <t>Uji Variabel X1 dengan Y</t>
  </si>
  <si>
    <t>1. Menentukan Hipotesis</t>
  </si>
  <si>
    <t>2. Menentukan nilai t hitung</t>
  </si>
  <si>
    <t>Thitung1 =</t>
  </si>
  <si>
    <t>3. Menentukan daerah penolakan</t>
  </si>
  <si>
    <t>4. Menentukan nilai t table</t>
  </si>
  <si>
    <t>α = 5% : 2 = 0.025</t>
  </si>
  <si>
    <t>Ttabel    = 2,0484</t>
  </si>
  <si>
    <t>5. Menarik kesimpulan</t>
  </si>
  <si>
    <t>𝑇ℎ𝑖𝑡𝑢𝑛𝑔 &gt; 𝑇𝑡𝑎𝑏𝑒l</t>
  </si>
  <si>
    <t>Uji Variabel X2 dengan Y</t>
  </si>
  <si>
    <t>df = n-k-1 = 32 - 3 - 1 = 28</t>
  </si>
  <si>
    <t>Thitung2</t>
  </si>
  <si>
    <t>9. Pengujian Parsial F</t>
  </si>
  <si>
    <t>Uji F - variabel X1 dan X2 dengan variabel Y</t>
  </si>
  <si>
    <t>2. Menentukan nilai f hitung</t>
  </si>
  <si>
    <t>Fhitung =</t>
  </si>
  <si>
    <t>1,015 &lt; 2,0484</t>
  </si>
  <si>
    <t>r12.Y = 1%</t>
  </si>
  <si>
    <t>q</t>
  </si>
  <si>
    <r>
      <t xml:space="preserve">4,335 </t>
    </r>
    <r>
      <rPr>
        <sz val="11"/>
        <color theme="1"/>
        <rFont val="Calibri"/>
        <family val="2"/>
      </rPr>
      <t>&gt;</t>
    </r>
    <r>
      <rPr>
        <sz val="9.5500000000000007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2,0484</t>
    </r>
  </si>
  <si>
    <t>5. Menarik Kesimpulan</t>
  </si>
  <si>
    <t>𝐹ℎ𝑖𝑡𝑢𝑛g &lt; 𝐹𝑡𝑎𝑏𝑒l</t>
  </si>
  <si>
    <r>
      <t xml:space="preserve">2,556 </t>
    </r>
    <r>
      <rPr>
        <sz val="11"/>
        <color theme="1"/>
        <rFont val="Calibri"/>
        <family val="2"/>
      </rPr>
      <t>&lt;</t>
    </r>
    <r>
      <rPr>
        <sz val="10.45"/>
        <color theme="1"/>
        <rFont val="Calibri"/>
        <family val="2"/>
      </rPr>
      <t xml:space="preserve"> 3,34</t>
    </r>
  </si>
  <si>
    <t>Nama : Roy Steven Alexander</t>
  </si>
  <si>
    <t>NIM : 2407020129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</si>
</sst>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E+00"/>
    <numFmt numFmtId="165" formatCode="0.0000"/>
    <numFmt numFmtId="166" formatCode="0.000"/>
    <numFmt numFmtId="167" formatCode="0.0"/>
    <numFmt numFmtId="168" formatCode="#,##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 Light"/>
      <family val="2"/>
      <scheme val="major"/>
    </font>
    <font>
      <sz val="9.5500000000000007"/>
      <color theme="1"/>
      <name val="Calibri"/>
      <family val="2"/>
    </font>
    <font>
      <sz val="10.45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 applyAlignment="1">
      <alignment horizontal="left"/>
    </xf>
    <xf numFmtId="0" fontId="0" fillId="0" borderId="8" xfId="0" applyBorder="1"/>
    <xf numFmtId="0" fontId="0" fillId="0" borderId="2" xfId="0" applyBorder="1"/>
    <xf numFmtId="0" fontId="0" fillId="0" borderId="9" xfId="0" applyBorder="1"/>
    <xf numFmtId="1" fontId="0" fillId="0" borderId="0" xfId="0" applyNumberFormat="1"/>
    <xf numFmtId="0" fontId="2" fillId="0" borderId="0" xfId="0" applyFont="1"/>
    <xf numFmtId="0" fontId="2" fillId="0" borderId="3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/>
    <xf numFmtId="166" fontId="0" fillId="0" borderId="6" xfId="0" applyNumberFormat="1" applyBorder="1"/>
    <xf numFmtId="0" fontId="0" fillId="0" borderId="0" xfId="0" applyAlignment="1"/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7" fontId="0" fillId="0" borderId="0" xfId="0" applyNumberFormat="1"/>
    <xf numFmtId="0" fontId="1" fillId="0" borderId="10" xfId="0" applyFont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/>
    <xf numFmtId="0" fontId="0" fillId="3" borderId="0" xfId="0" applyFill="1"/>
    <xf numFmtId="0" fontId="8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66" fontId="12" fillId="0" borderId="1" xfId="0" applyNumberFormat="1" applyFont="1" applyBorder="1" applyAlignment="1">
      <alignment horizontal="center"/>
    </xf>
    <xf numFmtId="168" fontId="12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168" fontId="12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/>
    <xf numFmtId="0" fontId="11" fillId="0" borderId="0" xfId="1" applyFont="1" applyFill="1" applyBorder="1" applyAlignment="1">
      <alignment horizontal="center" vertical="center"/>
    </xf>
    <xf numFmtId="166" fontId="10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/>
    <xf numFmtId="2" fontId="0" fillId="0" borderId="0" xfId="0" applyNumberFormat="1" applyBorder="1"/>
    <xf numFmtId="0" fontId="1" fillId="0" borderId="7" xfId="0" applyFont="1" applyBorder="1" applyAlignment="1">
      <alignment horizontal="left"/>
    </xf>
    <xf numFmtId="0" fontId="8" fillId="0" borderId="1" xfId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8" fillId="4" borderId="1" xfId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165" fontId="0" fillId="0" borderId="0" xfId="0" applyNumberFormat="1" applyBorder="1"/>
    <xf numFmtId="0" fontId="0" fillId="0" borderId="4" xfId="0" applyBorder="1" applyAlignment="1">
      <alignment horizontal="left"/>
    </xf>
    <xf numFmtId="0" fontId="8" fillId="0" borderId="0" xfId="0" applyFont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Fill="1"/>
    <xf numFmtId="0" fontId="0" fillId="0" borderId="12" xfId="0" applyBorder="1"/>
    <xf numFmtId="167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5" borderId="1" xfId="0" applyNumberFormat="1" applyFill="1" applyBorder="1" applyAlignment="1">
      <alignment horizontal="center"/>
    </xf>
    <xf numFmtId="0" fontId="12" fillId="0" borderId="0" xfId="0" applyNumberFormat="1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NumberFormat="1" applyFont="1" applyBorder="1" applyAlignment="1">
      <alignment horizontal="center" vertical="center" wrapText="1"/>
    </xf>
    <xf numFmtId="165" fontId="0" fillId="5" borderId="1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3" borderId="15" xfId="0" applyFill="1" applyBorder="1" applyAlignment="1"/>
    <xf numFmtId="0" fontId="0" fillId="0" borderId="6" xfId="0" applyFill="1" applyBorder="1" applyAlignmen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0" fillId="3" borderId="0" xfId="0" applyNumberFormat="1" applyFill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  <xf numFmtId="165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8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1" fillId="6" borderId="0" xfId="0" applyFont="1" applyFill="1"/>
    <xf numFmtId="0" fontId="1" fillId="6" borderId="0" xfId="0" applyFont="1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0" fontId="13" fillId="6" borderId="0" xfId="0" applyFont="1" applyFill="1" applyAlignment="1">
      <alignment horizontal="left" vertic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180975</xdr:colOff>
      <xdr:row>6</xdr:row>
      <xdr:rowOff>161925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2658C0-6A7F-455E-92F8-8F82005EF75F}"/>
            </a:ext>
          </a:extLst>
        </xdr:cNvPr>
        <xdr:cNvSpPr txBox="1"/>
      </xdr:nvSpPr>
      <xdr:spPr>
        <a:xfrm>
          <a:off x="7362825" y="1304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12</xdr:col>
      <xdr:colOff>257175</xdr:colOff>
      <xdr:row>6</xdr:row>
      <xdr:rowOff>161925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E8DB32-B3A7-4BFD-9725-EB204D5537FC}"/>
            </a:ext>
          </a:extLst>
        </xdr:cNvPr>
        <xdr:cNvSpPr txBox="1"/>
      </xdr:nvSpPr>
      <xdr:spPr>
        <a:xfrm>
          <a:off x="7439025" y="1304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11</xdr:col>
      <xdr:colOff>571503</xdr:colOff>
      <xdr:row>6</xdr:row>
      <xdr:rowOff>142875</xdr:rowOff>
    </xdr:from>
    <xdr:ext cx="2146607" cy="103822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5C55A57-C81C-4B16-99AD-6285202EA714}"/>
            </a:ext>
          </a:extLst>
        </xdr:cNvPr>
        <xdr:cNvSpPr txBox="1"/>
      </xdr:nvSpPr>
      <xdr:spPr>
        <a:xfrm>
          <a:off x="10897997" y="1257997"/>
          <a:ext cx="2146607" cy="10382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D" sz="1100"/>
            <a:t>Apakah jumlah pengangguran dan tingkat inflasi memengaruhi konsumsi rumah tangga di Indonesia?</a:t>
          </a:r>
        </a:p>
      </xdr:txBody>
    </xdr:sp>
    <xdr:clientData/>
  </xdr:oneCellAnchor>
  <xdr:twoCellAnchor>
    <xdr:from>
      <xdr:col>12</xdr:col>
      <xdr:colOff>28575</xdr:colOff>
      <xdr:row>23</xdr:row>
      <xdr:rowOff>76200</xdr:rowOff>
    </xdr:from>
    <xdr:to>
      <xdr:col>15</xdr:col>
      <xdr:colOff>607392</xdr:colOff>
      <xdr:row>23</xdr:row>
      <xdr:rowOff>82826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C558981-3073-4F80-AD65-5CEB209B79C9}"/>
            </a:ext>
          </a:extLst>
        </xdr:cNvPr>
        <xdr:cNvCxnSpPr/>
      </xdr:nvCxnSpPr>
      <xdr:spPr>
        <a:xfrm>
          <a:off x="11003032" y="4521200"/>
          <a:ext cx="4140338" cy="6626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542925</xdr:colOff>
      <xdr:row>20</xdr:row>
      <xdr:rowOff>171450</xdr:rowOff>
    </xdr:from>
    <xdr:ext cx="4084323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CC2AFE9-BA39-4227-9F2C-192C1B3F4237}"/>
            </a:ext>
          </a:extLst>
        </xdr:cNvPr>
        <xdr:cNvSpPr txBox="1"/>
      </xdr:nvSpPr>
      <xdr:spPr>
        <a:xfrm>
          <a:off x="10896600" y="3981450"/>
          <a:ext cx="40843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-396624,9 = -5500,8a -29549,61b₁ -17000,91b₂……..(1) {dikali 171,9} </a:t>
          </a:r>
        </a:p>
        <a:p>
          <a:r>
            <a:rPr lang="en-ID" sz="1100"/>
            <a:t>395792,3  = 5500,8a + 29836,48b₁ + 17168,32b₂…...(2) {dikali 32}</a:t>
          </a:r>
        </a:p>
      </xdr:txBody>
    </xdr:sp>
    <xdr:clientData/>
  </xdr:oneCellAnchor>
  <xdr:oneCellAnchor>
    <xdr:from>
      <xdr:col>20</xdr:col>
      <xdr:colOff>495300</xdr:colOff>
      <xdr:row>26</xdr:row>
      <xdr:rowOff>9525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36228E2-C937-40EB-A116-1D19D8E65905}"/>
            </a:ext>
          </a:extLst>
        </xdr:cNvPr>
        <xdr:cNvSpPr txBox="1"/>
      </xdr:nvSpPr>
      <xdr:spPr>
        <a:xfrm>
          <a:off x="18087975" y="496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11</xdr:col>
      <xdr:colOff>552450</xdr:colOff>
      <xdr:row>23</xdr:row>
      <xdr:rowOff>152400</xdr:rowOff>
    </xdr:from>
    <xdr:ext cx="330661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5B2A983-3794-4FC2-8339-9AAFBAA311FE}"/>
            </a:ext>
          </a:extLst>
        </xdr:cNvPr>
        <xdr:cNvSpPr txBox="1"/>
      </xdr:nvSpPr>
      <xdr:spPr>
        <a:xfrm>
          <a:off x="10906125" y="4533900"/>
          <a:ext cx="33066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-832,6        =       0       +  286,87b₁    + 167,41b₂….......(4)</a:t>
          </a:r>
        </a:p>
      </xdr:txBody>
    </xdr:sp>
    <xdr:clientData/>
  </xdr:oneCellAnchor>
  <xdr:oneCellAnchor>
    <xdr:from>
      <xdr:col>11</xdr:col>
      <xdr:colOff>571500</xdr:colOff>
      <xdr:row>26</xdr:row>
      <xdr:rowOff>152400</xdr:rowOff>
    </xdr:from>
    <xdr:ext cx="4000775" cy="60901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D9659C6-B32F-4DDD-8520-3BF58EFC850C}"/>
            </a:ext>
          </a:extLst>
        </xdr:cNvPr>
        <xdr:cNvSpPr txBox="1"/>
      </xdr:nvSpPr>
      <xdr:spPr>
        <a:xfrm>
          <a:off x="10929938" y="5016954"/>
          <a:ext cx="40007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-228192</a:t>
          </a:r>
          <a:r>
            <a:rPr lang="en-ID" sz="1100" baseline="0"/>
            <a:t> = -3164,8a - 17000,91b</a:t>
          </a: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₁</a:t>
          </a:r>
          <a:r>
            <a:rPr lang="en-ID" sz="1100" baseline="0"/>
            <a:t> - 9781,21b</a:t>
          </a: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₂..........(1) {dikali 98,9}</a:t>
          </a:r>
          <a:endParaRPr lang="en-ID" sz="1100" baseline="0"/>
        </a:p>
        <a:p>
          <a:r>
            <a:rPr lang="en-ID" sz="1100" baseline="0"/>
            <a:t>227702,7 = 3164,8a + 17168,32b</a:t>
          </a: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₁</a:t>
          </a:r>
          <a:r>
            <a:rPr lang="en-ID" sz="1100" baseline="0"/>
            <a:t> + 9882,56b</a:t>
          </a: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₂........(3) {dikali 32}</a:t>
          </a:r>
          <a:endParaRPr lang="en-ID" sz="1100" baseline="0"/>
        </a:p>
        <a:p>
          <a:endParaRPr lang="en-ID" sz="1100"/>
        </a:p>
      </xdr:txBody>
    </xdr:sp>
    <xdr:clientData/>
  </xdr:oneCellAnchor>
  <xdr:twoCellAnchor>
    <xdr:from>
      <xdr:col>12</xdr:col>
      <xdr:colOff>47625</xdr:colOff>
      <xdr:row>29</xdr:row>
      <xdr:rowOff>69022</xdr:rowOff>
    </xdr:from>
    <xdr:to>
      <xdr:col>15</xdr:col>
      <xdr:colOff>524565</xdr:colOff>
      <xdr:row>29</xdr:row>
      <xdr:rowOff>76200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C405646-2859-4B07-884C-09C2D2726FE7}"/>
            </a:ext>
          </a:extLst>
        </xdr:cNvPr>
        <xdr:cNvCxnSpPr/>
      </xdr:nvCxnSpPr>
      <xdr:spPr>
        <a:xfrm flipV="1">
          <a:off x="11022082" y="5673587"/>
          <a:ext cx="4038461" cy="7178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561975</xdr:colOff>
      <xdr:row>29</xdr:row>
      <xdr:rowOff>133350</xdr:rowOff>
    </xdr:from>
    <xdr:ext cx="3287823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37BB494-66BD-4854-A4CA-A3C99CE8F0C5}"/>
            </a:ext>
          </a:extLst>
        </xdr:cNvPr>
        <xdr:cNvSpPr txBox="1"/>
      </xdr:nvSpPr>
      <xdr:spPr>
        <a:xfrm>
          <a:off x="10917644" y="5593612"/>
          <a:ext cx="32878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-489,3 =</a:t>
          </a:r>
          <a:r>
            <a:rPr lang="en-ID" sz="1100" baseline="0"/>
            <a:t>           0      + 167,41b</a:t>
          </a: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₁</a:t>
          </a:r>
          <a:r>
            <a:rPr lang="en-ID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D" sz="1100" baseline="0"/>
            <a:t>       + 101,35b</a:t>
          </a: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₂</a:t>
          </a:r>
          <a:r>
            <a:rPr lang="en-ID" sz="1100" baseline="0"/>
            <a:t>..........(5)</a:t>
          </a:r>
          <a:endParaRPr lang="en-ID" sz="1100"/>
        </a:p>
      </xdr:txBody>
    </xdr:sp>
    <xdr:clientData/>
  </xdr:oneCellAnchor>
  <xdr:twoCellAnchor>
    <xdr:from>
      <xdr:col>16</xdr:col>
      <xdr:colOff>19050</xdr:colOff>
      <xdr:row>22</xdr:row>
      <xdr:rowOff>90714</xdr:rowOff>
    </xdr:from>
    <xdr:to>
      <xdr:col>16</xdr:col>
      <xdr:colOff>782411</xdr:colOff>
      <xdr:row>23</xdr:row>
      <xdr:rowOff>104777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8247F1C-96F0-470E-87AD-57FD515FC12B}"/>
            </a:ext>
          </a:extLst>
        </xdr:cNvPr>
        <xdr:cNvCxnSpPr/>
      </xdr:nvCxnSpPr>
      <xdr:spPr>
        <a:xfrm flipV="1">
          <a:off x="16188871" y="4331607"/>
          <a:ext cx="763361" cy="2068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22</xdr:row>
      <xdr:rowOff>79375</xdr:rowOff>
    </xdr:from>
    <xdr:to>
      <xdr:col>16</xdr:col>
      <xdr:colOff>793750</xdr:colOff>
      <xdr:row>29</xdr:row>
      <xdr:rowOff>28577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0784E92-ECFB-4E29-857C-AB44C482BCF8}"/>
            </a:ext>
          </a:extLst>
        </xdr:cNvPr>
        <xdr:cNvCxnSpPr/>
      </xdr:nvCxnSpPr>
      <xdr:spPr>
        <a:xfrm flipV="1">
          <a:off x="16188871" y="4320268"/>
          <a:ext cx="774700" cy="12985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400050</xdr:colOff>
      <xdr:row>21</xdr:row>
      <xdr:rowOff>95250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67D2A4D-C1E8-465A-92F6-5B300B0FF5C8}"/>
            </a:ext>
          </a:extLst>
        </xdr:cNvPr>
        <xdr:cNvSpPr txBox="1"/>
      </xdr:nvSpPr>
      <xdr:spPr>
        <a:xfrm>
          <a:off x="16163925" y="409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17</xdr:col>
      <xdr:colOff>19050</xdr:colOff>
      <xdr:row>20</xdr:row>
      <xdr:rowOff>142876</xdr:rowOff>
    </xdr:from>
    <xdr:ext cx="3533095" cy="43815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0168F98-02E0-4AF5-B125-307A1C0BE87D}"/>
            </a:ext>
          </a:extLst>
        </xdr:cNvPr>
        <xdr:cNvSpPr txBox="1"/>
      </xdr:nvSpPr>
      <xdr:spPr>
        <a:xfrm>
          <a:off x="17030700" y="3952876"/>
          <a:ext cx="3533095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-832,6                =       0       +  286,87b₁    + 167,41b₂….......(4) </a:t>
          </a:r>
          <a:endParaRPr lang="en-ID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-489,3       </a:t>
          </a:r>
          <a:r>
            <a:rPr lang="en-ID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ID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0       + 167,41b</a:t>
          </a: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₁</a:t>
          </a:r>
          <a:r>
            <a:rPr lang="en-ID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+ 101,35b</a:t>
          </a: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₂</a:t>
          </a:r>
          <a:r>
            <a:rPr lang="en-ID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..........(5)</a:t>
          </a:r>
          <a:endParaRPr lang="en-ID">
            <a:effectLst/>
          </a:endParaRPr>
        </a:p>
        <a:p>
          <a:endParaRPr lang="en-ID" sz="1100"/>
        </a:p>
      </xdr:txBody>
    </xdr:sp>
    <xdr:clientData/>
  </xdr:oneCellAnchor>
  <xdr:oneCellAnchor>
    <xdr:from>
      <xdr:col>17</xdr:col>
      <xdr:colOff>34018</xdr:colOff>
      <xdr:row>23</xdr:row>
      <xdr:rowOff>144576</xdr:rowOff>
    </xdr:from>
    <xdr:ext cx="4101123" cy="436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F796D16-A479-4385-884E-54A42E62815A}"/>
            </a:ext>
          </a:extLst>
        </xdr:cNvPr>
        <xdr:cNvSpPr txBox="1"/>
      </xdr:nvSpPr>
      <xdr:spPr>
        <a:xfrm>
          <a:off x="16270820" y="4475128"/>
          <a:ext cx="41011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-139386               =</a:t>
          </a:r>
          <a:r>
            <a:rPr lang="en-ID" sz="1100" baseline="0"/>
            <a:t>  48024,91b</a:t>
          </a: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₁ + 28026,11b₂...........(4)</a:t>
          </a:r>
          <a:r>
            <a:rPr lang="en-ID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{dikali 167,41}</a:t>
          </a:r>
        </a:p>
        <a:p>
          <a:r>
            <a:rPr lang="en-ID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-140365               =  48024,91b</a:t>
          </a: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₁ +</a:t>
          </a:r>
          <a:r>
            <a:rPr lang="en-ID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29074,27b</a:t>
          </a: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₂</a:t>
          </a:r>
          <a:r>
            <a:rPr lang="en-ID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...........(5) {dikali 286,87}</a:t>
          </a:r>
          <a:endParaRPr lang="en-ID" sz="1100"/>
        </a:p>
      </xdr:txBody>
    </xdr:sp>
    <xdr:clientData/>
  </xdr:oneCellAnchor>
  <xdr:twoCellAnchor>
    <xdr:from>
      <xdr:col>17</xdr:col>
      <xdr:colOff>85045</xdr:colOff>
      <xdr:row>26</xdr:row>
      <xdr:rowOff>68035</xdr:rowOff>
    </xdr:from>
    <xdr:to>
      <xdr:col>22</xdr:col>
      <xdr:colOff>18029</xdr:colOff>
      <xdr:row>26</xdr:row>
      <xdr:rowOff>77560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527F37F1-DD96-449E-9FCA-6A1D939CABF2}"/>
            </a:ext>
          </a:extLst>
        </xdr:cNvPr>
        <xdr:cNvCxnSpPr/>
      </xdr:nvCxnSpPr>
      <xdr:spPr>
        <a:xfrm>
          <a:off x="15877835" y="4932589"/>
          <a:ext cx="3606913" cy="952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59532</xdr:colOff>
      <xdr:row>26</xdr:row>
      <xdr:rowOff>110558</xdr:rowOff>
    </xdr:from>
    <xdr:ext cx="2404056" cy="443222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E96B5E-1D98-44F9-A1A6-7495552E1F5F}"/>
            </a:ext>
          </a:extLst>
        </xdr:cNvPr>
        <xdr:cNvSpPr txBox="1"/>
      </xdr:nvSpPr>
      <xdr:spPr>
        <a:xfrm>
          <a:off x="15820084" y="5005965"/>
          <a:ext cx="2404056" cy="443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D" sz="1100"/>
            <a:t>979                          =</a:t>
          </a:r>
          <a:r>
            <a:rPr lang="en-ID" sz="1100" baseline="0"/>
            <a:t>  0    -   1048,16b</a:t>
          </a: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₂</a:t>
          </a:r>
        </a:p>
        <a:p>
          <a:r>
            <a:rPr lang="en-ID" sz="1100"/>
            <a:t>979/-1048,16</a:t>
          </a:r>
          <a:r>
            <a:rPr lang="en-ID" sz="1100" baseline="0"/>
            <a:t>      </a:t>
          </a:r>
          <a:r>
            <a:rPr lang="en-ID" sz="1100"/>
            <a:t>  =  b₂</a:t>
          </a:r>
        </a:p>
      </xdr:txBody>
    </xdr:sp>
    <xdr:clientData/>
  </xdr:oneCellAnchor>
  <xdr:oneCellAnchor>
    <xdr:from>
      <xdr:col>12</xdr:col>
      <xdr:colOff>331674</xdr:colOff>
      <xdr:row>32</xdr:row>
      <xdr:rowOff>76540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11AA95-600E-400A-9EA8-C7EE3A317E70}"/>
            </a:ext>
          </a:extLst>
        </xdr:cNvPr>
        <xdr:cNvSpPr txBox="1"/>
      </xdr:nvSpPr>
      <xdr:spPr>
        <a:xfrm>
          <a:off x="11302433" y="606368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12</xdr:col>
      <xdr:colOff>144576</xdr:colOff>
      <xdr:row>32</xdr:row>
      <xdr:rowOff>25513</xdr:rowOff>
    </xdr:from>
    <xdr:ext cx="3561552" cy="112569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0DAF04-919B-4576-AED0-AA0DCB43B31E}"/>
            </a:ext>
          </a:extLst>
        </xdr:cNvPr>
        <xdr:cNvSpPr txBox="1"/>
      </xdr:nvSpPr>
      <xdr:spPr>
        <a:xfrm>
          <a:off x="11109402" y="6050629"/>
          <a:ext cx="3561552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-832,6                =       0       +  286,87b₁    + 167,41b₂….......(4) </a:t>
          </a:r>
          <a:endParaRPr lang="en-ID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-832,6                =       0       +  286,87b₁    + 167,41(-0,93) </a:t>
          </a:r>
          <a:endParaRPr lang="en-ID">
            <a:effectLst/>
          </a:endParaRPr>
        </a:p>
        <a:p>
          <a:r>
            <a:rPr lang="en-ID" sz="1100"/>
            <a:t>-832,6</a:t>
          </a:r>
          <a:r>
            <a:rPr lang="en-ID" sz="1100" baseline="0"/>
            <a:t>                = 286,87b</a:t>
          </a: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₁ - 155,691</a:t>
          </a:r>
        </a:p>
        <a:p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286,87b₁            =</a:t>
          </a:r>
          <a:r>
            <a:rPr lang="en-ID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-832,6 + 155,691</a:t>
          </a:r>
        </a:p>
        <a:p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286,87b₁            = -676,91</a:t>
          </a:r>
        </a:p>
        <a:p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b₁                        =</a:t>
          </a:r>
          <a:r>
            <a:rPr lang="en-ID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-676,91/286,87</a:t>
          </a:r>
        </a:p>
      </xdr:txBody>
    </xdr:sp>
    <xdr:clientData/>
  </xdr:oneCellAnchor>
  <xdr:oneCellAnchor>
    <xdr:from>
      <xdr:col>17</xdr:col>
      <xdr:colOff>306161</xdr:colOff>
      <xdr:row>32</xdr:row>
      <xdr:rowOff>68036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0B36A9C-FA19-44A9-8088-85140E8DF739}"/>
            </a:ext>
          </a:extLst>
        </xdr:cNvPr>
        <xdr:cNvSpPr txBox="1"/>
      </xdr:nvSpPr>
      <xdr:spPr>
        <a:xfrm>
          <a:off x="16098951" y="60551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17</xdr:col>
      <xdr:colOff>8504</xdr:colOff>
      <xdr:row>31</xdr:row>
      <xdr:rowOff>161583</xdr:rowOff>
    </xdr:from>
    <xdr:ext cx="3455946" cy="149975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243EDE-E3D7-46FF-9218-4BA06F4BB184}"/>
            </a:ext>
          </a:extLst>
        </xdr:cNvPr>
        <xdr:cNvSpPr txBox="1"/>
      </xdr:nvSpPr>
      <xdr:spPr>
        <a:xfrm>
          <a:off x="15769056" y="5998414"/>
          <a:ext cx="3455946" cy="1499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D" sz="1100"/>
            <a:t>2307,3                  = 32a + 171,9b₁+98,9b₂.……..…………... (1)</a:t>
          </a:r>
        </a:p>
        <a:p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2307,3                  = 32a + 171,9(-2,36)</a:t>
          </a:r>
          <a:r>
            <a:rPr lang="en-ID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+98,9(-0,93)</a:t>
          </a:r>
        </a:p>
        <a:p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2307,3                  =</a:t>
          </a:r>
          <a:r>
            <a:rPr lang="en-ID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32a - 405,684 - 91,977</a:t>
          </a:r>
          <a:endParaRPr lang="en-ID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1100"/>
            <a:t>2307,3                  =</a:t>
          </a:r>
          <a:r>
            <a:rPr lang="en-ID" sz="1100" baseline="0"/>
            <a:t> 32a - 497,661</a:t>
          </a:r>
        </a:p>
        <a:p>
          <a:r>
            <a:rPr lang="en-ID" sz="1100" baseline="0"/>
            <a:t>32a                        = 2307,3 + 497,661</a:t>
          </a:r>
        </a:p>
        <a:p>
          <a:r>
            <a:rPr lang="en-ID" sz="1100" baseline="0"/>
            <a:t>32a                        = 2804,961</a:t>
          </a:r>
        </a:p>
        <a:p>
          <a:r>
            <a:rPr lang="en-ID" sz="1100" baseline="0"/>
            <a:t>a                            = 2804,961/32</a:t>
          </a:r>
        </a:p>
        <a:p>
          <a:endParaRPr lang="en-ID" sz="1100" baseline="0"/>
        </a:p>
        <a:p>
          <a:endParaRPr lang="en-ID" sz="1100"/>
        </a:p>
      </xdr:txBody>
    </xdr:sp>
    <xdr:clientData/>
  </xdr:oneCellAnchor>
  <xdr:oneCellAnchor>
    <xdr:from>
      <xdr:col>17</xdr:col>
      <xdr:colOff>77529</xdr:colOff>
      <xdr:row>28</xdr:row>
      <xdr:rowOff>121830</xdr:rowOff>
    </xdr:from>
    <xdr:ext cx="1760610" cy="188284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78003C3-056A-49E8-BB42-3AF7A182394E}"/>
            </a:ext>
          </a:extLst>
        </xdr:cNvPr>
        <xdr:cNvSpPr txBox="1"/>
      </xdr:nvSpPr>
      <xdr:spPr>
        <a:xfrm>
          <a:off x="15838081" y="5393807"/>
          <a:ext cx="1760610" cy="18828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b₂                             =  -0,93</a:t>
          </a:r>
          <a:endParaRPr lang="en-ID">
            <a:effectLst/>
          </a:endParaRPr>
        </a:p>
        <a:p>
          <a:endParaRPr lang="en-ID" sz="1100"/>
        </a:p>
      </xdr:txBody>
    </xdr:sp>
    <xdr:clientData/>
  </xdr:oneCellAnchor>
  <xdr:oneCellAnchor>
    <xdr:from>
      <xdr:col>22</xdr:col>
      <xdr:colOff>631308</xdr:colOff>
      <xdr:row>41</xdr:row>
      <xdr:rowOff>22151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D02120F-4C80-43D1-B99A-AC3204A89BD3}"/>
            </a:ext>
          </a:extLst>
        </xdr:cNvPr>
        <xdr:cNvSpPr txBox="1"/>
      </xdr:nvSpPr>
      <xdr:spPr>
        <a:xfrm>
          <a:off x="17997820" y="78082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17</xdr:col>
      <xdr:colOff>11076</xdr:colOff>
      <xdr:row>38</xdr:row>
      <xdr:rowOff>99679</xdr:rowOff>
    </xdr:from>
    <xdr:ext cx="1567865" cy="17720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023CE67-C5B7-43B2-8A8C-1167CB732A01}"/>
            </a:ext>
          </a:extLst>
        </xdr:cNvPr>
        <xdr:cNvSpPr txBox="1"/>
      </xdr:nvSpPr>
      <xdr:spPr>
        <a:xfrm>
          <a:off x="15771628" y="7254505"/>
          <a:ext cx="1567865" cy="17720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                           = 87,66</a:t>
          </a:r>
          <a:endParaRPr lang="en-ID">
            <a:effectLst/>
          </a:endParaRPr>
        </a:p>
        <a:p>
          <a:endParaRPr lang="en-ID" sz="1100"/>
        </a:p>
      </xdr:txBody>
    </xdr:sp>
    <xdr:clientData/>
  </xdr:oneCellAnchor>
  <xdr:oneCellAnchor>
    <xdr:from>
      <xdr:col>12</xdr:col>
      <xdr:colOff>143983</xdr:colOff>
      <xdr:row>37</xdr:row>
      <xdr:rowOff>143981</xdr:rowOff>
    </xdr:from>
    <xdr:ext cx="1556708" cy="188285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24743A9-088A-439E-9100-861358569B8D}"/>
            </a:ext>
          </a:extLst>
        </xdr:cNvPr>
        <xdr:cNvSpPr txBox="1"/>
      </xdr:nvSpPr>
      <xdr:spPr>
        <a:xfrm>
          <a:off x="11108809" y="7110522"/>
          <a:ext cx="1556708" cy="1882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₁                       </a:t>
          </a:r>
          <a:r>
            <a:rPr lang="en-ID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-2,36 </a:t>
          </a:r>
          <a:endParaRPr lang="en-ID">
            <a:effectLst/>
          </a:endParaRPr>
        </a:p>
        <a:p>
          <a:endParaRPr lang="en-ID" sz="1100"/>
        </a:p>
      </xdr:txBody>
    </xdr:sp>
    <xdr:clientData/>
  </xdr:oneCellAnchor>
  <xdr:oneCellAnchor>
    <xdr:from>
      <xdr:col>11</xdr:col>
      <xdr:colOff>531627</xdr:colOff>
      <xdr:row>45</xdr:row>
      <xdr:rowOff>166135</xdr:rowOff>
    </xdr:from>
    <xdr:ext cx="7943200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7F92AA4-D338-4F0C-973B-573D07A07167}"/>
            </a:ext>
          </a:extLst>
        </xdr:cNvPr>
        <xdr:cNvSpPr txBox="1"/>
      </xdr:nvSpPr>
      <xdr:spPr>
        <a:xfrm>
          <a:off x="10887296" y="8705408"/>
          <a:ext cx="79432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/>
            <a:t>Artinya, jika var. pengangguran (X1 ) dan var. inflasi (X2 ) sebesar 0 maka var. permintaan konsumsi</a:t>
          </a:r>
          <a:r>
            <a:rPr lang="en-ID" baseline="0"/>
            <a:t> rumah tangga</a:t>
          </a:r>
          <a:r>
            <a:rPr lang="en-ID"/>
            <a:t> (Y) akan sebesar 87,66</a:t>
          </a:r>
          <a:endParaRPr lang="en-ID" sz="1100"/>
        </a:p>
      </xdr:txBody>
    </xdr:sp>
    <xdr:clientData/>
  </xdr:oneCellAnchor>
  <xdr:oneCellAnchor>
    <xdr:from>
      <xdr:col>11</xdr:col>
      <xdr:colOff>553778</xdr:colOff>
      <xdr:row>48</xdr:row>
      <xdr:rowOff>166133</xdr:rowOff>
    </xdr:from>
    <xdr:ext cx="10178460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696CC90-B5E9-47F5-97D9-519BAE9A3702}"/>
            </a:ext>
          </a:extLst>
        </xdr:cNvPr>
        <xdr:cNvSpPr txBox="1"/>
      </xdr:nvSpPr>
      <xdr:spPr>
        <a:xfrm>
          <a:off x="10909447" y="9270261"/>
          <a:ext cx="10178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/>
            <a:t>Artinya,</a:t>
          </a:r>
          <a:r>
            <a:rPr lang="en-ID" baseline="0"/>
            <a:t> </a:t>
          </a:r>
          <a:r>
            <a:rPr lang="en-ID"/>
            <a:t>Jika var. inflasi (X2 ) konstan, maka kenaikan pengangguran (X1 ) akan menyebabkan terjadi penurunan var. permintaan konsumsi</a:t>
          </a:r>
          <a:r>
            <a:rPr lang="en-ID" baseline="0"/>
            <a:t> rumah tangga</a:t>
          </a:r>
          <a:r>
            <a:rPr lang="en-ID"/>
            <a:t>(Y) sebesar 2,36 satuan</a:t>
          </a:r>
          <a:endParaRPr lang="en-ID" sz="1100"/>
        </a:p>
      </xdr:txBody>
    </xdr:sp>
    <xdr:clientData/>
  </xdr:oneCellAnchor>
  <xdr:oneCellAnchor>
    <xdr:from>
      <xdr:col>11</xdr:col>
      <xdr:colOff>542703</xdr:colOff>
      <xdr:row>51</xdr:row>
      <xdr:rowOff>155057</xdr:rowOff>
    </xdr:from>
    <xdr:ext cx="10379573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2228DBA-B877-49E6-B396-C984F3E5C2D8}"/>
            </a:ext>
          </a:extLst>
        </xdr:cNvPr>
        <xdr:cNvSpPr txBox="1"/>
      </xdr:nvSpPr>
      <xdr:spPr>
        <a:xfrm>
          <a:off x="10898372" y="9824040"/>
          <a:ext cx="103795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/>
            <a:t>Artinya jika var. pengangguran (X1 ) konstan, maka kenaikan var.</a:t>
          </a:r>
          <a:r>
            <a:rPr lang="en-ID" baseline="0"/>
            <a:t> inflasi</a:t>
          </a:r>
          <a:r>
            <a:rPr lang="en-ID"/>
            <a:t>(X2 ) akan menyebabkan terjadi penurunan var. permintaan</a:t>
          </a:r>
          <a:r>
            <a:rPr lang="en-ID" baseline="0"/>
            <a:t> konsumsi rumah tangga</a:t>
          </a:r>
          <a:r>
            <a:rPr lang="en-ID"/>
            <a:t> (Y) sebesar 0,93 satuan</a:t>
          </a:r>
          <a:endParaRPr lang="en-ID" sz="1100"/>
        </a:p>
      </xdr:txBody>
    </xdr:sp>
    <xdr:clientData/>
  </xdr:oneCellAnchor>
  <xdr:twoCellAnchor editAs="oneCell">
    <xdr:from>
      <xdr:col>12</xdr:col>
      <xdr:colOff>155058</xdr:colOff>
      <xdr:row>55</xdr:row>
      <xdr:rowOff>55377</xdr:rowOff>
    </xdr:from>
    <xdr:to>
      <xdr:col>13</xdr:col>
      <xdr:colOff>1463589</xdr:colOff>
      <xdr:row>57</xdr:row>
      <xdr:rowOff>132906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0522463-8755-41C2-BC85-A887C5A6F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9884" y="10477499"/>
          <a:ext cx="2029108" cy="454099"/>
        </a:xfrm>
        <a:prstGeom prst="rect">
          <a:avLst/>
        </a:prstGeom>
      </xdr:spPr>
    </xdr:pic>
    <xdr:clientData/>
  </xdr:twoCellAnchor>
  <xdr:twoCellAnchor>
    <xdr:from>
      <xdr:col>13</xdr:col>
      <xdr:colOff>10813</xdr:colOff>
      <xdr:row>59</xdr:row>
      <xdr:rowOff>11075</xdr:rowOff>
    </xdr:from>
    <xdr:to>
      <xdr:col>14</xdr:col>
      <xdr:colOff>1292679</xdr:colOff>
      <xdr:row>59</xdr:row>
      <xdr:rowOff>11340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A76A7B7-5E37-4B7C-951C-6DEC5980B05A}"/>
            </a:ext>
          </a:extLst>
        </xdr:cNvPr>
        <xdr:cNvCxnSpPr/>
      </xdr:nvCxnSpPr>
      <xdr:spPr>
        <a:xfrm>
          <a:off x="11724295" y="11452414"/>
          <a:ext cx="2789991" cy="26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11075</xdr:colOff>
      <xdr:row>61</xdr:row>
      <xdr:rowOff>11076</xdr:rowOff>
    </xdr:from>
    <xdr:to>
      <xdr:col>14</xdr:col>
      <xdr:colOff>215447</xdr:colOff>
      <xdr:row>61</xdr:row>
      <xdr:rowOff>11339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A6F88368-F7AE-4937-A04B-BE628416D1CA}"/>
            </a:ext>
          </a:extLst>
        </xdr:cNvPr>
        <xdr:cNvCxnSpPr/>
      </xdr:nvCxnSpPr>
      <xdr:spPr>
        <a:xfrm>
          <a:off x="11724557" y="11837951"/>
          <a:ext cx="1712497" cy="263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twoCellAnchor>
    <xdr:from>
      <xdr:col>12</xdr:col>
      <xdr:colOff>714375</xdr:colOff>
      <xdr:row>63</xdr:row>
      <xdr:rowOff>0</xdr:rowOff>
    </xdr:from>
    <xdr:to>
      <xdr:col>14</xdr:col>
      <xdr:colOff>0</xdr:colOff>
      <xdr:row>63</xdr:row>
      <xdr:rowOff>1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C425CCAD-5493-443E-8552-1F0EB06B047A}"/>
            </a:ext>
          </a:extLst>
        </xdr:cNvPr>
        <xdr:cNvCxnSpPr/>
      </xdr:nvCxnSpPr>
      <xdr:spPr>
        <a:xfrm>
          <a:off x="11702143" y="12212411"/>
          <a:ext cx="1519464" cy="1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oneCellAnchor>
    <xdr:from>
      <xdr:col>15</xdr:col>
      <xdr:colOff>11075</xdr:colOff>
      <xdr:row>56</xdr:row>
      <xdr:rowOff>155058</xdr:rowOff>
    </xdr:from>
    <xdr:ext cx="4366324" cy="609013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774C72E5-8C0B-4B24-AF47-591156E4216D}"/>
            </a:ext>
          </a:extLst>
        </xdr:cNvPr>
        <xdr:cNvSpPr txBox="1"/>
      </xdr:nvSpPr>
      <xdr:spPr>
        <a:xfrm>
          <a:off x="14420406" y="10765465"/>
          <a:ext cx="436632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/>
            <a:t>Jadi, variasi variabel Y (Konsumsi rumah</a:t>
          </a:r>
          <a:r>
            <a:rPr lang="en-ID" baseline="0"/>
            <a:t> tangga</a:t>
          </a:r>
          <a:r>
            <a:rPr lang="en-ID"/>
            <a:t>) mampu dijelaskan </a:t>
          </a:r>
        </a:p>
        <a:p>
          <a:r>
            <a:rPr lang="en-ID"/>
            <a:t>oleh model sebesar 21,5 persen, dan sisanya 78,5 persen dijelaskan oleh </a:t>
          </a:r>
        </a:p>
        <a:p>
          <a:r>
            <a:rPr lang="en-ID"/>
            <a:t>variasai variabel lainnya di luar model estimasi </a:t>
          </a:r>
          <a:endParaRPr lang="en-ID" sz="1100"/>
        </a:p>
      </xdr:txBody>
    </xdr:sp>
    <xdr:clientData/>
  </xdr:oneCellAnchor>
  <xdr:oneCellAnchor>
    <xdr:from>
      <xdr:col>15</xdr:col>
      <xdr:colOff>0</xdr:colOff>
      <xdr:row>82</xdr:row>
      <xdr:rowOff>41201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7B9779F-ED87-45D9-BDB1-C66808480775}"/>
            </a:ext>
          </a:extLst>
        </xdr:cNvPr>
        <xdr:cNvSpPr txBox="1"/>
      </xdr:nvSpPr>
      <xdr:spPr>
        <a:xfrm>
          <a:off x="13830300" y="155470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16</xdr:col>
      <xdr:colOff>30126</xdr:colOff>
      <xdr:row>60</xdr:row>
      <xdr:rowOff>41201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8A7FADF-3F03-4F97-AB89-BC42C0262C31}"/>
            </a:ext>
          </a:extLst>
        </xdr:cNvPr>
        <xdr:cNvSpPr txBox="1"/>
      </xdr:nvSpPr>
      <xdr:spPr>
        <a:xfrm>
          <a:off x="13830300" y="1140474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twoCellAnchor editAs="oneCell">
    <xdr:from>
      <xdr:col>12</xdr:col>
      <xdr:colOff>143983</xdr:colOff>
      <xdr:row>67</xdr:row>
      <xdr:rowOff>22151</xdr:rowOff>
    </xdr:from>
    <xdr:to>
      <xdr:col>14</xdr:col>
      <xdr:colOff>886226</xdr:colOff>
      <xdr:row>70</xdr:row>
      <xdr:rowOff>87019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1CF0904-255F-4E6F-A40D-22128BCDD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71" t="25612" r="32056" b="59685"/>
        <a:stretch/>
      </xdr:blipFill>
      <xdr:spPr>
        <a:xfrm>
          <a:off x="11108809" y="12703692"/>
          <a:ext cx="2979330" cy="629722"/>
        </a:xfrm>
        <a:prstGeom prst="rect">
          <a:avLst/>
        </a:prstGeom>
      </xdr:spPr>
    </xdr:pic>
    <xdr:clientData/>
  </xdr:twoCellAnchor>
  <xdr:oneCellAnchor>
    <xdr:from>
      <xdr:col>15</xdr:col>
      <xdr:colOff>872114</xdr:colOff>
      <xdr:row>66</xdr:row>
      <xdr:rowOff>70094</xdr:rowOff>
    </xdr:from>
    <xdr:ext cx="1995739" cy="436786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A8C03C8-9229-4DC1-BAB9-51E89323759E}"/>
            </a:ext>
          </a:extLst>
        </xdr:cNvPr>
        <xdr:cNvSpPr txBox="1"/>
      </xdr:nvSpPr>
      <xdr:spPr>
        <a:xfrm>
          <a:off x="15368699" y="12406131"/>
          <a:ext cx="199573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(32*12368,51) - (2307,3*171,9)</a:t>
          </a:r>
        </a:p>
        <a:p>
          <a:endParaRPr lang="en-ID" sz="1100"/>
        </a:p>
      </xdr:txBody>
    </xdr:sp>
    <xdr:clientData/>
  </xdr:oneCellAnchor>
  <xdr:twoCellAnchor>
    <xdr:from>
      <xdr:col>15</xdr:col>
      <xdr:colOff>477386</xdr:colOff>
      <xdr:row>67</xdr:row>
      <xdr:rowOff>139986</xdr:rowOff>
    </xdr:from>
    <xdr:to>
      <xdr:col>18</xdr:col>
      <xdr:colOff>871784</xdr:colOff>
      <xdr:row>67</xdr:row>
      <xdr:rowOff>145120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110763DE-A7B0-4AD4-BFEF-06E99073A51C}"/>
            </a:ext>
          </a:extLst>
        </xdr:cNvPr>
        <xdr:cNvCxnSpPr/>
      </xdr:nvCxnSpPr>
      <xdr:spPr>
        <a:xfrm flipV="1">
          <a:off x="14984694" y="13291813"/>
          <a:ext cx="3899109" cy="5134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oneCellAnchor>
    <xdr:from>
      <xdr:col>15</xdr:col>
      <xdr:colOff>406696</xdr:colOff>
      <xdr:row>67</xdr:row>
      <xdr:rowOff>174108</xdr:rowOff>
    </xdr:from>
    <xdr:ext cx="3747757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A259B71C-78B6-4E87-9C78-99F273B341D6}"/>
                </a:ext>
              </a:extLst>
            </xdr:cNvPr>
            <xdr:cNvSpPr txBox="1"/>
          </xdr:nvSpPr>
          <xdr:spPr>
            <a:xfrm>
              <a:off x="14818754" y="13003550"/>
              <a:ext cx="3747757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D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√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32∗166440,71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−166440,71)∗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32∗932,39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−932,39</m:t>
                  </m:r>
                </m:oMath>
              </a14:m>
              <a:r>
                <a:rPr lang="en-ID" sz="1100"/>
                <a:t>))</a:t>
              </a:r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A259B71C-78B6-4E87-9C78-99F273B341D6}"/>
                </a:ext>
              </a:extLst>
            </xdr:cNvPr>
            <xdr:cNvSpPr txBox="1"/>
          </xdr:nvSpPr>
          <xdr:spPr>
            <a:xfrm>
              <a:off x="14818754" y="13003550"/>
              <a:ext cx="3747757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((32∗166440,71)  −166440,71)∗(32∗932,39)−932,39</a:t>
              </a:r>
              <a:r>
                <a:rPr lang="en-ID" sz="1100"/>
                <a:t>))</a:t>
              </a:r>
            </a:p>
          </xdr:txBody>
        </xdr:sp>
      </mc:Fallback>
    </mc:AlternateContent>
    <xdr:clientData/>
  </xdr:oneCellAnchor>
  <xdr:oneCellAnchor>
    <xdr:from>
      <xdr:col>15</xdr:col>
      <xdr:colOff>408842</xdr:colOff>
      <xdr:row>70</xdr:row>
      <xdr:rowOff>16485</xdr:rowOff>
    </xdr:from>
    <xdr:ext cx="650371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AB0D364-8C8E-4F73-A360-31219247C5AA}"/>
            </a:ext>
          </a:extLst>
        </xdr:cNvPr>
        <xdr:cNvSpPr txBox="1"/>
      </xdr:nvSpPr>
      <xdr:spPr>
        <a:xfrm>
          <a:off x="14934467" y="13418160"/>
          <a:ext cx="650371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ID" sz="1100"/>
            <a:t>-0,0021219</a:t>
          </a:r>
        </a:p>
      </xdr:txBody>
    </xdr:sp>
    <xdr:clientData/>
  </xdr:oneCellAnchor>
  <xdr:oneCellAnchor>
    <xdr:from>
      <xdr:col>15</xdr:col>
      <xdr:colOff>476250</xdr:colOff>
      <xdr:row>70</xdr:row>
      <xdr:rowOff>176212</xdr:rowOff>
    </xdr:from>
    <xdr:ext cx="1091531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ED9F03F-69BC-4966-8EB4-AB92070EEAC1}"/>
            </a:ext>
          </a:extLst>
        </xdr:cNvPr>
        <xdr:cNvSpPr txBox="1"/>
      </xdr:nvSpPr>
      <xdr:spPr>
        <a:xfrm>
          <a:off x="14888308" y="13577154"/>
          <a:ext cx="1091531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ctr"/>
          <a:endParaRPr lang="en-ID" sz="1100"/>
        </a:p>
      </xdr:txBody>
    </xdr:sp>
    <xdr:clientData/>
  </xdr:oneCellAnchor>
  <xdr:twoCellAnchor editAs="oneCell">
    <xdr:from>
      <xdr:col>12</xdr:col>
      <xdr:colOff>85725</xdr:colOff>
      <xdr:row>75</xdr:row>
      <xdr:rowOff>9525</xdr:rowOff>
    </xdr:from>
    <xdr:to>
      <xdr:col>14</xdr:col>
      <xdr:colOff>674461</xdr:colOff>
      <xdr:row>78</xdr:row>
      <xdr:rowOff>133566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73386B8-36A7-49C6-B7C2-FAF6802E68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03" t="42421" r="35041" b="41399"/>
        <a:stretch/>
      </xdr:blipFill>
      <xdr:spPr>
        <a:xfrm>
          <a:off x="11049000" y="14363700"/>
          <a:ext cx="2828925" cy="695541"/>
        </a:xfrm>
        <a:prstGeom prst="rect">
          <a:avLst/>
        </a:prstGeom>
      </xdr:spPr>
    </xdr:pic>
    <xdr:clientData/>
  </xdr:twoCellAnchor>
  <xdr:oneCellAnchor>
    <xdr:from>
      <xdr:col>15</xdr:col>
      <xdr:colOff>830070</xdr:colOff>
      <xdr:row>75</xdr:row>
      <xdr:rowOff>2671</xdr:rowOff>
    </xdr:from>
    <xdr:ext cx="1771650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00CF086-B0A0-46D1-9277-2E850ED88ECF}"/>
            </a:ext>
          </a:extLst>
        </xdr:cNvPr>
        <xdr:cNvSpPr txBox="1"/>
      </xdr:nvSpPr>
      <xdr:spPr>
        <a:xfrm>
          <a:off x="15326655" y="14011391"/>
          <a:ext cx="177165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ID" sz="1100"/>
            <a:t>(32*7115,71) - 2307,3*98,9</a:t>
          </a:r>
        </a:p>
      </xdr:txBody>
    </xdr:sp>
    <xdr:clientData/>
  </xdr:oneCellAnchor>
  <xdr:twoCellAnchor>
    <xdr:from>
      <xdr:col>15</xdr:col>
      <xdr:colOff>297598</xdr:colOff>
      <xdr:row>76</xdr:row>
      <xdr:rowOff>14736</xdr:rowOff>
    </xdr:from>
    <xdr:to>
      <xdr:col>18</xdr:col>
      <xdr:colOff>627256</xdr:colOff>
      <xdr:row>76</xdr:row>
      <xdr:rowOff>23232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19B0AE06-DBB5-465A-920B-A7FDB956D339}"/>
            </a:ext>
          </a:extLst>
        </xdr:cNvPr>
        <xdr:cNvCxnSpPr/>
      </xdr:nvCxnSpPr>
      <xdr:spPr>
        <a:xfrm>
          <a:off x="14794183" y="14209309"/>
          <a:ext cx="3826030" cy="8496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oneCellAnchor>
    <xdr:from>
      <xdr:col>15</xdr:col>
      <xdr:colOff>333375</xdr:colOff>
      <xdr:row>76</xdr:row>
      <xdr:rowOff>33337</xdr:rowOff>
    </xdr:from>
    <xdr:ext cx="3582006" cy="2065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3C7E300D-2426-4932-A0C5-9D261D949E24}"/>
                </a:ext>
              </a:extLst>
            </xdr:cNvPr>
            <xdr:cNvSpPr txBox="1"/>
          </xdr:nvSpPr>
          <xdr:spPr>
            <a:xfrm>
              <a:off x="14745433" y="14577279"/>
              <a:ext cx="3582006" cy="2065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D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begChr m:val="{"/>
                            <m:endChr m:val="}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32∗166441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166441</m:t>
                                </m:r>
                              </m:e>
                            </m:d>
                          </m:e>
                        </m:d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begChr m:val="{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32∗308,83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−(308,83)}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3C7E300D-2426-4932-A0C5-9D261D949E24}"/>
                </a:ext>
              </a:extLst>
            </xdr:cNvPr>
            <xdr:cNvSpPr txBox="1"/>
          </xdr:nvSpPr>
          <xdr:spPr>
            <a:xfrm>
              <a:off x="14745433" y="14577279"/>
              <a:ext cx="3582006" cy="2065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{(32∗166441)−(166441)}</a:t>
              </a:r>
              <a:r>
                <a:rPr lang="en-ID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∗{32∗308,83)−(308,83)}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15</xdr:col>
      <xdr:colOff>376604</xdr:colOff>
      <xdr:row>78</xdr:row>
      <xdr:rowOff>16485</xdr:rowOff>
    </xdr:from>
    <xdr:ext cx="1619250" cy="172227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A508D700-09F4-4498-89AB-72CD00C61CCC}"/>
            </a:ext>
          </a:extLst>
        </xdr:cNvPr>
        <xdr:cNvSpPr txBox="1"/>
      </xdr:nvSpPr>
      <xdr:spPr>
        <a:xfrm>
          <a:off x="14788662" y="14941427"/>
          <a:ext cx="161925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ID" sz="1100"/>
            <a:t>-0,0022013</a:t>
          </a:r>
        </a:p>
      </xdr:txBody>
    </xdr:sp>
    <xdr:clientData/>
  </xdr:oneCellAnchor>
  <xdr:twoCellAnchor editAs="oneCell">
    <xdr:from>
      <xdr:col>12</xdr:col>
      <xdr:colOff>59531</xdr:colOff>
      <xdr:row>81</xdr:row>
      <xdr:rowOff>29765</xdr:rowOff>
    </xdr:from>
    <xdr:to>
      <xdr:col>14</xdr:col>
      <xdr:colOff>657792</xdr:colOff>
      <xdr:row>84</xdr:row>
      <xdr:rowOff>154298</xdr:rowOff>
    </xdr:to>
    <xdr:pic>
      <xdr:nvPicPr>
        <xdr:cNvPr id="1030" name="Picture 1029">
          <a:extLst>
            <a:ext uri="{FF2B5EF4-FFF2-40B4-BE49-F238E27FC236}">
              <a16:creationId xmlns:a16="http://schemas.microsoft.com/office/drawing/2014/main" id="{60949B2F-8493-43E3-9723-F2127F7351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15" t="60335" r="33717" b="23235"/>
        <a:stretch/>
      </xdr:blipFill>
      <xdr:spPr>
        <a:xfrm>
          <a:off x="11013281" y="15368984"/>
          <a:ext cx="2837656" cy="690080"/>
        </a:xfrm>
        <a:prstGeom prst="rect">
          <a:avLst/>
        </a:prstGeom>
      </xdr:spPr>
    </xdr:pic>
    <xdr:clientData/>
  </xdr:twoCellAnchor>
  <xdr:oneCellAnchor>
    <xdr:from>
      <xdr:col>15</xdr:col>
      <xdr:colOff>1103923</xdr:colOff>
      <xdr:row>82</xdr:row>
      <xdr:rowOff>1867</xdr:rowOff>
    </xdr:from>
    <xdr:ext cx="1647825" cy="172227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4BF21CE8-E545-41E5-8A15-1AB435FCAD01}"/>
            </a:ext>
          </a:extLst>
        </xdr:cNvPr>
        <xdr:cNvSpPr txBox="1"/>
      </xdr:nvSpPr>
      <xdr:spPr>
        <a:xfrm>
          <a:off x="15600508" y="15311562"/>
          <a:ext cx="164782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ID" sz="1100"/>
            <a:t>32*536,51 - 171,91 * 98,9</a:t>
          </a:r>
        </a:p>
      </xdr:txBody>
    </xdr:sp>
    <xdr:clientData/>
  </xdr:oneCellAnchor>
  <xdr:twoCellAnchor>
    <xdr:from>
      <xdr:col>15</xdr:col>
      <xdr:colOff>416719</xdr:colOff>
      <xdr:row>83</xdr:row>
      <xdr:rowOff>0</xdr:rowOff>
    </xdr:from>
    <xdr:to>
      <xdr:col>18</xdr:col>
      <xdr:colOff>464634</xdr:colOff>
      <xdr:row>83</xdr:row>
      <xdr:rowOff>1824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6D6395AD-43F8-4259-BD9D-DF9625892D50}"/>
            </a:ext>
          </a:extLst>
        </xdr:cNvPr>
        <xdr:cNvCxnSpPr/>
      </xdr:nvCxnSpPr>
      <xdr:spPr>
        <a:xfrm flipV="1">
          <a:off x="14913304" y="15495549"/>
          <a:ext cx="3544287" cy="1824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oneCellAnchor>
    <xdr:from>
      <xdr:col>15</xdr:col>
      <xdr:colOff>684058</xdr:colOff>
      <xdr:row>83</xdr:row>
      <xdr:rowOff>15664</xdr:rowOff>
    </xdr:from>
    <xdr:ext cx="3354388" cy="219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2" name="TextBox 1031">
              <a:extLst>
                <a:ext uri="{FF2B5EF4-FFF2-40B4-BE49-F238E27FC236}">
                  <a16:creationId xmlns:a16="http://schemas.microsoft.com/office/drawing/2014/main" id="{52339CB6-A9FC-41F8-AC0F-B2E560FFE1D3}"/>
                </a:ext>
              </a:extLst>
            </xdr:cNvPr>
            <xdr:cNvSpPr txBox="1"/>
          </xdr:nvSpPr>
          <xdr:spPr>
            <a:xfrm>
              <a:off x="15180643" y="15511213"/>
              <a:ext cx="3354388" cy="219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ID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√</m:t>
                  </m:r>
                </m:oMath>
              </a14:m>
              <a:r>
                <a:rPr lang="en-ID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[(32*932,39)-(932,39)]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ID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[(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32</m:t>
                  </m:r>
                </m:oMath>
              </a14:m>
              <a:r>
                <a:rPr lang="en-ID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*308,33)</a:t>
              </a:r>
              <a:r>
                <a:rPr lang="en-ID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(308,33)]</a:t>
              </a:r>
              <a:endParaRPr lang="en-ID">
                <a:effectLst/>
              </a:endParaRPr>
            </a:p>
            <a:p>
              <a:endParaRPr lang="en-ID" sz="1100"/>
            </a:p>
          </xdr:txBody>
        </xdr:sp>
      </mc:Choice>
      <mc:Fallback xmlns="">
        <xdr:sp macro="" textlink="">
          <xdr:nvSpPr>
            <xdr:cNvPr id="1032" name="TextBox 1031">
              <a:extLst>
                <a:ext uri="{FF2B5EF4-FFF2-40B4-BE49-F238E27FC236}">
                  <a16:creationId xmlns:a16="http://schemas.microsoft.com/office/drawing/2014/main" id="{52339CB6-A9FC-41F8-AC0F-B2E560FFE1D3}"/>
                </a:ext>
              </a:extLst>
            </xdr:cNvPr>
            <xdr:cNvSpPr txBox="1"/>
          </xdr:nvSpPr>
          <xdr:spPr>
            <a:xfrm>
              <a:off x="15180643" y="15511213"/>
              <a:ext cx="3354388" cy="219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en-ID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[(32*932,39)-(932,39)]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 </a:t>
              </a:r>
              <a:r>
                <a:rPr lang="en-ID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32</a:t>
              </a:r>
              <a:r>
                <a:rPr lang="en-ID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*308,33)</a:t>
              </a:r>
              <a:r>
                <a:rPr lang="en-ID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(308,33)]</a:t>
              </a:r>
              <a:endParaRPr lang="en-ID">
                <a:effectLst/>
              </a:endParaRPr>
            </a:p>
            <a:p>
              <a:endParaRPr lang="en-ID" sz="1100"/>
            </a:p>
          </xdr:txBody>
        </xdr:sp>
      </mc:Fallback>
    </mc:AlternateContent>
    <xdr:clientData/>
  </xdr:oneCellAnchor>
  <xdr:oneCellAnchor>
    <xdr:from>
      <xdr:col>12</xdr:col>
      <xdr:colOff>548942</xdr:colOff>
      <xdr:row>91</xdr:row>
      <xdr:rowOff>11906</xdr:rowOff>
    </xdr:from>
    <xdr:ext cx="1367964" cy="173417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18DFBDFB-2E88-4836-93EA-09A4251568BE}"/>
            </a:ext>
          </a:extLst>
        </xdr:cNvPr>
        <xdr:cNvSpPr txBox="1"/>
      </xdr:nvSpPr>
      <xdr:spPr>
        <a:xfrm flipH="1">
          <a:off x="11502692" y="17418844"/>
          <a:ext cx="1367964" cy="173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ID" sz="1100"/>
            <a:t>r12-(ry1ry2)</a:t>
          </a:r>
        </a:p>
      </xdr:txBody>
    </xdr:sp>
    <xdr:clientData/>
  </xdr:oneCellAnchor>
  <xdr:twoCellAnchor>
    <xdr:from>
      <xdr:col>12</xdr:col>
      <xdr:colOff>476250</xdr:colOff>
      <xdr:row>92</xdr:row>
      <xdr:rowOff>-1</xdr:rowOff>
    </xdr:from>
    <xdr:to>
      <xdr:col>14</xdr:col>
      <xdr:colOff>35719</xdr:colOff>
      <xdr:row>92</xdr:row>
      <xdr:rowOff>-1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7EF68B33-95C2-409B-81E5-8FFF7C9085C1}"/>
            </a:ext>
          </a:extLst>
        </xdr:cNvPr>
        <xdr:cNvCxnSpPr/>
      </xdr:nvCxnSpPr>
      <xdr:spPr>
        <a:xfrm>
          <a:off x="11430000" y="17645062"/>
          <a:ext cx="1035844" cy="0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oneCellAnchor>
    <xdr:from>
      <xdr:col>12</xdr:col>
      <xdr:colOff>48814</xdr:colOff>
      <xdr:row>92</xdr:row>
      <xdr:rowOff>36909</xdr:rowOff>
    </xdr:from>
    <xdr:ext cx="1772842" cy="2131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5" name="TextBox 1034">
              <a:extLst>
                <a:ext uri="{FF2B5EF4-FFF2-40B4-BE49-F238E27FC236}">
                  <a16:creationId xmlns:a16="http://schemas.microsoft.com/office/drawing/2014/main" id="{DE79A10B-36A8-4D88-91BF-EC95E547E448}"/>
                </a:ext>
              </a:extLst>
            </xdr:cNvPr>
            <xdr:cNvSpPr txBox="1"/>
          </xdr:nvSpPr>
          <xdr:spPr>
            <a:xfrm>
              <a:off x="11002564" y="17634347"/>
              <a:ext cx="1772842" cy="213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ID" sz="11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√</m:t>
                  </m:r>
                </m:oMath>
              </a14:m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(1-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ID" sz="11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</m:ctrlPr>
                    </m:sSubSupPr>
                    <m:e>
                      <m:r>
                        <a:rPr kumimoji="0" lang="en-US" sz="11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  <m:t>𝑟</m:t>
                      </m:r>
                    </m:e>
                    <m:sub>
                      <m:r>
                        <a:rPr kumimoji="0" lang="en-US" sz="11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  <m:t>𝑦</m:t>
                      </m:r>
                      <m:r>
                        <a:rPr kumimoji="0" lang="en-US" sz="11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  <m:t>1</m:t>
                      </m:r>
                    </m:sub>
                    <m:sup>
                      <m:r>
                        <a:rPr kumimoji="0" lang="en-US" sz="11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)</a:t>
              </a:r>
              <a:r>
                <a:rPr kumimoji="0" lang="en-ID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(1-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ID" sz="11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1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kumimoji="0" lang="en-US" sz="11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kumimoji="0" lang="en-US" sz="11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kumimoji="0" lang="en-US" sz="11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kumimoji="0" lang="en-ID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)</a:t>
              </a:r>
              <a:endParaRPr kumimoji="0" lang="en-ID" sz="110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endParaRPr lang="en-ID" sz="1100"/>
            </a:p>
          </xdr:txBody>
        </xdr:sp>
      </mc:Choice>
      <mc:Fallback xmlns="">
        <xdr:sp macro="" textlink="">
          <xdr:nvSpPr>
            <xdr:cNvPr id="1035" name="TextBox 1034">
              <a:extLst>
                <a:ext uri="{FF2B5EF4-FFF2-40B4-BE49-F238E27FC236}">
                  <a16:creationId xmlns:a16="http://schemas.microsoft.com/office/drawing/2014/main" id="{DE79A10B-36A8-4D88-91BF-EC95E547E448}"/>
                </a:ext>
              </a:extLst>
            </xdr:cNvPr>
            <xdr:cNvSpPr txBox="1"/>
          </xdr:nvSpPr>
          <xdr:spPr>
            <a:xfrm>
              <a:off x="11002564" y="17634347"/>
              <a:ext cx="1772842" cy="213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</a:t>
              </a:r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(1-</a:t>
              </a:r>
              <a:r>
                <a:rPr kumimoji="0" lang="en-US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𝑟</a:t>
              </a:r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_</a:t>
              </a:r>
              <a:r>
                <a:rPr kumimoji="0" lang="en-US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𝑦1^2</a:t>
              </a:r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)</a:t>
              </a:r>
              <a:r>
                <a:rPr kumimoji="0" lang="en-ID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(1-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kumimoji="0" lang="en-ID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𝑦2^2</a:t>
              </a:r>
              <a:r>
                <a:rPr kumimoji="0" lang="en-ID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)</a:t>
              </a:r>
              <a:endParaRPr kumimoji="0" lang="en-ID" sz="110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endParaRPr lang="en-ID" sz="1100"/>
            </a:p>
          </xdr:txBody>
        </xdr:sp>
      </mc:Fallback>
    </mc:AlternateContent>
    <xdr:clientData/>
  </xdr:oneCellAnchor>
  <xdr:oneCellAnchor>
    <xdr:from>
      <xdr:col>12</xdr:col>
      <xdr:colOff>477440</xdr:colOff>
      <xdr:row>94</xdr:row>
      <xdr:rowOff>13096</xdr:rowOff>
    </xdr:from>
    <xdr:ext cx="1451372" cy="177403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1BFEC5CF-CAF7-4C7F-A51B-90F2618FDA37}"/>
            </a:ext>
          </a:extLst>
        </xdr:cNvPr>
        <xdr:cNvSpPr txBox="1"/>
      </xdr:nvSpPr>
      <xdr:spPr>
        <a:xfrm>
          <a:off x="11431190" y="17991534"/>
          <a:ext cx="1451372" cy="1774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ID" sz="1100"/>
            <a:t>0,01-(-0,0022*(-0,0022))</a:t>
          </a:r>
        </a:p>
      </xdr:txBody>
    </xdr:sp>
    <xdr:clientData/>
  </xdr:oneCellAnchor>
  <xdr:twoCellAnchor>
    <xdr:from>
      <xdr:col>12</xdr:col>
      <xdr:colOff>440532</xdr:colOff>
      <xdr:row>95</xdr:row>
      <xdr:rowOff>11906</xdr:rowOff>
    </xdr:from>
    <xdr:to>
      <xdr:col>14</xdr:col>
      <xdr:colOff>595312</xdr:colOff>
      <xdr:row>95</xdr:row>
      <xdr:rowOff>11906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C61E41D1-4E90-4B01-BA8F-E5766053C8A2}"/>
            </a:ext>
          </a:extLst>
        </xdr:cNvPr>
        <xdr:cNvCxnSpPr/>
      </xdr:nvCxnSpPr>
      <xdr:spPr>
        <a:xfrm>
          <a:off x="11394282" y="18180844"/>
          <a:ext cx="1631155" cy="0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oneCellAnchor>
    <xdr:from>
      <xdr:col>12</xdr:col>
      <xdr:colOff>96439</xdr:colOff>
      <xdr:row>95</xdr:row>
      <xdr:rowOff>48814</xdr:rowOff>
    </xdr:from>
    <xdr:ext cx="2332435" cy="2131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9" name="TextBox 1038">
              <a:extLst>
                <a:ext uri="{FF2B5EF4-FFF2-40B4-BE49-F238E27FC236}">
                  <a16:creationId xmlns:a16="http://schemas.microsoft.com/office/drawing/2014/main" id="{A7722EEF-1283-407E-884B-01FCB8A957CE}"/>
                </a:ext>
              </a:extLst>
            </xdr:cNvPr>
            <xdr:cNvSpPr txBox="1"/>
          </xdr:nvSpPr>
          <xdr:spPr>
            <a:xfrm>
              <a:off x="11050189" y="18217752"/>
              <a:ext cx="2332435" cy="213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ID" sz="11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√</m:t>
                  </m:r>
                </m:oMath>
              </a14:m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(1- (-0,0022)²)(1- (-0,0022)²)</a:t>
              </a:r>
            </a:p>
            <a:p>
              <a:endParaRPr lang="en-ID" sz="1100"/>
            </a:p>
          </xdr:txBody>
        </xdr:sp>
      </mc:Choice>
      <mc:Fallback xmlns="">
        <xdr:sp macro="" textlink="">
          <xdr:nvSpPr>
            <xdr:cNvPr id="1039" name="TextBox 1038">
              <a:extLst>
                <a:ext uri="{FF2B5EF4-FFF2-40B4-BE49-F238E27FC236}">
                  <a16:creationId xmlns:a16="http://schemas.microsoft.com/office/drawing/2014/main" id="{A7722EEF-1283-407E-884B-01FCB8A957CE}"/>
                </a:ext>
              </a:extLst>
            </xdr:cNvPr>
            <xdr:cNvSpPr txBox="1"/>
          </xdr:nvSpPr>
          <xdr:spPr>
            <a:xfrm>
              <a:off x="11050189" y="18217752"/>
              <a:ext cx="2332435" cy="213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</a:t>
              </a:r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(1- (-0,0022)²)(1- (-0,0022)²)</a:t>
              </a:r>
            </a:p>
            <a:p>
              <a:endParaRPr lang="en-ID" sz="1100"/>
            </a:p>
          </xdr:txBody>
        </xdr:sp>
      </mc:Fallback>
    </mc:AlternateContent>
    <xdr:clientData/>
  </xdr:oneCellAnchor>
  <xdr:oneCellAnchor>
    <xdr:from>
      <xdr:col>17</xdr:col>
      <xdr:colOff>167877</xdr:colOff>
      <xdr:row>91</xdr:row>
      <xdr:rowOff>13096</xdr:rowOff>
    </xdr:from>
    <xdr:ext cx="1284685" cy="172227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53FE9FFD-FE3B-47A5-8C88-88DDDF76A17F}"/>
            </a:ext>
          </a:extLst>
        </xdr:cNvPr>
        <xdr:cNvSpPr txBox="1"/>
      </xdr:nvSpPr>
      <xdr:spPr>
        <a:xfrm>
          <a:off x="16384190" y="17420034"/>
          <a:ext cx="128468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ID" sz="1100"/>
            <a:t>ry1-(ry2r12)</a:t>
          </a:r>
        </a:p>
      </xdr:txBody>
    </xdr:sp>
    <xdr:clientData/>
  </xdr:oneCellAnchor>
  <xdr:oneCellAnchor>
    <xdr:from>
      <xdr:col>16</xdr:col>
      <xdr:colOff>441722</xdr:colOff>
      <xdr:row>92</xdr:row>
      <xdr:rowOff>60722</xdr:rowOff>
    </xdr:from>
    <xdr:ext cx="1451372" cy="2131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2" name="TextBox 1041">
              <a:extLst>
                <a:ext uri="{FF2B5EF4-FFF2-40B4-BE49-F238E27FC236}">
                  <a16:creationId xmlns:a16="http://schemas.microsoft.com/office/drawing/2014/main" id="{48B96D96-8C05-4482-86E9-0210E4FE7293}"/>
                </a:ext>
              </a:extLst>
            </xdr:cNvPr>
            <xdr:cNvSpPr txBox="1"/>
          </xdr:nvSpPr>
          <xdr:spPr>
            <a:xfrm>
              <a:off x="16050816" y="17705785"/>
              <a:ext cx="1451372" cy="213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ID" sz="11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√</m:t>
                  </m:r>
                </m:oMath>
              </a14:m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(1-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ID" sz="11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</m:ctrlPr>
                    </m:sSubSupPr>
                    <m:e>
                      <m:r>
                        <a:rPr kumimoji="0" lang="en-US" sz="11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  <m:t>𝑟</m:t>
                      </m:r>
                    </m:e>
                    <m:sub>
                      <m:r>
                        <a:rPr kumimoji="0" lang="en-US" sz="11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  <m:t>𝑦</m:t>
                      </m:r>
                      <m:r>
                        <a:rPr kumimoji="0" lang="en-US" sz="11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  <m:t>2</m:t>
                      </m:r>
                    </m:sub>
                    <m:sup>
                      <m:r>
                        <a:rPr kumimoji="0" lang="en-US" sz="11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)</a:t>
              </a:r>
              <a:r>
                <a:rPr kumimoji="0" lang="en-ID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(1-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ID" sz="11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1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kumimoji="0" lang="en-US" sz="11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12</m:t>
                      </m:r>
                    </m:sub>
                    <m:sup>
                      <m:r>
                        <a:rPr kumimoji="0" lang="en-US" sz="11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kumimoji="0" lang="en-ID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)</a:t>
              </a:r>
              <a:endParaRPr kumimoji="0" lang="en-ID" sz="110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endParaRPr lang="en-ID" sz="1100"/>
            </a:p>
          </xdr:txBody>
        </xdr:sp>
      </mc:Choice>
      <mc:Fallback xmlns="">
        <xdr:sp macro="" textlink="">
          <xdr:nvSpPr>
            <xdr:cNvPr id="1042" name="TextBox 1041">
              <a:extLst>
                <a:ext uri="{FF2B5EF4-FFF2-40B4-BE49-F238E27FC236}">
                  <a16:creationId xmlns:a16="http://schemas.microsoft.com/office/drawing/2014/main" id="{48B96D96-8C05-4482-86E9-0210E4FE7293}"/>
                </a:ext>
              </a:extLst>
            </xdr:cNvPr>
            <xdr:cNvSpPr txBox="1"/>
          </xdr:nvSpPr>
          <xdr:spPr>
            <a:xfrm>
              <a:off x="16050816" y="17705785"/>
              <a:ext cx="1451372" cy="213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</a:t>
              </a:r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(1-</a:t>
              </a:r>
              <a:r>
                <a:rPr kumimoji="0" lang="en-US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𝑟</a:t>
              </a:r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_</a:t>
              </a:r>
              <a:r>
                <a:rPr kumimoji="0" lang="en-US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𝑦2^2</a:t>
              </a:r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)</a:t>
              </a:r>
              <a:r>
                <a:rPr kumimoji="0" lang="en-ID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(1-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kumimoji="0" lang="en-ID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12^2</a:t>
              </a:r>
              <a:r>
                <a:rPr kumimoji="0" lang="en-ID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)</a:t>
              </a:r>
              <a:endParaRPr kumimoji="0" lang="en-ID" sz="110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endParaRPr lang="en-ID" sz="1100"/>
            </a:p>
          </xdr:txBody>
        </xdr:sp>
      </mc:Fallback>
    </mc:AlternateContent>
    <xdr:clientData/>
  </xdr:oneCellAnchor>
  <xdr:twoCellAnchor>
    <xdr:from>
      <xdr:col>17</xdr:col>
      <xdr:colOff>0</xdr:colOff>
      <xdr:row>92</xdr:row>
      <xdr:rowOff>11907</xdr:rowOff>
    </xdr:from>
    <xdr:to>
      <xdr:col>18</xdr:col>
      <xdr:colOff>11907</xdr:colOff>
      <xdr:row>92</xdr:row>
      <xdr:rowOff>11907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91F67760-7D0B-461F-BF8A-771B3D7A9382}"/>
            </a:ext>
          </a:extLst>
        </xdr:cNvPr>
        <xdr:cNvCxnSpPr/>
      </xdr:nvCxnSpPr>
      <xdr:spPr>
        <a:xfrm>
          <a:off x="16216313" y="17656970"/>
          <a:ext cx="1035844" cy="0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oneCellAnchor>
    <xdr:from>
      <xdr:col>17</xdr:col>
      <xdr:colOff>60720</xdr:colOff>
      <xdr:row>94</xdr:row>
      <xdr:rowOff>25001</xdr:rowOff>
    </xdr:from>
    <xdr:ext cx="1558529" cy="172227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B0FBA88B-1DD8-45DA-95AA-1FE148B346BA}"/>
            </a:ext>
          </a:extLst>
        </xdr:cNvPr>
        <xdr:cNvSpPr txBox="1"/>
      </xdr:nvSpPr>
      <xdr:spPr>
        <a:xfrm>
          <a:off x="16277033" y="18051064"/>
          <a:ext cx="155852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ID" sz="1100"/>
            <a:t>0,0022-(-0,0022*0,01)</a:t>
          </a:r>
        </a:p>
      </xdr:txBody>
    </xdr:sp>
    <xdr:clientData/>
  </xdr:oneCellAnchor>
  <xdr:twoCellAnchor>
    <xdr:from>
      <xdr:col>17</xdr:col>
      <xdr:colOff>11906</xdr:colOff>
      <xdr:row>95</xdr:row>
      <xdr:rowOff>11906</xdr:rowOff>
    </xdr:from>
    <xdr:to>
      <xdr:col>19</xdr:col>
      <xdr:colOff>35718</xdr:colOff>
      <xdr:row>95</xdr:row>
      <xdr:rowOff>11906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DB628898-7FB2-4DAC-8F9B-DB2478EF3E1A}"/>
            </a:ext>
          </a:extLst>
        </xdr:cNvPr>
        <xdr:cNvCxnSpPr/>
      </xdr:nvCxnSpPr>
      <xdr:spPr>
        <a:xfrm>
          <a:off x="16228219" y="18276094"/>
          <a:ext cx="1631155" cy="0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oneCellAnchor>
    <xdr:from>
      <xdr:col>16</xdr:col>
      <xdr:colOff>179784</xdr:colOff>
      <xdr:row>95</xdr:row>
      <xdr:rowOff>72627</xdr:rowOff>
    </xdr:from>
    <xdr:ext cx="2403872" cy="2131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4" name="TextBox 1043">
              <a:extLst>
                <a:ext uri="{FF2B5EF4-FFF2-40B4-BE49-F238E27FC236}">
                  <a16:creationId xmlns:a16="http://schemas.microsoft.com/office/drawing/2014/main" id="{EA5AB373-DE66-47BA-A939-402DF90CED8F}"/>
                </a:ext>
              </a:extLst>
            </xdr:cNvPr>
            <xdr:cNvSpPr txBox="1"/>
          </xdr:nvSpPr>
          <xdr:spPr>
            <a:xfrm>
              <a:off x="15788878" y="18336815"/>
              <a:ext cx="2403872" cy="213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ID" sz="11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√</m:t>
                  </m:r>
                </m:oMath>
              </a14:m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(1- (-0,0022)²)(1- (0,01)</a:t>
              </a:r>
              <a:r>
                <a:rPr kumimoji="0" lang="en-ID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²)</a:t>
              </a:r>
              <a:endParaRPr kumimoji="0" lang="en-ID" sz="110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endParaRPr lang="en-ID" sz="1100"/>
            </a:p>
          </xdr:txBody>
        </xdr:sp>
      </mc:Choice>
      <mc:Fallback xmlns="">
        <xdr:sp macro="" textlink="">
          <xdr:nvSpPr>
            <xdr:cNvPr id="1044" name="TextBox 1043">
              <a:extLst>
                <a:ext uri="{FF2B5EF4-FFF2-40B4-BE49-F238E27FC236}">
                  <a16:creationId xmlns:a16="http://schemas.microsoft.com/office/drawing/2014/main" id="{EA5AB373-DE66-47BA-A939-402DF90CED8F}"/>
                </a:ext>
              </a:extLst>
            </xdr:cNvPr>
            <xdr:cNvSpPr txBox="1"/>
          </xdr:nvSpPr>
          <xdr:spPr>
            <a:xfrm>
              <a:off x="15788878" y="18336815"/>
              <a:ext cx="2403872" cy="213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</a:t>
              </a:r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(1- (-0,0022)²)(1- (0,01)</a:t>
              </a:r>
              <a:r>
                <a:rPr kumimoji="0" lang="en-ID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²)</a:t>
              </a:r>
              <a:endParaRPr kumimoji="0" lang="en-ID" sz="110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endParaRPr lang="en-ID" sz="1100"/>
            </a:p>
          </xdr:txBody>
        </xdr:sp>
      </mc:Fallback>
    </mc:AlternateContent>
    <xdr:clientData/>
  </xdr:oneCellAnchor>
  <xdr:oneCellAnchor>
    <xdr:from>
      <xdr:col>22</xdr:col>
      <xdr:colOff>210968</xdr:colOff>
      <xdr:row>91</xdr:row>
      <xdr:rowOff>1758</xdr:rowOff>
    </xdr:from>
    <xdr:ext cx="1427559" cy="172227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D6BCEE4E-EDF9-440E-A202-CAF13DD679CF}"/>
            </a:ext>
          </a:extLst>
        </xdr:cNvPr>
        <xdr:cNvSpPr txBox="1"/>
      </xdr:nvSpPr>
      <xdr:spPr>
        <a:xfrm>
          <a:off x="21755611" y="17611669"/>
          <a:ext cx="142755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ID" sz="1100"/>
            <a:t>ry1-(ry2r12)</a:t>
          </a:r>
        </a:p>
      </xdr:txBody>
    </xdr:sp>
    <xdr:clientData/>
  </xdr:oneCellAnchor>
  <xdr:twoCellAnchor>
    <xdr:from>
      <xdr:col>22</xdr:col>
      <xdr:colOff>59531</xdr:colOff>
      <xdr:row>92</xdr:row>
      <xdr:rowOff>-1</xdr:rowOff>
    </xdr:from>
    <xdr:to>
      <xdr:col>22</xdr:col>
      <xdr:colOff>1535904</xdr:colOff>
      <xdr:row>92</xdr:row>
      <xdr:rowOff>11907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D2CDEA41-2E7C-46A7-8DF2-685273FF0A4F}"/>
            </a:ext>
          </a:extLst>
        </xdr:cNvPr>
        <xdr:cNvCxnSpPr/>
      </xdr:nvCxnSpPr>
      <xdr:spPr>
        <a:xfrm>
          <a:off x="21157406" y="17645062"/>
          <a:ext cx="1476373" cy="11908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oneCellAnchor>
    <xdr:from>
      <xdr:col>21</xdr:col>
      <xdr:colOff>1106204</xdr:colOff>
      <xdr:row>92</xdr:row>
      <xdr:rowOff>48816</xdr:rowOff>
    </xdr:from>
    <xdr:ext cx="1594247" cy="2131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6" name="TextBox 1045">
              <a:extLst>
                <a:ext uri="{FF2B5EF4-FFF2-40B4-BE49-F238E27FC236}">
                  <a16:creationId xmlns:a16="http://schemas.microsoft.com/office/drawing/2014/main" id="{1F68CFAB-46D0-4261-811E-1231FA4C07BA}"/>
                </a:ext>
              </a:extLst>
            </xdr:cNvPr>
            <xdr:cNvSpPr txBox="1"/>
          </xdr:nvSpPr>
          <xdr:spPr>
            <a:xfrm>
              <a:off x="21882610" y="17693879"/>
              <a:ext cx="1594247" cy="213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ID" sz="11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√</m:t>
                  </m:r>
                </m:oMath>
              </a14:m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(1-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ID" sz="11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</m:ctrlPr>
                    </m:sSubSupPr>
                    <m:e>
                      <m:r>
                        <a:rPr kumimoji="0" lang="en-US" sz="11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  <m:t>𝑟</m:t>
                      </m:r>
                    </m:e>
                    <m:sub>
                      <m:r>
                        <a:rPr kumimoji="0" lang="en-US" sz="11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  <m:t>𝑦</m:t>
                      </m:r>
                      <m:r>
                        <a:rPr kumimoji="0" lang="en-US" sz="11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  <m:t>1</m:t>
                      </m:r>
                    </m:sub>
                    <m:sup>
                      <m:r>
                        <a:rPr kumimoji="0" lang="en-US" sz="11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)</a:t>
              </a:r>
              <a:r>
                <a:rPr kumimoji="0" lang="en-ID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(1-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ID" sz="11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1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kumimoji="0" lang="en-US" sz="11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12</m:t>
                      </m:r>
                    </m:sub>
                    <m:sup>
                      <m:r>
                        <a:rPr kumimoji="0" lang="en-US" sz="11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kumimoji="0" lang="en-ID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)</a:t>
              </a:r>
              <a:endParaRPr kumimoji="0" lang="en-ID" sz="110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endParaRPr lang="en-ID" sz="1100"/>
            </a:p>
          </xdr:txBody>
        </xdr:sp>
      </mc:Choice>
      <mc:Fallback xmlns="">
        <xdr:sp macro="" textlink="">
          <xdr:nvSpPr>
            <xdr:cNvPr id="1046" name="TextBox 1045">
              <a:extLst>
                <a:ext uri="{FF2B5EF4-FFF2-40B4-BE49-F238E27FC236}">
                  <a16:creationId xmlns:a16="http://schemas.microsoft.com/office/drawing/2014/main" id="{1F68CFAB-46D0-4261-811E-1231FA4C07BA}"/>
                </a:ext>
              </a:extLst>
            </xdr:cNvPr>
            <xdr:cNvSpPr txBox="1"/>
          </xdr:nvSpPr>
          <xdr:spPr>
            <a:xfrm>
              <a:off x="21882610" y="17693879"/>
              <a:ext cx="1594247" cy="213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</a:t>
              </a:r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(1-</a:t>
              </a:r>
              <a:r>
                <a:rPr kumimoji="0" lang="en-US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𝑟</a:t>
              </a:r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_</a:t>
              </a:r>
              <a:r>
                <a:rPr kumimoji="0" lang="en-US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𝑦1^2</a:t>
              </a:r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)</a:t>
              </a:r>
              <a:r>
                <a:rPr kumimoji="0" lang="en-ID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(1-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kumimoji="0" lang="en-ID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12^2</a:t>
              </a:r>
              <a:r>
                <a:rPr kumimoji="0" lang="en-ID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)</a:t>
              </a:r>
              <a:endParaRPr kumimoji="0" lang="en-ID" sz="110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endParaRPr lang="en-ID" sz="1100"/>
            </a:p>
          </xdr:txBody>
        </xdr:sp>
      </mc:Fallback>
    </mc:AlternateContent>
    <xdr:clientData/>
  </xdr:oneCellAnchor>
  <xdr:oneCellAnchor>
    <xdr:from>
      <xdr:col>22</xdr:col>
      <xdr:colOff>119686</xdr:colOff>
      <xdr:row>94</xdr:row>
      <xdr:rowOff>60721</xdr:rowOff>
    </xdr:from>
    <xdr:ext cx="1832372" cy="172227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54E2E429-0591-4A53-9803-0EBC579AC4C2}"/>
            </a:ext>
          </a:extLst>
        </xdr:cNvPr>
        <xdr:cNvSpPr txBox="1"/>
      </xdr:nvSpPr>
      <xdr:spPr>
        <a:xfrm>
          <a:off x="21664329" y="18294292"/>
          <a:ext cx="183237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ID" sz="1100"/>
            <a:t>0,0022-(-0,0022*0,01)</a:t>
          </a:r>
        </a:p>
      </xdr:txBody>
    </xdr:sp>
    <xdr:clientData/>
  </xdr:oneCellAnchor>
  <xdr:twoCellAnchor>
    <xdr:from>
      <xdr:col>22</xdr:col>
      <xdr:colOff>47625</xdr:colOff>
      <xdr:row>95</xdr:row>
      <xdr:rowOff>11340</xdr:rowOff>
    </xdr:from>
    <xdr:to>
      <xdr:col>23</xdr:col>
      <xdr:colOff>487589</xdr:colOff>
      <xdr:row>95</xdr:row>
      <xdr:rowOff>11906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4F8739E7-0005-4468-A406-8310FD3BBA62}"/>
            </a:ext>
          </a:extLst>
        </xdr:cNvPr>
        <xdr:cNvCxnSpPr/>
      </xdr:nvCxnSpPr>
      <xdr:spPr>
        <a:xfrm flipV="1">
          <a:off x="21592268" y="18483036"/>
          <a:ext cx="1539875" cy="566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oneCellAnchor>
    <xdr:from>
      <xdr:col>21</xdr:col>
      <xdr:colOff>1198619</xdr:colOff>
      <xdr:row>95</xdr:row>
      <xdr:rowOff>72060</xdr:rowOff>
    </xdr:from>
    <xdr:ext cx="1879997" cy="2131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9" name="TextBox 1048">
              <a:extLst>
                <a:ext uri="{FF2B5EF4-FFF2-40B4-BE49-F238E27FC236}">
                  <a16:creationId xmlns:a16="http://schemas.microsoft.com/office/drawing/2014/main" id="{5A46174C-6B1D-49C6-BC86-3937C093514C}"/>
                </a:ext>
              </a:extLst>
            </xdr:cNvPr>
            <xdr:cNvSpPr txBox="1"/>
          </xdr:nvSpPr>
          <xdr:spPr>
            <a:xfrm>
              <a:off x="21975025" y="18336248"/>
              <a:ext cx="1879997" cy="213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ID" sz="11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√</m:t>
                  </m:r>
                </m:oMath>
              </a14:m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(1- (-0,0022)²)(1- (0,01)</a:t>
              </a:r>
              <a:r>
                <a:rPr kumimoji="0" lang="en-ID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²)</a:t>
              </a:r>
              <a:endParaRPr kumimoji="0" lang="en-ID" sz="110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endParaRPr lang="en-ID" sz="1100"/>
            </a:p>
          </xdr:txBody>
        </xdr:sp>
      </mc:Choice>
      <mc:Fallback xmlns="">
        <xdr:sp macro="" textlink="">
          <xdr:nvSpPr>
            <xdr:cNvPr id="1049" name="TextBox 1048">
              <a:extLst>
                <a:ext uri="{FF2B5EF4-FFF2-40B4-BE49-F238E27FC236}">
                  <a16:creationId xmlns:a16="http://schemas.microsoft.com/office/drawing/2014/main" id="{5A46174C-6B1D-49C6-BC86-3937C093514C}"/>
                </a:ext>
              </a:extLst>
            </xdr:cNvPr>
            <xdr:cNvSpPr txBox="1"/>
          </xdr:nvSpPr>
          <xdr:spPr>
            <a:xfrm>
              <a:off x="21975025" y="18336248"/>
              <a:ext cx="1879997" cy="213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</a:t>
              </a:r>
              <a:r>
                <a:rPr kumimoji="0" lang="en-ID" sz="11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(1- (-0,0022)²)(1- (0,01)</a:t>
              </a:r>
              <a:r>
                <a:rPr kumimoji="0" lang="en-ID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²)</a:t>
              </a:r>
              <a:endParaRPr kumimoji="0" lang="en-ID" sz="110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endParaRPr lang="en-ID" sz="1100"/>
            </a:p>
          </xdr:txBody>
        </xdr:sp>
      </mc:Fallback>
    </mc:AlternateContent>
    <xdr:clientData/>
  </xdr:oneCellAnchor>
  <xdr:oneCellAnchor>
    <xdr:from>
      <xdr:col>13</xdr:col>
      <xdr:colOff>183470</xdr:colOff>
      <xdr:row>140</xdr:row>
      <xdr:rowOff>36058</xdr:rowOff>
    </xdr:from>
    <xdr:ext cx="1256619" cy="172227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8BD896E6-2DF5-4757-A23B-B52698ED4F49}"/>
            </a:ext>
          </a:extLst>
        </xdr:cNvPr>
        <xdr:cNvSpPr txBox="1"/>
      </xdr:nvSpPr>
      <xdr:spPr>
        <a:xfrm>
          <a:off x="11896952" y="27204987"/>
          <a:ext cx="125661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ID" sz="1100"/>
            <a:t>  ∑(Y-Ȳ)² </a:t>
          </a:r>
        </a:p>
      </xdr:txBody>
    </xdr:sp>
    <xdr:clientData/>
  </xdr:oneCellAnchor>
  <xdr:oneCellAnchor>
    <xdr:from>
      <xdr:col>13</xdr:col>
      <xdr:colOff>274183</xdr:colOff>
      <xdr:row>141</xdr:row>
      <xdr:rowOff>24720</xdr:rowOff>
    </xdr:from>
    <xdr:ext cx="587602" cy="172227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1BA16888-5488-4FB3-9525-1371E1B1A63A}"/>
            </a:ext>
          </a:extLst>
        </xdr:cNvPr>
        <xdr:cNvSpPr txBox="1"/>
      </xdr:nvSpPr>
      <xdr:spPr>
        <a:xfrm>
          <a:off x="11987665" y="27431774"/>
          <a:ext cx="58760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ID" sz="1100"/>
            <a:t>(n-k)</a:t>
          </a:r>
        </a:p>
      </xdr:txBody>
    </xdr:sp>
    <xdr:clientData/>
  </xdr:oneCellAnchor>
  <xdr:twoCellAnchor>
    <xdr:from>
      <xdr:col>13</xdr:col>
      <xdr:colOff>134257</xdr:colOff>
      <xdr:row>140</xdr:row>
      <xdr:rowOff>198210</xdr:rowOff>
    </xdr:from>
    <xdr:to>
      <xdr:col>13</xdr:col>
      <xdr:colOff>859971</xdr:colOff>
      <xdr:row>141</xdr:row>
      <xdr:rowOff>0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34FBE8F9-1C1A-4A69-AE8D-82AB27F2C395}"/>
            </a:ext>
          </a:extLst>
        </xdr:cNvPr>
        <xdr:cNvCxnSpPr/>
      </xdr:nvCxnSpPr>
      <xdr:spPr>
        <a:xfrm flipV="1">
          <a:off x="11821432" y="27620685"/>
          <a:ext cx="725714" cy="1815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oneCellAnchor>
    <xdr:from>
      <xdr:col>12</xdr:col>
      <xdr:colOff>612321</xdr:colOff>
      <xdr:row>140</xdr:row>
      <xdr:rowOff>79376</xdr:rowOff>
    </xdr:from>
    <xdr:ext cx="317500" cy="35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9" name="TextBox 1068">
              <a:extLst>
                <a:ext uri="{FF2B5EF4-FFF2-40B4-BE49-F238E27FC236}">
                  <a16:creationId xmlns:a16="http://schemas.microsoft.com/office/drawing/2014/main" id="{A36BE785-903D-474E-A0F4-2A89DBAC9F16}"/>
                </a:ext>
              </a:extLst>
            </xdr:cNvPr>
            <xdr:cNvSpPr txBox="1"/>
          </xdr:nvSpPr>
          <xdr:spPr>
            <a:xfrm>
              <a:off x="11600089" y="27248305"/>
              <a:ext cx="317500" cy="35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D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en-ID" sz="2000"/>
            </a:p>
          </xdr:txBody>
        </xdr:sp>
      </mc:Choice>
      <mc:Fallback xmlns="">
        <xdr:sp macro="" textlink="">
          <xdr:nvSpPr>
            <xdr:cNvPr id="1069" name="TextBox 1068">
              <a:extLst>
                <a:ext uri="{FF2B5EF4-FFF2-40B4-BE49-F238E27FC236}">
                  <a16:creationId xmlns:a16="http://schemas.microsoft.com/office/drawing/2014/main" id="{A36BE785-903D-474E-A0F4-2A89DBAC9F16}"/>
                </a:ext>
              </a:extLst>
            </xdr:cNvPr>
            <xdr:cNvSpPr txBox="1"/>
          </xdr:nvSpPr>
          <xdr:spPr>
            <a:xfrm>
              <a:off x="11600089" y="27248305"/>
              <a:ext cx="317500" cy="35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D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endParaRPr lang="en-ID" sz="2000"/>
            </a:p>
          </xdr:txBody>
        </xdr:sp>
      </mc:Fallback>
    </mc:AlternateContent>
    <xdr:clientData/>
  </xdr:oneCellAnchor>
  <xdr:oneCellAnchor>
    <xdr:from>
      <xdr:col>13</xdr:col>
      <xdr:colOff>217488</xdr:colOff>
      <xdr:row>142</xdr:row>
      <xdr:rowOff>36061</xdr:rowOff>
    </xdr:from>
    <xdr:ext cx="700995" cy="172227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89ECD729-0AE1-435D-A5F1-E7FE23BCF3A2}"/>
            </a:ext>
          </a:extLst>
        </xdr:cNvPr>
        <xdr:cNvSpPr txBox="1"/>
      </xdr:nvSpPr>
      <xdr:spPr>
        <a:xfrm>
          <a:off x="11930970" y="27635882"/>
          <a:ext cx="70099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ID" sz="1100"/>
            <a:t>77,1697</a:t>
          </a:r>
        </a:p>
      </xdr:txBody>
    </xdr:sp>
    <xdr:clientData/>
  </xdr:oneCellAnchor>
  <xdr:twoCellAnchor>
    <xdr:from>
      <xdr:col>13</xdr:col>
      <xdr:colOff>136071</xdr:colOff>
      <xdr:row>143</xdr:row>
      <xdr:rowOff>22678</xdr:rowOff>
    </xdr:from>
    <xdr:to>
      <xdr:col>13</xdr:col>
      <xdr:colOff>884464</xdr:colOff>
      <xdr:row>143</xdr:row>
      <xdr:rowOff>22679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6A69751E-7FE5-4148-8A3E-0C16A0AE55C1}"/>
            </a:ext>
          </a:extLst>
        </xdr:cNvPr>
        <xdr:cNvCxnSpPr/>
      </xdr:nvCxnSpPr>
      <xdr:spPr>
        <a:xfrm flipV="1">
          <a:off x="11849553" y="27815267"/>
          <a:ext cx="748393" cy="1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oneCellAnchor>
    <xdr:from>
      <xdr:col>13</xdr:col>
      <xdr:colOff>240166</xdr:colOff>
      <xdr:row>143</xdr:row>
      <xdr:rowOff>36060</xdr:rowOff>
    </xdr:from>
    <xdr:ext cx="814388" cy="172227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ED730F60-7AB4-4A9B-82DC-AB5ACDAA7E47}"/>
            </a:ext>
          </a:extLst>
        </xdr:cNvPr>
        <xdr:cNvSpPr txBox="1"/>
      </xdr:nvSpPr>
      <xdr:spPr>
        <a:xfrm>
          <a:off x="11953648" y="27828649"/>
          <a:ext cx="81438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ID" sz="1100"/>
            <a:t> (32-3)</a:t>
          </a:r>
        </a:p>
      </xdr:txBody>
    </xdr:sp>
    <xdr:clientData/>
  </xdr:oneCellAnchor>
  <xdr:oneCellAnchor>
    <xdr:from>
      <xdr:col>12</xdr:col>
      <xdr:colOff>569005</xdr:colOff>
      <xdr:row>142</xdr:row>
      <xdr:rowOff>47400</xdr:rowOff>
    </xdr:from>
    <xdr:ext cx="417513" cy="342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3" name="TextBox 1072">
              <a:extLst>
                <a:ext uri="{FF2B5EF4-FFF2-40B4-BE49-F238E27FC236}">
                  <a16:creationId xmlns:a16="http://schemas.microsoft.com/office/drawing/2014/main" id="{7E48AE96-3285-42B6-B018-DDC3FBCDC295}"/>
                </a:ext>
              </a:extLst>
            </xdr:cNvPr>
            <xdr:cNvSpPr txBox="1"/>
          </xdr:nvSpPr>
          <xdr:spPr>
            <a:xfrm>
              <a:off x="11556773" y="27647221"/>
              <a:ext cx="417513" cy="342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D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en-ID" sz="2000"/>
            </a:p>
          </xdr:txBody>
        </xdr:sp>
      </mc:Choice>
      <mc:Fallback xmlns="">
        <xdr:sp macro="" textlink="">
          <xdr:nvSpPr>
            <xdr:cNvPr id="1073" name="TextBox 1072">
              <a:extLst>
                <a:ext uri="{FF2B5EF4-FFF2-40B4-BE49-F238E27FC236}">
                  <a16:creationId xmlns:a16="http://schemas.microsoft.com/office/drawing/2014/main" id="{7E48AE96-3285-42B6-B018-DDC3FBCDC295}"/>
                </a:ext>
              </a:extLst>
            </xdr:cNvPr>
            <xdr:cNvSpPr txBox="1"/>
          </xdr:nvSpPr>
          <xdr:spPr>
            <a:xfrm>
              <a:off x="11556773" y="27647221"/>
              <a:ext cx="417513" cy="342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endParaRPr lang="en-ID" sz="2000"/>
            </a:p>
          </xdr:txBody>
        </xdr:sp>
      </mc:Fallback>
    </mc:AlternateContent>
    <xdr:clientData/>
  </xdr:oneCellAnchor>
  <xdr:oneCellAnchor>
    <xdr:from>
      <xdr:col>12</xdr:col>
      <xdr:colOff>637041</xdr:colOff>
      <xdr:row>144</xdr:row>
      <xdr:rowOff>24720</xdr:rowOff>
    </xdr:from>
    <xdr:ext cx="226409" cy="342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4" name="TextBox 1073">
              <a:extLst>
                <a:ext uri="{FF2B5EF4-FFF2-40B4-BE49-F238E27FC236}">
                  <a16:creationId xmlns:a16="http://schemas.microsoft.com/office/drawing/2014/main" id="{27579220-C080-4486-ACE7-A50F1AFE41D3}"/>
                </a:ext>
              </a:extLst>
            </xdr:cNvPr>
            <xdr:cNvSpPr txBox="1"/>
          </xdr:nvSpPr>
          <xdr:spPr>
            <a:xfrm>
              <a:off x="11624809" y="28010077"/>
              <a:ext cx="226409" cy="342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D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en-ID" sz="2000"/>
            </a:p>
          </xdr:txBody>
        </xdr:sp>
      </mc:Choice>
      <mc:Fallback xmlns="">
        <xdr:sp macro="" textlink="">
          <xdr:nvSpPr>
            <xdr:cNvPr id="1074" name="TextBox 1073">
              <a:extLst>
                <a:ext uri="{FF2B5EF4-FFF2-40B4-BE49-F238E27FC236}">
                  <a16:creationId xmlns:a16="http://schemas.microsoft.com/office/drawing/2014/main" id="{27579220-C080-4486-ACE7-A50F1AFE41D3}"/>
                </a:ext>
              </a:extLst>
            </xdr:cNvPr>
            <xdr:cNvSpPr txBox="1"/>
          </xdr:nvSpPr>
          <xdr:spPr>
            <a:xfrm>
              <a:off x="11624809" y="28010077"/>
              <a:ext cx="226409" cy="342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endParaRPr lang="en-ID" sz="2000"/>
            </a:p>
          </xdr:txBody>
        </xdr:sp>
      </mc:Fallback>
    </mc:AlternateContent>
    <xdr:clientData/>
  </xdr:oneCellAnchor>
  <xdr:oneCellAnchor>
    <xdr:from>
      <xdr:col>13</xdr:col>
      <xdr:colOff>228827</xdr:colOff>
      <xdr:row>144</xdr:row>
      <xdr:rowOff>36060</xdr:rowOff>
    </xdr:from>
    <xdr:ext cx="464166" cy="172227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F1971789-E7D2-4324-BA09-007BCAE39198}"/>
            </a:ext>
          </a:extLst>
        </xdr:cNvPr>
        <xdr:cNvSpPr txBox="1"/>
      </xdr:nvSpPr>
      <xdr:spPr>
        <a:xfrm>
          <a:off x="11916002" y="28230060"/>
          <a:ext cx="46416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ID" sz="1100"/>
            <a:t>77,1697</a:t>
          </a:r>
        </a:p>
      </xdr:txBody>
    </xdr:sp>
    <xdr:clientData/>
  </xdr:oneCellAnchor>
  <xdr:twoCellAnchor>
    <xdr:from>
      <xdr:col>13</xdr:col>
      <xdr:colOff>102053</xdr:colOff>
      <xdr:row>145</xdr:row>
      <xdr:rowOff>11339</xdr:rowOff>
    </xdr:from>
    <xdr:to>
      <xdr:col>13</xdr:col>
      <xdr:colOff>850446</xdr:colOff>
      <xdr:row>145</xdr:row>
      <xdr:rowOff>11340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37237DCF-F3BA-454B-AD85-B002EFC095E1}"/>
            </a:ext>
          </a:extLst>
        </xdr:cNvPr>
        <xdr:cNvCxnSpPr/>
      </xdr:nvCxnSpPr>
      <xdr:spPr>
        <a:xfrm flipV="1">
          <a:off x="11815535" y="28189464"/>
          <a:ext cx="748393" cy="1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oneCellAnchor>
    <xdr:from>
      <xdr:col>13</xdr:col>
      <xdr:colOff>364898</xdr:colOff>
      <xdr:row>145</xdr:row>
      <xdr:rowOff>36058</xdr:rowOff>
    </xdr:from>
    <xdr:ext cx="142988" cy="172227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3918BDA5-9C61-4896-9CAA-8CDB669F6B63}"/>
            </a:ext>
          </a:extLst>
        </xdr:cNvPr>
        <xdr:cNvSpPr txBox="1"/>
      </xdr:nvSpPr>
      <xdr:spPr>
        <a:xfrm>
          <a:off x="12078380" y="28214183"/>
          <a:ext cx="14298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ID" sz="1100"/>
            <a:t>29</a:t>
          </a:r>
        </a:p>
      </xdr:txBody>
    </xdr:sp>
    <xdr:clientData/>
  </xdr:oneCellAnchor>
  <xdr:oneCellAnchor>
    <xdr:from>
      <xdr:col>13</xdr:col>
      <xdr:colOff>398462</xdr:colOff>
      <xdr:row>150</xdr:row>
      <xdr:rowOff>15195</xdr:rowOff>
    </xdr:from>
    <xdr:ext cx="1143227" cy="172227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EDBB65E6-2670-4297-B7C8-BEA785BB9AB6}"/>
            </a:ext>
          </a:extLst>
        </xdr:cNvPr>
        <xdr:cNvSpPr txBox="1"/>
      </xdr:nvSpPr>
      <xdr:spPr>
        <a:xfrm>
          <a:off x="12085637" y="29352195"/>
          <a:ext cx="1143227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ID" sz="1100"/>
            <a:t>SyX1X2 </a:t>
          </a:r>
        </a:p>
      </xdr:txBody>
    </xdr:sp>
    <xdr:clientData/>
  </xdr:oneCellAnchor>
  <xdr:oneCellAnchor>
    <xdr:from>
      <xdr:col>13</xdr:col>
      <xdr:colOff>92755</xdr:colOff>
      <xdr:row>151</xdr:row>
      <xdr:rowOff>13381</xdr:rowOff>
    </xdr:from>
    <xdr:ext cx="1551442" cy="370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8" name="TextBox 1077">
              <a:extLst>
                <a:ext uri="{FF2B5EF4-FFF2-40B4-BE49-F238E27FC236}">
                  <a16:creationId xmlns:a16="http://schemas.microsoft.com/office/drawing/2014/main" id="{4799D417-F75E-4AE5-96AB-5D22E1A54321}"/>
                </a:ext>
              </a:extLst>
            </xdr:cNvPr>
            <xdr:cNvSpPr txBox="1"/>
          </xdr:nvSpPr>
          <xdr:spPr>
            <a:xfrm>
              <a:off x="11806237" y="29348113"/>
              <a:ext cx="1551442" cy="370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ID" sz="12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√</m:t>
                  </m:r>
                </m:oMath>
              </a14:m>
              <a:r>
                <a:rPr kumimoji="0" lang="en-ID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(</a:t>
              </a:r>
              <a:r>
                <a:rPr kumimoji="0" lang="el-GR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Σ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ID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kumimoji="0" lang="en-US" sz="12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rPr>
                        <m:t>X</m:t>
                      </m:r>
                    </m:e>
                    <m:sub>
                      <m:r>
                        <a:rPr kumimoji="0" lang="en-US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  <m:sup>
                      <m:r>
                        <a:rPr kumimoji="0" lang="en-US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kumimoji="0" lang="en-ID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n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ID" sz="12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kumimoji="0" lang="en-ID" sz="12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rPr>
                        <m:t>x</m:t>
                      </m:r>
                      <m:r>
                        <m:rPr>
                          <m:nor/>
                        </m:rPr>
                        <a:rPr kumimoji="0" lang="en-ID" sz="12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libri Light" panose="020F0302020204030204"/>
                          <a:ea typeface="+mn-ea"/>
                          <a:cs typeface="Times New Roman" panose="02020603050405020304" pitchFamily="18" charset="0"/>
                        </a:rPr>
                        <m:t>̄</m:t>
                      </m:r>
                    </m:e>
                    <m:sub>
                      <m:r>
                        <a:rPr kumimoji="0" lang="en-US" sz="12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  <m:t>1</m:t>
                      </m:r>
                    </m:sub>
                    <m:sup>
                      <m:r>
                        <a:rPr kumimoji="0" lang="en-US" sz="12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kumimoji="0" lang="en-ID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)</a:t>
              </a:r>
              <a:r>
                <a:rPr kumimoji="0" lang="en-ID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(1-rx</a:t>
              </a: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</m:t>
                  </m:r>
                </m:oMath>
              </a14:m>
              <a:r>
                <a:rPr kumimoji="0" lang="en-ID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x2²)</a:t>
              </a:r>
              <a:endParaRPr kumimoji="0" lang="en-ID" sz="120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endParaRPr lang="en-ID" sz="1100"/>
            </a:p>
          </xdr:txBody>
        </xdr:sp>
      </mc:Choice>
      <mc:Fallback xmlns="">
        <xdr:sp macro="" textlink="">
          <xdr:nvSpPr>
            <xdr:cNvPr id="1078" name="TextBox 1077">
              <a:extLst>
                <a:ext uri="{FF2B5EF4-FFF2-40B4-BE49-F238E27FC236}">
                  <a16:creationId xmlns:a16="http://schemas.microsoft.com/office/drawing/2014/main" id="{4799D417-F75E-4AE5-96AB-5D22E1A54321}"/>
                </a:ext>
              </a:extLst>
            </xdr:cNvPr>
            <xdr:cNvSpPr txBox="1"/>
          </xdr:nvSpPr>
          <xdr:spPr>
            <a:xfrm>
              <a:off x="11806237" y="29348113"/>
              <a:ext cx="1551442" cy="370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ID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</a:t>
              </a:r>
              <a:r>
                <a:rPr kumimoji="0" lang="en-ID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(</a:t>
              </a:r>
              <a:r>
                <a:rPr kumimoji="0" lang="el-GR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Σ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"X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" </a:t>
              </a:r>
              <a:r>
                <a:rPr kumimoji="0" lang="en-ID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1^2</a:t>
              </a:r>
              <a:r>
                <a:rPr kumimoji="0" lang="en-ID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n</a:t>
              </a:r>
              <a:r>
                <a:rPr kumimoji="0" lang="en-ID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〖</a:t>
              </a:r>
              <a:r>
                <a:rPr kumimoji="0" lang="en-ID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"</a:t>
              </a:r>
              <a:r>
                <a:rPr kumimoji="0" lang="en-ID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x</a:t>
              </a:r>
              <a:r>
                <a:rPr kumimoji="0" lang="en-ID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libri Light" panose="020F0302020204030204"/>
                  <a:ea typeface="+mn-ea"/>
                  <a:cs typeface="Times New Roman" panose="02020603050405020304" pitchFamily="18" charset="0"/>
                </a:rPr>
                <a:t>̄</a:t>
              </a:r>
              <a:r>
                <a:rPr kumimoji="0" lang="en-ID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" </a:t>
              </a:r>
              <a:r>
                <a:rPr kumimoji="0" lang="en-ID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〗_</a:t>
              </a:r>
              <a:r>
                <a:rPr kumimoji="0" lang="en-US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1^2</a:t>
              </a:r>
              <a:r>
                <a:rPr kumimoji="0" lang="en-ID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)</a:t>
              </a:r>
              <a:r>
                <a:rPr kumimoji="0" lang="en-ID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(1-rx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kumimoji="0" lang="en-ID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x2²)</a:t>
              </a:r>
              <a:endParaRPr kumimoji="0" lang="en-ID" sz="120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endParaRPr lang="en-ID" sz="1100"/>
            </a:p>
          </xdr:txBody>
        </xdr:sp>
      </mc:Fallback>
    </mc:AlternateContent>
    <xdr:clientData/>
  </xdr:oneCellAnchor>
  <xdr:twoCellAnchor>
    <xdr:from>
      <xdr:col>13</xdr:col>
      <xdr:colOff>34018</xdr:colOff>
      <xdr:row>150</xdr:row>
      <xdr:rowOff>181429</xdr:rowOff>
    </xdr:from>
    <xdr:to>
      <xdr:col>13</xdr:col>
      <xdr:colOff>1474107</xdr:colOff>
      <xdr:row>151</xdr:row>
      <xdr:rowOff>2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EEF77EB2-26A2-4A3C-9DF7-3F6B28B4DFD5}"/>
            </a:ext>
          </a:extLst>
        </xdr:cNvPr>
        <xdr:cNvCxnSpPr/>
      </xdr:nvCxnSpPr>
      <xdr:spPr>
        <a:xfrm flipV="1">
          <a:off x="11747500" y="29323393"/>
          <a:ext cx="1440089" cy="11341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oneCellAnchor>
    <xdr:from>
      <xdr:col>14</xdr:col>
      <xdr:colOff>510269</xdr:colOff>
      <xdr:row>150</xdr:row>
      <xdr:rowOff>170087</xdr:rowOff>
    </xdr:from>
    <xdr:ext cx="2687410" cy="181588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4B211EF7-A96A-4086-AA7E-437F93C5A5FD}"/>
            </a:ext>
          </a:extLst>
        </xdr:cNvPr>
        <xdr:cNvSpPr txBox="1"/>
      </xdr:nvSpPr>
      <xdr:spPr>
        <a:xfrm>
          <a:off x="13711919" y="29507087"/>
          <a:ext cx="2687410" cy="181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ID" sz="1100"/>
            <a:t>√(932,39 - 32 * (5,371875^2))(1 - 0,01</a:t>
          </a:r>
          <a:r>
            <a:rPr kumimoji="0" lang="en-ID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²</a:t>
          </a:r>
          <a:r>
            <a:rPr lang="en-ID" sz="1100"/>
            <a:t>)</a:t>
          </a:r>
        </a:p>
      </xdr:txBody>
    </xdr:sp>
    <xdr:clientData/>
  </xdr:oneCellAnchor>
  <xdr:twoCellAnchor>
    <xdr:from>
      <xdr:col>14</xdr:col>
      <xdr:colOff>498929</xdr:colOff>
      <xdr:row>150</xdr:row>
      <xdr:rowOff>170090</xdr:rowOff>
    </xdr:from>
    <xdr:to>
      <xdr:col>15</xdr:col>
      <xdr:colOff>1576161</xdr:colOff>
      <xdr:row>150</xdr:row>
      <xdr:rowOff>170092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DC123BB8-FD99-4A71-B792-C58ACDBD4FA7}"/>
            </a:ext>
          </a:extLst>
        </xdr:cNvPr>
        <xdr:cNvCxnSpPr/>
      </xdr:nvCxnSpPr>
      <xdr:spPr>
        <a:xfrm flipV="1">
          <a:off x="13731875" y="29312054"/>
          <a:ext cx="2415268" cy="2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oneCellAnchor>
    <xdr:from>
      <xdr:col>15</xdr:col>
      <xdr:colOff>139472</xdr:colOff>
      <xdr:row>149</xdr:row>
      <xdr:rowOff>172130</xdr:rowOff>
    </xdr:from>
    <xdr:ext cx="572165" cy="178214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4A76D17B-B257-420E-98B7-2C6E7863C5DA}"/>
            </a:ext>
          </a:extLst>
        </xdr:cNvPr>
        <xdr:cNvSpPr txBox="1"/>
      </xdr:nvSpPr>
      <xdr:spPr>
        <a:xfrm>
          <a:off x="14689731" y="28769027"/>
          <a:ext cx="572165" cy="1782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ID" sz="1100"/>
            <a:t>1,63</a:t>
          </a:r>
        </a:p>
      </xdr:txBody>
    </xdr:sp>
    <xdr:clientData/>
  </xdr:oneCellAnchor>
  <xdr:oneCellAnchor>
    <xdr:from>
      <xdr:col>13</xdr:col>
      <xdr:colOff>66675</xdr:colOff>
      <xdr:row>154</xdr:row>
      <xdr:rowOff>14288</xdr:rowOff>
    </xdr:from>
    <xdr:ext cx="1647825" cy="3708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4" name="TextBox 1083">
              <a:extLst>
                <a:ext uri="{FF2B5EF4-FFF2-40B4-BE49-F238E27FC236}">
                  <a16:creationId xmlns:a16="http://schemas.microsoft.com/office/drawing/2014/main" id="{89498819-DACC-496E-9BDF-FA66BC02E7B2}"/>
                </a:ext>
              </a:extLst>
            </xdr:cNvPr>
            <xdr:cNvSpPr txBox="1"/>
          </xdr:nvSpPr>
          <xdr:spPr>
            <a:xfrm>
              <a:off x="11753850" y="30113288"/>
              <a:ext cx="1647825" cy="370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ID" sz="12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√</m:t>
                  </m:r>
                </m:oMath>
              </a14:m>
              <a:r>
                <a:rPr kumimoji="0" lang="en-ID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(</a:t>
              </a:r>
              <a:r>
                <a:rPr kumimoji="0" lang="el-GR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Σ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ID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kumimoji="0" lang="en-US" sz="12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rPr>
                        <m:t>X</m:t>
                      </m:r>
                    </m:e>
                    <m:sub>
                      <m:r>
                        <a:rPr kumimoji="0" lang="en-US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kumimoji="0" lang="en-US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kumimoji="0" lang="en-ID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n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ID" sz="12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kumimoji="0" lang="en-ID" sz="12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rPr>
                        <m:t>x</m:t>
                      </m:r>
                      <m:r>
                        <m:rPr>
                          <m:nor/>
                        </m:rPr>
                        <a:rPr kumimoji="0" lang="en-ID" sz="12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libri Light" panose="020F0302020204030204"/>
                          <a:ea typeface="+mn-ea"/>
                          <a:cs typeface="Times New Roman" panose="02020603050405020304" pitchFamily="18" charset="0"/>
                        </a:rPr>
                        <m:t>̄</m:t>
                      </m:r>
                    </m:e>
                    <m:sub>
                      <m:r>
                        <a:rPr kumimoji="0" lang="en-US" sz="12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  <m:t>2</m:t>
                      </m:r>
                    </m:sub>
                    <m:sup>
                      <m:r>
                        <a:rPr kumimoji="0" lang="en-US" sz="12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kumimoji="0" lang="en-ID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)</a:t>
              </a:r>
              <a:r>
                <a:rPr kumimoji="0" lang="en-ID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(1-rx1x2²)</a:t>
              </a:r>
              <a:endParaRPr kumimoji="0" lang="en-ID" sz="120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endParaRPr lang="en-ID" sz="1100"/>
            </a:p>
          </xdr:txBody>
        </xdr:sp>
      </mc:Choice>
      <mc:Fallback xmlns="">
        <xdr:sp macro="" textlink="">
          <xdr:nvSpPr>
            <xdr:cNvPr id="1084" name="TextBox 1083">
              <a:extLst>
                <a:ext uri="{FF2B5EF4-FFF2-40B4-BE49-F238E27FC236}">
                  <a16:creationId xmlns:a16="http://schemas.microsoft.com/office/drawing/2014/main" id="{89498819-DACC-496E-9BDF-FA66BC02E7B2}"/>
                </a:ext>
              </a:extLst>
            </xdr:cNvPr>
            <xdr:cNvSpPr txBox="1"/>
          </xdr:nvSpPr>
          <xdr:spPr>
            <a:xfrm>
              <a:off x="11753850" y="30113288"/>
              <a:ext cx="1647825" cy="370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ID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</a:t>
              </a:r>
              <a:r>
                <a:rPr kumimoji="0" lang="en-ID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(</a:t>
              </a:r>
              <a:r>
                <a:rPr kumimoji="0" lang="el-GR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Σ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"X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" </a:t>
              </a:r>
              <a:r>
                <a:rPr kumimoji="0" lang="en-ID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r>
                <a:rPr kumimoji="0" lang="en-ID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n</a:t>
              </a:r>
              <a:r>
                <a:rPr kumimoji="0" lang="en-ID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〖</a:t>
              </a:r>
              <a:r>
                <a:rPr kumimoji="0" lang="en-ID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"</a:t>
              </a:r>
              <a:r>
                <a:rPr kumimoji="0" lang="en-ID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x</a:t>
              </a:r>
              <a:r>
                <a:rPr kumimoji="0" lang="en-ID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libri Light" panose="020F0302020204030204"/>
                  <a:ea typeface="+mn-ea"/>
                  <a:cs typeface="Times New Roman" panose="02020603050405020304" pitchFamily="18" charset="0"/>
                </a:rPr>
                <a:t>̄</a:t>
              </a:r>
              <a:r>
                <a:rPr kumimoji="0" lang="en-ID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" </a:t>
              </a:r>
              <a:r>
                <a:rPr kumimoji="0" lang="en-ID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〗_</a:t>
              </a:r>
              <a:r>
                <a:rPr kumimoji="0" lang="en-US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2^2</a:t>
              </a:r>
              <a:r>
                <a:rPr kumimoji="0" lang="en-ID" sz="12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)</a:t>
              </a:r>
              <a:r>
                <a:rPr kumimoji="0" lang="en-ID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(1-rx1x2²)</a:t>
              </a:r>
              <a:endParaRPr kumimoji="0" lang="en-ID" sz="120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endParaRPr lang="en-ID" sz="1100"/>
            </a:p>
          </xdr:txBody>
        </xdr:sp>
      </mc:Fallback>
    </mc:AlternateContent>
    <xdr:clientData/>
  </xdr:oneCellAnchor>
  <xdr:twoCellAnchor>
    <xdr:from>
      <xdr:col>13</xdr:col>
      <xdr:colOff>28575</xdr:colOff>
      <xdr:row>154</xdr:row>
      <xdr:rowOff>0</xdr:rowOff>
    </xdr:from>
    <xdr:to>
      <xdr:col>13</xdr:col>
      <xdr:colOff>1468664</xdr:colOff>
      <xdr:row>154</xdr:row>
      <xdr:rowOff>9073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0457106C-9961-4F83-A7C6-3951C52A6577}"/>
            </a:ext>
          </a:extLst>
        </xdr:cNvPr>
        <xdr:cNvCxnSpPr/>
      </xdr:nvCxnSpPr>
      <xdr:spPr>
        <a:xfrm flipV="1">
          <a:off x="11715750" y="30099000"/>
          <a:ext cx="1440089" cy="9073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oneCellAnchor>
    <xdr:from>
      <xdr:col>15</xdr:col>
      <xdr:colOff>419100</xdr:colOff>
      <xdr:row>142</xdr:row>
      <xdr:rowOff>109537</xdr:rowOff>
    </xdr:from>
    <xdr:ext cx="65" cy="172227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131EF309-8982-405F-9C1E-4DEDC3750099}"/>
            </a:ext>
          </a:extLst>
        </xdr:cNvPr>
        <xdr:cNvSpPr txBox="1"/>
      </xdr:nvSpPr>
      <xdr:spPr>
        <a:xfrm>
          <a:off x="14954250" y="27922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13</xdr:col>
      <xdr:colOff>381000</xdr:colOff>
      <xdr:row>153</xdr:row>
      <xdr:rowOff>23812</xdr:rowOff>
    </xdr:from>
    <xdr:ext cx="942975" cy="176213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3AD31C4B-7B9D-4F12-B949-C07CED073F2C}"/>
            </a:ext>
          </a:extLst>
        </xdr:cNvPr>
        <xdr:cNvSpPr txBox="1"/>
      </xdr:nvSpPr>
      <xdr:spPr>
        <a:xfrm>
          <a:off x="12068175" y="29932312"/>
          <a:ext cx="942975" cy="1762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kumimoji="0" lang="en-ID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SyX1X2</a:t>
          </a:r>
          <a:endParaRPr lang="en-ID" sz="1100"/>
        </a:p>
      </xdr:txBody>
    </xdr:sp>
    <xdr:clientData/>
  </xdr:oneCellAnchor>
  <xdr:twoCellAnchor>
    <xdr:from>
      <xdr:col>14</xdr:col>
      <xdr:colOff>114300</xdr:colOff>
      <xdr:row>150</xdr:row>
      <xdr:rowOff>180975</xdr:rowOff>
    </xdr:from>
    <xdr:to>
      <xdr:col>14</xdr:col>
      <xdr:colOff>323850</xdr:colOff>
      <xdr:row>151</xdr:row>
      <xdr:rowOff>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902A6960-EAA4-4AC0-9EEF-3A9240B3E906}"/>
            </a:ext>
          </a:extLst>
        </xdr:cNvPr>
        <xdr:cNvCxnSpPr/>
      </xdr:nvCxnSpPr>
      <xdr:spPr>
        <a:xfrm flipV="1">
          <a:off x="13315950" y="29517975"/>
          <a:ext cx="2095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153</xdr:row>
      <xdr:rowOff>180975</xdr:rowOff>
    </xdr:from>
    <xdr:to>
      <xdr:col>14</xdr:col>
      <xdr:colOff>352425</xdr:colOff>
      <xdr:row>153</xdr:row>
      <xdr:rowOff>180975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773E00FF-0637-4DDC-AFD6-44E25A82E3A6}"/>
            </a:ext>
          </a:extLst>
        </xdr:cNvPr>
        <xdr:cNvCxnSpPr/>
      </xdr:nvCxnSpPr>
      <xdr:spPr>
        <a:xfrm>
          <a:off x="13335000" y="30089475"/>
          <a:ext cx="2190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123825</xdr:colOff>
      <xdr:row>153</xdr:row>
      <xdr:rowOff>14287</xdr:rowOff>
    </xdr:from>
    <xdr:ext cx="630684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BCD54ECB-2188-41EE-89FC-C3D440A3A88A}"/>
            </a:ext>
          </a:extLst>
        </xdr:cNvPr>
        <xdr:cNvSpPr txBox="1"/>
      </xdr:nvSpPr>
      <xdr:spPr>
        <a:xfrm>
          <a:off x="14658975" y="29922787"/>
          <a:ext cx="630684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ID" sz="1100"/>
            <a:t>1,63</a:t>
          </a:r>
        </a:p>
      </xdr:txBody>
    </xdr:sp>
    <xdr:clientData/>
  </xdr:oneCellAnchor>
  <xdr:twoCellAnchor>
    <xdr:from>
      <xdr:col>14</xdr:col>
      <xdr:colOff>504825</xdr:colOff>
      <xdr:row>154</xdr:row>
      <xdr:rowOff>9525</xdr:rowOff>
    </xdr:from>
    <xdr:to>
      <xdr:col>15</xdr:col>
      <xdr:colOff>1582057</xdr:colOff>
      <xdr:row>154</xdr:row>
      <xdr:rowOff>9527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E9EAD4A2-2307-465A-BCB5-1E7722D1561E}"/>
            </a:ext>
          </a:extLst>
        </xdr:cNvPr>
        <xdr:cNvCxnSpPr/>
      </xdr:nvCxnSpPr>
      <xdr:spPr>
        <a:xfrm flipV="1">
          <a:off x="13706475" y="30108525"/>
          <a:ext cx="2410732" cy="2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oneCellAnchor>
    <xdr:from>
      <xdr:col>15</xdr:col>
      <xdr:colOff>419100</xdr:colOff>
      <xdr:row>142</xdr:row>
      <xdr:rowOff>109537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F2E7F01E-08DB-4D92-9F22-6E19674FB22A}"/>
            </a:ext>
          </a:extLst>
        </xdr:cNvPr>
        <xdr:cNvSpPr txBox="1"/>
      </xdr:nvSpPr>
      <xdr:spPr>
        <a:xfrm>
          <a:off x="14954250" y="27922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14</xdr:col>
      <xdr:colOff>523876</xdr:colOff>
      <xdr:row>154</xdr:row>
      <xdr:rowOff>33337</xdr:rowOff>
    </xdr:from>
    <xdr:ext cx="2419350" cy="353815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75C0EB52-B994-4A31-AF4E-5E0AF386AAD0}"/>
            </a:ext>
          </a:extLst>
        </xdr:cNvPr>
        <xdr:cNvSpPr txBox="1"/>
      </xdr:nvSpPr>
      <xdr:spPr>
        <a:xfrm>
          <a:off x="13725526" y="30132337"/>
          <a:ext cx="2419350" cy="3538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D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√(308,83 - 32 * (3,090625^2))(1 - 0,01</a:t>
          </a:r>
          <a:r>
            <a:rPr kumimoji="0" lang="en-ID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²</a:t>
          </a:r>
          <a:r>
            <a:rPr kumimoji="0" lang="en-ID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endParaRPr lang="en-ID" sz="1100"/>
        </a:p>
      </xdr:txBody>
    </xdr:sp>
    <xdr:clientData/>
  </xdr:oneCellAnchor>
  <xdr:oneCellAnchor>
    <xdr:from>
      <xdr:col>11</xdr:col>
      <xdr:colOff>529550</xdr:colOff>
      <xdr:row>160</xdr:row>
      <xdr:rowOff>93924</xdr:rowOff>
    </xdr:from>
    <xdr:ext cx="3827864" cy="13731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AE94E39C-9E23-4896-B78E-AECBA72D670A}"/>
                </a:ext>
              </a:extLst>
            </xdr:cNvPr>
            <xdr:cNvSpPr txBox="1"/>
          </xdr:nvSpPr>
          <xdr:spPr>
            <a:xfrm>
              <a:off x="10897567" y="30738148"/>
              <a:ext cx="3827864" cy="1373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ID"/>
                <a:t>H0:</a:t>
              </a:r>
              <a:r>
                <a:rPr lang="el-GR"/>
                <a:t>β1=0; </a:t>
              </a:r>
              <a:r>
                <a:rPr lang="en-US" baseline="0"/>
                <a:t> </a:t>
              </a:r>
              <a14:m>
                <m:oMath xmlns:m="http://schemas.openxmlformats.org/officeDocument/2006/math">
                  <m:r>
                    <a:rPr lang="en-US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</m:oMath>
              </a14:m>
              <a:r>
                <a:rPr lang="en-ID"/>
                <a:t>TIDAK SIGNIFIKAN </a:t>
              </a:r>
            </a:p>
            <a:p>
              <a:r>
                <a:rPr lang="en-ID"/>
                <a:t>Tidak tedapat hubungan yang signifikan antara pengangguran</a:t>
              </a:r>
            </a:p>
            <a:p>
              <a:r>
                <a:rPr lang="en-ID" baseline="0"/>
                <a:t> </a:t>
              </a:r>
              <a:r>
                <a:rPr lang="en-ID"/>
                <a:t>tidak berpengaruh signifikan terhadap</a:t>
              </a:r>
              <a:r>
                <a:rPr lang="en-ID" baseline="0"/>
                <a:t> konsumsi rumah tangga</a:t>
              </a:r>
              <a:endParaRPr lang="en-ID"/>
            </a:p>
            <a:p>
              <a:r>
                <a:rPr lang="en-ID"/>
                <a:t>H1: </a:t>
              </a:r>
              <a:r>
                <a:rPr lang="el-GR"/>
                <a:t>β1≠ 0; </a:t>
              </a:r>
              <a14:m>
                <m:oMath xmlns:m="http://schemas.openxmlformats.org/officeDocument/2006/math">
                  <m:r>
                    <a:rPr lang="el-GR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</m:oMath>
              </a14:m>
              <a:r>
                <a:rPr lang="el-GR"/>
                <a:t> </a:t>
              </a:r>
              <a:r>
                <a:rPr lang="en-ID"/>
                <a:t>SIGNIFIKAN </a:t>
              </a:r>
            </a:p>
            <a:p>
              <a:r>
                <a:rPr lang="en-ID"/>
                <a:t>Tedapat hubungan yang signifikan antara pengangguran </a:t>
              </a:r>
            </a:p>
            <a:p>
              <a:r>
                <a:rPr lang="en-ID"/>
                <a:t>berpengaruh signifikan terhadap</a:t>
              </a:r>
              <a:r>
                <a:rPr lang="en-ID" baseline="0"/>
                <a:t> konsumsi rumah tangga</a:t>
              </a:r>
              <a:endParaRPr lang="en-ID" sz="11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AE94E39C-9E23-4896-B78E-AECBA72D670A}"/>
                </a:ext>
              </a:extLst>
            </xdr:cNvPr>
            <xdr:cNvSpPr txBox="1"/>
          </xdr:nvSpPr>
          <xdr:spPr>
            <a:xfrm>
              <a:off x="10897567" y="30738148"/>
              <a:ext cx="3827864" cy="1373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ID"/>
                <a:t>H0:</a:t>
              </a:r>
              <a:r>
                <a:rPr lang="el-GR"/>
                <a:t>β1=0; </a:t>
              </a:r>
              <a:r>
                <a:rPr lang="en-US" baseline="0"/>
                <a:t> </a:t>
              </a:r>
              <a:r>
                <a:rPr lang="en-US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n-ID"/>
                <a:t>TIDAK SIGNIFIKAN </a:t>
              </a:r>
            </a:p>
            <a:p>
              <a:r>
                <a:rPr lang="en-ID"/>
                <a:t>Tidak tedapat hubungan yang signifikan antara pengangguran</a:t>
              </a:r>
            </a:p>
            <a:p>
              <a:r>
                <a:rPr lang="en-ID" baseline="0"/>
                <a:t> </a:t>
              </a:r>
              <a:r>
                <a:rPr lang="en-ID"/>
                <a:t>tidak berpengaruh signifikan terhadap</a:t>
              </a:r>
              <a:r>
                <a:rPr lang="en-ID" baseline="0"/>
                <a:t> konsumsi rumah tangga</a:t>
              </a:r>
              <a:endParaRPr lang="en-ID"/>
            </a:p>
            <a:p>
              <a:r>
                <a:rPr lang="en-ID"/>
                <a:t>H1: </a:t>
              </a:r>
              <a:r>
                <a:rPr lang="el-GR"/>
                <a:t>β1≠ 0; </a:t>
              </a:r>
              <a:r>
                <a:rPr lang="el-GR" i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l-GR"/>
                <a:t> </a:t>
              </a:r>
              <a:r>
                <a:rPr lang="en-ID"/>
                <a:t>SIGNIFIKAN </a:t>
              </a:r>
            </a:p>
            <a:p>
              <a:r>
                <a:rPr lang="en-ID"/>
                <a:t>Tedapat hubungan yang signifikan antara pengangguran </a:t>
              </a:r>
            </a:p>
            <a:p>
              <a:r>
                <a:rPr lang="en-ID"/>
                <a:t>berpengaruh signifikan terhadap</a:t>
              </a:r>
              <a:r>
                <a:rPr lang="en-ID" baseline="0"/>
                <a:t> konsumsi rumah tangga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13</xdr:col>
      <xdr:colOff>84220</xdr:colOff>
      <xdr:row>170</xdr:row>
      <xdr:rowOff>2</xdr:rowOff>
    </xdr:from>
    <xdr:ext cx="497305" cy="176238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7A6BB4A6-3BDC-44AB-9741-3C44CC3D9325}"/>
            </a:ext>
          </a:extLst>
        </xdr:cNvPr>
        <xdr:cNvSpPr txBox="1"/>
      </xdr:nvSpPr>
      <xdr:spPr>
        <a:xfrm>
          <a:off x="11784931" y="32605581"/>
          <a:ext cx="497305" cy="1762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l-GR"/>
            <a:t>β1 </a:t>
          </a:r>
          <a:endParaRPr lang="en-ID" sz="1100"/>
        </a:p>
      </xdr:txBody>
    </xdr:sp>
    <xdr:clientData/>
  </xdr:oneCellAnchor>
  <xdr:oneCellAnchor>
    <xdr:from>
      <xdr:col>13</xdr:col>
      <xdr:colOff>4010</xdr:colOff>
      <xdr:row>171</xdr:row>
      <xdr:rowOff>24064</xdr:rowOff>
    </xdr:from>
    <xdr:ext cx="346910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7B271C05-06BD-43A7-B82C-30AFC26A53E3}"/>
            </a:ext>
          </a:extLst>
        </xdr:cNvPr>
        <xdr:cNvSpPr txBox="1"/>
      </xdr:nvSpPr>
      <xdr:spPr>
        <a:xfrm>
          <a:off x="11704721" y="32820143"/>
          <a:ext cx="34691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l-GR"/>
            <a:t> 𝑆𝑏1 </a:t>
          </a:r>
          <a:endParaRPr lang="en-ID" sz="1100"/>
        </a:p>
      </xdr:txBody>
    </xdr:sp>
    <xdr:clientData/>
  </xdr:oneCellAnchor>
  <xdr:twoCellAnchor>
    <xdr:from>
      <xdr:col>13</xdr:col>
      <xdr:colOff>20052</xdr:colOff>
      <xdr:row>170</xdr:row>
      <xdr:rowOff>176240</xdr:rowOff>
    </xdr:from>
    <xdr:to>
      <xdr:col>13</xdr:col>
      <xdr:colOff>332873</xdr:colOff>
      <xdr:row>170</xdr:row>
      <xdr:rowOff>180474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34F4E96F-E5E8-4048-866C-E36F5A93F5F4}"/>
            </a:ext>
          </a:extLst>
        </xdr:cNvPr>
        <xdr:cNvCxnSpPr>
          <a:endCxn id="73" idx="2"/>
        </xdr:cNvCxnSpPr>
      </xdr:nvCxnSpPr>
      <xdr:spPr>
        <a:xfrm flipV="1">
          <a:off x="11720763" y="32781819"/>
          <a:ext cx="312821" cy="4234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twoCellAnchor>
    <xdr:from>
      <xdr:col>13</xdr:col>
      <xdr:colOff>461211</xdr:colOff>
      <xdr:row>171</xdr:row>
      <xdr:rowOff>10026</xdr:rowOff>
    </xdr:from>
    <xdr:to>
      <xdr:col>13</xdr:col>
      <xdr:colOff>741948</xdr:colOff>
      <xdr:row>171</xdr:row>
      <xdr:rowOff>10026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56E5EA57-E18C-4882-830D-43FD7DBC01B7}"/>
            </a:ext>
          </a:extLst>
        </xdr:cNvPr>
        <xdr:cNvCxnSpPr/>
      </xdr:nvCxnSpPr>
      <xdr:spPr>
        <a:xfrm>
          <a:off x="12161922" y="32806105"/>
          <a:ext cx="2807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846221</xdr:colOff>
      <xdr:row>170</xdr:row>
      <xdr:rowOff>24062</xdr:rowOff>
    </xdr:from>
    <xdr:ext cx="392672" cy="344453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406CDA10-E105-45B7-829D-1D4233B0D4A3}"/>
            </a:ext>
          </a:extLst>
        </xdr:cNvPr>
        <xdr:cNvSpPr txBox="1"/>
      </xdr:nvSpPr>
      <xdr:spPr>
        <a:xfrm>
          <a:off x="12549928" y="32529493"/>
          <a:ext cx="392672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ID" sz="1100"/>
            <a:t>2,36</a:t>
          </a:r>
        </a:p>
        <a:p>
          <a:r>
            <a:rPr lang="en-ID" sz="1100"/>
            <a:t>0,5444</a:t>
          </a:r>
        </a:p>
      </xdr:txBody>
    </xdr:sp>
    <xdr:clientData/>
  </xdr:oneCellAnchor>
  <xdr:twoCellAnchor>
    <xdr:from>
      <xdr:col>13</xdr:col>
      <xdr:colOff>842210</xdr:colOff>
      <xdr:row>171</xdr:row>
      <xdr:rowOff>4234</xdr:rowOff>
    </xdr:from>
    <xdr:to>
      <xdr:col>13</xdr:col>
      <xdr:colOff>1238893</xdr:colOff>
      <xdr:row>171</xdr:row>
      <xdr:rowOff>10168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30E40726-F416-4E33-88DF-9A5FA0B68625}"/>
            </a:ext>
          </a:extLst>
        </xdr:cNvPr>
        <xdr:cNvCxnSpPr>
          <a:endCxn id="88" idx="3"/>
        </xdr:cNvCxnSpPr>
      </xdr:nvCxnSpPr>
      <xdr:spPr>
        <a:xfrm>
          <a:off x="12545917" y="32695786"/>
          <a:ext cx="396683" cy="5934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twoCellAnchor>
    <xdr:from>
      <xdr:col>13</xdr:col>
      <xdr:colOff>1303420</xdr:colOff>
      <xdr:row>171</xdr:row>
      <xdr:rowOff>0</xdr:rowOff>
    </xdr:from>
    <xdr:to>
      <xdr:col>14</xdr:col>
      <xdr:colOff>10027</xdr:colOff>
      <xdr:row>171</xdr:row>
      <xdr:rowOff>0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445FFD3C-C02D-40B0-9BA3-2F334BA26336}"/>
            </a:ext>
          </a:extLst>
        </xdr:cNvPr>
        <xdr:cNvCxnSpPr/>
      </xdr:nvCxnSpPr>
      <xdr:spPr>
        <a:xfrm>
          <a:off x="13004131" y="32796079"/>
          <a:ext cx="220580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oneCell">
    <xdr:from>
      <xdr:col>11</xdr:col>
      <xdr:colOff>571498</xdr:colOff>
      <xdr:row>174</xdr:row>
      <xdr:rowOff>122798</xdr:rowOff>
    </xdr:from>
    <xdr:to>
      <xdr:col>14</xdr:col>
      <xdr:colOff>270710</xdr:colOff>
      <xdr:row>181</xdr:row>
      <xdr:rowOff>90524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3D28D4A2-164E-406F-AB9C-EDC48958E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8709" y="33490377"/>
          <a:ext cx="2546685" cy="1301226"/>
        </a:xfrm>
        <a:prstGeom prst="rect">
          <a:avLst/>
        </a:prstGeom>
      </xdr:spPr>
    </xdr:pic>
    <xdr:clientData/>
  </xdr:twoCellAnchor>
  <xdr:twoCellAnchor editAs="oneCell">
    <xdr:from>
      <xdr:col>11</xdr:col>
      <xdr:colOff>104616</xdr:colOff>
      <xdr:row>184</xdr:row>
      <xdr:rowOff>14668</xdr:rowOff>
    </xdr:from>
    <xdr:to>
      <xdr:col>14</xdr:col>
      <xdr:colOff>1252988</xdr:colOff>
      <xdr:row>201</xdr:row>
      <xdr:rowOff>153277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2026AABC-0E12-4827-973B-CE53DA918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72633" y="35125789"/>
          <a:ext cx="3994924" cy="3302660"/>
        </a:xfrm>
        <a:prstGeom prst="rect">
          <a:avLst/>
        </a:prstGeom>
      </xdr:spPr>
    </xdr:pic>
    <xdr:clientData/>
  </xdr:twoCellAnchor>
  <xdr:twoCellAnchor>
    <xdr:from>
      <xdr:col>13</xdr:col>
      <xdr:colOff>824726</xdr:colOff>
      <xdr:row>175</xdr:row>
      <xdr:rowOff>11615</xdr:rowOff>
    </xdr:from>
    <xdr:to>
      <xdr:col>13</xdr:col>
      <xdr:colOff>1393903</xdr:colOff>
      <xdr:row>175</xdr:row>
      <xdr:rowOff>162621</xdr:rowOff>
    </xdr:to>
    <xdr:sp macro="" textlink="">
      <xdr:nvSpPr>
        <xdr:cNvPr id="106" name="Rectangle: Rounded Corners 105">
          <a:extLst>
            <a:ext uri="{FF2B5EF4-FFF2-40B4-BE49-F238E27FC236}">
              <a16:creationId xmlns:a16="http://schemas.microsoft.com/office/drawing/2014/main" id="{D52E4259-BFED-40B0-9983-D72072715901}"/>
            </a:ext>
          </a:extLst>
        </xdr:cNvPr>
        <xdr:cNvSpPr/>
      </xdr:nvSpPr>
      <xdr:spPr>
        <a:xfrm>
          <a:off x="12475427" y="32872865"/>
          <a:ext cx="569177" cy="151006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oneCellAnchor>
    <xdr:from>
      <xdr:col>13</xdr:col>
      <xdr:colOff>859572</xdr:colOff>
      <xdr:row>174</xdr:row>
      <xdr:rowOff>151005</xdr:rowOff>
    </xdr:from>
    <xdr:ext cx="61564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A3C82250-6F9F-4F66-8730-2B6C594DDFDE}"/>
            </a:ext>
          </a:extLst>
        </xdr:cNvPr>
        <xdr:cNvSpPr txBox="1"/>
      </xdr:nvSpPr>
      <xdr:spPr>
        <a:xfrm>
          <a:off x="12510273" y="32826401"/>
          <a:ext cx="6156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100"/>
            <a:t>4,335</a:t>
          </a:r>
        </a:p>
      </xdr:txBody>
    </xdr:sp>
    <xdr:clientData/>
  </xdr:oneCellAnchor>
  <xdr:twoCellAnchor>
    <xdr:from>
      <xdr:col>13</xdr:col>
      <xdr:colOff>1247775</xdr:colOff>
      <xdr:row>206</xdr:row>
      <xdr:rowOff>114300</xdr:rowOff>
    </xdr:from>
    <xdr:to>
      <xdr:col>13</xdr:col>
      <xdr:colOff>1485900</xdr:colOff>
      <xdr:row>206</xdr:row>
      <xdr:rowOff>114300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3FDF6753-8254-41BC-9EF6-3CFEC7E708B6}"/>
            </a:ext>
          </a:extLst>
        </xdr:cNvPr>
        <xdr:cNvCxnSpPr/>
      </xdr:nvCxnSpPr>
      <xdr:spPr>
        <a:xfrm>
          <a:off x="12934950" y="39547800"/>
          <a:ext cx="238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57150</xdr:colOff>
      <xdr:row>207</xdr:row>
      <xdr:rowOff>95250</xdr:rowOff>
    </xdr:from>
    <xdr:ext cx="4430252" cy="436786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E36EB606-10FE-43B3-9C7E-425CE872251E}"/>
            </a:ext>
          </a:extLst>
        </xdr:cNvPr>
        <xdr:cNvSpPr txBox="1"/>
      </xdr:nvSpPr>
      <xdr:spPr>
        <a:xfrm>
          <a:off x="11038271" y="39487147"/>
          <a:ext cx="4430252" cy="43678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/>
            <a:t>Jadi, terdapat hubungan yang signifikan antara </a:t>
          </a:r>
        </a:p>
        <a:p>
          <a:r>
            <a:rPr lang="en-ID"/>
            <a:t>pengangguran berpengaruh signifikan terhadap</a:t>
          </a:r>
          <a:r>
            <a:rPr lang="en-ID" baseline="0"/>
            <a:t> konsumsi rumah tangga</a:t>
          </a:r>
          <a:endParaRPr lang="en-ID" sz="1100"/>
        </a:p>
      </xdr:txBody>
    </xdr:sp>
    <xdr:clientData/>
  </xdr:oneCellAnchor>
  <xdr:oneCellAnchor>
    <xdr:from>
      <xdr:col>14</xdr:col>
      <xdr:colOff>32845</xdr:colOff>
      <xdr:row>205</xdr:row>
      <xdr:rowOff>32845</xdr:rowOff>
    </xdr:from>
    <xdr:ext cx="2869568" cy="436786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F45CFF72-BC71-4012-8AFD-3E3A4A8891E7}"/>
            </a:ext>
          </a:extLst>
        </xdr:cNvPr>
        <xdr:cNvSpPr txBox="1"/>
      </xdr:nvSpPr>
      <xdr:spPr>
        <a:xfrm>
          <a:off x="13247414" y="39052500"/>
          <a:ext cx="286956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Bila nilai 𝑇ℎ𝑖𝑡𝑢𝑛𝑔 &lt; 𝑇𝑡𝑎𝑏𝑒𝑙, maka H0 diterima </a:t>
          </a:r>
        </a:p>
        <a:p>
          <a:r>
            <a:rPr lang="en-ID" sz="1100"/>
            <a:t>TIDAK</a:t>
          </a:r>
          <a:r>
            <a:rPr lang="en-ID" sz="1100" baseline="0"/>
            <a:t> </a:t>
          </a:r>
          <a:r>
            <a:rPr lang="en-ID" sz="1100"/>
            <a:t>SIGNIFIKAN</a:t>
          </a:r>
        </a:p>
      </xdr:txBody>
    </xdr:sp>
    <xdr:clientData/>
  </xdr:oneCellAnchor>
  <xdr:oneCellAnchor>
    <xdr:from>
      <xdr:col>15</xdr:col>
      <xdr:colOff>1565603</xdr:colOff>
      <xdr:row>160</xdr:row>
      <xdr:rowOff>153276</xdr:rowOff>
    </xdr:from>
    <xdr:ext cx="3265574" cy="11256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ABA47839-C85A-4936-BBA3-58977FB54C27}"/>
                </a:ext>
              </a:extLst>
            </xdr:cNvPr>
            <xdr:cNvSpPr txBox="1"/>
          </xdr:nvSpPr>
          <xdr:spPr>
            <a:xfrm>
              <a:off x="16115862" y="30797500"/>
              <a:ext cx="3265574" cy="1125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D"/>
                <a:t>H0: </a:t>
              </a:r>
              <a:r>
                <a:rPr lang="el-GR"/>
                <a:t>β2=0; </a:t>
              </a:r>
              <a14:m>
                <m:oMath xmlns:m="http://schemas.openxmlformats.org/officeDocument/2006/math">
                  <m:r>
                    <a:rPr lang="el-GR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</m:oMath>
              </a14:m>
              <a:r>
                <a:rPr lang="el-GR"/>
                <a:t> </a:t>
              </a:r>
              <a:r>
                <a:rPr lang="en-ID"/>
                <a:t>TIDAK SIGNIFIKAN </a:t>
              </a:r>
            </a:p>
            <a:p>
              <a:r>
                <a:rPr lang="en-ID"/>
                <a:t>Tidak tedapat hubungan yang signifikan antara inflasi </a:t>
              </a:r>
            </a:p>
            <a:p>
              <a:r>
                <a:rPr lang="en-ID"/>
                <a:t>terhadap</a:t>
              </a:r>
              <a:r>
                <a:rPr lang="en-ID" baseline="0"/>
                <a:t> konsumsi rumah tangga</a:t>
              </a:r>
              <a:endParaRPr lang="en-ID"/>
            </a:p>
            <a:p>
              <a:r>
                <a:rPr lang="en-ID"/>
                <a:t>H1: </a:t>
              </a:r>
              <a:r>
                <a:rPr lang="el-GR"/>
                <a:t>β2≠ 0; </a:t>
              </a:r>
              <a14:m>
                <m:oMath xmlns:m="http://schemas.openxmlformats.org/officeDocument/2006/math">
                  <m:r>
                    <a:rPr lang="el-GR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</m:oMath>
              </a14:m>
              <a:r>
                <a:rPr lang="el-GR"/>
                <a:t> </a:t>
              </a:r>
              <a:r>
                <a:rPr lang="en-ID"/>
                <a:t>SIGNIFIKAN </a:t>
              </a:r>
            </a:p>
            <a:p>
              <a:r>
                <a:rPr lang="en-ID"/>
                <a:t>Tedapat hubungan yang signifikan antara</a:t>
              </a:r>
              <a:r>
                <a:rPr lang="en-ID" baseline="0"/>
                <a:t> inflasi</a:t>
              </a:r>
            </a:p>
            <a:p>
              <a:r>
                <a:rPr lang="en-ID"/>
                <a:t>terhadap konsumsi</a:t>
              </a:r>
              <a:r>
                <a:rPr lang="en-ID" baseline="0"/>
                <a:t> rumah tangga</a:t>
              </a:r>
              <a:r>
                <a:rPr lang="en-ID"/>
                <a:t> </a:t>
              </a:r>
              <a:endParaRPr lang="en-ID" sz="1100"/>
            </a:p>
          </xdr:txBody>
        </xdr:sp>
      </mc:Choice>
      <mc:Fallback xmlns="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ABA47839-C85A-4936-BBA3-58977FB54C27}"/>
                </a:ext>
              </a:extLst>
            </xdr:cNvPr>
            <xdr:cNvSpPr txBox="1"/>
          </xdr:nvSpPr>
          <xdr:spPr>
            <a:xfrm>
              <a:off x="16115862" y="30797500"/>
              <a:ext cx="3265574" cy="1125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D"/>
                <a:t>H0: </a:t>
              </a:r>
              <a:r>
                <a:rPr lang="el-GR"/>
                <a:t>β2=0; </a:t>
              </a:r>
              <a:r>
                <a:rPr lang="el-GR" i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l-GR"/>
                <a:t> </a:t>
              </a:r>
              <a:r>
                <a:rPr lang="en-ID"/>
                <a:t>TIDAK SIGNIFIKAN </a:t>
              </a:r>
            </a:p>
            <a:p>
              <a:r>
                <a:rPr lang="en-ID"/>
                <a:t>Tidak tedapat hubungan yang signifikan antara inflasi </a:t>
              </a:r>
            </a:p>
            <a:p>
              <a:r>
                <a:rPr lang="en-ID"/>
                <a:t>terhadap</a:t>
              </a:r>
              <a:r>
                <a:rPr lang="en-ID" baseline="0"/>
                <a:t> konsumsi rumah tangga</a:t>
              </a:r>
              <a:endParaRPr lang="en-ID"/>
            </a:p>
            <a:p>
              <a:r>
                <a:rPr lang="en-ID"/>
                <a:t>H1: </a:t>
              </a:r>
              <a:r>
                <a:rPr lang="el-GR"/>
                <a:t>β2≠ 0; </a:t>
              </a:r>
              <a:r>
                <a:rPr lang="el-GR" i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l-GR"/>
                <a:t> </a:t>
              </a:r>
              <a:r>
                <a:rPr lang="en-ID"/>
                <a:t>SIGNIFIKAN </a:t>
              </a:r>
            </a:p>
            <a:p>
              <a:r>
                <a:rPr lang="en-ID"/>
                <a:t>Tedapat hubungan yang signifikan antara</a:t>
              </a:r>
              <a:r>
                <a:rPr lang="en-ID" baseline="0"/>
                <a:t> inflasi</a:t>
              </a:r>
            </a:p>
            <a:p>
              <a:r>
                <a:rPr lang="en-ID"/>
                <a:t>terhadap konsumsi</a:t>
              </a:r>
              <a:r>
                <a:rPr lang="en-ID" baseline="0"/>
                <a:t> rumah tangga</a:t>
              </a:r>
              <a:r>
                <a:rPr lang="en-ID"/>
                <a:t> 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17</xdr:col>
      <xdr:colOff>1</xdr:colOff>
      <xdr:row>169</xdr:row>
      <xdr:rowOff>142328</xdr:rowOff>
    </xdr:from>
    <xdr:ext cx="362984" cy="240862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C2A57930-1752-4BB0-BBE3-25E23FD26E02}"/>
            </a:ext>
          </a:extLst>
        </xdr:cNvPr>
        <xdr:cNvSpPr txBox="1"/>
      </xdr:nvSpPr>
      <xdr:spPr>
        <a:xfrm>
          <a:off x="17035518" y="32461638"/>
          <a:ext cx="362984" cy="2408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l-G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β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</a:t>
          </a:r>
          <a:endParaRPr kumimoji="0" lang="en-ID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ID" sz="1100"/>
        </a:p>
      </xdr:txBody>
    </xdr:sp>
    <xdr:clientData/>
  </xdr:oneCellAnchor>
  <xdr:oneCellAnchor>
    <xdr:from>
      <xdr:col>18</xdr:col>
      <xdr:colOff>755431</xdr:colOff>
      <xdr:row>170</xdr:row>
      <xdr:rowOff>65690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26ABC6AB-062A-43AF-B3E4-4D91610E7303}"/>
            </a:ext>
          </a:extLst>
        </xdr:cNvPr>
        <xdr:cNvSpPr txBox="1"/>
      </xdr:nvSpPr>
      <xdr:spPr>
        <a:xfrm>
          <a:off x="18798190" y="325711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17</xdr:col>
      <xdr:colOff>339397</xdr:colOff>
      <xdr:row>171</xdr:row>
      <xdr:rowOff>76638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223B61EE-8068-460C-8A9D-3521BFD1A05F}"/>
            </a:ext>
          </a:extLst>
        </xdr:cNvPr>
        <xdr:cNvSpPr txBox="1"/>
      </xdr:nvSpPr>
      <xdr:spPr>
        <a:xfrm>
          <a:off x="17374914" y="327681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17</xdr:col>
      <xdr:colOff>43794</xdr:colOff>
      <xdr:row>171</xdr:row>
      <xdr:rowOff>10949</xdr:rowOff>
    </xdr:from>
    <xdr:ext cx="346910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60A7B87B-65D9-4717-AF69-C63F0697A4C8}"/>
            </a:ext>
          </a:extLst>
        </xdr:cNvPr>
        <xdr:cNvSpPr txBox="1"/>
      </xdr:nvSpPr>
      <xdr:spPr>
        <a:xfrm>
          <a:off x="17079311" y="32702501"/>
          <a:ext cx="34691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l-GR"/>
            <a:t> 𝑆𝑏</a:t>
          </a:r>
          <a:r>
            <a:rPr lang="en-US"/>
            <a:t>2</a:t>
          </a:r>
          <a:r>
            <a:rPr lang="el-GR"/>
            <a:t> </a:t>
          </a:r>
          <a:endParaRPr lang="en-ID" sz="1100"/>
        </a:p>
      </xdr:txBody>
    </xdr:sp>
    <xdr:clientData/>
  </xdr:oneCellAnchor>
  <xdr:twoCellAnchor>
    <xdr:from>
      <xdr:col>17</xdr:col>
      <xdr:colOff>21897</xdr:colOff>
      <xdr:row>171</xdr:row>
      <xdr:rowOff>0</xdr:rowOff>
    </xdr:from>
    <xdr:to>
      <xdr:col>17</xdr:col>
      <xdr:colOff>334718</xdr:colOff>
      <xdr:row>171</xdr:row>
      <xdr:rowOff>4234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8514A018-86E1-4E44-B4C0-AE336CE7C239}"/>
            </a:ext>
          </a:extLst>
        </xdr:cNvPr>
        <xdr:cNvCxnSpPr/>
      </xdr:nvCxnSpPr>
      <xdr:spPr>
        <a:xfrm flipV="1">
          <a:off x="17057414" y="32691552"/>
          <a:ext cx="312821" cy="4234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twoCellAnchor>
    <xdr:from>
      <xdr:col>17</xdr:col>
      <xdr:colOff>426983</xdr:colOff>
      <xdr:row>171</xdr:row>
      <xdr:rowOff>0</xdr:rowOff>
    </xdr:from>
    <xdr:to>
      <xdr:col>17</xdr:col>
      <xdr:colOff>707720</xdr:colOff>
      <xdr:row>171</xdr:row>
      <xdr:rowOff>0</xdr:rowOff>
    </xdr:to>
    <xdr:cxnSp macro="">
      <xdr:nvCxnSpPr>
        <xdr:cNvPr id="209" name="Straight Arrow Connector 208">
          <a:extLst>
            <a:ext uri="{FF2B5EF4-FFF2-40B4-BE49-F238E27FC236}">
              <a16:creationId xmlns:a16="http://schemas.microsoft.com/office/drawing/2014/main" id="{DAB5EC23-549A-4FE4-BB0A-4957418A8681}"/>
            </a:ext>
          </a:extLst>
        </xdr:cNvPr>
        <xdr:cNvCxnSpPr/>
      </xdr:nvCxnSpPr>
      <xdr:spPr>
        <a:xfrm>
          <a:off x="17462500" y="32691552"/>
          <a:ext cx="2807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766380</xdr:colOff>
      <xdr:row>169</xdr:row>
      <xdr:rowOff>142328</xdr:rowOff>
    </xdr:from>
    <xdr:ext cx="577338" cy="436786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92AD4FF7-FBE2-4D75-ADDA-B39C0BECB283}"/>
            </a:ext>
          </a:extLst>
        </xdr:cNvPr>
        <xdr:cNvSpPr txBox="1"/>
      </xdr:nvSpPr>
      <xdr:spPr>
        <a:xfrm>
          <a:off x="17801897" y="32461638"/>
          <a:ext cx="57733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0,93</a:t>
          </a:r>
        </a:p>
        <a:p>
          <a:r>
            <a:rPr lang="en-ID" sz="1100"/>
            <a:t>0,9160</a:t>
          </a:r>
        </a:p>
      </xdr:txBody>
    </xdr:sp>
    <xdr:clientData/>
  </xdr:oneCellAnchor>
  <xdr:twoCellAnchor>
    <xdr:from>
      <xdr:col>17</xdr:col>
      <xdr:colOff>832069</xdr:colOff>
      <xdr:row>170</xdr:row>
      <xdr:rowOff>186120</xdr:rowOff>
    </xdr:from>
    <xdr:to>
      <xdr:col>18</xdr:col>
      <xdr:colOff>221510</xdr:colOff>
      <xdr:row>171</xdr:row>
      <xdr:rowOff>1554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854E1DB5-0A65-447D-93E6-1C8CA7DE96D9}"/>
            </a:ext>
          </a:extLst>
        </xdr:cNvPr>
        <xdr:cNvCxnSpPr/>
      </xdr:nvCxnSpPr>
      <xdr:spPr>
        <a:xfrm>
          <a:off x="17867586" y="32691551"/>
          <a:ext cx="396683" cy="1555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twoCellAnchor>
    <xdr:from>
      <xdr:col>18</xdr:col>
      <xdr:colOff>394137</xdr:colOff>
      <xdr:row>170</xdr:row>
      <xdr:rowOff>175172</xdr:rowOff>
    </xdr:from>
    <xdr:to>
      <xdr:col>18</xdr:col>
      <xdr:colOff>656896</xdr:colOff>
      <xdr:row>170</xdr:row>
      <xdr:rowOff>175173</xdr:rowOff>
    </xdr:to>
    <xdr:cxnSp macro="">
      <xdr:nvCxnSpPr>
        <xdr:cNvPr id="214" name="Straight Arrow Connector 213">
          <a:extLst>
            <a:ext uri="{FF2B5EF4-FFF2-40B4-BE49-F238E27FC236}">
              <a16:creationId xmlns:a16="http://schemas.microsoft.com/office/drawing/2014/main" id="{BC81EB8B-2C81-4C5E-A150-E57CEBE424B2}"/>
            </a:ext>
          </a:extLst>
        </xdr:cNvPr>
        <xdr:cNvCxnSpPr/>
      </xdr:nvCxnSpPr>
      <xdr:spPr>
        <a:xfrm flipV="1">
          <a:off x="18436896" y="32680603"/>
          <a:ext cx="262759" cy="1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oneCell">
    <xdr:from>
      <xdr:col>16</xdr:col>
      <xdr:colOff>54741</xdr:colOff>
      <xdr:row>174</xdr:row>
      <xdr:rowOff>120430</xdr:rowOff>
    </xdr:from>
    <xdr:to>
      <xdr:col>18</xdr:col>
      <xdr:colOff>713889</xdr:colOff>
      <xdr:row>181</xdr:row>
      <xdr:rowOff>85663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D08224E6-CC7D-4464-8396-C1A91E73B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14396" y="33370344"/>
          <a:ext cx="2542252" cy="1268078"/>
        </a:xfrm>
        <a:prstGeom prst="rect">
          <a:avLst/>
        </a:prstGeom>
      </xdr:spPr>
    </xdr:pic>
    <xdr:clientData/>
  </xdr:twoCellAnchor>
  <xdr:twoCellAnchor editAs="oneCell">
    <xdr:from>
      <xdr:col>16</xdr:col>
      <xdr:colOff>32845</xdr:colOff>
      <xdr:row>183</xdr:row>
      <xdr:rowOff>142328</xdr:rowOff>
    </xdr:from>
    <xdr:to>
      <xdr:col>20</xdr:col>
      <xdr:colOff>281760</xdr:colOff>
      <xdr:row>201</xdr:row>
      <xdr:rowOff>96474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D0C42F32-D257-4A94-9E2E-EE5D42B28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92500" y="35067328"/>
          <a:ext cx="3993226" cy="3304318"/>
        </a:xfrm>
        <a:prstGeom prst="rect">
          <a:avLst/>
        </a:prstGeom>
      </xdr:spPr>
    </xdr:pic>
    <xdr:clientData/>
  </xdr:twoCellAnchor>
  <xdr:oneCellAnchor>
    <xdr:from>
      <xdr:col>20</xdr:col>
      <xdr:colOff>437931</xdr:colOff>
      <xdr:row>185</xdr:row>
      <xdr:rowOff>153275</xdr:rowOff>
    </xdr:from>
    <xdr:ext cx="1642886" cy="436786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5779A8E2-5DCC-4159-B02F-8434616FCE90}"/>
            </a:ext>
          </a:extLst>
        </xdr:cNvPr>
        <xdr:cNvSpPr txBox="1"/>
      </xdr:nvSpPr>
      <xdr:spPr>
        <a:xfrm>
          <a:off x="20341897" y="35450516"/>
          <a:ext cx="164288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df = n-k-1 = 32 - 3 - 1 = 28</a:t>
          </a:r>
        </a:p>
        <a:p>
          <a:r>
            <a:rPr lang="el-GR" sz="1100"/>
            <a:t>α = 5% : 2 = 0.025</a:t>
          </a:r>
          <a:endParaRPr lang="en-US" sz="1100"/>
        </a:p>
      </xdr:txBody>
    </xdr:sp>
    <xdr:clientData/>
  </xdr:oneCellAnchor>
  <xdr:oneCellAnchor>
    <xdr:from>
      <xdr:col>20</xdr:col>
      <xdr:colOff>547414</xdr:colOff>
      <xdr:row>187</xdr:row>
      <xdr:rowOff>175172</xdr:rowOff>
    </xdr:from>
    <xdr:ext cx="1167243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EEA8C518-313D-49A0-AA0F-8A830A588C45}"/>
            </a:ext>
          </a:extLst>
        </xdr:cNvPr>
        <xdr:cNvSpPr txBox="1"/>
      </xdr:nvSpPr>
      <xdr:spPr>
        <a:xfrm>
          <a:off x="20451380" y="35844655"/>
          <a:ext cx="1167243" cy="2645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Ttabel    = 2,0484</a:t>
          </a:r>
        </a:p>
      </xdr:txBody>
    </xdr:sp>
    <xdr:clientData/>
  </xdr:oneCellAnchor>
  <xdr:twoCellAnchor>
    <xdr:from>
      <xdr:col>20</xdr:col>
      <xdr:colOff>448879</xdr:colOff>
      <xdr:row>185</xdr:row>
      <xdr:rowOff>175173</xdr:rowOff>
    </xdr:from>
    <xdr:to>
      <xdr:col>21</xdr:col>
      <xdr:colOff>1215258</xdr:colOff>
      <xdr:row>189</xdr:row>
      <xdr:rowOff>131379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C2C02248-F2CD-4A70-808F-100D9F3E1559}"/>
            </a:ext>
          </a:extLst>
        </xdr:cNvPr>
        <xdr:cNvSpPr/>
      </xdr:nvSpPr>
      <xdr:spPr>
        <a:xfrm>
          <a:off x="20352845" y="35472414"/>
          <a:ext cx="1653189" cy="70068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777328</xdr:colOff>
      <xdr:row>175</xdr:row>
      <xdr:rowOff>0</xdr:rowOff>
    </xdr:from>
    <xdr:to>
      <xdr:col>18</xdr:col>
      <xdr:colOff>339263</xdr:colOff>
      <xdr:row>175</xdr:row>
      <xdr:rowOff>151006</xdr:rowOff>
    </xdr:to>
    <xdr:sp macro="" textlink="">
      <xdr:nvSpPr>
        <xdr:cNvPr id="226" name="Rectangle: Rounded Corners 225">
          <a:extLst>
            <a:ext uri="{FF2B5EF4-FFF2-40B4-BE49-F238E27FC236}">
              <a16:creationId xmlns:a16="http://schemas.microsoft.com/office/drawing/2014/main" id="{AA7BE5FD-2F9F-4A75-B6BA-E39C87EABB9E}"/>
            </a:ext>
          </a:extLst>
        </xdr:cNvPr>
        <xdr:cNvSpPr/>
      </xdr:nvSpPr>
      <xdr:spPr>
        <a:xfrm>
          <a:off x="17812845" y="33436034"/>
          <a:ext cx="569177" cy="151006"/>
        </a:xfrm>
        <a:prstGeom prst="round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ID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oneCellAnchor>
    <xdr:from>
      <xdr:col>17</xdr:col>
      <xdr:colOff>810172</xdr:colOff>
      <xdr:row>174</xdr:row>
      <xdr:rowOff>142327</xdr:rowOff>
    </xdr:from>
    <xdr:ext cx="505844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6DB30043-AB31-42D8-96C0-FC2258A8BCA3}"/>
            </a:ext>
          </a:extLst>
        </xdr:cNvPr>
        <xdr:cNvSpPr txBox="1"/>
      </xdr:nvSpPr>
      <xdr:spPr>
        <a:xfrm>
          <a:off x="17845689" y="33392241"/>
          <a:ext cx="5058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1,015</a:t>
          </a:r>
        </a:p>
      </xdr:txBody>
    </xdr:sp>
    <xdr:clientData/>
  </xdr:oneCellAnchor>
  <xdr:twoCellAnchor>
    <xdr:from>
      <xdr:col>17</xdr:col>
      <xdr:colOff>711638</xdr:colOff>
      <xdr:row>206</xdr:row>
      <xdr:rowOff>98534</xdr:rowOff>
    </xdr:from>
    <xdr:to>
      <xdr:col>17</xdr:col>
      <xdr:colOff>949763</xdr:colOff>
      <xdr:row>206</xdr:row>
      <xdr:rowOff>98534</xdr:rowOff>
    </xdr:to>
    <xdr:cxnSp macro="">
      <xdr:nvCxnSpPr>
        <xdr:cNvPr id="228" name="Straight Arrow Connector 227">
          <a:extLst>
            <a:ext uri="{FF2B5EF4-FFF2-40B4-BE49-F238E27FC236}">
              <a16:creationId xmlns:a16="http://schemas.microsoft.com/office/drawing/2014/main" id="{D376062F-BCBA-45A4-A0C4-9B0F42EBE8E2}"/>
            </a:ext>
          </a:extLst>
        </xdr:cNvPr>
        <xdr:cNvCxnSpPr/>
      </xdr:nvCxnSpPr>
      <xdr:spPr>
        <a:xfrm>
          <a:off x="17747155" y="39304310"/>
          <a:ext cx="238125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oneCellAnchor>
    <xdr:from>
      <xdr:col>18</xdr:col>
      <xdr:colOff>43793</xdr:colOff>
      <xdr:row>205</xdr:row>
      <xdr:rowOff>10949</xdr:rowOff>
    </xdr:from>
    <xdr:ext cx="2869568" cy="470776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55BF92E0-C605-4857-86A8-615B7F8AB303}"/>
            </a:ext>
          </a:extLst>
        </xdr:cNvPr>
        <xdr:cNvSpPr txBox="1"/>
      </xdr:nvSpPr>
      <xdr:spPr>
        <a:xfrm>
          <a:off x="18086552" y="39030604"/>
          <a:ext cx="2869568" cy="470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Bila nilai 𝑇ℎ𝑖𝑡𝑢𝑛𝑔 &lt; 𝑇𝑡𝑎𝑏𝑒𝑙, maka H0 diterima </a:t>
          </a:r>
          <a:endParaRPr lang="en-ID">
            <a:effectLst/>
          </a:endParaRPr>
        </a:p>
        <a:p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TIDAK SIGNIFIKAN</a:t>
          </a:r>
          <a:endParaRPr lang="en-ID">
            <a:effectLst/>
          </a:endParaRPr>
        </a:p>
        <a:p>
          <a:endParaRPr lang="en-ID" sz="1100"/>
        </a:p>
      </xdr:txBody>
    </xdr:sp>
    <xdr:clientData/>
  </xdr:oneCellAnchor>
  <xdr:oneCellAnchor>
    <xdr:from>
      <xdr:col>16</xdr:col>
      <xdr:colOff>87587</xdr:colOff>
      <xdr:row>207</xdr:row>
      <xdr:rowOff>87586</xdr:rowOff>
    </xdr:from>
    <xdr:ext cx="4636077" cy="437931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6E23664E-AEB4-41EE-83BE-E1CDD7B295EA}"/>
            </a:ext>
          </a:extLst>
        </xdr:cNvPr>
        <xdr:cNvSpPr txBox="1"/>
      </xdr:nvSpPr>
      <xdr:spPr>
        <a:xfrm>
          <a:off x="16247242" y="39479483"/>
          <a:ext cx="4636077" cy="43793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Jadi, Tidak tedapat hubungan yang signifikan antara </a:t>
          </a:r>
          <a:endParaRPr lang="en-ID">
            <a:effectLst/>
          </a:endParaRPr>
        </a:p>
        <a:p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pengangguran tidak berpengaruh signifikan terhadap</a:t>
          </a:r>
          <a:r>
            <a:rPr lang="en-ID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konsumsi rumah tangga</a:t>
          </a:r>
          <a:endParaRPr lang="en-ID">
            <a:effectLst/>
          </a:endParaRPr>
        </a:p>
        <a:p>
          <a:endParaRPr lang="en-ID" sz="1100"/>
        </a:p>
      </xdr:txBody>
    </xdr:sp>
    <xdr:clientData/>
  </xdr:oneCellAnchor>
  <xdr:oneCellAnchor>
    <xdr:from>
      <xdr:col>11</xdr:col>
      <xdr:colOff>558363</xdr:colOff>
      <xdr:row>215</xdr:row>
      <xdr:rowOff>98534</xdr:rowOff>
    </xdr:from>
    <xdr:ext cx="3802195" cy="11256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5ABF690E-815A-48F8-92F3-B02F8BD7CD62}"/>
                </a:ext>
              </a:extLst>
            </xdr:cNvPr>
            <xdr:cNvSpPr txBox="1"/>
          </xdr:nvSpPr>
          <xdr:spPr>
            <a:xfrm>
              <a:off x="10926380" y="40979396"/>
              <a:ext cx="3802195" cy="1125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D"/>
                <a:t>H0:</a:t>
              </a:r>
              <a:r>
                <a:rPr lang="el-GR"/>
                <a:t>β1= β2=0 </a:t>
              </a:r>
              <a14:m>
                <m:oMath xmlns:m="http://schemas.openxmlformats.org/officeDocument/2006/math">
                  <m:r>
                    <a:rPr lang="el-GR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</m:oMath>
              </a14:m>
              <a:r>
                <a:rPr lang="el-GR"/>
                <a:t> </a:t>
              </a:r>
              <a:r>
                <a:rPr lang="en-ID"/>
                <a:t>TIDAK SIGNIFIKAN </a:t>
              </a:r>
            </a:p>
            <a:p>
              <a:r>
                <a:rPr lang="en-ID"/>
                <a:t>Terdapat hubungan yang tidak signifikan antara pengangguran </a:t>
              </a:r>
            </a:p>
            <a:p>
              <a:r>
                <a:rPr lang="en-ID"/>
                <a:t>dan inflasi secara bersamaan terhadap konsumsi</a:t>
              </a:r>
              <a:r>
                <a:rPr lang="en-ID" baseline="0"/>
                <a:t> rumah tangga</a:t>
              </a:r>
            </a:p>
            <a:p>
              <a:r>
                <a:rPr lang="en-ID"/>
                <a:t> H1:</a:t>
              </a:r>
              <a:r>
                <a:rPr lang="el-GR"/>
                <a:t>β1≠ β2≠ 0; </a:t>
              </a:r>
              <a14:m>
                <m:oMath xmlns:m="http://schemas.openxmlformats.org/officeDocument/2006/math">
                  <m:r>
                    <a:rPr lang="el-GR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</m:oMath>
              </a14:m>
              <a:r>
                <a:rPr lang="el-GR"/>
                <a:t> </a:t>
              </a:r>
              <a:r>
                <a:rPr lang="en-ID"/>
                <a:t>SIGNIFIKAN </a:t>
              </a:r>
            </a:p>
            <a:p>
              <a:r>
                <a:rPr lang="en-ID"/>
                <a:t>Tedapat hubungan yang signifikan antara pengangguran </a:t>
              </a:r>
            </a:p>
            <a:p>
              <a:r>
                <a:rPr lang="en-ID"/>
                <a:t>dan inflasi secara bersamaa terhadap konsumsi</a:t>
              </a:r>
              <a:r>
                <a:rPr lang="en-ID" baseline="0"/>
                <a:t> rumah tangga</a:t>
              </a:r>
              <a:endParaRPr lang="en-ID" sz="1100"/>
            </a:p>
          </xdr:txBody>
        </xdr:sp>
      </mc:Choice>
      <mc:Fallback xmlns="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5ABF690E-815A-48F8-92F3-B02F8BD7CD62}"/>
                </a:ext>
              </a:extLst>
            </xdr:cNvPr>
            <xdr:cNvSpPr txBox="1"/>
          </xdr:nvSpPr>
          <xdr:spPr>
            <a:xfrm>
              <a:off x="10926380" y="40979396"/>
              <a:ext cx="3802195" cy="1125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D"/>
                <a:t>H0:</a:t>
              </a:r>
              <a:r>
                <a:rPr lang="el-GR"/>
                <a:t>β1= β2=0 </a:t>
              </a:r>
              <a:r>
                <a:rPr lang="el-GR" i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l-GR"/>
                <a:t> </a:t>
              </a:r>
              <a:r>
                <a:rPr lang="en-ID"/>
                <a:t>TIDAK SIGNIFIKAN </a:t>
              </a:r>
            </a:p>
            <a:p>
              <a:r>
                <a:rPr lang="en-ID"/>
                <a:t>Terdapat hubungan yang tidak signifikan antara pengangguran </a:t>
              </a:r>
            </a:p>
            <a:p>
              <a:r>
                <a:rPr lang="en-ID"/>
                <a:t>dan inflasi secara bersamaan terhadap konsumsi</a:t>
              </a:r>
              <a:r>
                <a:rPr lang="en-ID" baseline="0"/>
                <a:t> rumah tangga</a:t>
              </a:r>
            </a:p>
            <a:p>
              <a:r>
                <a:rPr lang="en-ID"/>
                <a:t> H1:</a:t>
              </a:r>
              <a:r>
                <a:rPr lang="el-GR"/>
                <a:t>β1≠ β2≠ 0; </a:t>
              </a:r>
              <a:r>
                <a:rPr lang="el-GR" i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l-GR"/>
                <a:t> </a:t>
              </a:r>
              <a:r>
                <a:rPr lang="en-ID"/>
                <a:t>SIGNIFIKAN </a:t>
              </a:r>
            </a:p>
            <a:p>
              <a:r>
                <a:rPr lang="en-ID"/>
                <a:t>Tedapat hubungan yang signifikan antara pengangguran </a:t>
              </a:r>
            </a:p>
            <a:p>
              <a:r>
                <a:rPr lang="en-ID"/>
                <a:t>dan inflasi secara bersamaa terhadap konsumsi</a:t>
              </a:r>
              <a:r>
                <a:rPr lang="en-ID" baseline="0"/>
                <a:t> rumah tangga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13</xdr:col>
      <xdr:colOff>10948</xdr:colOff>
      <xdr:row>223</xdr:row>
      <xdr:rowOff>120431</xdr:rowOff>
    </xdr:from>
    <xdr:ext cx="1009187" cy="436786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CAEA59D2-4696-4F0B-8C71-ABAD409BC063}"/>
            </a:ext>
          </a:extLst>
        </xdr:cNvPr>
        <xdr:cNvSpPr txBox="1"/>
      </xdr:nvSpPr>
      <xdr:spPr>
        <a:xfrm>
          <a:off x="11714655" y="42490259"/>
          <a:ext cx="100918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/>
            <a:t>𝑟^2 (𝑛 − 𝑘 − 1)</a:t>
          </a:r>
        </a:p>
        <a:p>
          <a:r>
            <a:rPr lang="en-ID"/>
            <a:t>𝑘(1 − 𝑟^2)</a:t>
          </a:r>
          <a:endParaRPr lang="en-ID" sz="1100"/>
        </a:p>
      </xdr:txBody>
    </xdr:sp>
    <xdr:clientData/>
  </xdr:oneCellAnchor>
  <xdr:twoCellAnchor>
    <xdr:from>
      <xdr:col>13</xdr:col>
      <xdr:colOff>65690</xdr:colOff>
      <xdr:row>224</xdr:row>
      <xdr:rowOff>152704</xdr:rowOff>
    </xdr:from>
    <xdr:to>
      <xdr:col>13</xdr:col>
      <xdr:colOff>1020135</xdr:colOff>
      <xdr:row>224</xdr:row>
      <xdr:rowOff>164224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CE3CA1AC-2B31-480D-A714-191230828CC7}"/>
            </a:ext>
          </a:extLst>
        </xdr:cNvPr>
        <xdr:cNvCxnSpPr>
          <a:endCxn id="135" idx="3"/>
        </xdr:cNvCxnSpPr>
      </xdr:nvCxnSpPr>
      <xdr:spPr>
        <a:xfrm flipV="1">
          <a:off x="11769397" y="42708652"/>
          <a:ext cx="954445" cy="11520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twoCellAnchor>
    <xdr:from>
      <xdr:col>13</xdr:col>
      <xdr:colOff>1094828</xdr:colOff>
      <xdr:row>224</xdr:row>
      <xdr:rowOff>153276</xdr:rowOff>
    </xdr:from>
    <xdr:to>
      <xdr:col>13</xdr:col>
      <xdr:colOff>1375565</xdr:colOff>
      <xdr:row>224</xdr:row>
      <xdr:rowOff>153276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E2881F42-E944-44FF-9891-36DB31A0B59C}"/>
            </a:ext>
          </a:extLst>
        </xdr:cNvPr>
        <xdr:cNvCxnSpPr/>
      </xdr:nvCxnSpPr>
      <xdr:spPr>
        <a:xfrm>
          <a:off x="12798535" y="42709224"/>
          <a:ext cx="280737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oneCellAnchor>
    <xdr:from>
      <xdr:col>13</xdr:col>
      <xdr:colOff>1412328</xdr:colOff>
      <xdr:row>223</xdr:row>
      <xdr:rowOff>153276</xdr:rowOff>
    </xdr:from>
    <xdr:ext cx="1123128" cy="436786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5804BFAB-434C-48BD-AED1-5E9A67E84A16}"/>
            </a:ext>
          </a:extLst>
        </xdr:cNvPr>
        <xdr:cNvSpPr txBox="1"/>
      </xdr:nvSpPr>
      <xdr:spPr>
        <a:xfrm>
          <a:off x="13116035" y="42523104"/>
          <a:ext cx="112312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0,215 (32 - 3 - 1)</a:t>
          </a:r>
        </a:p>
        <a:p>
          <a:r>
            <a:rPr lang="en-ID" sz="1100"/>
            <a:t>3(1 - 0,215)</a:t>
          </a:r>
        </a:p>
      </xdr:txBody>
    </xdr:sp>
    <xdr:clientData/>
  </xdr:oneCellAnchor>
  <xdr:twoCellAnchor>
    <xdr:from>
      <xdr:col>13</xdr:col>
      <xdr:colOff>1467069</xdr:colOff>
      <xdr:row>224</xdr:row>
      <xdr:rowOff>175173</xdr:rowOff>
    </xdr:from>
    <xdr:to>
      <xdr:col>14</xdr:col>
      <xdr:colOff>910652</xdr:colOff>
      <xdr:row>225</xdr:row>
      <xdr:rowOff>572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DD11D74A-D029-40F6-8B09-28C2C3179B52}"/>
            </a:ext>
          </a:extLst>
        </xdr:cNvPr>
        <xdr:cNvCxnSpPr/>
      </xdr:nvCxnSpPr>
      <xdr:spPr>
        <a:xfrm flipV="1">
          <a:off x="13170776" y="42731121"/>
          <a:ext cx="954445" cy="11520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twoCellAnchor>
    <xdr:from>
      <xdr:col>14</xdr:col>
      <xdr:colOff>1029138</xdr:colOff>
      <xdr:row>224</xdr:row>
      <xdr:rowOff>175172</xdr:rowOff>
    </xdr:from>
    <xdr:to>
      <xdr:col>14</xdr:col>
      <xdr:colOff>1309875</xdr:colOff>
      <xdr:row>224</xdr:row>
      <xdr:rowOff>175172</xdr:rowOff>
    </xdr:to>
    <xdr:cxnSp macro="">
      <xdr:nvCxnSpPr>
        <xdr:cNvPr id="242" name="Straight Arrow Connector 241">
          <a:extLst>
            <a:ext uri="{FF2B5EF4-FFF2-40B4-BE49-F238E27FC236}">
              <a16:creationId xmlns:a16="http://schemas.microsoft.com/office/drawing/2014/main" id="{A82AF6C7-5B34-4590-832A-9FF265CF1E5E}"/>
            </a:ext>
          </a:extLst>
        </xdr:cNvPr>
        <xdr:cNvCxnSpPr/>
      </xdr:nvCxnSpPr>
      <xdr:spPr>
        <a:xfrm>
          <a:off x="14243707" y="42731120"/>
          <a:ext cx="280737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15</xdr:col>
      <xdr:colOff>372241</xdr:colOff>
      <xdr:row>225</xdr:row>
      <xdr:rowOff>10948</xdr:rowOff>
    </xdr:from>
    <xdr:to>
      <xdr:col>15</xdr:col>
      <xdr:colOff>1302844</xdr:colOff>
      <xdr:row>225</xdr:row>
      <xdr:rowOff>11520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071D7247-483C-4B6B-B0F4-33F50F2D12B4}"/>
            </a:ext>
          </a:extLst>
        </xdr:cNvPr>
        <xdr:cNvCxnSpPr/>
      </xdr:nvCxnSpPr>
      <xdr:spPr>
        <a:xfrm flipV="1">
          <a:off x="14922500" y="42753017"/>
          <a:ext cx="930603" cy="572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twoCellAnchor>
    <xdr:from>
      <xdr:col>15</xdr:col>
      <xdr:colOff>1357585</xdr:colOff>
      <xdr:row>224</xdr:row>
      <xdr:rowOff>186120</xdr:rowOff>
    </xdr:from>
    <xdr:to>
      <xdr:col>15</xdr:col>
      <xdr:colOff>1587499</xdr:colOff>
      <xdr:row>225</xdr:row>
      <xdr:rowOff>10948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A0F8FC36-5A6D-4130-A1F8-1FB73648CFDE}"/>
            </a:ext>
          </a:extLst>
        </xdr:cNvPr>
        <xdr:cNvCxnSpPr/>
      </xdr:nvCxnSpPr>
      <xdr:spPr>
        <a:xfrm>
          <a:off x="15907844" y="42742068"/>
          <a:ext cx="229914" cy="10949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oneCell">
    <xdr:from>
      <xdr:col>11</xdr:col>
      <xdr:colOff>561374</xdr:colOff>
      <xdr:row>228</xdr:row>
      <xdr:rowOff>149854</xdr:rowOff>
    </xdr:from>
    <xdr:to>
      <xdr:col>14</xdr:col>
      <xdr:colOff>714649</xdr:colOff>
      <xdr:row>248</xdr:row>
      <xdr:rowOff>54431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443DD464-5013-4A81-9D00-C2FEBEB79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9812" y="44282354"/>
          <a:ext cx="3002837" cy="3714577"/>
        </a:xfrm>
        <a:prstGeom prst="rect">
          <a:avLst/>
        </a:prstGeom>
      </xdr:spPr>
    </xdr:pic>
    <xdr:clientData/>
  </xdr:twoCellAnchor>
  <xdr:oneCellAnchor>
    <xdr:from>
      <xdr:col>14</xdr:col>
      <xdr:colOff>930603</xdr:colOff>
      <xdr:row>230</xdr:row>
      <xdr:rowOff>142328</xdr:rowOff>
    </xdr:from>
    <xdr:ext cx="2756204" cy="6090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F13A26B1-597A-4BB7-BFBC-6EB45144886A}"/>
                </a:ext>
              </a:extLst>
            </xdr:cNvPr>
            <xdr:cNvSpPr txBox="1"/>
          </xdr:nvSpPr>
          <xdr:spPr>
            <a:xfrm>
              <a:off x="14138603" y="44655828"/>
              <a:ext cx="2756204" cy="609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D"/>
                <a:t>(Numerator, df) = k-1 </a:t>
              </a:r>
              <a14:m>
                <m:oMath xmlns:m="http://schemas.openxmlformats.org/officeDocument/2006/math">
                  <m:r>
                    <a:rPr lang="en-ID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ID"/>
                <a:t>3 -1 = 2</a:t>
              </a:r>
            </a:p>
            <a:p>
              <a:r>
                <a:rPr lang="en-ID"/>
                <a:t>(Denominator, df)= n –k - 1 </a:t>
              </a:r>
              <a14:m>
                <m:oMath xmlns:m="http://schemas.openxmlformats.org/officeDocument/2006/math">
                  <m:r>
                    <a:rPr lang="en-ID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</m:oMath>
              </a14:m>
              <a:r>
                <a:rPr lang="en-ID"/>
                <a:t> 32</a:t>
              </a:r>
              <a:r>
                <a:rPr lang="en-ID" baseline="0"/>
                <a:t> </a:t>
              </a:r>
              <a:r>
                <a:rPr lang="en-ID"/>
                <a:t>– 3 - 1 =</a:t>
              </a:r>
              <a:r>
                <a:rPr lang="en-ID" baseline="0"/>
                <a:t> 28</a:t>
              </a:r>
              <a:r>
                <a:rPr lang="en-ID"/>
                <a:t> </a:t>
              </a:r>
            </a:p>
            <a:p>
              <a:r>
                <a:rPr lang="en-ID"/>
                <a:t>𝛼 = 5% </a:t>
              </a:r>
            </a:p>
          </xdr:txBody>
        </xdr:sp>
      </mc:Choice>
      <mc:Fallback xmlns=""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F13A26B1-597A-4BB7-BFBC-6EB45144886A}"/>
                </a:ext>
              </a:extLst>
            </xdr:cNvPr>
            <xdr:cNvSpPr txBox="1"/>
          </xdr:nvSpPr>
          <xdr:spPr>
            <a:xfrm>
              <a:off x="14138603" y="44655828"/>
              <a:ext cx="2756204" cy="609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D"/>
                <a:t>(Numerator, df) = k-1 </a:t>
              </a:r>
              <a:r>
                <a:rPr lang="en-ID" i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ID"/>
                <a:t>3 -1 = 2</a:t>
              </a:r>
            </a:p>
            <a:p>
              <a:r>
                <a:rPr lang="en-ID"/>
                <a:t>(Denominator, df)= n –k - 1 </a:t>
              </a:r>
              <a:r>
                <a:rPr lang="en-ID" i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n-ID"/>
                <a:t> 32</a:t>
              </a:r>
              <a:r>
                <a:rPr lang="en-ID" baseline="0"/>
                <a:t> </a:t>
              </a:r>
              <a:r>
                <a:rPr lang="en-ID"/>
                <a:t>– 3 - 1 =</a:t>
              </a:r>
              <a:r>
                <a:rPr lang="en-ID" baseline="0"/>
                <a:t> 28</a:t>
              </a:r>
              <a:r>
                <a:rPr lang="en-ID"/>
                <a:t> </a:t>
              </a:r>
            </a:p>
            <a:p>
              <a:r>
                <a:rPr lang="en-ID"/>
                <a:t>𝛼 = 5% </a:t>
              </a:r>
            </a:p>
          </xdr:txBody>
        </xdr:sp>
      </mc:Fallback>
    </mc:AlternateContent>
    <xdr:clientData/>
  </xdr:oneCellAnchor>
  <xdr:twoCellAnchor>
    <xdr:from>
      <xdr:col>12</xdr:col>
      <xdr:colOff>531760</xdr:colOff>
      <xdr:row>229</xdr:row>
      <xdr:rowOff>74818</xdr:rowOff>
    </xdr:from>
    <xdr:to>
      <xdr:col>13</xdr:col>
      <xdr:colOff>51289</xdr:colOff>
      <xdr:row>230</xdr:row>
      <xdr:rowOff>102577</xdr:rowOff>
    </xdr:to>
    <xdr:sp macro="" textlink="">
      <xdr:nvSpPr>
        <xdr:cNvPr id="150" name="Oval 149">
          <a:extLst>
            <a:ext uri="{FF2B5EF4-FFF2-40B4-BE49-F238E27FC236}">
              <a16:creationId xmlns:a16="http://schemas.microsoft.com/office/drawing/2014/main" id="{BE915496-C954-471F-AE05-24CEA9162182}"/>
            </a:ext>
          </a:extLst>
        </xdr:cNvPr>
        <xdr:cNvSpPr/>
      </xdr:nvSpPr>
      <xdr:spPr>
        <a:xfrm>
          <a:off x="11492837" y="44402703"/>
          <a:ext cx="244894" cy="21825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11906</xdr:colOff>
      <xdr:row>244</xdr:row>
      <xdr:rowOff>71437</xdr:rowOff>
    </xdr:from>
    <xdr:to>
      <xdr:col>12</xdr:col>
      <xdr:colOff>178594</xdr:colOff>
      <xdr:row>245</xdr:row>
      <xdr:rowOff>59531</xdr:rowOff>
    </xdr:to>
    <xdr:sp macro="" textlink="">
      <xdr:nvSpPr>
        <xdr:cNvPr id="253" name="Oval 252">
          <a:extLst>
            <a:ext uri="{FF2B5EF4-FFF2-40B4-BE49-F238E27FC236}">
              <a16:creationId xmlns:a16="http://schemas.microsoft.com/office/drawing/2014/main" id="{657713E7-1627-44B0-91A3-1836D2987CA4}"/>
            </a:ext>
          </a:extLst>
        </xdr:cNvPr>
        <xdr:cNvSpPr/>
      </xdr:nvSpPr>
      <xdr:spPr>
        <a:xfrm>
          <a:off x="10959703" y="47392828"/>
          <a:ext cx="166688" cy="178594"/>
        </a:xfrm>
        <a:prstGeom prst="ellipse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ID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539750</xdr:colOff>
      <xdr:row>244</xdr:row>
      <xdr:rowOff>103188</xdr:rowOff>
    </xdr:from>
    <xdr:to>
      <xdr:col>13</xdr:col>
      <xdr:colOff>71437</xdr:colOff>
      <xdr:row>245</xdr:row>
      <xdr:rowOff>23813</xdr:rowOff>
    </xdr:to>
    <xdr:sp macro="" textlink="">
      <xdr:nvSpPr>
        <xdr:cNvPr id="151" name="Rectangle: Rounded Corners 150">
          <a:extLst>
            <a:ext uri="{FF2B5EF4-FFF2-40B4-BE49-F238E27FC236}">
              <a16:creationId xmlns:a16="http://schemas.microsoft.com/office/drawing/2014/main" id="{4EADA03B-958C-4A81-A751-27B287951629}"/>
            </a:ext>
          </a:extLst>
        </xdr:cNvPr>
        <xdr:cNvSpPr/>
      </xdr:nvSpPr>
      <xdr:spPr>
        <a:xfrm>
          <a:off x="11509375" y="47283688"/>
          <a:ext cx="254000" cy="1111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oneCellAnchor>
    <xdr:from>
      <xdr:col>14</xdr:col>
      <xdr:colOff>928688</xdr:colOff>
      <xdr:row>233</xdr:row>
      <xdr:rowOff>119063</xdr:rowOff>
    </xdr:from>
    <xdr:ext cx="1209755" cy="277812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CEC27187-9AA4-40A2-92C5-BCF0EDA6896D}"/>
            </a:ext>
          </a:extLst>
        </xdr:cNvPr>
        <xdr:cNvSpPr txBox="1"/>
      </xdr:nvSpPr>
      <xdr:spPr>
        <a:xfrm>
          <a:off x="14136688" y="45204063"/>
          <a:ext cx="1209755" cy="27781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nilai t table = 3,34</a:t>
          </a:r>
          <a:endParaRPr lang="en-ID">
            <a:effectLst/>
          </a:endParaRPr>
        </a:p>
        <a:p>
          <a:endParaRPr lang="en-ID" sz="1100"/>
        </a:p>
      </xdr:txBody>
    </xdr:sp>
    <xdr:clientData/>
  </xdr:oneCellAnchor>
  <xdr:oneCellAnchor>
    <xdr:from>
      <xdr:col>9</xdr:col>
      <xdr:colOff>130342</xdr:colOff>
      <xdr:row>172</xdr:row>
      <xdr:rowOff>140368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86A0D6F6-076D-44C4-B600-CEF6626BBBEF}"/>
            </a:ext>
          </a:extLst>
        </xdr:cNvPr>
        <xdr:cNvSpPr txBox="1"/>
      </xdr:nvSpPr>
      <xdr:spPr>
        <a:xfrm>
          <a:off x="9274342" y="336984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14</xdr:col>
      <xdr:colOff>962527</xdr:colOff>
      <xdr:row>230</xdr:row>
      <xdr:rowOff>170447</xdr:rowOff>
    </xdr:from>
    <xdr:to>
      <xdr:col>16</xdr:col>
      <xdr:colOff>631658</xdr:colOff>
      <xdr:row>235</xdr:row>
      <xdr:rowOff>100263</xdr:rowOff>
    </xdr:to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DB5A73E9-CC4C-4F93-8128-8927FF41F5E1}"/>
            </a:ext>
          </a:extLst>
        </xdr:cNvPr>
        <xdr:cNvSpPr/>
      </xdr:nvSpPr>
      <xdr:spPr>
        <a:xfrm>
          <a:off x="14177211" y="44777526"/>
          <a:ext cx="2616868" cy="88231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13</xdr:col>
      <xdr:colOff>1313447</xdr:colOff>
      <xdr:row>252</xdr:row>
      <xdr:rowOff>100263</xdr:rowOff>
    </xdr:from>
    <xdr:to>
      <xdr:col>14</xdr:col>
      <xdr:colOff>10027</xdr:colOff>
      <xdr:row>252</xdr:row>
      <xdr:rowOff>100263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C7347B8A-0C77-491D-AA52-CFD2F0D2652A}"/>
            </a:ext>
          </a:extLst>
        </xdr:cNvPr>
        <xdr:cNvCxnSpPr/>
      </xdr:nvCxnSpPr>
      <xdr:spPr>
        <a:xfrm>
          <a:off x="13014158" y="48898342"/>
          <a:ext cx="2105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50133</xdr:colOff>
      <xdr:row>250</xdr:row>
      <xdr:rowOff>180474</xdr:rowOff>
    </xdr:from>
    <xdr:ext cx="2582054" cy="436786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BE0E0BAA-2EB0-45D3-A816-514A68CA2ED1}"/>
            </a:ext>
          </a:extLst>
        </xdr:cNvPr>
        <xdr:cNvSpPr txBox="1"/>
      </xdr:nvSpPr>
      <xdr:spPr>
        <a:xfrm>
          <a:off x="13264817" y="48597553"/>
          <a:ext cx="258205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/>
            <a:t>Bila nilai 𝐹ℎ𝑖𝑡𝑢𝑛𝑔 &gt; 𝐹𝑡𝑎𝑏𝑒𝑙, </a:t>
          </a:r>
        </a:p>
        <a:p>
          <a:r>
            <a:rPr lang="en-ID"/>
            <a:t>maka H0 ditolak, H1 diterima SIGNIFIKAN </a:t>
          </a:r>
          <a:endParaRPr lang="en-ID" sz="1100"/>
        </a:p>
      </xdr:txBody>
    </xdr:sp>
    <xdr:clientData/>
  </xdr:oneCellAnchor>
  <xdr:oneCellAnchor>
    <xdr:from>
      <xdr:col>12</xdr:col>
      <xdr:colOff>250658</xdr:colOff>
      <xdr:row>253</xdr:row>
      <xdr:rowOff>60158</xdr:rowOff>
    </xdr:from>
    <xdr:ext cx="4657750" cy="436786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BCD833D1-E812-452E-A494-745F2C8C874A}"/>
            </a:ext>
          </a:extLst>
        </xdr:cNvPr>
        <xdr:cNvSpPr txBox="1"/>
      </xdr:nvSpPr>
      <xdr:spPr>
        <a:xfrm>
          <a:off x="11229474" y="49048737"/>
          <a:ext cx="4657750" cy="43678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/>
            <a:t>Jadi, Tidak</a:t>
          </a:r>
          <a:r>
            <a:rPr lang="en-ID" baseline="0"/>
            <a:t> ter</a:t>
          </a:r>
          <a:r>
            <a:rPr lang="en-ID"/>
            <a:t>dapat hubungan yang signifikan antara </a:t>
          </a:r>
        </a:p>
        <a:p>
          <a:r>
            <a:rPr lang="en-ID"/>
            <a:t>pengangguran dan inflasi secara bersamaan terhadap konsumsi</a:t>
          </a:r>
          <a:r>
            <a:rPr lang="en-ID" baseline="0"/>
            <a:t> rumah tangga</a:t>
          </a:r>
          <a:endParaRPr lang="en-ID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7CED-1252-4673-9D58-EC7AC2E33C54}">
  <dimension ref="B2:AT253"/>
  <sheetViews>
    <sheetView tabSelected="1" topLeftCell="I196" zoomScale="95" zoomScaleNormal="95" workbookViewId="0">
      <selection activeCell="M212" sqref="M212:N212"/>
    </sheetView>
  </sheetViews>
  <sheetFormatPr defaultRowHeight="15" x14ac:dyDescent="0.25"/>
  <cols>
    <col min="2" max="2" width="8.42578125" customWidth="1"/>
    <col min="3" max="3" width="21.85546875" customWidth="1"/>
    <col min="4" max="4" width="21.42578125" customWidth="1"/>
    <col min="5" max="5" width="28.5703125" customWidth="1"/>
    <col min="6" max="6" width="15.28515625" customWidth="1"/>
    <col min="7" max="7" width="12.140625" customWidth="1"/>
    <col min="8" max="8" width="11" customWidth="1"/>
    <col min="13" max="13" width="10.85546875" customWidth="1"/>
    <col min="14" max="14" width="22.7109375" customWidth="1"/>
    <col min="15" max="15" width="20" customWidth="1"/>
    <col min="16" max="16" width="24.140625" customWidth="1"/>
    <col min="17" max="17" width="13.140625" customWidth="1"/>
    <col min="18" max="18" width="15.140625" customWidth="1"/>
    <col min="19" max="19" width="14.140625" customWidth="1"/>
    <col min="20" max="20" width="13.85546875" customWidth="1"/>
    <col min="21" max="21" width="13.28515625" customWidth="1"/>
    <col min="22" max="22" width="20.140625" customWidth="1"/>
    <col min="23" max="23" width="16.42578125" bestFit="1" customWidth="1"/>
    <col min="24" max="24" width="18.85546875" customWidth="1"/>
    <col min="25" max="25" width="9.5703125" customWidth="1"/>
    <col min="26" max="26" width="11.140625" customWidth="1"/>
    <col min="27" max="27" width="11.7109375" bestFit="1" customWidth="1"/>
  </cols>
  <sheetData>
    <row r="2" spans="2:23" x14ac:dyDescent="0.25">
      <c r="B2" t="s">
        <v>108</v>
      </c>
    </row>
    <row r="3" spans="2:23" x14ac:dyDescent="0.25">
      <c r="B3" t="s">
        <v>0</v>
      </c>
    </row>
    <row r="4" spans="2:23" x14ac:dyDescent="0.25">
      <c r="B4" t="s">
        <v>109</v>
      </c>
    </row>
    <row r="6" spans="2:23" x14ac:dyDescent="0.25">
      <c r="B6" s="4" t="s">
        <v>4</v>
      </c>
      <c r="C6" s="4"/>
      <c r="D6" s="4"/>
      <c r="E6" s="4"/>
      <c r="F6" s="4"/>
      <c r="G6" s="4"/>
      <c r="H6" s="4"/>
      <c r="I6" s="4"/>
      <c r="J6" s="4"/>
      <c r="K6" s="4"/>
      <c r="M6" s="104" t="s">
        <v>1</v>
      </c>
      <c r="N6" s="104"/>
      <c r="O6" s="27"/>
    </row>
    <row r="7" spans="2:23" x14ac:dyDescent="0.25">
      <c r="M7" s="6"/>
      <c r="N7" s="8"/>
      <c r="P7" s="16" t="s">
        <v>17</v>
      </c>
    </row>
    <row r="8" spans="2:23" x14ac:dyDescent="0.25">
      <c r="B8" s="3" t="s">
        <v>2</v>
      </c>
      <c r="C8" s="3" t="s">
        <v>8</v>
      </c>
      <c r="D8" s="3" t="s">
        <v>9</v>
      </c>
      <c r="E8" s="3" t="s">
        <v>3</v>
      </c>
      <c r="F8" s="3" t="s">
        <v>7</v>
      </c>
      <c r="G8" s="3" t="s">
        <v>10</v>
      </c>
      <c r="H8" s="3" t="s">
        <v>11</v>
      </c>
      <c r="I8" s="3" t="s">
        <v>12</v>
      </c>
      <c r="J8" s="3" t="s">
        <v>13</v>
      </c>
      <c r="K8" s="3" t="s">
        <v>14</v>
      </c>
      <c r="M8" s="9"/>
      <c r="N8" s="10"/>
      <c r="P8" t="s">
        <v>38</v>
      </c>
    </row>
    <row r="9" spans="2:23" x14ac:dyDescent="0.25">
      <c r="B9" s="2">
        <v>1</v>
      </c>
      <c r="C9" s="3">
        <v>5.2</v>
      </c>
      <c r="D9" s="3">
        <v>3.1</v>
      </c>
      <c r="E9" s="3">
        <v>72.5</v>
      </c>
      <c r="F9" s="3">
        <f>E9*C9</f>
        <v>377</v>
      </c>
      <c r="G9" s="3">
        <f>E9*D9</f>
        <v>224.75</v>
      </c>
      <c r="H9" s="3">
        <f>E9*E9</f>
        <v>5256.25</v>
      </c>
      <c r="I9" s="3">
        <f>C9*C9</f>
        <v>27.040000000000003</v>
      </c>
      <c r="J9" s="3">
        <f>D9*D9</f>
        <v>9.6100000000000012</v>
      </c>
      <c r="K9" s="3">
        <f>C9*D9</f>
        <v>16.12</v>
      </c>
      <c r="L9" s="5"/>
      <c r="M9" s="11"/>
      <c r="N9" s="62"/>
    </row>
    <row r="10" spans="2:23" x14ac:dyDescent="0.25">
      <c r="B10" s="2">
        <v>2</v>
      </c>
      <c r="C10" s="3">
        <v>4.8</v>
      </c>
      <c r="D10" s="3">
        <v>2.9</v>
      </c>
      <c r="E10" s="3">
        <v>73</v>
      </c>
      <c r="F10" s="3">
        <f>E10*C10</f>
        <v>350.4</v>
      </c>
      <c r="G10" s="3">
        <f>E10*D10</f>
        <v>211.7</v>
      </c>
      <c r="H10" s="3">
        <f>E10*E10</f>
        <v>5329</v>
      </c>
      <c r="I10" s="3">
        <f>C10*C10</f>
        <v>23.04</v>
      </c>
      <c r="J10" s="3">
        <f>D10*D10</f>
        <v>8.41</v>
      </c>
      <c r="K10" s="3">
        <f>C10*D10</f>
        <v>13.92</v>
      </c>
      <c r="M10" s="9"/>
      <c r="N10" s="10"/>
    </row>
    <row r="11" spans="2:23" x14ac:dyDescent="0.25">
      <c r="B11" s="2">
        <v>3</v>
      </c>
      <c r="C11" s="3">
        <v>5.6</v>
      </c>
      <c r="D11" s="3">
        <v>3.2</v>
      </c>
      <c r="E11" s="3">
        <v>71.8</v>
      </c>
      <c r="F11" s="3">
        <f t="shared" ref="F11:F40" si="0">E11*C11</f>
        <v>402.08</v>
      </c>
      <c r="G11" s="3">
        <f t="shared" ref="G11:G40" si="1">E11*D11</f>
        <v>229.76</v>
      </c>
      <c r="H11" s="3">
        <f t="shared" ref="H11:H40" si="2">E11*E11</f>
        <v>5155.24</v>
      </c>
      <c r="I11" s="3">
        <f t="shared" ref="I11:I40" si="3">C11*C11</f>
        <v>31.359999999999996</v>
      </c>
      <c r="J11" s="3">
        <f t="shared" ref="J11:J40" si="4">D11*D11</f>
        <v>10.240000000000002</v>
      </c>
      <c r="K11" s="3">
        <f t="shared" ref="K11:K40" si="5">C11*D11</f>
        <v>17.919999999999998</v>
      </c>
      <c r="M11" s="9"/>
      <c r="N11" s="10"/>
    </row>
    <row r="12" spans="2:23" x14ac:dyDescent="0.25">
      <c r="B12" s="2">
        <v>4</v>
      </c>
      <c r="C12" s="3">
        <v>6.1</v>
      </c>
      <c r="D12" s="3">
        <v>3.4</v>
      </c>
      <c r="E12" s="3">
        <v>70.2</v>
      </c>
      <c r="F12" s="3">
        <f t="shared" si="0"/>
        <v>428.21999999999997</v>
      </c>
      <c r="G12" s="3">
        <f t="shared" si="1"/>
        <v>238.68</v>
      </c>
      <c r="H12" s="3">
        <f t="shared" si="2"/>
        <v>4928.04</v>
      </c>
      <c r="I12" s="3">
        <f t="shared" si="3"/>
        <v>37.209999999999994</v>
      </c>
      <c r="J12" s="3">
        <f t="shared" si="4"/>
        <v>11.559999999999999</v>
      </c>
      <c r="K12" s="3">
        <f t="shared" si="5"/>
        <v>20.74</v>
      </c>
      <c r="M12" s="12"/>
      <c r="N12" s="14"/>
    </row>
    <row r="13" spans="2:23" x14ac:dyDescent="0.25">
      <c r="B13" s="2">
        <v>5</v>
      </c>
      <c r="C13" s="3">
        <v>5.3</v>
      </c>
      <c r="D13" s="3">
        <v>3</v>
      </c>
      <c r="E13" s="3">
        <v>72.099999999999994</v>
      </c>
      <c r="F13" s="3">
        <f t="shared" si="0"/>
        <v>382.12999999999994</v>
      </c>
      <c r="G13" s="3">
        <f t="shared" si="1"/>
        <v>216.29999999999998</v>
      </c>
      <c r="H13" s="3">
        <f t="shared" si="2"/>
        <v>5198.4099999999989</v>
      </c>
      <c r="I13" s="3">
        <f t="shared" si="3"/>
        <v>28.09</v>
      </c>
      <c r="J13" s="3">
        <f t="shared" si="4"/>
        <v>9</v>
      </c>
      <c r="K13" s="3">
        <f t="shared" si="5"/>
        <v>15.899999999999999</v>
      </c>
    </row>
    <row r="14" spans="2:23" x14ac:dyDescent="0.25">
      <c r="B14" s="2">
        <v>6</v>
      </c>
      <c r="C14" s="3">
        <v>4.9000000000000004</v>
      </c>
      <c r="D14" s="3">
        <v>2.8</v>
      </c>
      <c r="E14" s="3">
        <v>73.5</v>
      </c>
      <c r="F14" s="3">
        <f t="shared" si="0"/>
        <v>360.15000000000003</v>
      </c>
      <c r="G14" s="3">
        <f t="shared" si="1"/>
        <v>205.79999999999998</v>
      </c>
      <c r="H14" s="3">
        <f t="shared" si="2"/>
        <v>5402.25</v>
      </c>
      <c r="I14" s="3">
        <f t="shared" si="3"/>
        <v>24.010000000000005</v>
      </c>
      <c r="J14" s="3">
        <f t="shared" si="4"/>
        <v>7.839999999999999</v>
      </c>
      <c r="K14" s="3">
        <f t="shared" si="5"/>
        <v>13.72</v>
      </c>
      <c r="M14" s="105" t="s">
        <v>5</v>
      </c>
      <c r="N14" s="104"/>
      <c r="O14" s="104"/>
      <c r="P14" s="4"/>
      <c r="W14" s="29"/>
    </row>
    <row r="15" spans="2:23" x14ac:dyDescent="0.25">
      <c r="B15" s="2">
        <v>7</v>
      </c>
      <c r="C15" s="3">
        <v>6</v>
      </c>
      <c r="D15" s="3">
        <v>3.5</v>
      </c>
      <c r="E15" s="3">
        <v>70</v>
      </c>
      <c r="F15" s="3">
        <f t="shared" si="0"/>
        <v>420</v>
      </c>
      <c r="G15" s="3">
        <f t="shared" si="1"/>
        <v>245</v>
      </c>
      <c r="H15" s="3">
        <f t="shared" si="2"/>
        <v>4900</v>
      </c>
      <c r="I15" s="3">
        <f t="shared" si="3"/>
        <v>36</v>
      </c>
      <c r="J15" s="3">
        <f t="shared" si="4"/>
        <v>12.25</v>
      </c>
      <c r="K15" s="3">
        <f t="shared" si="5"/>
        <v>21</v>
      </c>
    </row>
    <row r="16" spans="2:23" x14ac:dyDescent="0.25">
      <c r="B16" s="2">
        <v>8</v>
      </c>
      <c r="C16" s="3">
        <v>5.8</v>
      </c>
      <c r="D16" s="3">
        <v>3.3</v>
      </c>
      <c r="E16" s="3">
        <v>70.5</v>
      </c>
      <c r="F16" s="3">
        <f t="shared" si="0"/>
        <v>408.9</v>
      </c>
      <c r="G16" s="3">
        <f t="shared" si="1"/>
        <v>232.64999999999998</v>
      </c>
      <c r="H16" s="3">
        <f t="shared" si="2"/>
        <v>4970.25</v>
      </c>
      <c r="I16" s="3">
        <f t="shared" si="3"/>
        <v>33.64</v>
      </c>
      <c r="J16" s="3">
        <f t="shared" si="4"/>
        <v>10.889999999999999</v>
      </c>
      <c r="K16" s="3">
        <f t="shared" si="5"/>
        <v>19.139999999999997</v>
      </c>
      <c r="M16" t="s">
        <v>30</v>
      </c>
      <c r="N16" s="1"/>
      <c r="O16" s="1"/>
      <c r="P16" s="5" t="s">
        <v>19</v>
      </c>
      <c r="Q16" s="1"/>
      <c r="R16" s="1"/>
      <c r="S16" s="1"/>
      <c r="T16" s="1"/>
    </row>
    <row r="17" spans="2:23" x14ac:dyDescent="0.25">
      <c r="B17" s="2">
        <v>9</v>
      </c>
      <c r="C17" s="3">
        <v>4.7</v>
      </c>
      <c r="D17" s="3">
        <v>2.7</v>
      </c>
      <c r="E17" s="3">
        <v>74</v>
      </c>
      <c r="F17" s="3">
        <f t="shared" si="0"/>
        <v>347.8</v>
      </c>
      <c r="G17" s="3">
        <f t="shared" si="1"/>
        <v>199.8</v>
      </c>
      <c r="H17" s="3">
        <f t="shared" si="2"/>
        <v>5476</v>
      </c>
      <c r="I17" s="3">
        <f t="shared" si="3"/>
        <v>22.090000000000003</v>
      </c>
      <c r="J17" s="3">
        <f t="shared" si="4"/>
        <v>7.2900000000000009</v>
      </c>
      <c r="K17" s="3">
        <f t="shared" si="5"/>
        <v>12.690000000000001</v>
      </c>
      <c r="M17" s="5" t="s">
        <v>29</v>
      </c>
      <c r="O17" s="1"/>
      <c r="P17" t="s">
        <v>28</v>
      </c>
      <c r="W17" s="29"/>
    </row>
    <row r="18" spans="2:23" x14ac:dyDescent="0.25">
      <c r="B18" s="3">
        <v>10</v>
      </c>
      <c r="C18" s="3">
        <v>5.5</v>
      </c>
      <c r="D18" s="3">
        <v>3.1</v>
      </c>
      <c r="E18" s="3">
        <v>71.2</v>
      </c>
      <c r="F18" s="3">
        <f t="shared" si="0"/>
        <v>391.6</v>
      </c>
      <c r="G18" s="3">
        <f t="shared" si="1"/>
        <v>220.72000000000003</v>
      </c>
      <c r="H18" s="3">
        <f t="shared" si="2"/>
        <v>5069.4400000000005</v>
      </c>
      <c r="I18" s="3">
        <f t="shared" si="3"/>
        <v>30.25</v>
      </c>
      <c r="J18" s="3">
        <f t="shared" si="4"/>
        <v>9.6100000000000012</v>
      </c>
      <c r="K18" s="3">
        <f t="shared" si="5"/>
        <v>17.05</v>
      </c>
      <c r="M18" s="5" t="s">
        <v>15</v>
      </c>
      <c r="O18" s="1"/>
      <c r="P18" t="s">
        <v>18</v>
      </c>
    </row>
    <row r="19" spans="2:23" x14ac:dyDescent="0.25">
      <c r="B19" s="3">
        <v>11</v>
      </c>
      <c r="C19" s="3">
        <v>4.9000000000000004</v>
      </c>
      <c r="D19" s="3">
        <v>2.8</v>
      </c>
      <c r="E19" s="3">
        <v>73.599999999999994</v>
      </c>
      <c r="F19" s="3">
        <f t="shared" si="0"/>
        <v>360.64</v>
      </c>
      <c r="G19" s="3">
        <f t="shared" si="1"/>
        <v>206.07999999999998</v>
      </c>
      <c r="H19" s="3">
        <f t="shared" si="2"/>
        <v>5416.9599999999991</v>
      </c>
      <c r="I19" s="3">
        <f t="shared" si="3"/>
        <v>24.010000000000005</v>
      </c>
      <c r="J19" s="3">
        <f t="shared" si="4"/>
        <v>7.839999999999999</v>
      </c>
      <c r="K19" s="3">
        <f t="shared" si="5"/>
        <v>13.72</v>
      </c>
      <c r="M19" s="1"/>
      <c r="O19" s="1"/>
    </row>
    <row r="20" spans="2:23" x14ac:dyDescent="0.25">
      <c r="B20" s="3">
        <v>12</v>
      </c>
      <c r="C20" s="3">
        <v>5.7</v>
      </c>
      <c r="D20" s="3">
        <v>3.2</v>
      </c>
      <c r="E20" s="3">
        <v>71</v>
      </c>
      <c r="F20" s="3">
        <f t="shared" si="0"/>
        <v>404.7</v>
      </c>
      <c r="G20" s="3">
        <f t="shared" si="1"/>
        <v>227.20000000000002</v>
      </c>
      <c r="H20" s="3">
        <f t="shared" si="2"/>
        <v>5041</v>
      </c>
      <c r="I20" s="3">
        <f t="shared" si="3"/>
        <v>32.49</v>
      </c>
      <c r="J20" s="3">
        <f t="shared" si="4"/>
        <v>10.240000000000002</v>
      </c>
      <c r="K20" s="3">
        <f t="shared" si="5"/>
        <v>18.240000000000002</v>
      </c>
      <c r="M20" s="5" t="s">
        <v>16</v>
      </c>
      <c r="O20" s="1"/>
    </row>
    <row r="21" spans="2:23" x14ac:dyDescent="0.25">
      <c r="B21" s="3">
        <v>13</v>
      </c>
      <c r="C21" s="3">
        <v>5.4</v>
      </c>
      <c r="D21" s="3">
        <v>3</v>
      </c>
      <c r="E21" s="3">
        <v>72</v>
      </c>
      <c r="F21" s="3">
        <f t="shared" si="0"/>
        <v>388.8</v>
      </c>
      <c r="G21" s="3">
        <f t="shared" si="1"/>
        <v>216</v>
      </c>
      <c r="H21" s="3">
        <f t="shared" si="2"/>
        <v>5184</v>
      </c>
      <c r="I21" s="3">
        <f t="shared" si="3"/>
        <v>29.160000000000004</v>
      </c>
      <c r="J21" s="3">
        <f t="shared" si="4"/>
        <v>9</v>
      </c>
      <c r="K21" s="3">
        <f t="shared" si="5"/>
        <v>16.200000000000003</v>
      </c>
      <c r="M21" s="1"/>
      <c r="O21" s="1"/>
    </row>
    <row r="22" spans="2:23" x14ac:dyDescent="0.25">
      <c r="B22" s="3">
        <v>14</v>
      </c>
      <c r="C22" s="3">
        <v>5</v>
      </c>
      <c r="D22" s="3">
        <v>2.9</v>
      </c>
      <c r="E22" s="3">
        <v>73.2</v>
      </c>
      <c r="F22" s="3">
        <f t="shared" si="0"/>
        <v>366</v>
      </c>
      <c r="G22" s="3">
        <f t="shared" si="1"/>
        <v>212.28</v>
      </c>
      <c r="H22" s="3">
        <f t="shared" si="2"/>
        <v>5358.2400000000007</v>
      </c>
      <c r="I22" s="3">
        <f t="shared" si="3"/>
        <v>25</v>
      </c>
      <c r="J22" s="3">
        <f t="shared" si="4"/>
        <v>8.41</v>
      </c>
      <c r="K22" s="3">
        <f t="shared" si="5"/>
        <v>14.5</v>
      </c>
      <c r="M22" s="17" t="s">
        <v>20</v>
      </c>
      <c r="N22" s="7"/>
      <c r="O22" s="18"/>
      <c r="P22" s="8"/>
      <c r="R22" s="6"/>
      <c r="S22" s="7"/>
      <c r="T22" s="7"/>
      <c r="U22" s="7"/>
      <c r="V22" s="8"/>
    </row>
    <row r="23" spans="2:23" x14ac:dyDescent="0.25">
      <c r="B23" s="3">
        <v>15</v>
      </c>
      <c r="C23" s="3">
        <v>6.2</v>
      </c>
      <c r="D23" s="3">
        <v>3.6</v>
      </c>
      <c r="E23" s="3">
        <v>69.8</v>
      </c>
      <c r="F23" s="3">
        <f t="shared" si="0"/>
        <v>432.76</v>
      </c>
      <c r="G23" s="3">
        <f t="shared" si="1"/>
        <v>251.28</v>
      </c>
      <c r="H23" s="3">
        <f t="shared" si="2"/>
        <v>4872.04</v>
      </c>
      <c r="I23" s="3">
        <f t="shared" si="3"/>
        <v>38.440000000000005</v>
      </c>
      <c r="J23" s="3">
        <f t="shared" si="4"/>
        <v>12.96</v>
      </c>
      <c r="K23" s="3">
        <f t="shared" si="5"/>
        <v>22.32</v>
      </c>
      <c r="M23" s="19"/>
      <c r="O23" s="1"/>
      <c r="P23" s="10"/>
      <c r="R23" s="12"/>
      <c r="S23" s="13"/>
      <c r="T23" s="13"/>
      <c r="U23" s="13"/>
      <c r="V23" s="14"/>
    </row>
    <row r="24" spans="2:23" x14ac:dyDescent="0.25">
      <c r="B24" s="3">
        <v>16</v>
      </c>
      <c r="C24" s="3">
        <v>5.0999999999999996</v>
      </c>
      <c r="D24" s="3">
        <v>3</v>
      </c>
      <c r="E24" s="3">
        <v>72.8</v>
      </c>
      <c r="F24" s="3">
        <f t="shared" si="0"/>
        <v>371.28</v>
      </c>
      <c r="G24" s="3">
        <f t="shared" si="1"/>
        <v>218.39999999999998</v>
      </c>
      <c r="H24" s="3">
        <f t="shared" si="2"/>
        <v>5299.8399999999992</v>
      </c>
      <c r="I24" s="3">
        <f t="shared" si="3"/>
        <v>26.009999999999998</v>
      </c>
      <c r="J24" s="3">
        <f t="shared" si="4"/>
        <v>9</v>
      </c>
      <c r="K24" s="3">
        <f t="shared" si="5"/>
        <v>15.299999999999999</v>
      </c>
      <c r="M24" s="20"/>
      <c r="O24" s="1"/>
      <c r="P24" s="10"/>
    </row>
    <row r="25" spans="2:23" x14ac:dyDescent="0.25">
      <c r="B25" s="3">
        <v>17</v>
      </c>
      <c r="C25" s="3">
        <v>4.5999999999999996</v>
      </c>
      <c r="D25" s="3">
        <v>2.6</v>
      </c>
      <c r="E25" s="3">
        <v>74.5</v>
      </c>
      <c r="F25" s="3">
        <f t="shared" si="0"/>
        <v>342.7</v>
      </c>
      <c r="G25" s="3">
        <f t="shared" si="1"/>
        <v>193.70000000000002</v>
      </c>
      <c r="H25" s="3">
        <f t="shared" si="2"/>
        <v>5550.25</v>
      </c>
      <c r="I25" s="3">
        <f t="shared" si="3"/>
        <v>21.159999999999997</v>
      </c>
      <c r="J25" s="3">
        <f t="shared" si="4"/>
        <v>6.7600000000000007</v>
      </c>
      <c r="K25" s="3">
        <f t="shared" si="5"/>
        <v>11.959999999999999</v>
      </c>
      <c r="M25" s="22"/>
      <c r="N25" s="13"/>
      <c r="O25" s="21"/>
      <c r="P25" s="14"/>
      <c r="R25" s="6"/>
      <c r="S25" s="7"/>
      <c r="T25" s="7"/>
      <c r="U25" s="7"/>
      <c r="V25" s="8"/>
    </row>
    <row r="26" spans="2:23" x14ac:dyDescent="0.25">
      <c r="B26" s="3">
        <v>18</v>
      </c>
      <c r="C26" s="3">
        <v>5.3</v>
      </c>
      <c r="D26" s="3">
        <v>3.1</v>
      </c>
      <c r="E26" s="3">
        <v>72.3</v>
      </c>
      <c r="F26" s="3">
        <f t="shared" si="0"/>
        <v>383.19</v>
      </c>
      <c r="G26" s="3">
        <f t="shared" si="1"/>
        <v>224.13</v>
      </c>
      <c r="H26" s="3">
        <f t="shared" si="2"/>
        <v>5227.29</v>
      </c>
      <c r="I26" s="3">
        <f t="shared" si="3"/>
        <v>28.09</v>
      </c>
      <c r="J26" s="3">
        <f t="shared" si="4"/>
        <v>9.6100000000000012</v>
      </c>
      <c r="K26" s="3">
        <f t="shared" si="5"/>
        <v>16.43</v>
      </c>
      <c r="O26" s="1"/>
      <c r="R26" s="9"/>
      <c r="S26" s="27"/>
      <c r="T26" s="27"/>
      <c r="U26" s="27"/>
      <c r="V26" s="10"/>
    </row>
    <row r="27" spans="2:23" x14ac:dyDescent="0.25">
      <c r="B27" s="3">
        <v>19</v>
      </c>
      <c r="C27" s="3">
        <v>6</v>
      </c>
      <c r="D27" s="3">
        <v>3.5</v>
      </c>
      <c r="E27" s="3">
        <v>70.3</v>
      </c>
      <c r="F27" s="3">
        <f t="shared" si="0"/>
        <v>421.79999999999995</v>
      </c>
      <c r="G27" s="3">
        <f t="shared" si="1"/>
        <v>246.04999999999998</v>
      </c>
      <c r="H27" s="3">
        <f t="shared" si="2"/>
        <v>4942.0899999999992</v>
      </c>
      <c r="I27" s="3">
        <f t="shared" si="3"/>
        <v>36</v>
      </c>
      <c r="J27" s="3">
        <f t="shared" si="4"/>
        <v>12.25</v>
      </c>
      <c r="K27" s="3">
        <f t="shared" si="5"/>
        <v>21</v>
      </c>
      <c r="M27" s="1"/>
      <c r="O27" s="1"/>
      <c r="R27" s="9"/>
      <c r="S27" s="27"/>
      <c r="T27" s="27"/>
      <c r="U27" s="27"/>
      <c r="V27" s="10"/>
      <c r="W27" s="34"/>
    </row>
    <row r="28" spans="2:23" x14ac:dyDescent="0.25">
      <c r="B28" s="3">
        <v>20</v>
      </c>
      <c r="C28" s="3">
        <v>5.9</v>
      </c>
      <c r="D28" s="3">
        <v>3.4</v>
      </c>
      <c r="E28" s="3">
        <v>70.599999999999994</v>
      </c>
      <c r="F28" s="3">
        <f t="shared" si="0"/>
        <v>416.53999999999996</v>
      </c>
      <c r="G28" s="3">
        <f t="shared" si="1"/>
        <v>240.03999999999996</v>
      </c>
      <c r="H28" s="3">
        <f t="shared" si="2"/>
        <v>4984.3599999999988</v>
      </c>
      <c r="I28" s="3">
        <f t="shared" si="3"/>
        <v>34.81</v>
      </c>
      <c r="J28" s="3">
        <f t="shared" si="4"/>
        <v>11.559999999999999</v>
      </c>
      <c r="K28" s="3">
        <f t="shared" si="5"/>
        <v>20.060000000000002</v>
      </c>
      <c r="M28" s="23"/>
      <c r="N28" s="7"/>
      <c r="O28" s="18"/>
      <c r="P28" s="8"/>
      <c r="R28" s="9"/>
      <c r="S28" s="27"/>
      <c r="T28" s="27"/>
      <c r="U28" s="27"/>
      <c r="V28" s="10"/>
    </row>
    <row r="29" spans="2:23" x14ac:dyDescent="0.25">
      <c r="B29" s="3">
        <v>21</v>
      </c>
      <c r="C29" s="3">
        <v>4.8</v>
      </c>
      <c r="D29" s="3">
        <v>2.8</v>
      </c>
      <c r="E29" s="3">
        <v>73.8</v>
      </c>
      <c r="F29" s="3">
        <f t="shared" si="0"/>
        <v>354.23999999999995</v>
      </c>
      <c r="G29" s="3">
        <f t="shared" si="1"/>
        <v>206.64</v>
      </c>
      <c r="H29" s="3">
        <f t="shared" si="2"/>
        <v>5446.44</v>
      </c>
      <c r="I29" s="3">
        <f t="shared" si="3"/>
        <v>23.04</v>
      </c>
      <c r="J29" s="3">
        <f t="shared" si="4"/>
        <v>7.839999999999999</v>
      </c>
      <c r="K29" s="3">
        <f t="shared" si="5"/>
        <v>13.44</v>
      </c>
      <c r="M29" s="20"/>
      <c r="O29" s="1"/>
      <c r="P29" s="10"/>
      <c r="R29" s="9"/>
      <c r="S29" s="27"/>
      <c r="T29" s="27"/>
      <c r="U29" s="27"/>
      <c r="V29" s="10"/>
    </row>
    <row r="30" spans="2:23" x14ac:dyDescent="0.25">
      <c r="B30" s="3">
        <v>22</v>
      </c>
      <c r="C30" s="3">
        <v>5.2</v>
      </c>
      <c r="D30" s="3">
        <v>3</v>
      </c>
      <c r="E30" s="3">
        <v>72.7</v>
      </c>
      <c r="F30" s="3">
        <f t="shared" si="0"/>
        <v>378.04</v>
      </c>
      <c r="G30" s="3">
        <f t="shared" si="1"/>
        <v>218.10000000000002</v>
      </c>
      <c r="H30" s="3">
        <f t="shared" si="2"/>
        <v>5285.29</v>
      </c>
      <c r="I30" s="3">
        <f t="shared" si="3"/>
        <v>27.040000000000003</v>
      </c>
      <c r="J30" s="3">
        <f t="shared" si="4"/>
        <v>9</v>
      </c>
      <c r="K30" s="3">
        <f t="shared" si="5"/>
        <v>15.600000000000001</v>
      </c>
      <c r="M30" s="20"/>
      <c r="O30" s="1"/>
      <c r="P30" s="10"/>
      <c r="R30" s="12"/>
      <c r="S30" s="13"/>
      <c r="T30" s="13"/>
      <c r="U30" s="13"/>
      <c r="V30" s="14"/>
    </row>
    <row r="31" spans="2:23" x14ac:dyDescent="0.25">
      <c r="B31" s="3">
        <v>23</v>
      </c>
      <c r="C31" s="3">
        <v>6.1</v>
      </c>
      <c r="D31" s="3">
        <v>3.6</v>
      </c>
      <c r="E31" s="3">
        <v>70.099999999999994</v>
      </c>
      <c r="F31" s="3">
        <f t="shared" si="0"/>
        <v>427.60999999999996</v>
      </c>
      <c r="G31" s="3">
        <f t="shared" si="1"/>
        <v>252.35999999999999</v>
      </c>
      <c r="H31" s="3">
        <f t="shared" si="2"/>
        <v>4914.0099999999993</v>
      </c>
      <c r="I31" s="3">
        <f t="shared" si="3"/>
        <v>37.209999999999994</v>
      </c>
      <c r="J31" s="3">
        <f t="shared" si="4"/>
        <v>12.96</v>
      </c>
      <c r="K31" s="3">
        <f t="shared" si="5"/>
        <v>21.96</v>
      </c>
      <c r="M31" s="24"/>
      <c r="N31" s="13"/>
      <c r="O31" s="21"/>
      <c r="P31" s="14"/>
    </row>
    <row r="32" spans="2:23" x14ac:dyDescent="0.25">
      <c r="B32" s="3">
        <v>24</v>
      </c>
      <c r="C32" s="3">
        <v>4.7</v>
      </c>
      <c r="D32" s="3">
        <v>2.7</v>
      </c>
      <c r="E32" s="3">
        <v>74.2</v>
      </c>
      <c r="F32" s="3">
        <f t="shared" si="0"/>
        <v>348.74</v>
      </c>
      <c r="G32" s="3">
        <f t="shared" si="1"/>
        <v>200.34000000000003</v>
      </c>
      <c r="H32" s="3">
        <f t="shared" si="2"/>
        <v>5505.64</v>
      </c>
      <c r="I32" s="3">
        <f t="shared" si="3"/>
        <v>22.090000000000003</v>
      </c>
      <c r="J32" s="3">
        <f t="shared" si="4"/>
        <v>7.2900000000000009</v>
      </c>
      <c r="K32" s="3">
        <f t="shared" si="5"/>
        <v>12.690000000000001</v>
      </c>
      <c r="M32" s="1"/>
      <c r="O32" s="1"/>
    </row>
    <row r="33" spans="2:24" x14ac:dyDescent="0.25">
      <c r="B33" s="3">
        <v>25</v>
      </c>
      <c r="C33" s="3">
        <v>5.6</v>
      </c>
      <c r="D33" s="3">
        <v>3.2</v>
      </c>
      <c r="E33" s="3">
        <v>71.5</v>
      </c>
      <c r="F33" s="3">
        <f t="shared" si="0"/>
        <v>400.4</v>
      </c>
      <c r="G33" s="3">
        <f t="shared" si="1"/>
        <v>228.8</v>
      </c>
      <c r="H33" s="3">
        <f t="shared" si="2"/>
        <v>5112.25</v>
      </c>
      <c r="I33" s="3">
        <f t="shared" si="3"/>
        <v>31.359999999999996</v>
      </c>
      <c r="J33" s="3">
        <f t="shared" si="4"/>
        <v>10.240000000000002</v>
      </c>
      <c r="K33" s="3">
        <f t="shared" si="5"/>
        <v>17.919999999999998</v>
      </c>
      <c r="M33" s="23"/>
      <c r="N33" s="7"/>
      <c r="O33" s="18"/>
      <c r="P33" s="8"/>
      <c r="R33" s="6"/>
      <c r="S33" s="7"/>
      <c r="T33" s="7"/>
      <c r="U33" s="7"/>
      <c r="V33" s="8"/>
    </row>
    <row r="34" spans="2:24" x14ac:dyDescent="0.25">
      <c r="B34" s="3">
        <v>26</v>
      </c>
      <c r="C34" s="3">
        <v>5</v>
      </c>
      <c r="D34" s="3">
        <v>2.9</v>
      </c>
      <c r="E34" s="3">
        <v>73.400000000000006</v>
      </c>
      <c r="F34" s="3">
        <f t="shared" si="0"/>
        <v>367</v>
      </c>
      <c r="G34" s="3">
        <f t="shared" si="1"/>
        <v>212.86</v>
      </c>
      <c r="H34" s="3">
        <f t="shared" si="2"/>
        <v>5387.56</v>
      </c>
      <c r="I34" s="3">
        <f t="shared" si="3"/>
        <v>25</v>
      </c>
      <c r="J34" s="3">
        <f t="shared" si="4"/>
        <v>8.41</v>
      </c>
      <c r="K34" s="3">
        <f t="shared" si="5"/>
        <v>14.5</v>
      </c>
      <c r="M34" s="20"/>
      <c r="N34" s="27"/>
      <c r="O34" s="28"/>
      <c r="P34" s="10"/>
      <c r="R34" s="30"/>
      <c r="S34" s="27"/>
      <c r="T34" s="27"/>
      <c r="U34" s="27"/>
      <c r="V34" s="10"/>
    </row>
    <row r="35" spans="2:24" x14ac:dyDescent="0.25">
      <c r="B35" s="3">
        <v>27</v>
      </c>
      <c r="C35" s="3">
        <v>6.3</v>
      </c>
      <c r="D35" s="3">
        <v>3.7</v>
      </c>
      <c r="E35" s="3">
        <v>69.599999999999994</v>
      </c>
      <c r="F35" s="3">
        <f t="shared" si="0"/>
        <v>438.47999999999996</v>
      </c>
      <c r="G35" s="3">
        <f t="shared" si="1"/>
        <v>257.52</v>
      </c>
      <c r="H35" s="3">
        <f t="shared" si="2"/>
        <v>4844.1599999999989</v>
      </c>
      <c r="I35" s="3">
        <f t="shared" si="3"/>
        <v>39.69</v>
      </c>
      <c r="J35" s="3">
        <f t="shared" si="4"/>
        <v>13.690000000000001</v>
      </c>
      <c r="K35" s="3">
        <f t="shared" si="5"/>
        <v>23.31</v>
      </c>
      <c r="M35" s="20"/>
      <c r="N35" s="27"/>
      <c r="O35" s="28"/>
      <c r="P35" s="10"/>
      <c r="R35" s="9"/>
      <c r="S35" s="27"/>
      <c r="T35" s="27"/>
      <c r="U35" s="27"/>
      <c r="V35" s="10"/>
    </row>
    <row r="36" spans="2:24" x14ac:dyDescent="0.25">
      <c r="B36" s="3">
        <v>28</v>
      </c>
      <c r="C36" s="3">
        <v>4.5</v>
      </c>
      <c r="D36" s="3">
        <v>2.5</v>
      </c>
      <c r="E36" s="3">
        <v>74.8</v>
      </c>
      <c r="F36" s="3">
        <f t="shared" si="0"/>
        <v>336.59999999999997</v>
      </c>
      <c r="G36" s="3">
        <f t="shared" si="1"/>
        <v>187</v>
      </c>
      <c r="H36" s="3">
        <f t="shared" si="2"/>
        <v>5595.04</v>
      </c>
      <c r="I36" s="3">
        <f t="shared" si="3"/>
        <v>20.25</v>
      </c>
      <c r="J36" s="3">
        <f t="shared" si="4"/>
        <v>6.25</v>
      </c>
      <c r="K36" s="3">
        <f t="shared" si="5"/>
        <v>11.25</v>
      </c>
      <c r="M36" s="20"/>
      <c r="N36" s="27"/>
      <c r="O36" s="28"/>
      <c r="P36" s="10"/>
      <c r="R36" s="9"/>
      <c r="S36" s="27"/>
      <c r="T36" s="27"/>
      <c r="U36" s="27"/>
      <c r="V36" s="10"/>
    </row>
    <row r="37" spans="2:24" x14ac:dyDescent="0.25">
      <c r="B37" s="3">
        <v>29</v>
      </c>
      <c r="C37" s="3">
        <v>5.4</v>
      </c>
      <c r="D37" s="3">
        <v>3.1</v>
      </c>
      <c r="E37" s="3">
        <v>72.2</v>
      </c>
      <c r="F37" s="3">
        <f t="shared" si="0"/>
        <v>389.88000000000005</v>
      </c>
      <c r="G37" s="3">
        <f t="shared" si="1"/>
        <v>223.82000000000002</v>
      </c>
      <c r="H37" s="3">
        <f t="shared" si="2"/>
        <v>5212.84</v>
      </c>
      <c r="I37" s="3">
        <f t="shared" si="3"/>
        <v>29.160000000000004</v>
      </c>
      <c r="J37" s="3">
        <f t="shared" si="4"/>
        <v>9.6100000000000012</v>
      </c>
      <c r="K37" s="3">
        <f t="shared" si="5"/>
        <v>16.740000000000002</v>
      </c>
      <c r="M37" s="20"/>
      <c r="N37" s="27"/>
      <c r="O37" s="28"/>
      <c r="P37" s="10"/>
      <c r="R37" s="9"/>
      <c r="S37" s="27"/>
      <c r="T37" s="27"/>
      <c r="U37" s="27"/>
      <c r="V37" s="10"/>
      <c r="W37" s="9"/>
    </row>
    <row r="38" spans="2:24" x14ac:dyDescent="0.25">
      <c r="B38" s="3">
        <v>30</v>
      </c>
      <c r="C38" s="3">
        <v>5.7</v>
      </c>
      <c r="D38" s="3">
        <v>3.3</v>
      </c>
      <c r="E38" s="3">
        <v>71.099999999999994</v>
      </c>
      <c r="F38" s="3">
        <f t="shared" si="0"/>
        <v>405.27</v>
      </c>
      <c r="G38" s="3">
        <f t="shared" si="1"/>
        <v>234.62999999999997</v>
      </c>
      <c r="H38" s="3">
        <f t="shared" si="2"/>
        <v>5055.2099999999991</v>
      </c>
      <c r="I38" s="3">
        <f t="shared" si="3"/>
        <v>32.49</v>
      </c>
      <c r="J38" s="3">
        <f t="shared" si="4"/>
        <v>10.889999999999999</v>
      </c>
      <c r="K38" s="3">
        <f t="shared" si="5"/>
        <v>18.809999999999999</v>
      </c>
      <c r="M38" s="20"/>
      <c r="N38" s="27"/>
      <c r="O38" s="28"/>
      <c r="P38" s="10"/>
      <c r="R38" s="9"/>
      <c r="S38" s="27"/>
      <c r="T38" s="27"/>
      <c r="U38" s="27"/>
      <c r="V38" s="10"/>
    </row>
    <row r="39" spans="2:24" x14ac:dyDescent="0.25">
      <c r="B39" s="3">
        <v>31</v>
      </c>
      <c r="C39" s="3">
        <v>6</v>
      </c>
      <c r="D39" s="3">
        <v>3.4</v>
      </c>
      <c r="E39" s="3">
        <v>70.400000000000006</v>
      </c>
      <c r="F39" s="3">
        <f t="shared" si="0"/>
        <v>422.40000000000003</v>
      </c>
      <c r="G39" s="3">
        <f t="shared" si="1"/>
        <v>239.36</v>
      </c>
      <c r="H39" s="3">
        <f t="shared" si="2"/>
        <v>4956.1600000000008</v>
      </c>
      <c r="I39" s="3">
        <f t="shared" si="3"/>
        <v>36</v>
      </c>
      <c r="J39" s="3">
        <f t="shared" si="4"/>
        <v>11.559999999999999</v>
      </c>
      <c r="K39" s="3">
        <f t="shared" si="5"/>
        <v>20.399999999999999</v>
      </c>
      <c r="M39" s="24"/>
      <c r="N39" s="13"/>
      <c r="O39" s="21"/>
      <c r="P39" s="14"/>
      <c r="R39" s="9"/>
      <c r="S39" s="27"/>
      <c r="T39" s="27"/>
      <c r="U39" s="27"/>
      <c r="V39" s="10"/>
    </row>
    <row r="40" spans="2:24" x14ac:dyDescent="0.25">
      <c r="B40" s="3">
        <v>32</v>
      </c>
      <c r="C40" s="3">
        <v>4.5999999999999996</v>
      </c>
      <c r="D40" s="3">
        <v>2.6</v>
      </c>
      <c r="E40" s="3">
        <v>74.599999999999994</v>
      </c>
      <c r="F40" s="3">
        <f t="shared" si="0"/>
        <v>343.15999999999997</v>
      </c>
      <c r="G40" s="3">
        <f t="shared" si="1"/>
        <v>193.95999999999998</v>
      </c>
      <c r="H40" s="3">
        <f t="shared" si="2"/>
        <v>5565.1599999999989</v>
      </c>
      <c r="I40" s="3">
        <f t="shared" si="3"/>
        <v>21.159999999999997</v>
      </c>
      <c r="J40" s="3">
        <f t="shared" si="4"/>
        <v>6.7600000000000007</v>
      </c>
      <c r="K40" s="3">
        <f t="shared" si="5"/>
        <v>11.959999999999999</v>
      </c>
      <c r="M40" s="1"/>
      <c r="O40" s="1"/>
      <c r="Q40" s="27"/>
      <c r="R40" s="12"/>
      <c r="S40" s="13"/>
      <c r="T40" s="13"/>
      <c r="U40" s="13"/>
      <c r="V40" s="13"/>
      <c r="W40" s="27"/>
      <c r="X40" s="27"/>
    </row>
    <row r="41" spans="2:24" ht="20.25" customHeight="1" x14ac:dyDescent="0.25">
      <c r="B41" s="3" t="s">
        <v>6</v>
      </c>
      <c r="C41" s="3">
        <f t="shared" ref="C41:K41" si="6">SUM(C9:C40)</f>
        <v>171.89999999999998</v>
      </c>
      <c r="D41" s="3">
        <f t="shared" si="6"/>
        <v>98.9</v>
      </c>
      <c r="E41" s="3">
        <f t="shared" si="6"/>
        <v>2307.2999999999997</v>
      </c>
      <c r="F41" s="3">
        <f>SUM(F9:F40)</f>
        <v>12368.509999999998</v>
      </c>
      <c r="G41" s="3">
        <f t="shared" si="6"/>
        <v>7115.71</v>
      </c>
      <c r="H41" s="3">
        <f t="shared" si="6"/>
        <v>166440.71</v>
      </c>
      <c r="I41" s="3">
        <f t="shared" si="6"/>
        <v>932.3900000000001</v>
      </c>
      <c r="J41" s="3">
        <f t="shared" si="6"/>
        <v>308.83000000000004</v>
      </c>
      <c r="K41" s="3">
        <f t="shared" si="6"/>
        <v>536.5100000000001</v>
      </c>
      <c r="M41" s="32" t="s">
        <v>22</v>
      </c>
      <c r="N41" s="32" t="s">
        <v>23</v>
      </c>
      <c r="O41" s="33" t="s">
        <v>24</v>
      </c>
      <c r="Q41" s="27"/>
      <c r="U41" s="27"/>
      <c r="V41" s="27"/>
      <c r="W41" s="61"/>
      <c r="X41" s="27"/>
    </row>
    <row r="42" spans="2:24" x14ac:dyDescent="0.25">
      <c r="B42" s="4"/>
      <c r="C42" s="4"/>
      <c r="D42" s="4"/>
      <c r="M42" s="1"/>
      <c r="O42" s="1"/>
      <c r="Q42" s="27"/>
      <c r="R42" s="27"/>
      <c r="W42" s="27"/>
    </row>
    <row r="43" spans="2:24" x14ac:dyDescent="0.25">
      <c r="E43" s="15"/>
      <c r="M43" s="35" t="s">
        <v>79</v>
      </c>
      <c r="N43" s="36"/>
      <c r="O43" s="37"/>
      <c r="Q43" s="27"/>
      <c r="R43" s="27"/>
    </row>
    <row r="44" spans="2:24" x14ac:dyDescent="0.25">
      <c r="M44" s="1"/>
      <c r="O44" s="1"/>
      <c r="Q44" s="27"/>
      <c r="R44" s="27"/>
      <c r="S44" s="29"/>
      <c r="X44" s="29"/>
    </row>
    <row r="45" spans="2:24" x14ac:dyDescent="0.25">
      <c r="M45" s="105" t="s">
        <v>25</v>
      </c>
      <c r="N45" s="106"/>
      <c r="O45" s="107"/>
      <c r="Q45" s="27"/>
    </row>
    <row r="46" spans="2:24" x14ac:dyDescent="0.25">
      <c r="M46" s="4" t="s">
        <v>26</v>
      </c>
      <c r="O46" s="1"/>
    </row>
    <row r="47" spans="2:24" x14ac:dyDescent="0.25">
      <c r="M47" s="1"/>
      <c r="O47" s="1"/>
    </row>
    <row r="48" spans="2:24" x14ac:dyDescent="0.25">
      <c r="M48" s="1"/>
      <c r="O48" s="1"/>
    </row>
    <row r="49" spans="12:24" x14ac:dyDescent="0.25">
      <c r="M49" s="4" t="s">
        <v>27</v>
      </c>
    </row>
    <row r="52" spans="12:24" x14ac:dyDescent="0.25">
      <c r="M52" s="4" t="s">
        <v>34</v>
      </c>
    </row>
    <row r="55" spans="12:24" x14ac:dyDescent="0.25">
      <c r="M55" s="104" t="s">
        <v>31</v>
      </c>
      <c r="N55" s="106"/>
      <c r="O55" s="106"/>
      <c r="P55" s="106"/>
    </row>
    <row r="57" spans="12:24" x14ac:dyDescent="0.25">
      <c r="P57" s="41" t="s">
        <v>33</v>
      </c>
      <c r="Q57" s="71">
        <v>0.215</v>
      </c>
      <c r="R57" s="7"/>
      <c r="S57" s="8"/>
      <c r="T57" s="27"/>
      <c r="U57" s="27"/>
    </row>
    <row r="58" spans="12:24" x14ac:dyDescent="0.25">
      <c r="P58" s="9"/>
      <c r="Q58" s="27"/>
      <c r="R58" s="27"/>
      <c r="S58" s="10"/>
      <c r="T58" s="27"/>
      <c r="U58" s="27"/>
    </row>
    <row r="59" spans="12:24" x14ac:dyDescent="0.25">
      <c r="M59" s="39" t="s">
        <v>33</v>
      </c>
      <c r="N59" s="100" t="s">
        <v>36</v>
      </c>
      <c r="O59" s="100"/>
      <c r="P59" s="9"/>
      <c r="Q59" s="27"/>
      <c r="R59" s="27"/>
      <c r="S59" s="10"/>
      <c r="T59" s="27"/>
      <c r="U59" s="27"/>
    </row>
    <row r="60" spans="12:24" x14ac:dyDescent="0.25">
      <c r="N60" s="94">
        <v>166440.70000000001</v>
      </c>
      <c r="O60" s="94"/>
      <c r="P60" s="12"/>
      <c r="Q60" s="13"/>
      <c r="R60" s="13"/>
      <c r="S60" s="14"/>
      <c r="T60" s="27"/>
      <c r="U60" s="27"/>
      <c r="X60" s="25"/>
    </row>
    <row r="61" spans="12:24" x14ac:dyDescent="0.25">
      <c r="M61" s="38" t="s">
        <v>32</v>
      </c>
      <c r="N61" s="1" t="s">
        <v>35</v>
      </c>
      <c r="O61" s="31"/>
    </row>
    <row r="62" spans="12:24" x14ac:dyDescent="0.25">
      <c r="N62" s="1">
        <v>166440.70000000001</v>
      </c>
      <c r="O62" s="1"/>
    </row>
    <row r="63" spans="12:24" x14ac:dyDescent="0.25">
      <c r="M63" s="39" t="s">
        <v>33</v>
      </c>
      <c r="N63" s="1">
        <v>35808</v>
      </c>
    </row>
    <row r="64" spans="12:24" x14ac:dyDescent="0.25">
      <c r="L64" s="5"/>
      <c r="N64" s="1">
        <v>166440.70000000001</v>
      </c>
      <c r="V64" s="27"/>
    </row>
    <row r="65" spans="13:22" x14ac:dyDescent="0.25">
      <c r="M65" s="39" t="s">
        <v>33</v>
      </c>
      <c r="N65" s="40">
        <v>0.21510000000000001</v>
      </c>
    </row>
    <row r="67" spans="13:22" x14ac:dyDescent="0.25">
      <c r="M67" s="104" t="s">
        <v>37</v>
      </c>
      <c r="N67" s="106"/>
      <c r="O67" s="106"/>
      <c r="P67" s="6"/>
      <c r="Q67" s="7"/>
      <c r="R67" s="7"/>
      <c r="S67" s="8"/>
      <c r="T67" s="27"/>
      <c r="U67" s="27"/>
      <c r="V67" s="27"/>
    </row>
    <row r="68" spans="13:22" x14ac:dyDescent="0.25">
      <c r="P68" s="9" t="s">
        <v>39</v>
      </c>
      <c r="Q68" s="27"/>
      <c r="R68" s="27"/>
      <c r="S68" s="10"/>
      <c r="T68" s="27"/>
      <c r="U68" s="27"/>
      <c r="V68" s="27"/>
    </row>
    <row r="69" spans="13:22" x14ac:dyDescent="0.25">
      <c r="P69" s="9"/>
      <c r="Q69" s="27"/>
      <c r="R69" s="27"/>
      <c r="S69" s="10"/>
      <c r="T69" s="27"/>
      <c r="U69" s="27"/>
      <c r="V69" s="70"/>
    </row>
    <row r="70" spans="13:22" x14ac:dyDescent="0.25">
      <c r="P70" s="9"/>
      <c r="Q70" s="27"/>
      <c r="R70" s="27"/>
      <c r="S70" s="10"/>
      <c r="T70" s="27"/>
      <c r="U70" s="27"/>
      <c r="V70" s="27"/>
    </row>
    <row r="71" spans="13:22" x14ac:dyDescent="0.25">
      <c r="P71" s="9" t="s">
        <v>39</v>
      </c>
      <c r="Q71" s="27"/>
      <c r="R71" s="27"/>
      <c r="S71" s="10"/>
      <c r="T71" s="27"/>
      <c r="U71" s="27"/>
      <c r="V71" s="27"/>
    </row>
    <row r="72" spans="13:22" x14ac:dyDescent="0.25">
      <c r="P72" s="9"/>
      <c r="Q72" s="27"/>
      <c r="R72" s="27"/>
      <c r="S72" s="10"/>
      <c r="T72" s="27"/>
      <c r="U72" s="27"/>
      <c r="V72" s="27"/>
    </row>
    <row r="73" spans="13:22" x14ac:dyDescent="0.25">
      <c r="P73" s="101" t="s">
        <v>52</v>
      </c>
      <c r="Q73" s="102"/>
      <c r="R73" s="13"/>
      <c r="S73" s="14"/>
      <c r="T73" s="27"/>
      <c r="U73" s="27"/>
      <c r="V73" s="27"/>
    </row>
    <row r="76" spans="13:22" x14ac:dyDescent="0.25">
      <c r="P76" s="6" t="s">
        <v>40</v>
      </c>
      <c r="Q76" s="7"/>
      <c r="R76" s="7"/>
      <c r="S76" s="8"/>
      <c r="T76" s="27"/>
      <c r="U76" s="27"/>
      <c r="V76" s="27"/>
    </row>
    <row r="77" spans="13:22" x14ac:dyDescent="0.25">
      <c r="P77" s="9"/>
      <c r="Q77" s="27"/>
      <c r="R77" s="27"/>
      <c r="S77" s="10"/>
      <c r="T77" s="27"/>
      <c r="U77" s="27"/>
      <c r="V77" s="27"/>
    </row>
    <row r="78" spans="13:22" x14ac:dyDescent="0.25">
      <c r="P78" s="9"/>
      <c r="Q78" s="27"/>
      <c r="R78" s="27"/>
      <c r="S78" s="10"/>
      <c r="T78" s="27"/>
      <c r="U78" s="27"/>
      <c r="V78" s="27"/>
    </row>
    <row r="79" spans="13:22" x14ac:dyDescent="0.25">
      <c r="P79" s="9" t="s">
        <v>40</v>
      </c>
      <c r="Q79" s="27"/>
      <c r="R79" s="27"/>
      <c r="S79" s="10"/>
      <c r="T79" s="27"/>
      <c r="U79" s="27"/>
      <c r="V79" s="27"/>
    </row>
    <row r="80" spans="13:22" x14ac:dyDescent="0.25">
      <c r="P80" s="101" t="s">
        <v>41</v>
      </c>
      <c r="Q80" s="102"/>
      <c r="R80" s="13"/>
      <c r="S80" s="14"/>
      <c r="T80" s="27"/>
      <c r="U80" s="27"/>
      <c r="V80" s="27"/>
    </row>
    <row r="81" spans="13:22" x14ac:dyDescent="0.25">
      <c r="S81" s="26"/>
    </row>
    <row r="83" spans="13:22" x14ac:dyDescent="0.25">
      <c r="P83" s="6" t="s">
        <v>42</v>
      </c>
      <c r="Q83" s="7"/>
      <c r="R83" s="7"/>
      <c r="S83" s="8"/>
      <c r="T83" s="27"/>
      <c r="U83" s="27"/>
    </row>
    <row r="84" spans="13:22" x14ac:dyDescent="0.25">
      <c r="P84" s="9"/>
      <c r="Q84" s="27"/>
      <c r="R84" s="27"/>
      <c r="S84" s="10"/>
      <c r="T84" s="27"/>
      <c r="U84" s="27"/>
    </row>
    <row r="85" spans="13:22" x14ac:dyDescent="0.25">
      <c r="P85" s="9"/>
      <c r="Q85" s="27"/>
      <c r="R85" s="27"/>
      <c r="S85" s="10"/>
      <c r="T85" s="27"/>
      <c r="U85" s="27"/>
    </row>
    <row r="86" spans="13:22" x14ac:dyDescent="0.25">
      <c r="P86" s="9" t="s">
        <v>43</v>
      </c>
      <c r="Q86" s="27"/>
      <c r="R86" s="27"/>
      <c r="S86" s="10"/>
      <c r="T86" s="27"/>
      <c r="U86" s="27"/>
    </row>
    <row r="87" spans="13:22" x14ac:dyDescent="0.25">
      <c r="P87" s="42" t="s">
        <v>44</v>
      </c>
      <c r="Q87" s="13"/>
      <c r="R87" s="13"/>
      <c r="S87" s="14"/>
      <c r="T87" s="27"/>
      <c r="U87" s="27"/>
    </row>
    <row r="89" spans="13:22" x14ac:dyDescent="0.25">
      <c r="M89" s="4" t="s">
        <v>45</v>
      </c>
      <c r="N89" s="4"/>
      <c r="O89" s="4"/>
      <c r="P89" s="4"/>
      <c r="Q89" s="4"/>
      <c r="R89" s="4"/>
      <c r="S89" s="4"/>
    </row>
    <row r="90" spans="13:22" x14ac:dyDescent="0.25">
      <c r="M90" s="4" t="s">
        <v>46</v>
      </c>
      <c r="N90" s="4"/>
      <c r="O90" s="4"/>
      <c r="P90" s="4"/>
      <c r="Q90" s="4" t="s">
        <v>50</v>
      </c>
      <c r="V90" s="4" t="s">
        <v>56</v>
      </c>
    </row>
    <row r="92" spans="13:22" ht="18.75" x14ac:dyDescent="0.35">
      <c r="M92" t="s">
        <v>47</v>
      </c>
      <c r="Q92" s="44" t="s">
        <v>51</v>
      </c>
      <c r="V92" s="44" t="s">
        <v>57</v>
      </c>
    </row>
    <row r="95" spans="13:22" ht="18.75" x14ac:dyDescent="0.35">
      <c r="M95" t="s">
        <v>47</v>
      </c>
      <c r="Q95" s="44" t="s">
        <v>51</v>
      </c>
      <c r="V95" s="44" t="s">
        <v>57</v>
      </c>
    </row>
    <row r="98" spans="13:46" x14ac:dyDescent="0.25">
      <c r="M98" t="s">
        <v>48</v>
      </c>
      <c r="Q98" t="s">
        <v>53</v>
      </c>
      <c r="V98" t="s">
        <v>58</v>
      </c>
    </row>
    <row r="99" spans="13:46" x14ac:dyDescent="0.25">
      <c r="M99" t="s">
        <v>49</v>
      </c>
      <c r="Q99" t="s">
        <v>54</v>
      </c>
      <c r="V99" t="s">
        <v>59</v>
      </c>
    </row>
    <row r="100" spans="13:46" x14ac:dyDescent="0.25">
      <c r="M100" s="43" t="s">
        <v>102</v>
      </c>
      <c r="Q100" s="43" t="s">
        <v>55</v>
      </c>
      <c r="R100" s="43"/>
      <c r="V100" s="43" t="s">
        <v>60</v>
      </c>
      <c r="W100" s="43"/>
    </row>
    <row r="102" spans="13:46" ht="18.75" customHeight="1" x14ac:dyDescent="0.25">
      <c r="M102" s="104" t="s">
        <v>61</v>
      </c>
      <c r="N102" s="106"/>
      <c r="O102" s="106"/>
    </row>
    <row r="103" spans="13:46" ht="12.75" customHeight="1" x14ac:dyDescent="0.25">
      <c r="M103" s="4"/>
    </row>
    <row r="104" spans="13:46" ht="12.75" customHeight="1" x14ac:dyDescent="0.25">
      <c r="M104" s="35" t="s">
        <v>80</v>
      </c>
      <c r="N104" s="76"/>
    </row>
    <row r="105" spans="13:46" ht="17.25" customHeight="1" x14ac:dyDescent="0.25"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5"/>
    </row>
    <row r="106" spans="13:46" ht="31.5" x14ac:dyDescent="0.25">
      <c r="M106" s="68" t="s">
        <v>2</v>
      </c>
      <c r="N106" s="69" t="s">
        <v>8</v>
      </c>
      <c r="O106" s="69" t="s">
        <v>63</v>
      </c>
      <c r="P106" s="69" t="s">
        <v>3</v>
      </c>
      <c r="Q106" s="69" t="s">
        <v>7</v>
      </c>
      <c r="R106" s="69" t="s">
        <v>10</v>
      </c>
      <c r="S106" s="69" t="s">
        <v>11</v>
      </c>
      <c r="T106" s="69" t="s">
        <v>12</v>
      </c>
      <c r="U106" s="69" t="s">
        <v>13</v>
      </c>
      <c r="V106" s="69" t="s">
        <v>14</v>
      </c>
      <c r="W106" s="69" t="s">
        <v>74</v>
      </c>
      <c r="X106" s="69" t="s">
        <v>72</v>
      </c>
      <c r="Y106" s="69" t="s">
        <v>73</v>
      </c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6"/>
    </row>
    <row r="107" spans="13:46" ht="15.75" x14ac:dyDescent="0.25">
      <c r="M107" s="63">
        <v>1</v>
      </c>
      <c r="N107" s="45">
        <v>5.2</v>
      </c>
      <c r="O107" s="45">
        <v>3.1</v>
      </c>
      <c r="P107" s="77">
        <v>72.5</v>
      </c>
      <c r="Q107" s="45">
        <v>377</v>
      </c>
      <c r="R107" s="45">
        <v>224.75</v>
      </c>
      <c r="S107" s="45">
        <v>5256.25</v>
      </c>
      <c r="T107" s="45">
        <v>27.040000000000003</v>
      </c>
      <c r="U107" s="45">
        <v>9.6100000000000012</v>
      </c>
      <c r="V107" s="45">
        <v>16.12</v>
      </c>
      <c r="W107" s="45">
        <f>87.66-(2.36*N107)+(0.93*O107)</f>
        <v>78.270999999999987</v>
      </c>
      <c r="X107" s="78">
        <f>(P107-W107)^2</f>
        <v>33.304440999999848</v>
      </c>
      <c r="Y107" s="81">
        <f>(P107-72.103125)^2</f>
        <v>0.1575097656249955</v>
      </c>
      <c r="Z107" s="82" t="s">
        <v>81</v>
      </c>
      <c r="AA107" s="83">
        <f>2307.3/32</f>
        <v>72.103125000000006</v>
      </c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6"/>
    </row>
    <row r="108" spans="13:46" ht="15.75" x14ac:dyDescent="0.25">
      <c r="M108" s="63">
        <v>2</v>
      </c>
      <c r="N108" s="45">
        <v>4.8</v>
      </c>
      <c r="O108" s="45">
        <v>2.9</v>
      </c>
      <c r="P108" s="45">
        <v>73</v>
      </c>
      <c r="Q108" s="45">
        <v>350.4</v>
      </c>
      <c r="R108" s="45">
        <v>211.7</v>
      </c>
      <c r="S108" s="45">
        <v>5329</v>
      </c>
      <c r="T108" s="45">
        <v>23.04</v>
      </c>
      <c r="U108" s="45">
        <v>8.41</v>
      </c>
      <c r="V108" s="45">
        <v>13.92</v>
      </c>
      <c r="W108" s="45">
        <f t="shared" ref="W108:W138" si="7">87.66-(2.36*N108)+(0.93*O108)</f>
        <v>79.028999999999996</v>
      </c>
      <c r="X108" s="78">
        <f>(P108-W108)^2</f>
        <v>36.348840999999958</v>
      </c>
      <c r="Y108" s="81">
        <f>(P108-72.103125)^2</f>
        <v>0.80438476562498984</v>
      </c>
      <c r="Z108" s="50"/>
      <c r="AA108" s="8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6"/>
    </row>
    <row r="109" spans="13:46" ht="15.75" x14ac:dyDescent="0.25">
      <c r="M109" s="63">
        <v>3</v>
      </c>
      <c r="N109" s="45">
        <v>5.6</v>
      </c>
      <c r="O109" s="45">
        <v>3.2</v>
      </c>
      <c r="P109" s="45">
        <v>71.8</v>
      </c>
      <c r="Q109" s="45">
        <v>402.08</v>
      </c>
      <c r="R109" s="45">
        <v>229.76</v>
      </c>
      <c r="S109" s="45">
        <v>5155.24</v>
      </c>
      <c r="T109" s="45">
        <v>31.359999999999996</v>
      </c>
      <c r="U109" s="45">
        <v>10.240000000000002</v>
      </c>
      <c r="V109" s="45">
        <v>17.919999999999998</v>
      </c>
      <c r="W109" s="45">
        <f t="shared" si="7"/>
        <v>77.42</v>
      </c>
      <c r="X109" s="78">
        <f t="shared" ref="X109:X138" si="8">(P109-W109)^2</f>
        <v>31.584400000000052</v>
      </c>
      <c r="Y109" s="81">
        <f t="shared" ref="Y109:Y138" si="9">(P109-72.103125)^2</f>
        <v>9.1884765625005166E-2</v>
      </c>
      <c r="Z109" s="50"/>
      <c r="AA109" s="80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6"/>
    </row>
    <row r="110" spans="13:46" ht="15.75" x14ac:dyDescent="0.25">
      <c r="M110" s="63">
        <v>4</v>
      </c>
      <c r="N110" s="46">
        <v>6.1</v>
      </c>
      <c r="O110" s="46">
        <v>3.4</v>
      </c>
      <c r="P110" s="46">
        <v>70.2</v>
      </c>
      <c r="Q110" s="46">
        <v>428.21999999999997</v>
      </c>
      <c r="R110" s="46">
        <v>238.68</v>
      </c>
      <c r="S110" s="46">
        <v>4928.04</v>
      </c>
      <c r="T110" s="46">
        <v>37.209999999999994</v>
      </c>
      <c r="U110" s="46">
        <v>11.559999999999999</v>
      </c>
      <c r="V110" s="46">
        <v>20.74</v>
      </c>
      <c r="W110" s="45">
        <f t="shared" si="7"/>
        <v>76.426000000000002</v>
      </c>
      <c r="X110" s="78">
        <f t="shared" si="8"/>
        <v>38.763075999999991</v>
      </c>
      <c r="Y110" s="81">
        <f t="shared" si="9"/>
        <v>3.6218847656250106</v>
      </c>
      <c r="Z110" s="50"/>
      <c r="AA110" s="80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6"/>
    </row>
    <row r="111" spans="13:46" ht="15.75" x14ac:dyDescent="0.25">
      <c r="M111" s="63">
        <v>5</v>
      </c>
      <c r="N111" s="46">
        <v>5.3</v>
      </c>
      <c r="O111" s="46">
        <v>3</v>
      </c>
      <c r="P111" s="46">
        <v>72.099999999999994</v>
      </c>
      <c r="Q111" s="46">
        <v>382.12999999999994</v>
      </c>
      <c r="R111" s="46">
        <v>216.29999999999998</v>
      </c>
      <c r="S111" s="46">
        <v>5198.4099999999989</v>
      </c>
      <c r="T111" s="46">
        <v>28.09</v>
      </c>
      <c r="U111" s="46">
        <v>9</v>
      </c>
      <c r="V111" s="46">
        <v>15.899999999999999</v>
      </c>
      <c r="W111" s="45">
        <f t="shared" si="7"/>
        <v>77.942000000000007</v>
      </c>
      <c r="X111" s="78">
        <f t="shared" si="8"/>
        <v>34.128964000000153</v>
      </c>
      <c r="Y111" s="81">
        <f>(P111-72.103125)^2</f>
        <v>9.7656250000710544E-6</v>
      </c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6"/>
    </row>
    <row r="112" spans="13:46" ht="15.75" x14ac:dyDescent="0.25">
      <c r="M112" s="63">
        <v>6</v>
      </c>
      <c r="N112" s="46">
        <v>4.9000000000000004</v>
      </c>
      <c r="O112" s="46">
        <v>2.8</v>
      </c>
      <c r="P112" s="46">
        <v>73.5</v>
      </c>
      <c r="Q112" s="46">
        <v>360.15000000000003</v>
      </c>
      <c r="R112" s="46">
        <v>205.79999999999998</v>
      </c>
      <c r="S112" s="46">
        <v>5402.25</v>
      </c>
      <c r="T112" s="46">
        <v>24.010000000000005</v>
      </c>
      <c r="U112" s="46">
        <v>7.839999999999999</v>
      </c>
      <c r="V112" s="46">
        <v>13.72</v>
      </c>
      <c r="W112" s="45">
        <f t="shared" si="7"/>
        <v>78.7</v>
      </c>
      <c r="X112" s="78">
        <f t="shared" si="8"/>
        <v>27.040000000000031</v>
      </c>
      <c r="Y112" s="81">
        <f t="shared" si="9"/>
        <v>1.9512597656249842</v>
      </c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6"/>
    </row>
    <row r="113" spans="13:46" ht="15.75" x14ac:dyDescent="0.25">
      <c r="M113" s="63">
        <v>7</v>
      </c>
      <c r="N113" s="46">
        <v>6</v>
      </c>
      <c r="O113" s="46">
        <v>3.5</v>
      </c>
      <c r="P113" s="46">
        <v>70</v>
      </c>
      <c r="Q113" s="46">
        <v>420</v>
      </c>
      <c r="R113" s="46">
        <v>245</v>
      </c>
      <c r="S113" s="46">
        <v>4900</v>
      </c>
      <c r="T113" s="46">
        <v>36</v>
      </c>
      <c r="U113" s="46">
        <v>12.25</v>
      </c>
      <c r="V113" s="46">
        <v>21</v>
      </c>
      <c r="W113" s="45">
        <f t="shared" si="7"/>
        <v>76.754999999999995</v>
      </c>
      <c r="X113" s="78">
        <f t="shared" si="8"/>
        <v>45.630024999999939</v>
      </c>
      <c r="Y113" s="81">
        <f t="shared" si="9"/>
        <v>4.4231347656250239</v>
      </c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6"/>
    </row>
    <row r="114" spans="13:46" ht="15.75" x14ac:dyDescent="0.25">
      <c r="M114" s="63">
        <v>8</v>
      </c>
      <c r="N114" s="46">
        <v>5.8</v>
      </c>
      <c r="O114" s="46">
        <v>3.3</v>
      </c>
      <c r="P114" s="46">
        <v>70.5</v>
      </c>
      <c r="Q114" s="46">
        <v>408.9</v>
      </c>
      <c r="R114" s="46">
        <v>232.64999999999998</v>
      </c>
      <c r="S114" s="46">
        <v>4970.25</v>
      </c>
      <c r="T114" s="46">
        <v>33.64</v>
      </c>
      <c r="U114" s="46">
        <v>10.889999999999999</v>
      </c>
      <c r="V114" s="46">
        <v>19.139999999999997</v>
      </c>
      <c r="W114" s="45">
        <f t="shared" si="7"/>
        <v>77.040999999999997</v>
      </c>
      <c r="X114" s="78">
        <f t="shared" si="8"/>
        <v>42.784680999999956</v>
      </c>
      <c r="Y114" s="81">
        <f t="shared" si="9"/>
        <v>2.5700097656250183</v>
      </c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6"/>
    </row>
    <row r="115" spans="13:46" ht="15.75" x14ac:dyDescent="0.25">
      <c r="M115" s="63">
        <v>9</v>
      </c>
      <c r="N115" s="46">
        <v>4.7</v>
      </c>
      <c r="O115" s="46">
        <v>2.7</v>
      </c>
      <c r="P115" s="46">
        <v>74</v>
      </c>
      <c r="Q115" s="46">
        <v>347.8</v>
      </c>
      <c r="R115" s="46">
        <v>199.8</v>
      </c>
      <c r="S115" s="46">
        <v>5476</v>
      </c>
      <c r="T115" s="46">
        <v>22.090000000000003</v>
      </c>
      <c r="U115" s="46">
        <v>7.2900000000000009</v>
      </c>
      <c r="V115" s="46">
        <v>12.690000000000001</v>
      </c>
      <c r="W115" s="45">
        <f t="shared" si="7"/>
        <v>79.078999999999994</v>
      </c>
      <c r="X115" s="78">
        <f t="shared" si="8"/>
        <v>25.796240999999934</v>
      </c>
      <c r="Y115" s="81">
        <f t="shared" si="9"/>
        <v>3.5981347656249785</v>
      </c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7"/>
    </row>
    <row r="116" spans="13:46" ht="15.75" x14ac:dyDescent="0.25">
      <c r="M116" s="64">
        <v>10</v>
      </c>
      <c r="N116" s="47">
        <v>5.5</v>
      </c>
      <c r="O116" s="47">
        <v>3.1</v>
      </c>
      <c r="P116" s="47">
        <v>71.2</v>
      </c>
      <c r="Q116" s="47">
        <v>391.6</v>
      </c>
      <c r="R116" s="47">
        <v>220.72000000000003</v>
      </c>
      <c r="S116" s="47">
        <v>5069.4400000000005</v>
      </c>
      <c r="T116" s="47">
        <v>30.25</v>
      </c>
      <c r="U116" s="47">
        <v>9.6100000000000012</v>
      </c>
      <c r="V116" s="47">
        <v>17.05</v>
      </c>
      <c r="W116" s="45">
        <f t="shared" si="7"/>
        <v>77.562999999999988</v>
      </c>
      <c r="X116" s="78">
        <f t="shared" si="8"/>
        <v>40.487768999999815</v>
      </c>
      <c r="Y116" s="81">
        <f t="shared" si="9"/>
        <v>0.81563476562500514</v>
      </c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7"/>
    </row>
    <row r="117" spans="13:46" ht="15.75" x14ac:dyDescent="0.25">
      <c r="M117" s="65">
        <v>11</v>
      </c>
      <c r="N117" s="48">
        <v>4.9000000000000004</v>
      </c>
      <c r="O117" s="48">
        <v>2.8</v>
      </c>
      <c r="P117" s="48">
        <v>73.599999999999994</v>
      </c>
      <c r="Q117" s="48">
        <v>360.64</v>
      </c>
      <c r="R117" s="48">
        <v>206.07999999999998</v>
      </c>
      <c r="S117" s="48">
        <v>5416.9599999999991</v>
      </c>
      <c r="T117" s="48">
        <v>24.010000000000005</v>
      </c>
      <c r="U117" s="48">
        <v>7.839999999999999</v>
      </c>
      <c r="V117" s="48">
        <v>13.72</v>
      </c>
      <c r="W117" s="45">
        <f t="shared" si="7"/>
        <v>78.7</v>
      </c>
      <c r="X117" s="78">
        <f t="shared" si="8"/>
        <v>26.010000000000087</v>
      </c>
      <c r="Y117" s="81">
        <f t="shared" si="9"/>
        <v>2.2406347656249661</v>
      </c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8"/>
    </row>
    <row r="118" spans="13:46" ht="15.75" x14ac:dyDescent="0.25">
      <c r="M118" s="66">
        <v>12</v>
      </c>
      <c r="N118" s="49">
        <v>5.7</v>
      </c>
      <c r="O118" s="49">
        <v>3.2</v>
      </c>
      <c r="P118" s="49">
        <v>71</v>
      </c>
      <c r="Q118" s="49">
        <v>404.7</v>
      </c>
      <c r="R118" s="49">
        <v>227.20000000000002</v>
      </c>
      <c r="S118" s="49">
        <v>5041</v>
      </c>
      <c r="T118" s="49">
        <v>32.49</v>
      </c>
      <c r="U118" s="49">
        <v>10.240000000000002</v>
      </c>
      <c r="V118" s="49">
        <v>18.240000000000002</v>
      </c>
      <c r="W118" s="45">
        <f t="shared" si="7"/>
        <v>77.183999999999997</v>
      </c>
      <c r="X118" s="78">
        <f t="shared" si="8"/>
        <v>38.24185599999997</v>
      </c>
      <c r="Y118" s="81">
        <f t="shared" si="9"/>
        <v>1.2168847656250126</v>
      </c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59"/>
    </row>
    <row r="119" spans="13:46" ht="15.75" x14ac:dyDescent="0.25">
      <c r="M119" s="67">
        <v>13</v>
      </c>
      <c r="N119" s="3">
        <v>5.4</v>
      </c>
      <c r="O119" s="3">
        <v>3</v>
      </c>
      <c r="P119" s="3">
        <v>72</v>
      </c>
      <c r="Q119" s="3">
        <v>388.8</v>
      </c>
      <c r="R119" s="3">
        <v>216</v>
      </c>
      <c r="S119" s="3">
        <v>5184</v>
      </c>
      <c r="T119" s="3">
        <v>29.160000000000004</v>
      </c>
      <c r="U119" s="3">
        <v>9</v>
      </c>
      <c r="V119" s="3">
        <v>16.200000000000003</v>
      </c>
      <c r="W119" s="45">
        <f t="shared" si="7"/>
        <v>77.706000000000003</v>
      </c>
      <c r="X119" s="78">
        <f t="shared" si="8"/>
        <v>32.558436000000036</v>
      </c>
      <c r="Y119" s="81">
        <f t="shared" si="9"/>
        <v>1.0634765625001173E-2</v>
      </c>
    </row>
    <row r="120" spans="13:46" ht="15.75" x14ac:dyDescent="0.25">
      <c r="M120" s="67">
        <v>14</v>
      </c>
      <c r="N120" s="3">
        <v>5</v>
      </c>
      <c r="O120" s="3">
        <v>2.9</v>
      </c>
      <c r="P120" s="3">
        <v>73.2</v>
      </c>
      <c r="Q120" s="3">
        <v>366</v>
      </c>
      <c r="R120" s="3">
        <v>212.28</v>
      </c>
      <c r="S120" s="3">
        <v>5358.2400000000007</v>
      </c>
      <c r="T120" s="3">
        <v>25</v>
      </c>
      <c r="U120" s="3">
        <v>8.41</v>
      </c>
      <c r="V120" s="3">
        <v>14.5</v>
      </c>
      <c r="W120" s="45">
        <f t="shared" si="7"/>
        <v>78.557000000000002</v>
      </c>
      <c r="X120" s="78">
        <f t="shared" si="8"/>
        <v>28.697448999999992</v>
      </c>
      <c r="Y120" s="81">
        <f t="shared" si="9"/>
        <v>1.2031347656249938</v>
      </c>
    </row>
    <row r="121" spans="13:46" ht="15.75" x14ac:dyDescent="0.25">
      <c r="M121" s="67">
        <v>15</v>
      </c>
      <c r="N121" s="3">
        <v>6.2</v>
      </c>
      <c r="O121" s="3">
        <v>3.6</v>
      </c>
      <c r="P121" s="3">
        <v>69.8</v>
      </c>
      <c r="Q121" s="3">
        <v>432.76</v>
      </c>
      <c r="R121" s="3">
        <v>251.28</v>
      </c>
      <c r="S121" s="3">
        <v>4872.04</v>
      </c>
      <c r="T121" s="3">
        <v>38.440000000000005</v>
      </c>
      <c r="U121" s="3">
        <v>12.96</v>
      </c>
      <c r="V121" s="3">
        <v>22.32</v>
      </c>
      <c r="W121" s="45">
        <f t="shared" si="7"/>
        <v>76.375999999999991</v>
      </c>
      <c r="X121" s="78">
        <f t="shared" si="8"/>
        <v>43.243775999999912</v>
      </c>
      <c r="Y121" s="81">
        <f t="shared" si="9"/>
        <v>5.3043847656250396</v>
      </c>
    </row>
    <row r="122" spans="13:46" ht="15.75" x14ac:dyDescent="0.25">
      <c r="M122" s="67">
        <v>16</v>
      </c>
      <c r="N122" s="3">
        <v>5.0999999999999996</v>
      </c>
      <c r="O122" s="3">
        <v>3</v>
      </c>
      <c r="P122" s="3">
        <v>72.8</v>
      </c>
      <c r="Q122" s="3">
        <v>371.28</v>
      </c>
      <c r="R122" s="3">
        <v>218.39999999999998</v>
      </c>
      <c r="S122" s="3">
        <v>5299.8399999999992</v>
      </c>
      <c r="T122" s="3">
        <v>26.009999999999998</v>
      </c>
      <c r="U122" s="3">
        <v>9</v>
      </c>
      <c r="V122" s="3">
        <v>15.299999999999999</v>
      </c>
      <c r="W122" s="45">
        <f t="shared" si="7"/>
        <v>78.414000000000001</v>
      </c>
      <c r="X122" s="78">
        <f t="shared" si="8"/>
        <v>31.516996000000049</v>
      </c>
      <c r="Y122" s="81">
        <f t="shared" si="9"/>
        <v>0.48563476562498814</v>
      </c>
    </row>
    <row r="123" spans="13:46" ht="15.75" x14ac:dyDescent="0.25">
      <c r="M123" s="67">
        <v>17</v>
      </c>
      <c r="N123" s="3">
        <v>4.5999999999999996</v>
      </c>
      <c r="O123" s="3">
        <v>2.6</v>
      </c>
      <c r="P123" s="3">
        <v>74.5</v>
      </c>
      <c r="Q123" s="3">
        <v>342.7</v>
      </c>
      <c r="R123" s="3">
        <v>193.70000000000002</v>
      </c>
      <c r="S123" s="3">
        <v>5550.25</v>
      </c>
      <c r="T123" s="3">
        <v>21.159999999999997</v>
      </c>
      <c r="U123" s="3">
        <v>6.7600000000000007</v>
      </c>
      <c r="V123" s="3">
        <v>11.959999999999999</v>
      </c>
      <c r="W123" s="45">
        <f t="shared" si="7"/>
        <v>79.222000000000008</v>
      </c>
      <c r="X123" s="78">
        <f t="shared" si="8"/>
        <v>22.297284000000079</v>
      </c>
      <c r="Y123" s="81">
        <f t="shared" si="9"/>
        <v>5.7450097656249728</v>
      </c>
    </row>
    <row r="124" spans="13:46" ht="15.75" x14ac:dyDescent="0.25">
      <c r="M124" s="67">
        <v>18</v>
      </c>
      <c r="N124" s="3">
        <v>5.3</v>
      </c>
      <c r="O124" s="3">
        <v>3.1</v>
      </c>
      <c r="P124" s="3">
        <v>72.3</v>
      </c>
      <c r="Q124" s="3">
        <v>383.19</v>
      </c>
      <c r="R124" s="3">
        <v>224.13</v>
      </c>
      <c r="S124" s="3">
        <v>5227.29</v>
      </c>
      <c r="T124" s="3">
        <v>28.09</v>
      </c>
      <c r="U124" s="3">
        <v>9.6100000000000012</v>
      </c>
      <c r="V124" s="3">
        <v>16.43</v>
      </c>
      <c r="W124" s="45">
        <f t="shared" si="7"/>
        <v>78.034999999999997</v>
      </c>
      <c r="X124" s="78">
        <f t="shared" si="8"/>
        <v>32.890224999999994</v>
      </c>
      <c r="Y124" s="81">
        <f t="shared" si="9"/>
        <v>3.8759765624996639E-2</v>
      </c>
    </row>
    <row r="125" spans="13:46" ht="15.75" x14ac:dyDescent="0.25">
      <c r="M125" s="67">
        <v>19</v>
      </c>
      <c r="N125" s="3">
        <v>6</v>
      </c>
      <c r="O125" s="3">
        <v>3.5</v>
      </c>
      <c r="P125" s="3">
        <v>70.3</v>
      </c>
      <c r="Q125" s="3">
        <v>421.79999999999995</v>
      </c>
      <c r="R125" s="3">
        <v>246.04999999999998</v>
      </c>
      <c r="S125" s="3">
        <v>4942.0899999999992</v>
      </c>
      <c r="T125" s="3">
        <v>36</v>
      </c>
      <c r="U125" s="3">
        <v>12.25</v>
      </c>
      <c r="V125" s="3">
        <v>21</v>
      </c>
      <c r="W125" s="45">
        <f t="shared" si="7"/>
        <v>76.754999999999995</v>
      </c>
      <c r="X125" s="78">
        <f t="shared" si="8"/>
        <v>41.667024999999981</v>
      </c>
      <c r="Y125" s="81">
        <f t="shared" si="9"/>
        <v>3.2512597656250306</v>
      </c>
    </row>
    <row r="126" spans="13:46" ht="15.75" x14ac:dyDescent="0.25">
      <c r="M126" s="67">
        <v>20</v>
      </c>
      <c r="N126" s="3">
        <v>5.9</v>
      </c>
      <c r="O126" s="3">
        <v>3.4</v>
      </c>
      <c r="P126" s="3">
        <v>70.599999999999994</v>
      </c>
      <c r="Q126" s="3">
        <v>416.53999999999996</v>
      </c>
      <c r="R126" s="3">
        <v>240.03999999999996</v>
      </c>
      <c r="S126" s="3">
        <v>4984.3599999999988</v>
      </c>
      <c r="T126" s="3">
        <v>34.81</v>
      </c>
      <c r="U126" s="3">
        <v>11.559999999999999</v>
      </c>
      <c r="V126" s="3">
        <v>20.060000000000002</v>
      </c>
      <c r="W126" s="45">
        <f t="shared" si="7"/>
        <v>76.897999999999996</v>
      </c>
      <c r="X126" s="78">
        <f t="shared" si="8"/>
        <v>39.664804000000025</v>
      </c>
      <c r="Y126" s="81">
        <f t="shared" si="9"/>
        <v>2.2593847656250343</v>
      </c>
    </row>
    <row r="127" spans="13:46" ht="15.75" x14ac:dyDescent="0.25">
      <c r="M127" s="67">
        <v>21</v>
      </c>
      <c r="N127" s="3">
        <v>4.8</v>
      </c>
      <c r="O127" s="3">
        <v>2.8</v>
      </c>
      <c r="P127" s="3">
        <v>73.8</v>
      </c>
      <c r="Q127" s="3">
        <v>354.23999999999995</v>
      </c>
      <c r="R127" s="3">
        <v>206.64</v>
      </c>
      <c r="S127" s="3">
        <v>5446.44</v>
      </c>
      <c r="T127" s="3">
        <v>23.04</v>
      </c>
      <c r="U127" s="3">
        <v>7.839999999999999</v>
      </c>
      <c r="V127" s="3">
        <v>13.44</v>
      </c>
      <c r="W127" s="45">
        <f t="shared" si="7"/>
        <v>78.935999999999993</v>
      </c>
      <c r="X127" s="78">
        <f t="shared" si="8"/>
        <v>26.378495999999956</v>
      </c>
      <c r="Y127" s="81">
        <f t="shared" si="9"/>
        <v>2.8793847656249709</v>
      </c>
    </row>
    <row r="128" spans="13:46" ht="15.75" x14ac:dyDescent="0.25">
      <c r="M128" s="67">
        <v>22</v>
      </c>
      <c r="N128" s="3">
        <v>5.2</v>
      </c>
      <c r="O128" s="3">
        <v>3</v>
      </c>
      <c r="P128" s="3">
        <v>72.7</v>
      </c>
      <c r="Q128" s="3">
        <v>378.04</v>
      </c>
      <c r="R128" s="3">
        <v>218.10000000000002</v>
      </c>
      <c r="S128" s="3">
        <v>5285.29</v>
      </c>
      <c r="T128" s="3">
        <v>27.040000000000003</v>
      </c>
      <c r="U128" s="3">
        <v>9</v>
      </c>
      <c r="V128" s="3">
        <v>15.600000000000001</v>
      </c>
      <c r="W128" s="45">
        <f t="shared" si="7"/>
        <v>78.177999999999997</v>
      </c>
      <c r="X128" s="78">
        <f t="shared" si="8"/>
        <v>30.008483999999939</v>
      </c>
      <c r="Y128" s="81">
        <f t="shared" si="9"/>
        <v>0.35625976562499662</v>
      </c>
    </row>
    <row r="129" spans="13:26" ht="15.75" x14ac:dyDescent="0.25">
      <c r="M129" s="67">
        <v>23</v>
      </c>
      <c r="N129" s="3">
        <v>6.1</v>
      </c>
      <c r="O129" s="3">
        <v>3.6</v>
      </c>
      <c r="P129" s="3">
        <v>70.099999999999994</v>
      </c>
      <c r="Q129" s="3">
        <v>427.60999999999996</v>
      </c>
      <c r="R129" s="3">
        <v>252.35999999999999</v>
      </c>
      <c r="S129" s="3">
        <v>4914.0099999999993</v>
      </c>
      <c r="T129" s="3">
        <v>37.209999999999994</v>
      </c>
      <c r="U129" s="3">
        <v>12.96</v>
      </c>
      <c r="V129" s="3">
        <v>21.96</v>
      </c>
      <c r="W129" s="45">
        <f t="shared" si="7"/>
        <v>76.611999999999995</v>
      </c>
      <c r="X129" s="78">
        <f t="shared" si="8"/>
        <v>42.406144000000005</v>
      </c>
      <c r="Y129" s="81">
        <f t="shared" si="9"/>
        <v>4.0125097656250457</v>
      </c>
    </row>
    <row r="130" spans="13:26" ht="15.75" x14ac:dyDescent="0.25">
      <c r="M130" s="67">
        <v>24</v>
      </c>
      <c r="N130" s="3">
        <v>4.7</v>
      </c>
      <c r="O130" s="3">
        <v>2.7</v>
      </c>
      <c r="P130" s="3">
        <v>74.2</v>
      </c>
      <c r="Q130" s="3">
        <v>348.74</v>
      </c>
      <c r="R130" s="3">
        <v>200.34000000000003</v>
      </c>
      <c r="S130" s="3">
        <v>5505.64</v>
      </c>
      <c r="T130" s="3">
        <v>22.090000000000003</v>
      </c>
      <c r="U130" s="3">
        <v>7.2900000000000009</v>
      </c>
      <c r="V130" s="3">
        <v>12.690000000000001</v>
      </c>
      <c r="W130" s="45">
        <f t="shared" si="7"/>
        <v>79.078999999999994</v>
      </c>
      <c r="X130" s="78">
        <f t="shared" si="8"/>
        <v>23.804640999999908</v>
      </c>
      <c r="Y130" s="81">
        <f t="shared" si="9"/>
        <v>4.3968847656249883</v>
      </c>
    </row>
    <row r="131" spans="13:26" ht="15.75" x14ac:dyDescent="0.25">
      <c r="M131" s="67">
        <v>25</v>
      </c>
      <c r="N131" s="3">
        <v>5.6</v>
      </c>
      <c r="O131" s="3">
        <v>3.2</v>
      </c>
      <c r="P131" s="3">
        <v>71.5</v>
      </c>
      <c r="Q131" s="3">
        <v>400.4</v>
      </c>
      <c r="R131" s="3">
        <v>228.8</v>
      </c>
      <c r="S131" s="3">
        <v>5112.25</v>
      </c>
      <c r="T131" s="3">
        <v>31.359999999999996</v>
      </c>
      <c r="U131" s="3">
        <v>10.240000000000002</v>
      </c>
      <c r="V131" s="3">
        <v>17.919999999999998</v>
      </c>
      <c r="W131" s="45">
        <f t="shared" si="7"/>
        <v>77.42</v>
      </c>
      <c r="X131" s="78">
        <f t="shared" si="8"/>
        <v>35.04640000000002</v>
      </c>
      <c r="Y131" s="81">
        <f t="shared" si="9"/>
        <v>0.36375976562500684</v>
      </c>
    </row>
    <row r="132" spans="13:26" ht="15.75" x14ac:dyDescent="0.25">
      <c r="M132" s="67">
        <v>26</v>
      </c>
      <c r="N132" s="3">
        <v>5</v>
      </c>
      <c r="O132" s="3">
        <v>2.9</v>
      </c>
      <c r="P132" s="3">
        <v>73.400000000000006</v>
      </c>
      <c r="Q132" s="3">
        <v>367</v>
      </c>
      <c r="R132" s="3">
        <v>212.86</v>
      </c>
      <c r="S132" s="3">
        <v>5387.56</v>
      </c>
      <c r="T132" s="3">
        <v>25</v>
      </c>
      <c r="U132" s="3">
        <v>8.41</v>
      </c>
      <c r="V132" s="3">
        <v>14.5</v>
      </c>
      <c r="W132" s="45">
        <f t="shared" si="7"/>
        <v>78.557000000000002</v>
      </c>
      <c r="X132" s="78">
        <f t="shared" si="8"/>
        <v>26.594648999999965</v>
      </c>
      <c r="Y132" s="81">
        <f t="shared" si="9"/>
        <v>1.681884765625</v>
      </c>
    </row>
    <row r="133" spans="13:26" ht="15.75" x14ac:dyDescent="0.25">
      <c r="M133" s="67">
        <v>27</v>
      </c>
      <c r="N133" s="3">
        <v>6.3</v>
      </c>
      <c r="O133" s="3">
        <v>3.7</v>
      </c>
      <c r="P133" s="3">
        <v>69.599999999999994</v>
      </c>
      <c r="Q133" s="3">
        <v>438.47999999999996</v>
      </c>
      <c r="R133" s="3">
        <v>257.52</v>
      </c>
      <c r="S133" s="3">
        <v>4844.1599999999989</v>
      </c>
      <c r="T133" s="3">
        <v>39.69</v>
      </c>
      <c r="U133" s="3">
        <v>13.690000000000001</v>
      </c>
      <c r="V133" s="3">
        <v>23.31</v>
      </c>
      <c r="W133" s="45">
        <f t="shared" si="7"/>
        <v>76.233000000000004</v>
      </c>
      <c r="X133" s="78">
        <f t="shared" si="8"/>
        <v>43.996689000000131</v>
      </c>
      <c r="Y133" s="81">
        <f t="shared" si="9"/>
        <v>6.2656347656250571</v>
      </c>
    </row>
    <row r="134" spans="13:26" ht="15.75" x14ac:dyDescent="0.25">
      <c r="M134" s="67">
        <v>28</v>
      </c>
      <c r="N134" s="3">
        <v>4.5</v>
      </c>
      <c r="O134" s="3">
        <v>2.5</v>
      </c>
      <c r="P134" s="3">
        <v>74.8</v>
      </c>
      <c r="Q134" s="3">
        <v>336.59999999999997</v>
      </c>
      <c r="R134" s="3">
        <v>187</v>
      </c>
      <c r="S134" s="3">
        <v>5595.04</v>
      </c>
      <c r="T134" s="3">
        <v>20.25</v>
      </c>
      <c r="U134" s="3">
        <v>6.25</v>
      </c>
      <c r="V134" s="3">
        <v>11.25</v>
      </c>
      <c r="W134" s="45">
        <f t="shared" si="7"/>
        <v>79.364999999999995</v>
      </c>
      <c r="X134" s="78">
        <f t="shared" si="8"/>
        <v>20.839224999999978</v>
      </c>
      <c r="Y134" s="81">
        <f t="shared" si="9"/>
        <v>7.2731347656249543</v>
      </c>
    </row>
    <row r="135" spans="13:26" ht="15.75" x14ac:dyDescent="0.25">
      <c r="M135" s="67">
        <v>29</v>
      </c>
      <c r="N135" s="3">
        <v>5.4</v>
      </c>
      <c r="O135" s="3">
        <v>3.1</v>
      </c>
      <c r="P135" s="3">
        <v>72.2</v>
      </c>
      <c r="Q135" s="3">
        <v>389.88000000000005</v>
      </c>
      <c r="R135" s="3">
        <v>223.82000000000002</v>
      </c>
      <c r="S135" s="3">
        <v>5212.84</v>
      </c>
      <c r="T135" s="3">
        <v>29.160000000000004</v>
      </c>
      <c r="U135" s="3">
        <v>9.6100000000000012</v>
      </c>
      <c r="V135" s="3">
        <v>16.740000000000002</v>
      </c>
      <c r="W135" s="45">
        <f t="shared" si="7"/>
        <v>77.798999999999992</v>
      </c>
      <c r="X135" s="78">
        <f t="shared" si="8"/>
        <v>31.348800999999884</v>
      </c>
      <c r="Y135" s="81">
        <f t="shared" si="9"/>
        <v>9.3847656249994495E-3</v>
      </c>
    </row>
    <row r="136" spans="13:26" ht="15.75" x14ac:dyDescent="0.25">
      <c r="M136" s="67">
        <v>30</v>
      </c>
      <c r="N136" s="3">
        <v>5.7</v>
      </c>
      <c r="O136" s="3">
        <v>3.3</v>
      </c>
      <c r="P136" s="3">
        <v>71.099999999999994</v>
      </c>
      <c r="Q136" s="3">
        <v>405.27</v>
      </c>
      <c r="R136" s="3">
        <v>234.62999999999997</v>
      </c>
      <c r="S136" s="3">
        <v>5055.2099999999991</v>
      </c>
      <c r="T136" s="3">
        <v>32.49</v>
      </c>
      <c r="U136" s="3">
        <v>10.889999999999999</v>
      </c>
      <c r="V136" s="3">
        <v>18.809999999999999</v>
      </c>
      <c r="W136" s="45">
        <f t="shared" si="7"/>
        <v>77.277000000000001</v>
      </c>
      <c r="X136" s="78">
        <f t="shared" si="8"/>
        <v>38.15532900000008</v>
      </c>
      <c r="Y136" s="81">
        <f t="shared" si="9"/>
        <v>1.0062597656250227</v>
      </c>
    </row>
    <row r="137" spans="13:26" ht="15.75" x14ac:dyDescent="0.25">
      <c r="M137" s="67">
        <v>31</v>
      </c>
      <c r="N137" s="3">
        <v>6</v>
      </c>
      <c r="O137" s="3">
        <v>3.4</v>
      </c>
      <c r="P137" s="3">
        <v>70.400000000000006</v>
      </c>
      <c r="Q137" s="3">
        <v>422.40000000000003</v>
      </c>
      <c r="R137" s="3">
        <v>239.36</v>
      </c>
      <c r="S137" s="3">
        <v>4956.1600000000008</v>
      </c>
      <c r="T137" s="3">
        <v>36</v>
      </c>
      <c r="U137" s="3">
        <v>11.559999999999999</v>
      </c>
      <c r="V137" s="3">
        <v>20.399999999999999</v>
      </c>
      <c r="W137" s="45">
        <f t="shared" si="7"/>
        <v>76.662000000000006</v>
      </c>
      <c r="X137" s="78">
        <f t="shared" si="8"/>
        <v>39.212644000000004</v>
      </c>
      <c r="Y137" s="81">
        <f t="shared" si="9"/>
        <v>2.900634765625</v>
      </c>
      <c r="Z137" s="27"/>
    </row>
    <row r="138" spans="13:26" ht="15.75" x14ac:dyDescent="0.25">
      <c r="M138" s="67">
        <v>32</v>
      </c>
      <c r="N138" s="3">
        <v>4.5999999999999996</v>
      </c>
      <c r="O138" s="3">
        <v>2.6</v>
      </c>
      <c r="P138" s="3">
        <v>74.599999999999994</v>
      </c>
      <c r="Q138" s="3">
        <v>343.15999999999997</v>
      </c>
      <c r="R138" s="3">
        <v>193.95999999999998</v>
      </c>
      <c r="S138" s="3">
        <v>5565.1599999999989</v>
      </c>
      <c r="T138" s="3">
        <v>21.159999999999997</v>
      </c>
      <c r="U138" s="3">
        <v>6.7600000000000007</v>
      </c>
      <c r="V138" s="3">
        <v>11.959999999999999</v>
      </c>
      <c r="W138" s="45">
        <f t="shared" si="7"/>
        <v>79.222000000000008</v>
      </c>
      <c r="X138" s="78">
        <f t="shared" si="8"/>
        <v>21.362884000000129</v>
      </c>
      <c r="Y138" s="81">
        <f t="shared" si="9"/>
        <v>6.2343847656249434</v>
      </c>
    </row>
    <row r="139" spans="13:26" ht="15.75" x14ac:dyDescent="0.25">
      <c r="M139" s="32"/>
      <c r="N139" s="32" t="s">
        <v>62</v>
      </c>
      <c r="O139" s="32" t="s">
        <v>64</v>
      </c>
      <c r="P139" s="32" t="s">
        <v>65</v>
      </c>
      <c r="Q139" s="32" t="s">
        <v>66</v>
      </c>
      <c r="R139" s="32" t="s">
        <v>67</v>
      </c>
      <c r="S139" s="32" t="s">
        <v>68</v>
      </c>
      <c r="T139" s="32" t="s">
        <v>69</v>
      </c>
      <c r="U139" s="32" t="s">
        <v>70</v>
      </c>
      <c r="V139" s="32" t="s">
        <v>71</v>
      </c>
      <c r="W139" s="86">
        <f>SUM(W107:W138)</f>
        <v>2491.4129999999996</v>
      </c>
      <c r="X139" s="79">
        <f>SUM(X107:X138)</f>
        <v>1071.8106749999999</v>
      </c>
      <c r="Y139" s="84">
        <f>SUM(Y107:Y138)</f>
        <v>77.169687500000023</v>
      </c>
    </row>
    <row r="140" spans="13:26" ht="18.75" customHeight="1" x14ac:dyDescent="0.25"/>
    <row r="141" spans="13:26" ht="15.75" x14ac:dyDescent="0.25">
      <c r="M141" s="103" t="s">
        <v>75</v>
      </c>
      <c r="N141" s="72"/>
    </row>
    <row r="142" spans="13:26" x14ac:dyDescent="0.25">
      <c r="M142" s="103"/>
    </row>
    <row r="143" spans="13:26" x14ac:dyDescent="0.25">
      <c r="M143" s="100" t="s">
        <v>76</v>
      </c>
    </row>
    <row r="144" spans="13:26" x14ac:dyDescent="0.25">
      <c r="M144" s="100"/>
    </row>
    <row r="145" spans="13:19" x14ac:dyDescent="0.25">
      <c r="M145" s="100" t="s">
        <v>76</v>
      </c>
      <c r="N145" s="39"/>
    </row>
    <row r="146" spans="13:19" x14ac:dyDescent="0.25">
      <c r="M146" s="100"/>
    </row>
    <row r="147" spans="13:19" x14ac:dyDescent="0.25">
      <c r="M147" s="73" t="s">
        <v>76</v>
      </c>
      <c r="N147" s="74">
        <v>1.6312599999999999</v>
      </c>
      <c r="O147" s="29"/>
    </row>
    <row r="148" spans="13:19" x14ac:dyDescent="0.25">
      <c r="M148" s="75"/>
      <c r="N148" s="85">
        <v>1.63</v>
      </c>
    </row>
    <row r="150" spans="13:19" x14ac:dyDescent="0.25">
      <c r="M150" s="104" t="s">
        <v>77</v>
      </c>
      <c r="N150" s="104"/>
      <c r="O150" s="104"/>
      <c r="P150" s="106"/>
    </row>
    <row r="151" spans="13:19" x14ac:dyDescent="0.25">
      <c r="M151" s="100" t="s">
        <v>78</v>
      </c>
      <c r="Q151" s="100" t="s">
        <v>21</v>
      </c>
      <c r="R151" s="99">
        <f>1.63/2.99395908973385</f>
        <v>0.5444296168204823</v>
      </c>
    </row>
    <row r="152" spans="13:19" x14ac:dyDescent="0.25">
      <c r="M152" s="100"/>
      <c r="Q152" s="100"/>
      <c r="R152" s="99"/>
    </row>
    <row r="154" spans="13:19" x14ac:dyDescent="0.25">
      <c r="M154" s="100" t="s">
        <v>82</v>
      </c>
      <c r="Q154" s="100" t="s">
        <v>21</v>
      </c>
      <c r="R154" s="99">
        <f>1.63/1.77957039</f>
        <v>0.91595140555243781</v>
      </c>
    </row>
    <row r="155" spans="13:19" x14ac:dyDescent="0.25">
      <c r="M155" s="100"/>
      <c r="Q155" s="100"/>
      <c r="R155" s="99"/>
    </row>
    <row r="157" spans="13:19" x14ac:dyDescent="0.25">
      <c r="M157" s="108" t="s">
        <v>83</v>
      </c>
      <c r="N157" s="106"/>
    </row>
    <row r="158" spans="13:19" x14ac:dyDescent="0.25">
      <c r="M158" s="98" t="s">
        <v>84</v>
      </c>
      <c r="N158" s="98"/>
      <c r="Q158" s="98" t="s">
        <v>94</v>
      </c>
      <c r="R158" s="98"/>
    </row>
    <row r="160" spans="13:19" x14ac:dyDescent="0.25">
      <c r="M160" s="91" t="s">
        <v>85</v>
      </c>
      <c r="N160" s="92"/>
      <c r="Q160" s="91" t="s">
        <v>85</v>
      </c>
      <c r="R160" s="96"/>
      <c r="S160" s="92"/>
    </row>
    <row r="169" spans="13:20" x14ac:dyDescent="0.25">
      <c r="M169" s="91" t="s">
        <v>86</v>
      </c>
      <c r="N169" s="92"/>
      <c r="Q169" s="91" t="s">
        <v>86</v>
      </c>
      <c r="R169" s="96"/>
      <c r="S169" s="92"/>
    </row>
    <row r="171" spans="13:20" x14ac:dyDescent="0.25">
      <c r="M171" t="s">
        <v>87</v>
      </c>
      <c r="O171" s="95">
        <f>2.36/0.5444</f>
        <v>4.3350477590007346</v>
      </c>
      <c r="Q171" t="s">
        <v>96</v>
      </c>
      <c r="T171" s="95">
        <f>0.93/0.916</f>
        <v>1.0152838427947599</v>
      </c>
    </row>
    <row r="172" spans="13:20" x14ac:dyDescent="0.25">
      <c r="O172" s="95"/>
      <c r="T172" s="95"/>
    </row>
    <row r="173" spans="13:20" x14ac:dyDescent="0.25">
      <c r="T173" t="s">
        <v>103</v>
      </c>
    </row>
    <row r="174" spans="13:20" x14ac:dyDescent="0.25">
      <c r="M174" s="91" t="s">
        <v>88</v>
      </c>
      <c r="N174" s="92"/>
      <c r="Q174" s="91" t="s">
        <v>88</v>
      </c>
      <c r="R174" s="96"/>
      <c r="S174" s="92"/>
    </row>
    <row r="183" spans="13:19" x14ac:dyDescent="0.25">
      <c r="M183" s="91" t="s">
        <v>89</v>
      </c>
      <c r="N183" s="92"/>
      <c r="Q183" s="91" t="s">
        <v>89</v>
      </c>
      <c r="R183" s="96"/>
      <c r="S183" s="92"/>
    </row>
    <row r="184" spans="13:19" x14ac:dyDescent="0.25">
      <c r="R184" s="27"/>
    </row>
    <row r="186" spans="13:19" x14ac:dyDescent="0.25">
      <c r="Q186" s="27"/>
    </row>
    <row r="187" spans="13:19" x14ac:dyDescent="0.25">
      <c r="P187" s="87" t="s">
        <v>95</v>
      </c>
      <c r="Q187" s="27"/>
    </row>
    <row r="188" spans="13:19" x14ac:dyDescent="0.25">
      <c r="P188" s="88" t="s">
        <v>90</v>
      </c>
      <c r="Q188" s="27"/>
    </row>
    <row r="189" spans="13:19" x14ac:dyDescent="0.25">
      <c r="P189" s="89" t="s">
        <v>91</v>
      </c>
      <c r="Q189" s="90"/>
    </row>
    <row r="190" spans="13:19" x14ac:dyDescent="0.25">
      <c r="Q190" s="27"/>
    </row>
    <row r="191" spans="13:19" x14ac:dyDescent="0.25">
      <c r="Q191" s="27"/>
    </row>
    <row r="192" spans="13:19" x14ac:dyDescent="0.25">
      <c r="Q192" s="27"/>
    </row>
    <row r="193" spans="13:19" x14ac:dyDescent="0.25">
      <c r="Q193" s="27"/>
    </row>
    <row r="194" spans="13:19" x14ac:dyDescent="0.25">
      <c r="Q194" s="27"/>
    </row>
    <row r="204" spans="13:19" x14ac:dyDescent="0.25">
      <c r="M204" s="91" t="s">
        <v>92</v>
      </c>
      <c r="N204" s="92"/>
      <c r="Q204" s="91" t="s">
        <v>92</v>
      </c>
      <c r="R204" s="96"/>
      <c r="S204" s="92"/>
    </row>
    <row r="206" spans="13:19" x14ac:dyDescent="0.25">
      <c r="M206" s="97" t="s">
        <v>93</v>
      </c>
      <c r="N206" s="97"/>
      <c r="Q206" s="97" t="s">
        <v>93</v>
      </c>
      <c r="R206" s="97"/>
    </row>
    <row r="207" spans="13:19" x14ac:dyDescent="0.25">
      <c r="M207" s="94" t="s">
        <v>104</v>
      </c>
      <c r="N207" s="94"/>
      <c r="Q207" s="94" t="s">
        <v>101</v>
      </c>
      <c r="R207" s="94"/>
    </row>
    <row r="212" spans="13:20" x14ac:dyDescent="0.25">
      <c r="M212" s="104" t="s">
        <v>97</v>
      </c>
      <c r="N212" s="104"/>
    </row>
    <row r="213" spans="13:20" x14ac:dyDescent="0.25">
      <c r="M213" s="4" t="s">
        <v>98</v>
      </c>
    </row>
    <row r="215" spans="13:20" x14ac:dyDescent="0.25">
      <c r="M215" s="91" t="s">
        <v>85</v>
      </c>
      <c r="N215" s="92"/>
      <c r="S215" s="60"/>
      <c r="T215" s="60"/>
    </row>
    <row r="222" spans="13:20" x14ac:dyDescent="0.25">
      <c r="P222">
        <f>0.215*(32-3-1)</f>
        <v>6.02</v>
      </c>
    </row>
    <row r="223" spans="13:20" x14ac:dyDescent="0.25">
      <c r="M223" s="91" t="s">
        <v>99</v>
      </c>
      <c r="N223" s="92"/>
      <c r="P223">
        <f>3*(1-0.215)</f>
        <v>2.355</v>
      </c>
    </row>
    <row r="225" spans="13:17" x14ac:dyDescent="0.25">
      <c r="M225" t="s">
        <v>100</v>
      </c>
      <c r="P225" s="39">
        <f>0.215*(32-3-1)</f>
        <v>6.02</v>
      </c>
      <c r="Q225" s="95">
        <f>6.02/2.355</f>
        <v>2.5562632696390657</v>
      </c>
    </row>
    <row r="226" spans="13:17" x14ac:dyDescent="0.25">
      <c r="P226" s="1">
        <f>3*(1-0.215)</f>
        <v>2.355</v>
      </c>
      <c r="Q226" s="95"/>
    </row>
    <row r="228" spans="13:17" x14ac:dyDescent="0.25">
      <c r="M228" s="91" t="s">
        <v>89</v>
      </c>
      <c r="N228" s="92"/>
    </row>
    <row r="250" spans="13:14" x14ac:dyDescent="0.25">
      <c r="M250" s="91" t="s">
        <v>105</v>
      </c>
      <c r="N250" s="92"/>
    </row>
    <row r="252" spans="13:14" x14ac:dyDescent="0.25">
      <c r="M252" s="93" t="s">
        <v>106</v>
      </c>
      <c r="N252" s="93"/>
    </row>
    <row r="253" spans="13:14" x14ac:dyDescent="0.25">
      <c r="M253" s="94" t="s">
        <v>107</v>
      </c>
      <c r="N253" s="94"/>
    </row>
  </sheetData>
  <mergeCells count="38">
    <mergeCell ref="N59:O59"/>
    <mergeCell ref="N60:O60"/>
    <mergeCell ref="M141:M142"/>
    <mergeCell ref="M143:M144"/>
    <mergeCell ref="M145:M146"/>
    <mergeCell ref="M151:M152"/>
    <mergeCell ref="Q151:Q152"/>
    <mergeCell ref="P73:Q73"/>
    <mergeCell ref="P80:Q80"/>
    <mergeCell ref="R151:R152"/>
    <mergeCell ref="M154:M155"/>
    <mergeCell ref="Q154:Q155"/>
    <mergeCell ref="R154:R155"/>
    <mergeCell ref="M160:N160"/>
    <mergeCell ref="Q158:R158"/>
    <mergeCell ref="M158:N158"/>
    <mergeCell ref="Q206:R206"/>
    <mergeCell ref="Q207:R207"/>
    <mergeCell ref="O171:O172"/>
    <mergeCell ref="M174:N174"/>
    <mergeCell ref="M183:N183"/>
    <mergeCell ref="M204:N204"/>
    <mergeCell ref="M169:N169"/>
    <mergeCell ref="Q160:S160"/>
    <mergeCell ref="Q183:S183"/>
    <mergeCell ref="Q204:S204"/>
    <mergeCell ref="M206:N206"/>
    <mergeCell ref="M207:N207"/>
    <mergeCell ref="Q225:Q226"/>
    <mergeCell ref="M228:N228"/>
    <mergeCell ref="T171:T172"/>
    <mergeCell ref="Q174:S174"/>
    <mergeCell ref="Q169:S169"/>
    <mergeCell ref="M250:N250"/>
    <mergeCell ref="M252:N252"/>
    <mergeCell ref="M253:N253"/>
    <mergeCell ref="M215:N215"/>
    <mergeCell ref="M223:N2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2024-11-28T08:09:49Z</dcterms:created>
  <dcterms:modified xsi:type="dcterms:W3CDTF">2024-12-03T10:50:08Z</dcterms:modified>
</cp:coreProperties>
</file>