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OneDrive - RPG Enterprises\desktop\New folder\"/>
    </mc:Choice>
  </mc:AlternateContent>
  <xr:revisionPtr revIDLastSave="0" documentId="13_ncr:1_{F93FD3A5-5187-4A21-B59C-0E5EF46F1B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R-C1" sheetId="1" r:id="rId1"/>
  </sheets>
  <externalReferences>
    <externalReference r:id="rId2"/>
    <externalReference r:id="rId3"/>
    <externalReference r:id="rId4"/>
  </externalReferences>
  <definedNames>
    <definedName name="abc" localSheetId="0">#REF!</definedName>
    <definedName name="abc">#REF!</definedName>
    <definedName name="AMB_Temp" localSheetId="0">'RR-C1'!$F$29</definedName>
    <definedName name="AMB_Temp">#REF!</definedName>
    <definedName name="Brand">'[1]Radial stiffness'!$E$7</definedName>
    <definedName name="CellSize" localSheetId="0">#REF!</definedName>
    <definedName name="CellSize">#REF!</definedName>
    <definedName name="ct2_area_ratio" localSheetId="0">#REF!</definedName>
    <definedName name="ct2_area_ratio">#REF!</definedName>
    <definedName name="ct2_area_ratio1" localSheetId="0">#REF!</definedName>
    <definedName name="ct2_area_ratio1">#REF!</definedName>
    <definedName name="ct2_brand2" localSheetId="0">#REF!</definedName>
    <definedName name="ct2_brand2">#REF!</definedName>
    <definedName name="ct2_center_wid" localSheetId="0">#REF!</definedName>
    <definedName name="ct2_center_wid">#REF!</definedName>
    <definedName name="ct2_center_wid1" localSheetId="0">#REF!</definedName>
    <definedName name="ct2_center_wid1">#REF!</definedName>
    <definedName name="ct2_contact_area" localSheetId="0">#REF!</definedName>
    <definedName name="ct2_contact_area">#REF!</definedName>
    <definedName name="ct2_contact_area1" localSheetId="0">#REF!</definedName>
    <definedName name="ct2_contact_area1">#REF!</definedName>
    <definedName name="ct2_dot_no3" localSheetId="0">#REF!</definedName>
    <definedName name="ct2_dot_no3">#REF!</definedName>
    <definedName name="ct2_electrical_con" localSheetId="0">#REF!</definedName>
    <definedName name="ct2_electrical_con">#REF!</definedName>
    <definedName name="ct2_feature" localSheetId="0">#REF!</definedName>
    <definedName name="ct2_feature">#REF!</definedName>
    <definedName name="ct2_filler_height" localSheetId="0">#REF!</definedName>
    <definedName name="ct2_filler_height">#REF!</definedName>
    <definedName name="ct2_fillet_height2" localSheetId="0">#REF!</definedName>
    <definedName name="ct2_fillet_height2">#REF!</definedName>
    <definedName name="ct2_hardness2" localSheetId="0">#REF!</definedName>
    <definedName name="ct2_hardness2">#REF!</definedName>
    <definedName name="ct2_horizo_defl_tbr_ltr3000" localSheetId="0">#REF!</definedName>
    <definedName name="ct2_horizo_defl_tbr_ltr3000">#REF!</definedName>
    <definedName name="ct2_horizo_defl_tbr_ltr6000" localSheetId="0">#REF!</definedName>
    <definedName name="ct2_horizo_defl_tbr_ltr6000">#REF!</definedName>
    <definedName name="ct2_infl_press" localSheetId="0">#REF!</definedName>
    <definedName name="ct2_infl_press">#REF!</definedName>
    <definedName name="ct2_infl_press1" localSheetId="0">#REF!</definedName>
    <definedName name="ct2_infl_press1">#REF!</definedName>
    <definedName name="ct2_made_in3" localSheetId="0">#REF!</definedName>
    <definedName name="ct2_made_in3">#REF!</definedName>
    <definedName name="ct2_max_height" localSheetId="0">#REF!</definedName>
    <definedName name="ct2_max_height">#REF!</definedName>
    <definedName name="ct2_max_height1" localSheetId="0">#REF!</definedName>
    <definedName name="ct2_max_height1">#REF!</definedName>
    <definedName name="ct2_mfg_unit2" localSheetId="0">#REF!</definedName>
    <definedName name="ct2_mfg_unit2">#REF!</definedName>
    <definedName name="ct2_non_skid_depth" localSheetId="0">#REF!</definedName>
    <definedName name="ct2_non_skid_depth">#REF!</definedName>
    <definedName name="ct2_non_skid_depth_ctr2" localSheetId="0">#REF!</definedName>
    <definedName name="ct2_non_skid_depth_ctr2">#REF!</definedName>
    <definedName name="ct2_non_skid_depth_inf2" localSheetId="0">#REF!</definedName>
    <definedName name="ct2_non_skid_depth_inf2">#REF!</definedName>
    <definedName name="ct2_non_skid_depth_shr2" localSheetId="0">#REF!</definedName>
    <definedName name="ct2_non_skid_depth_shr2">#REF!</definedName>
    <definedName name="ct2_non_skid_depth1" localSheetId="0">#REF!</definedName>
    <definedName name="ct2_non_skid_depth1">#REF!</definedName>
    <definedName name="ct2_outer_dia_ctr2" localSheetId="0">#REF!</definedName>
    <definedName name="ct2_outer_dia_ctr2">#REF!</definedName>
    <definedName name="ct2_outer_dia_inf2" localSheetId="0">#REF!</definedName>
    <definedName name="ct2_outer_dia_inf2">#REF!</definedName>
    <definedName name="ct2_outer_dia_shr_oss_inf3" localSheetId="0">#REF!</definedName>
    <definedName name="ct2_outer_dia_shr_oss_inf3">#REF!</definedName>
    <definedName name="ct2_outer_dia_shr2" localSheetId="0">#REF!</definedName>
    <definedName name="ct2_outer_dia_shr2">#REF!</definedName>
    <definedName name="ct2_outer_dia1" localSheetId="0">#REF!</definedName>
    <definedName name="ct2_outer_dia1">#REF!</definedName>
    <definedName name="ct2_pattern" localSheetId="0">#REF!</definedName>
    <definedName name="ct2_pattern">#REF!</definedName>
    <definedName name="ct2_prat" localSheetId="0">#REF!</definedName>
    <definedName name="ct2_prat">#REF!</definedName>
    <definedName name="ct2_radial_defl_tbr_ltr3000" localSheetId="0">#REF!</definedName>
    <definedName name="ct2_radial_defl_tbr_ltr3000">#REF!</definedName>
    <definedName name="ct2_radial_defl_tbr_ltr6000" localSheetId="0">#REF!</definedName>
    <definedName name="ct2_radial_defl_tbr_ltr6000">#REF!</definedName>
    <definedName name="ct2_rect_ratio" localSheetId="0">#REF!</definedName>
    <definedName name="ct2_rect_ratio">#REF!</definedName>
    <definedName name="ct2_rect_ratio1" localSheetId="0">#REF!</definedName>
    <definedName name="ct2_rect_ratio1">#REF!</definedName>
    <definedName name="ct2_regroovable_marking_3" localSheetId="0">#REF!</definedName>
    <definedName name="ct2_regroovable_marking_3">#REF!</definedName>
    <definedName name="ct2_result_date2" localSheetId="0">#REF!</definedName>
    <definedName name="ct2_result_date2">#REF!</definedName>
    <definedName name="ct2_rim_size" localSheetId="0">#REF!</definedName>
    <definedName name="ct2_rim_size">#REF!</definedName>
    <definedName name="ct2_rim_size1" localSheetId="0">#REF!</definedName>
    <definedName name="ct2_rim_size1">#REF!</definedName>
    <definedName name="ct2_rr1" localSheetId="0">#REF!</definedName>
    <definedName name="ct2_rr1">#REF!</definedName>
    <definedName name="ct2_rrc1" localSheetId="0">#REF!</definedName>
    <definedName name="ct2_rrc1">#REF!</definedName>
    <definedName name="ct2_section_width" localSheetId="0">#REF!</definedName>
    <definedName name="ct2_section_width">#REF!</definedName>
    <definedName name="ct2_section_width1" localSheetId="0">#REF!</definedName>
    <definedName name="ct2_section_width1">#REF!</definedName>
    <definedName name="ct2_section_width2" localSheetId="0">#REF!</definedName>
    <definedName name="ct2_section_width2">#REF!</definedName>
    <definedName name="ct2_size2" localSheetId="0">#REF!</definedName>
    <definedName name="ct2_size2">#REF!</definedName>
    <definedName name="ct2_sl_no1" localSheetId="0">#REF!</definedName>
    <definedName name="ct2_sl_no1">#REF!</definedName>
    <definedName name="ct2_torsional_spring_const" localSheetId="0">#REF!</definedName>
    <definedName name="ct2_torsional_spring_const">#REF!</definedName>
    <definedName name="ct2_torsional_spring_const1" localSheetId="0">#REF!</definedName>
    <definedName name="ct2_torsional_spring_const1">#REF!</definedName>
    <definedName name="ct2_total_area" localSheetId="0">#REF!</definedName>
    <definedName name="ct2_total_area">#REF!</definedName>
    <definedName name="ct2_total_area1" localSheetId="0">#REF!</definedName>
    <definedName name="ct2_total_area1">#REF!</definedName>
    <definedName name="ct2_tread_dev" localSheetId="0">#REF!</definedName>
    <definedName name="ct2_tread_dev">#REF!</definedName>
    <definedName name="ct2_tread_dev1" localSheetId="0">#REF!</definedName>
    <definedName name="ct2_tread_dev1">#REF!</definedName>
    <definedName name="ct2_tread_dev2" localSheetId="0">#REF!</definedName>
    <definedName name="ct2_tread_dev2">#REF!</definedName>
    <definedName name="ct2_tread_radius" localSheetId="0">#REF!</definedName>
    <definedName name="ct2_tread_radius">#REF!</definedName>
    <definedName name="ct2_tread_radius_ctr2" localSheetId="0">#REF!</definedName>
    <definedName name="ct2_tread_radius_ctr2">#REF!</definedName>
    <definedName name="ct2_tread_radius_shr2" localSheetId="0">#REF!</definedName>
    <definedName name="ct2_tread_radius_shr2">#REF!</definedName>
    <definedName name="ct2_tread_radius1" localSheetId="0">#REF!</definedName>
    <definedName name="ct2_tread_radius1">#REF!</definedName>
    <definedName name="ct2_tread_radius2" localSheetId="0">#REF!</definedName>
    <definedName name="ct2_tread_radius2">#REF!</definedName>
    <definedName name="ct2_tread_wear_ind_inf2" localSheetId="0">#REF!</definedName>
    <definedName name="ct2_tread_wear_ind_inf2">#REF!</definedName>
    <definedName name="ct2_tread_wear_ind2" localSheetId="0">#REF!</definedName>
    <definedName name="ct2_tread_wear_ind2">#REF!</definedName>
    <definedName name="ct2_tread_width2" localSheetId="0">#REF!</definedName>
    <definedName name="ct2_tread_width2">#REF!</definedName>
    <definedName name="ct2_tread_width2_unf" localSheetId="0">#REF!</definedName>
    <definedName name="ct2_tread_width2_unf">#REF!</definedName>
    <definedName name="ct2_tubetype_tubeless" localSheetId="0">#REF!</definedName>
    <definedName name="ct2_tubetype_tubeless">#REF!</definedName>
    <definedName name="ct2_tyre_weight" localSheetId="0">#REF!</definedName>
    <definedName name="ct2_tyre_weight">#REF!</definedName>
    <definedName name="ct2_tyre_weight1" localSheetId="0">#REF!</definedName>
    <definedName name="ct2_tyre_weight1">#REF!</definedName>
    <definedName name="def" localSheetId="0">#REF!</definedName>
    <definedName name="def">#REF!</definedName>
    <definedName name="Kfactor" localSheetId="0">'RR-C1'!$C$20</definedName>
    <definedName name="Kfactor">#REF!</definedName>
    <definedName name="laod" localSheetId="0">[2]FORM_1!$D$25</definedName>
    <definedName name="laod">[3]FORM_1!$D$25</definedName>
    <definedName name="Load" localSheetId="0">'RR-C1'!$C$22</definedName>
    <definedName name="Load">#REF!</definedName>
    <definedName name="_xlnm.Print_Area" localSheetId="0">'RR-C1'!$A$2:$J$53</definedName>
    <definedName name="Print_Image" localSheetId="0">#REF!</definedName>
    <definedName name="Print_Image">#REF!</definedName>
    <definedName name="speed" localSheetId="0">[2]FORM_1!$E$25</definedName>
    <definedName name="speed">[3]FORM_1!$E$25</definedName>
    <definedName name="Tc" localSheetId="0">'RR-C1'!$C$27</definedName>
    <definedName name="Tc">#REF!</definedName>
    <definedName name="temp" localSheetId="0">[2]FORM_1!$L$25</definedName>
    <definedName name="temp">[3]FORM_1!$L$25</definedName>
    <definedName name="Test_Request_No" localSheetId="0">#REF!</definedName>
    <definedName name="Test_Request_No">#REF!</definedName>
    <definedName name="Tire_size">'[1]Radial stiffness'!$C$7</definedName>
    <definedName name="Tyre_No" localSheetId="0">#REF!</definedName>
    <definedName name="Tyre_No">#REF!</definedName>
    <definedName name="unit_load" localSheetId="0">[2]FORM_1!$D$26</definedName>
    <definedName name="unit_load">[3]FORM_1!$D$26</definedName>
    <definedName name="unit_speed" localSheetId="0">[2]FORM_1!$E$26</definedName>
    <definedName name="unit_speed">[3]FORM_1!$E$26</definedName>
    <definedName name="unit_temp" localSheetId="0">[2]FORM_1!$L$26</definedName>
    <definedName name="unit_temp">[3]FORM_1!$L$26</definedName>
    <definedName name="width_center_cm" localSheetId="0">#REF!</definedName>
    <definedName name="width_center_c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" i="1" l="1"/>
  <c r="F29" i="1"/>
  <c r="E29" i="1"/>
  <c r="G29" i="1" s="1"/>
  <c r="C29" i="1"/>
  <c r="A29" i="1"/>
  <c r="C26" i="1"/>
  <c r="C25" i="1"/>
  <c r="C24" i="1"/>
  <c r="C23" i="1"/>
  <c r="C22" i="1"/>
  <c r="C21" i="1"/>
  <c r="C19" i="1"/>
  <c r="F19" i="1" s="1"/>
  <c r="C20" i="1" s="1"/>
  <c r="C16" i="1"/>
  <c r="I15" i="1"/>
  <c r="C15" i="1"/>
  <c r="I14" i="1"/>
  <c r="C14" i="1"/>
  <c r="I13" i="1"/>
  <c r="F13" i="1"/>
  <c r="E13" i="1"/>
  <c r="I12" i="1"/>
  <c r="C12" i="1"/>
  <c r="C11" i="1"/>
  <c r="I10" i="1"/>
  <c r="C10" i="1"/>
  <c r="I9" i="1"/>
  <c r="F9" i="1"/>
  <c r="C9" i="1"/>
  <c r="F8" i="1"/>
  <c r="C8" i="1"/>
  <c r="I7" i="1"/>
  <c r="G7" i="1"/>
  <c r="F7" i="1"/>
  <c r="F6" i="1" s="1"/>
  <c r="E7" i="1"/>
  <c r="D7" i="1"/>
  <c r="C7" i="1"/>
  <c r="H6" i="1"/>
  <c r="G6" i="1"/>
  <c r="E6" i="1" l="1"/>
  <c r="H29" i="1"/>
  <c r="I29" i="1" s="1"/>
  <c r="J29" i="1" s="1"/>
</calcChain>
</file>

<file path=xl/sharedStrings.xml><?xml version="1.0" encoding="utf-8"?>
<sst xmlns="http://schemas.openxmlformats.org/spreadsheetml/2006/main" count="53" uniqueCount="49">
  <si>
    <t>Rolling Resistance Test Report</t>
  </si>
  <si>
    <t>PR-ITM-RR/ISO-28580-Re01</t>
  </si>
  <si>
    <t>Tyre Size</t>
  </si>
  <si>
    <t>Test No</t>
  </si>
  <si>
    <t>Brand &amp; pattern</t>
  </si>
  <si>
    <t>Sl No &amp; Barcode</t>
  </si>
  <si>
    <t>Report Date</t>
  </si>
  <si>
    <t>FG Code</t>
  </si>
  <si>
    <t>Test Date</t>
  </si>
  <si>
    <t>Variant Name</t>
  </si>
  <si>
    <t>Test Machine</t>
  </si>
  <si>
    <t>ASM -Halol</t>
  </si>
  <si>
    <t>Test Standard</t>
  </si>
  <si>
    <t>Test Station No</t>
  </si>
  <si>
    <t>Tyre Category</t>
  </si>
  <si>
    <t>C1</t>
  </si>
  <si>
    <t>Project Code</t>
  </si>
  <si>
    <t>Tyre identification No</t>
  </si>
  <si>
    <t>PLM Req ID</t>
  </si>
  <si>
    <t>Rated Load (kg)</t>
  </si>
  <si>
    <t>Type (TL/TT)</t>
  </si>
  <si>
    <t>Rated IP (kg)</t>
  </si>
  <si>
    <t>Test Drum-Diameter (m)</t>
  </si>
  <si>
    <t>Data corrected drum Diameter (m)</t>
  </si>
  <si>
    <t>Design tyre dia (mm)</t>
  </si>
  <si>
    <t>K factor</t>
  </si>
  <si>
    <t>Rim Size (inches)</t>
  </si>
  <si>
    <t>Test Load (N)</t>
  </si>
  <si>
    <t>Test IP (kPa)</t>
  </si>
  <si>
    <t>Tyre Weight (kg)</t>
  </si>
  <si>
    <t>Tyre Hardness (Shore A)</t>
  </si>
  <si>
    <t>RR Test end IP (kPa)</t>
  </si>
  <si>
    <t>Temperature Correction Factor</t>
  </si>
  <si>
    <t>Speed in km/h</t>
  </si>
  <si>
    <t>DLR(mm)</t>
  </si>
  <si>
    <t>RR in N</t>
  </si>
  <si>
    <r>
      <t>Ambient temperature (</t>
    </r>
    <r>
      <rPr>
        <b/>
        <vertAlign val="superscript"/>
        <sz val="10"/>
        <rFont val="Arial"/>
        <family val="2"/>
      </rPr>
      <t>0</t>
    </r>
    <r>
      <rPr>
        <b/>
        <sz val="10"/>
        <rFont val="Arial"/>
        <family val="2"/>
      </rPr>
      <t>C)</t>
    </r>
  </si>
  <si>
    <t>RR at Std Temp (N)</t>
  </si>
  <si>
    <t>RR at Drum corr (N)</t>
  </si>
  <si>
    <t>CRR(N/kN)</t>
  </si>
  <si>
    <t>EU Aligned value (N/kN)</t>
  </si>
  <si>
    <t xml:space="preserve">l </t>
  </si>
  <si>
    <t>Remarks :</t>
  </si>
  <si>
    <t>Test Engineer</t>
  </si>
  <si>
    <t>Checked by</t>
  </si>
  <si>
    <t>Approved by</t>
  </si>
  <si>
    <t>Kamal Suhalka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</si>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</sst>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"/>
    <numFmt numFmtId="166" formatCode="#,##0.000"/>
  </numFmts>
  <fonts count="9" x14ac:knownFonts="1">
    <font>
      <sz val="10"/>
      <name val="Arial"/>
      <charset val="162"/>
    </font>
    <font>
      <sz val="10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ck">
        <color indexed="64"/>
      </left>
      <right style="hair">
        <color indexed="64"/>
      </right>
      <top style="thick">
        <color indexed="64"/>
      </top>
      <bottom/>
      <diagonal/>
    </border>
    <border>
      <left style="hair">
        <color indexed="64"/>
      </left>
      <right style="hair">
        <color indexed="64"/>
      </right>
      <top style="thick">
        <color indexed="64"/>
      </top>
      <bottom/>
      <diagonal/>
    </border>
    <border>
      <left style="hair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9">
    <xf numFmtId="0" fontId="0" fillId="0" borderId="0" xfId="0"/>
    <xf numFmtId="4" fontId="1" fillId="0" borderId="0" xfId="1" applyNumberFormat="1" applyFont="1" applyFill="1" applyBorder="1" applyProtection="1">
      <protection locked="0"/>
    </xf>
    <xf numFmtId="4" fontId="1" fillId="0" borderId="0" xfId="1" applyNumberFormat="1" applyFont="1" applyFill="1" applyProtection="1">
      <protection locked="0"/>
    </xf>
    <xf numFmtId="4" fontId="4" fillId="0" borderId="15" xfId="1" applyNumberFormat="1" applyFont="1" applyFill="1" applyBorder="1" applyAlignment="1" applyProtection="1">
      <alignment vertical="center"/>
      <protection locked="0"/>
    </xf>
    <xf numFmtId="4" fontId="4" fillId="0" borderId="16" xfId="1" applyNumberFormat="1" applyFont="1" applyFill="1" applyBorder="1" applyAlignment="1" applyProtection="1">
      <alignment vertical="center"/>
      <protection locked="0"/>
    </xf>
    <xf numFmtId="4" fontId="3" fillId="0" borderId="0" xfId="1" applyNumberFormat="1" applyFont="1" applyFill="1" applyBorder="1" applyProtection="1">
      <protection locked="0"/>
    </xf>
    <xf numFmtId="4" fontId="3" fillId="0" borderId="0" xfId="1" applyNumberFormat="1" applyFont="1" applyFill="1" applyProtection="1">
      <protection locked="0"/>
    </xf>
    <xf numFmtId="4" fontId="1" fillId="0" borderId="5" xfId="1" applyNumberFormat="1" applyFont="1" applyFill="1" applyBorder="1" applyAlignment="1" applyProtection="1">
      <alignment horizontal="center" vertical="center"/>
      <protection locked="0"/>
    </xf>
    <xf numFmtId="4" fontId="0" fillId="0" borderId="5" xfId="0" applyNumberFormat="1" applyFill="1" applyBorder="1" applyAlignment="1" applyProtection="1">
      <alignment horizontal="center" vertical="center"/>
      <protection locked="0"/>
    </xf>
    <xf numFmtId="4" fontId="5" fillId="0" borderId="9" xfId="1" applyNumberFormat="1" applyFont="1" applyFill="1" applyBorder="1" applyAlignment="1" applyProtection="1">
      <alignment horizontal="left" vertical="center"/>
      <protection locked="0"/>
    </xf>
    <xf numFmtId="4" fontId="1" fillId="0" borderId="0" xfId="1" applyNumberFormat="1" applyFont="1" applyFill="1" applyBorder="1" applyAlignment="1" applyProtection="1">
      <alignment horizontal="center"/>
      <protection locked="0"/>
    </xf>
    <xf numFmtId="4" fontId="5" fillId="0" borderId="24" xfId="1" applyNumberFormat="1" applyFont="1" applyFill="1" applyBorder="1" applyAlignment="1" applyProtection="1">
      <alignment vertical="center" wrapText="1"/>
      <protection locked="0"/>
    </xf>
    <xf numFmtId="4" fontId="5" fillId="0" borderId="25" xfId="1" applyNumberFormat="1" applyFont="1" applyFill="1" applyBorder="1" applyAlignment="1" applyProtection="1">
      <alignment vertical="center" wrapText="1"/>
      <protection locked="0"/>
    </xf>
    <xf numFmtId="164" fontId="5" fillId="0" borderId="9" xfId="1" applyNumberFormat="1" applyFont="1" applyFill="1" applyBorder="1" applyAlignment="1" applyProtection="1">
      <alignment horizontal="center" vertical="center"/>
      <protection locked="0"/>
    </xf>
    <xf numFmtId="4" fontId="6" fillId="0" borderId="9" xfId="1" applyNumberFormat="1" applyFont="1" applyFill="1" applyBorder="1" applyAlignment="1" applyProtection="1">
      <alignment vertical="center"/>
      <protection locked="0"/>
    </xf>
    <xf numFmtId="4" fontId="7" fillId="0" borderId="9" xfId="1" applyNumberFormat="1" applyFont="1" applyFill="1" applyBorder="1" applyAlignment="1" applyProtection="1">
      <alignment horizontal="left" vertical="top"/>
      <protection locked="0"/>
    </xf>
    <xf numFmtId="4" fontId="1" fillId="0" borderId="13" xfId="1" applyNumberFormat="1" applyFill="1" applyBorder="1" applyAlignment="1" applyProtection="1">
      <alignment vertical="center"/>
      <protection locked="0"/>
    </xf>
    <xf numFmtId="4" fontId="1" fillId="0" borderId="0" xfId="1" applyNumberFormat="1" applyFont="1" applyFill="1" applyBorder="1" applyAlignment="1" applyProtection="1">
      <alignment horizontal="left" vertical="center"/>
      <protection locked="0"/>
    </xf>
    <xf numFmtId="4" fontId="1" fillId="0" borderId="32" xfId="1" applyNumberFormat="1" applyFill="1" applyBorder="1" applyAlignment="1" applyProtection="1">
      <alignment vertical="center"/>
      <protection locked="0"/>
    </xf>
    <xf numFmtId="4" fontId="1" fillId="0" borderId="0" xfId="1" applyNumberFormat="1" applyFont="1" applyFill="1" applyBorder="1" applyAlignment="1" applyProtection="1">
      <alignment vertical="center"/>
      <protection locked="0"/>
    </xf>
    <xf numFmtId="4" fontId="1" fillId="0" borderId="0" xfId="1" applyNumberFormat="1" applyFont="1" applyFill="1" applyBorder="1" applyAlignment="1" applyProtection="1">
      <alignment wrapText="1"/>
      <protection locked="0"/>
    </xf>
    <xf numFmtId="4" fontId="5" fillId="0" borderId="8" xfId="1" applyNumberFormat="1" applyFont="1" applyFill="1" applyBorder="1" applyAlignment="1" applyProtection="1">
      <alignment horizontal="left" vertical="center"/>
      <protection locked="0"/>
    </xf>
    <xf numFmtId="4" fontId="5" fillId="0" borderId="28" xfId="1" applyNumberFormat="1" applyFont="1" applyFill="1" applyBorder="1" applyAlignment="1" applyProtection="1">
      <alignment horizontal="left" vertical="center"/>
      <protection locked="0"/>
    </xf>
    <xf numFmtId="4" fontId="5" fillId="0" borderId="37" xfId="1" applyNumberFormat="1" applyFont="1" applyFill="1" applyBorder="1" applyAlignment="1" applyProtection="1">
      <alignment horizontal="left" vertical="center"/>
      <protection locked="0"/>
    </xf>
    <xf numFmtId="4" fontId="5" fillId="0" borderId="5" xfId="1" applyNumberFormat="1" applyFont="1" applyFill="1" applyBorder="1" applyAlignment="1" applyProtection="1">
      <alignment horizontal="center" vertical="center" wrapText="1"/>
      <protection locked="0"/>
    </xf>
    <xf numFmtId="4" fontId="5" fillId="0" borderId="20" xfId="1" applyNumberFormat="1" applyFont="1" applyFill="1" applyBorder="1" applyAlignment="1" applyProtection="1">
      <alignment horizontal="center" vertical="center" wrapText="1"/>
      <protection locked="0"/>
    </xf>
    <xf numFmtId="4" fontId="5" fillId="0" borderId="0" xfId="1" applyNumberFormat="1" applyFont="1" applyFill="1" applyBorder="1" applyAlignment="1" applyProtection="1">
      <alignment horizontal="center" wrapText="1"/>
      <protection locked="0"/>
    </xf>
    <xf numFmtId="4" fontId="5" fillId="0" borderId="0" xfId="1" applyNumberFormat="1" applyFont="1" applyFill="1" applyAlignment="1" applyProtection="1">
      <alignment horizontal="center" wrapText="1"/>
      <protection locked="0"/>
    </xf>
    <xf numFmtId="4" fontId="1" fillId="0" borderId="37" xfId="1" applyNumberFormat="1" applyFont="1" applyFill="1" applyBorder="1" applyAlignment="1" applyProtection="1">
      <alignment horizontal="center" vertical="center"/>
      <protection locked="0"/>
    </xf>
    <xf numFmtId="4" fontId="1" fillId="0" borderId="0" xfId="0" applyNumberFormat="1" applyFont="1" applyFill="1" applyBorder="1" applyAlignment="1" applyProtection="1">
      <alignment vertical="center"/>
      <protection locked="0"/>
    </xf>
    <xf numFmtId="4" fontId="1" fillId="0" borderId="0" xfId="0" applyNumberFormat="1" applyFont="1" applyFill="1" applyAlignment="1" applyProtection="1">
      <alignment vertical="center"/>
      <protection locked="0"/>
    </xf>
    <xf numFmtId="4" fontId="1" fillId="0" borderId="1" xfId="1" applyNumberFormat="1" applyFont="1" applyFill="1" applyBorder="1" applyAlignment="1" applyProtection="1">
      <alignment horizontal="right" vertical="center"/>
      <protection locked="0"/>
    </xf>
    <xf numFmtId="4" fontId="1" fillId="0" borderId="2" xfId="1" applyNumberFormat="1" applyFont="1" applyFill="1" applyBorder="1" applyAlignment="1" applyProtection="1">
      <alignment horizontal="right" vertical="center"/>
      <protection locked="0"/>
    </xf>
    <xf numFmtId="4" fontId="1" fillId="0" borderId="3" xfId="1" applyNumberFormat="1" applyFont="1" applyFill="1" applyBorder="1" applyAlignment="1" applyProtection="1">
      <alignment horizontal="right" vertical="center"/>
      <protection locked="0"/>
    </xf>
    <xf numFmtId="4" fontId="1" fillId="0" borderId="4" xfId="1" applyNumberFormat="1" applyFont="1" applyFill="1" applyBorder="1" applyAlignment="1" applyProtection="1">
      <alignment horizontal="center" vertical="center"/>
      <protection locked="0"/>
    </xf>
    <xf numFmtId="4" fontId="1" fillId="0" borderId="5" xfId="1" applyNumberFormat="1" applyFont="1" applyFill="1" applyBorder="1" applyAlignment="1" applyProtection="1">
      <alignment horizontal="center" vertical="center"/>
      <protection locked="0"/>
    </xf>
    <xf numFmtId="4" fontId="1" fillId="0" borderId="8" xfId="1" applyNumberFormat="1" applyFont="1" applyFill="1" applyBorder="1" applyAlignment="1" applyProtection="1">
      <alignment horizontal="center" vertical="center"/>
      <protection locked="0"/>
    </xf>
    <xf numFmtId="4" fontId="1" fillId="0" borderId="9" xfId="1" applyNumberFormat="1" applyFont="1" applyFill="1" applyBorder="1" applyAlignment="1" applyProtection="1">
      <alignment horizontal="center" vertical="center"/>
      <protection locked="0"/>
    </xf>
    <xf numFmtId="4" fontId="1" fillId="0" borderId="12" xfId="1" applyNumberFormat="1" applyFont="1" applyFill="1" applyBorder="1" applyAlignment="1" applyProtection="1">
      <alignment horizontal="center" vertical="center"/>
      <protection locked="0"/>
    </xf>
    <xf numFmtId="4" fontId="1" fillId="0" borderId="13" xfId="1" applyNumberFormat="1" applyFont="1" applyFill="1" applyBorder="1" applyAlignment="1" applyProtection="1">
      <alignment horizontal="center" vertical="center"/>
      <protection locked="0"/>
    </xf>
    <xf numFmtId="4" fontId="2" fillId="0" borderId="5" xfId="1" applyNumberFormat="1" applyFont="1" applyFill="1" applyBorder="1" applyAlignment="1" applyProtection="1">
      <alignment horizontal="center" vertical="center" wrapText="1"/>
      <protection locked="0"/>
    </xf>
    <xf numFmtId="4" fontId="2" fillId="0" borderId="9" xfId="1" applyNumberFormat="1" applyFont="1" applyFill="1" applyBorder="1" applyAlignment="1" applyProtection="1">
      <alignment horizontal="center" vertical="center" wrapText="1"/>
      <protection locked="0"/>
    </xf>
    <xf numFmtId="4" fontId="2" fillId="0" borderId="13" xfId="1" applyNumberFormat="1" applyFont="1" applyFill="1" applyBorder="1" applyAlignment="1" applyProtection="1">
      <alignment horizontal="center" vertical="center" wrapText="1"/>
      <protection locked="0"/>
    </xf>
    <xf numFmtId="4" fontId="1" fillId="0" borderId="6" xfId="1" applyNumberFormat="1" applyFont="1" applyFill="1" applyBorder="1" applyAlignment="1" applyProtection="1">
      <alignment horizontal="center" vertical="center"/>
      <protection locked="0"/>
    </xf>
    <xf numFmtId="4" fontId="1" fillId="0" borderId="7" xfId="1" applyNumberFormat="1" applyFont="1" applyFill="1" applyBorder="1" applyAlignment="1" applyProtection="1">
      <alignment horizontal="center" vertical="center"/>
      <protection locked="0"/>
    </xf>
    <xf numFmtId="4" fontId="1" fillId="0" borderId="10" xfId="1" applyNumberFormat="1" applyFont="1" applyFill="1" applyBorder="1" applyAlignment="1" applyProtection="1">
      <alignment horizontal="center" vertical="center"/>
      <protection locked="0"/>
    </xf>
    <xf numFmtId="4" fontId="1" fillId="0" borderId="11" xfId="1" applyNumberFormat="1" applyFont="1" applyFill="1" applyBorder="1" applyAlignment="1" applyProtection="1">
      <alignment horizontal="center" vertical="center"/>
      <protection locked="0"/>
    </xf>
    <xf numFmtId="4" fontId="3" fillId="0" borderId="14" xfId="1" applyNumberFormat="1" applyFont="1" applyFill="1" applyBorder="1" applyAlignment="1" applyProtection="1">
      <alignment horizontal="center"/>
      <protection locked="0"/>
    </xf>
    <xf numFmtId="4" fontId="3" fillId="0" borderId="15" xfId="1" applyNumberFormat="1" applyFont="1" applyFill="1" applyBorder="1" applyAlignment="1" applyProtection="1">
      <alignment horizontal="center"/>
      <protection locked="0"/>
    </xf>
    <xf numFmtId="4" fontId="3" fillId="0" borderId="14" xfId="1" applyNumberFormat="1" applyFont="1" applyFill="1" applyBorder="1" applyAlignment="1" applyProtection="1">
      <alignment horizontal="center" vertical="center"/>
      <protection locked="0"/>
    </xf>
    <xf numFmtId="4" fontId="3" fillId="0" borderId="15" xfId="1" applyNumberFormat="1" applyFont="1" applyFill="1" applyBorder="1" applyAlignment="1" applyProtection="1">
      <alignment horizontal="center" vertical="center"/>
      <protection locked="0"/>
    </xf>
    <xf numFmtId="4" fontId="3" fillId="0" borderId="17" xfId="1" applyNumberFormat="1" applyFont="1" applyFill="1" applyBorder="1" applyAlignment="1" applyProtection="1">
      <alignment horizontal="center" vertical="center"/>
      <protection locked="0"/>
    </xf>
    <xf numFmtId="4" fontId="3" fillId="0" borderId="18" xfId="1" applyNumberFormat="1" applyFont="1" applyFill="1" applyBorder="1" applyAlignment="1" applyProtection="1">
      <alignment horizontal="center" vertical="center"/>
      <protection locked="0"/>
    </xf>
    <xf numFmtId="4" fontId="5" fillId="0" borderId="4" xfId="1" applyNumberFormat="1" applyFont="1" applyFill="1" applyBorder="1" applyAlignment="1" applyProtection="1">
      <alignment horizontal="left" vertical="center"/>
      <protection locked="0"/>
    </xf>
    <xf numFmtId="4" fontId="5" fillId="0" borderId="19" xfId="1" applyNumberFormat="1" applyFont="1" applyFill="1" applyBorder="1" applyAlignment="1" applyProtection="1">
      <alignment horizontal="left" vertical="center"/>
      <protection locked="0"/>
    </xf>
    <xf numFmtId="4" fontId="5" fillId="0" borderId="5" xfId="1" applyNumberFormat="1" applyFont="1" applyFill="1" applyBorder="1" applyAlignment="1" applyProtection="1">
      <alignment horizontal="left" vertical="center"/>
      <protection locked="0"/>
    </xf>
    <xf numFmtId="4" fontId="5" fillId="0" borderId="9" xfId="1" applyNumberFormat="1" applyFont="1" applyFill="1" applyBorder="1" applyAlignment="1" applyProtection="1">
      <alignment horizontal="left" vertical="center"/>
      <protection locked="0"/>
    </xf>
    <xf numFmtId="4" fontId="1" fillId="0" borderId="20" xfId="1" applyNumberFormat="1" applyFont="1" applyFill="1" applyBorder="1" applyAlignment="1" applyProtection="1">
      <alignment horizontal="center" vertical="center"/>
      <protection locked="0"/>
    </xf>
    <xf numFmtId="4" fontId="1" fillId="0" borderId="23" xfId="1" applyNumberFormat="1" applyFont="1" applyFill="1" applyBorder="1" applyAlignment="1" applyProtection="1">
      <alignment horizontal="center" vertical="center"/>
      <protection locked="0"/>
    </xf>
    <xf numFmtId="4" fontId="5" fillId="0" borderId="21" xfId="1" applyNumberFormat="1" applyFont="1" applyFill="1" applyBorder="1" applyAlignment="1" applyProtection="1">
      <alignment horizontal="left" vertical="center"/>
      <protection locked="0"/>
    </xf>
    <xf numFmtId="4" fontId="5" fillId="0" borderId="22" xfId="1" applyNumberFormat="1" applyFont="1" applyFill="1" applyBorder="1" applyAlignment="1" applyProtection="1">
      <alignment horizontal="left" vertical="center"/>
      <protection locked="0"/>
    </xf>
    <xf numFmtId="4" fontId="1" fillId="0" borderId="0" xfId="1" applyNumberFormat="1" applyFont="1" applyFill="1" applyBorder="1" applyAlignment="1" applyProtection="1">
      <alignment horizontal="center"/>
      <protection locked="0"/>
    </xf>
    <xf numFmtId="4" fontId="5" fillId="0" borderId="8" xfId="1" applyNumberFormat="1" applyFont="1" applyFill="1" applyBorder="1" applyAlignment="1" applyProtection="1">
      <alignment horizontal="left" vertical="center"/>
      <protection locked="0"/>
    </xf>
    <xf numFmtId="4" fontId="5" fillId="0" borderId="24" xfId="1" applyNumberFormat="1" applyFont="1" applyFill="1" applyBorder="1" applyAlignment="1" applyProtection="1">
      <alignment horizontal="left" vertical="center"/>
      <protection locked="0"/>
    </xf>
    <xf numFmtId="4" fontId="0" fillId="0" borderId="9" xfId="0" applyNumberFormat="1" applyFill="1" applyBorder="1" applyAlignment="1" applyProtection="1">
      <alignment horizontal="center" vertical="center"/>
      <protection locked="0"/>
    </xf>
    <xf numFmtId="4" fontId="1" fillId="0" borderId="9" xfId="1" applyNumberFormat="1" applyFont="1" applyFill="1" applyBorder="1" applyAlignment="1" applyProtection="1">
      <alignment horizontal="center" vertical="center" wrapText="1"/>
      <protection locked="0"/>
    </xf>
    <xf numFmtId="4" fontId="1" fillId="0" borderId="23" xfId="1" applyNumberFormat="1" applyFont="1" applyFill="1" applyBorder="1" applyAlignment="1" applyProtection="1">
      <alignment horizontal="center" vertical="center" wrapText="1"/>
      <protection locked="0"/>
    </xf>
    <xf numFmtId="4" fontId="1" fillId="0" borderId="0" xfId="1" applyNumberFormat="1" applyFont="1" applyFill="1" applyBorder="1" applyProtection="1">
      <protection locked="0"/>
    </xf>
    <xf numFmtId="4" fontId="1" fillId="0" borderId="0" xfId="1" applyNumberFormat="1" applyFont="1" applyFill="1" applyBorder="1" applyAlignment="1" applyProtection="1">
      <alignment horizontal="center" vertical="center"/>
      <protection locked="0"/>
    </xf>
    <xf numFmtId="4" fontId="1" fillId="0" borderId="0" xfId="1" applyNumberFormat="1" applyFont="1" applyFill="1" applyBorder="1" applyAlignment="1" applyProtection="1">
      <alignment horizontal="left" vertical="center"/>
      <protection locked="0"/>
    </xf>
    <xf numFmtId="165" fontId="1" fillId="0" borderId="35" xfId="1" applyNumberFormat="1" applyFont="1" applyFill="1" applyBorder="1" applyAlignment="1" applyProtection="1">
      <alignment horizontal="center" vertical="center"/>
      <protection locked="0"/>
    </xf>
    <xf numFmtId="165" fontId="1" fillId="0" borderId="36" xfId="1" applyNumberFormat="1" applyFont="1" applyFill="1" applyBorder="1" applyAlignment="1" applyProtection="1">
      <alignment horizontal="center" vertical="center"/>
      <protection locked="0"/>
    </xf>
    <xf numFmtId="4" fontId="5" fillId="0" borderId="12" xfId="1" applyNumberFormat="1" applyFont="1" applyFill="1" applyBorder="1" applyAlignment="1" applyProtection="1">
      <alignment horizontal="left" vertical="center"/>
      <protection locked="0"/>
    </xf>
    <xf numFmtId="4" fontId="5" fillId="0" borderId="26" xfId="1" applyNumberFormat="1" applyFont="1" applyFill="1" applyBorder="1" applyAlignment="1" applyProtection="1">
      <alignment horizontal="left" vertical="center"/>
      <protection locked="0"/>
    </xf>
    <xf numFmtId="4" fontId="1" fillId="0" borderId="24" xfId="1" applyNumberFormat="1" applyFont="1" applyFill="1" applyBorder="1" applyAlignment="1" applyProtection="1">
      <alignment horizontal="center" vertical="center"/>
      <protection locked="0"/>
    </xf>
    <xf numFmtId="4" fontId="1" fillId="0" borderId="22" xfId="1" applyNumberFormat="1" applyFont="1" applyFill="1" applyBorder="1" applyAlignment="1" applyProtection="1">
      <alignment horizontal="center" vertical="center"/>
      <protection locked="0"/>
    </xf>
    <xf numFmtId="4" fontId="1" fillId="0" borderId="24" xfId="1" applyNumberFormat="1" applyFill="1" applyBorder="1" applyAlignment="1" applyProtection="1">
      <alignment horizontal="center" vertical="center"/>
      <protection locked="0"/>
    </xf>
    <xf numFmtId="4" fontId="1" fillId="0" borderId="27" xfId="1" applyNumberFormat="1" applyFill="1" applyBorder="1" applyAlignment="1" applyProtection="1">
      <alignment horizontal="center" vertical="center"/>
      <protection locked="0"/>
    </xf>
    <xf numFmtId="4" fontId="5" fillId="0" borderId="28" xfId="1" applyNumberFormat="1" applyFont="1" applyFill="1" applyBorder="1" applyAlignment="1" applyProtection="1">
      <alignment horizontal="left" vertical="center"/>
      <protection locked="0"/>
    </xf>
    <xf numFmtId="4" fontId="5" fillId="0" borderId="29" xfId="1" applyNumberFormat="1" applyFont="1" applyFill="1" applyBorder="1" applyAlignment="1" applyProtection="1">
      <alignment horizontal="left" vertical="center"/>
      <protection locked="0"/>
    </xf>
    <xf numFmtId="4" fontId="1" fillId="0" borderId="29" xfId="1" applyNumberFormat="1" applyFont="1" applyFill="1" applyBorder="1" applyAlignment="1" applyProtection="1">
      <alignment horizontal="center" vertical="center"/>
      <protection locked="0"/>
    </xf>
    <xf numFmtId="4" fontId="1" fillId="0" borderId="30" xfId="1" applyNumberFormat="1" applyFont="1" applyFill="1" applyBorder="1" applyAlignment="1" applyProtection="1">
      <alignment horizontal="center" vertical="center"/>
      <protection locked="0"/>
    </xf>
    <xf numFmtId="4" fontId="1" fillId="0" borderId="31" xfId="1" applyNumberFormat="1" applyFont="1" applyFill="1" applyBorder="1" applyAlignment="1" applyProtection="1">
      <alignment horizontal="center" vertical="center"/>
      <protection locked="0"/>
    </xf>
    <xf numFmtId="4" fontId="1" fillId="0" borderId="33" xfId="1" applyNumberFormat="1" applyFill="1" applyBorder="1" applyAlignment="1" applyProtection="1">
      <alignment horizontal="center" vertical="center"/>
      <protection locked="0"/>
    </xf>
    <xf numFmtId="4" fontId="1" fillId="0" borderId="34" xfId="1" applyNumberFormat="1" applyFill="1" applyBorder="1" applyAlignment="1" applyProtection="1">
      <alignment horizontal="center" vertical="center"/>
      <protection locked="0"/>
    </xf>
    <xf numFmtId="165" fontId="1" fillId="0" borderId="9" xfId="1" applyNumberFormat="1" applyFont="1" applyFill="1" applyBorder="1" applyAlignment="1" applyProtection="1">
      <alignment horizontal="center" vertical="center"/>
      <protection locked="0"/>
    </xf>
    <xf numFmtId="165" fontId="1" fillId="0" borderId="23" xfId="1" applyNumberFormat="1" applyFont="1" applyFill="1" applyBorder="1" applyAlignment="1" applyProtection="1">
      <alignment horizontal="center" vertical="center"/>
      <protection locked="0"/>
    </xf>
    <xf numFmtId="0" fontId="1" fillId="0" borderId="9" xfId="1" applyNumberFormat="1" applyFont="1" applyFill="1" applyBorder="1" applyAlignment="1" applyProtection="1">
      <alignment horizontal="center" vertical="center"/>
      <protection locked="0"/>
    </xf>
    <xf numFmtId="0" fontId="1" fillId="0" borderId="23" xfId="1" applyNumberFormat="1" applyFont="1" applyFill="1" applyBorder="1" applyAlignment="1" applyProtection="1">
      <alignment horizontal="center" vertical="center"/>
      <protection locked="0"/>
    </xf>
    <xf numFmtId="4" fontId="5" fillId="0" borderId="38" xfId="0" applyNumberFormat="1" applyFont="1" applyFill="1" applyBorder="1" applyAlignment="1" applyProtection="1">
      <alignment horizontal="left" vertical="center"/>
      <protection locked="0"/>
    </xf>
    <xf numFmtId="4" fontId="5" fillId="0" borderId="45" xfId="0" applyNumberFormat="1" applyFont="1" applyFill="1" applyBorder="1" applyAlignment="1" applyProtection="1">
      <alignment horizontal="left" vertical="center"/>
      <protection locked="0"/>
    </xf>
    <xf numFmtId="4" fontId="5" fillId="0" borderId="46" xfId="0" applyNumberFormat="1" applyFont="1" applyFill="1" applyBorder="1" applyAlignment="1" applyProtection="1">
      <alignment horizontal="left" vertical="center"/>
      <protection locked="0"/>
    </xf>
    <xf numFmtId="4" fontId="5" fillId="0" borderId="25" xfId="1" applyNumberFormat="1" applyFont="1" applyFill="1" applyBorder="1" applyAlignment="1" applyProtection="1">
      <alignment horizontal="left" vertical="center"/>
      <protection locked="0"/>
    </xf>
    <xf numFmtId="3" fontId="1" fillId="0" borderId="24" xfId="1" applyNumberFormat="1" applyFont="1" applyFill="1" applyBorder="1" applyAlignment="1" applyProtection="1">
      <alignment horizontal="center" vertical="center"/>
      <protection locked="0"/>
    </xf>
    <xf numFmtId="3" fontId="1" fillId="0" borderId="22" xfId="1" applyNumberFormat="1" applyFont="1" applyFill="1" applyBorder="1" applyAlignment="1" applyProtection="1">
      <alignment horizontal="center" vertical="center"/>
      <protection locked="0"/>
    </xf>
    <xf numFmtId="3" fontId="1" fillId="0" borderId="27" xfId="1" applyNumberFormat="1" applyFont="1" applyFill="1" applyBorder="1" applyAlignment="1" applyProtection="1">
      <alignment horizontal="center" vertical="center"/>
      <protection locked="0"/>
    </xf>
    <xf numFmtId="166" fontId="1" fillId="0" borderId="29" xfId="1" applyNumberFormat="1" applyFont="1" applyFill="1" applyBorder="1" applyAlignment="1" applyProtection="1">
      <alignment horizontal="center" vertical="center"/>
      <protection locked="0"/>
    </xf>
    <xf numFmtId="166" fontId="1" fillId="0" borderId="30" xfId="1" applyNumberFormat="1" applyFont="1" applyFill="1" applyBorder="1" applyAlignment="1" applyProtection="1">
      <alignment horizontal="center" vertical="center"/>
      <protection locked="0"/>
    </xf>
    <xf numFmtId="166" fontId="1" fillId="0" borderId="34" xfId="1" applyNumberFormat="1" applyFont="1" applyFill="1" applyBorder="1" applyAlignment="1" applyProtection="1">
      <alignment horizontal="center" vertical="center"/>
      <protection locked="0"/>
    </xf>
    <xf numFmtId="4" fontId="5" fillId="0" borderId="38" xfId="1" applyNumberFormat="1" applyFont="1" applyFill="1" applyBorder="1" applyAlignment="1" applyProtection="1">
      <alignment horizontal="center" vertical="center" wrapText="1"/>
      <protection locked="0"/>
    </xf>
    <xf numFmtId="4" fontId="5" fillId="0" borderId="39" xfId="1" applyNumberFormat="1" applyFont="1" applyFill="1" applyBorder="1" applyAlignment="1" applyProtection="1">
      <alignment horizontal="center" vertical="center" wrapText="1"/>
      <protection locked="0"/>
    </xf>
    <xf numFmtId="4" fontId="5" fillId="0" borderId="19" xfId="1" applyNumberFormat="1" applyFont="1" applyFill="1" applyBorder="1" applyAlignment="1" applyProtection="1">
      <alignment horizontal="center" vertical="center" wrapText="1"/>
      <protection locked="0"/>
    </xf>
    <xf numFmtId="4" fontId="1" fillId="0" borderId="28" xfId="1" applyNumberFormat="1" applyFont="1" applyFill="1" applyBorder="1" applyAlignment="1" applyProtection="1">
      <alignment horizontal="center" vertical="center"/>
      <protection locked="0"/>
    </xf>
    <xf numFmtId="4" fontId="1" fillId="0" borderId="37" xfId="1" applyNumberFormat="1" applyFont="1" applyFill="1" applyBorder="1" applyAlignment="1" applyProtection="1">
      <alignment horizontal="center" vertical="center"/>
      <protection locked="0"/>
    </xf>
    <xf numFmtId="4" fontId="1" fillId="0" borderId="41" xfId="1" applyNumberFormat="1" applyFont="1" applyFill="1" applyBorder="1" applyAlignment="1" applyProtection="1">
      <alignment horizontal="center" vertical="center"/>
      <protection locked="0"/>
    </xf>
    <xf numFmtId="4" fontId="1" fillId="0" borderId="42" xfId="1" applyNumberFormat="1" applyFont="1" applyFill="1" applyBorder="1" applyAlignment="1" applyProtection="1">
      <alignment horizontal="center" vertical="center"/>
      <protection locked="0"/>
    </xf>
    <xf numFmtId="4" fontId="1" fillId="0" borderId="43" xfId="1" applyNumberFormat="1" applyFont="1" applyFill="1" applyBorder="1" applyAlignment="1" applyProtection="1">
      <alignment horizontal="center" vertical="center"/>
      <protection locked="0"/>
    </xf>
    <xf numFmtId="4" fontId="1" fillId="0" borderId="44" xfId="1" applyNumberFormat="1" applyFont="1" applyFill="1" applyBorder="1" applyAlignment="1" applyProtection="1">
      <alignment horizontal="center" vertical="center"/>
      <protection locked="0"/>
    </xf>
    <xf numFmtId="4" fontId="5" fillId="0" borderId="21" xfId="0" applyNumberFormat="1" applyFont="1" applyFill="1" applyBorder="1" applyAlignment="1" applyProtection="1">
      <alignment horizontal="center" vertical="center"/>
      <protection locked="0"/>
    </xf>
    <xf numFmtId="4" fontId="5" fillId="0" borderId="22" xfId="0" applyNumberFormat="1" applyFont="1" applyFill="1" applyBorder="1" applyAlignment="1" applyProtection="1">
      <alignment horizontal="center" vertical="center"/>
      <protection locked="0"/>
    </xf>
    <xf numFmtId="4" fontId="5" fillId="0" borderId="25" xfId="0" applyNumberFormat="1" applyFont="1" applyFill="1" applyBorder="1" applyAlignment="1" applyProtection="1">
      <alignment horizontal="center" vertical="center"/>
      <protection locked="0"/>
    </xf>
    <xf numFmtId="4" fontId="5" fillId="0" borderId="24" xfId="0" applyNumberFormat="1" applyFont="1" applyFill="1" applyBorder="1" applyAlignment="1" applyProtection="1">
      <alignment horizontal="center" vertical="center"/>
      <protection locked="0"/>
    </xf>
    <xf numFmtId="4" fontId="5" fillId="0" borderId="27" xfId="0" applyNumberFormat="1" applyFont="1" applyFill="1" applyBorder="1" applyAlignment="1" applyProtection="1">
      <alignment horizontal="center" vertical="center"/>
      <protection locked="0"/>
    </xf>
    <xf numFmtId="4" fontId="1" fillId="0" borderId="47" xfId="0" applyNumberFormat="1" applyFont="1" applyFill="1" applyBorder="1" applyAlignment="1" applyProtection="1">
      <alignment horizontal="center" vertical="center"/>
      <protection locked="0"/>
    </xf>
    <xf numFmtId="4" fontId="1" fillId="0" borderId="30" xfId="0" applyNumberFormat="1" applyFont="1" applyFill="1" applyBorder="1" applyAlignment="1" applyProtection="1">
      <alignment horizontal="center" vertical="center"/>
      <protection locked="0"/>
    </xf>
    <xf numFmtId="4" fontId="1" fillId="0" borderId="31" xfId="0" applyNumberFormat="1" applyFont="1" applyFill="1" applyBorder="1" applyAlignment="1" applyProtection="1">
      <alignment horizontal="center" vertical="center"/>
      <protection locked="0"/>
    </xf>
    <xf numFmtId="4" fontId="1" fillId="0" borderId="29" xfId="0" applyNumberFormat="1" applyFont="1" applyFill="1" applyBorder="1" applyAlignment="1" applyProtection="1">
      <alignment horizontal="center" vertical="center"/>
      <protection locked="0"/>
    </xf>
    <xf numFmtId="4" fontId="1" fillId="0" borderId="34" xfId="0" applyNumberFormat="1" applyFont="1" applyFill="1" applyBorder="1" applyAlignment="1" applyProtection="1">
      <alignment horizontal="center" vertical="center"/>
      <protection locked="0"/>
    </xf>
    <xf numFmtId="4" fontId="1" fillId="2" borderId="40" xfId="1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i="1" u="sng"/>
            </a:pPr>
            <a:r>
              <a:rPr lang="en-IN" i="1" u="sng"/>
              <a:t>Rolling</a:t>
            </a:r>
            <a:r>
              <a:rPr lang="en-IN" i="1" u="sng" baseline="0"/>
              <a:t> Resistance</a:t>
            </a:r>
            <a:r>
              <a:rPr lang="en-IN" i="1" u="sng"/>
              <a:t>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6347217161235131E-2"/>
          <c:y val="0.11939632545931762"/>
          <c:w val="0.87482390282610512"/>
          <c:h val="0.7837299801810487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'RR-C1'!$A$29</c:f>
              <c:numCache>
                <c:formatCode>#,##0.00</c:formatCode>
                <c:ptCount val="1"/>
                <c:pt idx="0">
                  <c:v>80</c:v>
                </c:pt>
              </c:numCache>
            </c:numRef>
          </c:cat>
          <c:val>
            <c:numRef>
              <c:f>'RR-C1'!$H$29</c:f>
              <c:numCache>
                <c:formatCode>#,##0.00</c:formatCode>
                <c:ptCount val="1"/>
                <c:pt idx="0">
                  <c:v>69.579773963331988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ISO!#REF!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7D1-44FA-A0AB-9BAF2C1D88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76032592"/>
        <c:axId val="576032984"/>
      </c:barChart>
      <c:catAx>
        <c:axId val="57603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IN"/>
                  <a:t>Speed in km/h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76032984"/>
        <c:crosses val="autoZero"/>
        <c:auto val="1"/>
        <c:lblAlgn val="ctr"/>
        <c:lblOffset val="100"/>
        <c:noMultiLvlLbl val="0"/>
      </c:catAx>
      <c:valAx>
        <c:axId val="576032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IN"/>
                  <a:t>RR</a:t>
                </a:r>
                <a:r>
                  <a:rPr lang="en-IN" baseline="0"/>
                  <a:t> in N</a:t>
                </a:r>
                <a:endParaRPr lang="en-IN"/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76032592"/>
        <c:crosses val="autoZero"/>
        <c:crossBetween val="between"/>
      </c:valAx>
      <c:spPr>
        <a:solidFill>
          <a:sysClr val="window" lastClr="FFFFFF"/>
        </a:solidFill>
      </c:spPr>
    </c:plotArea>
    <c:plotVisOnly val="1"/>
    <c:dispBlanksAs val="gap"/>
    <c:showDLblsOverMax val="0"/>
  </c:chart>
  <c:spPr>
    <a:solidFill>
      <a:sysClr val="window" lastClr="FFFFFF"/>
    </a:solid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57150</xdr:rowOff>
    </xdr:from>
    <xdr:to>
      <xdr:col>1</xdr:col>
      <xdr:colOff>428625</xdr:colOff>
      <xdr:row>4</xdr:row>
      <xdr:rowOff>85725</xdr:rowOff>
    </xdr:to>
    <xdr:pic>
      <xdr:nvPicPr>
        <xdr:cNvPr id="2" name="Picture 1" descr="Cea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38125"/>
          <a:ext cx="11811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29</xdr:row>
      <xdr:rowOff>142875</xdr:rowOff>
    </xdr:from>
    <xdr:to>
      <xdr:col>9</xdr:col>
      <xdr:colOff>485775</xdr:colOff>
      <xdr:row>49</xdr:row>
      <xdr:rowOff>66675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9525</xdr:rowOff>
        </xdr:from>
        <xdr:to>
          <xdr:col>2</xdr:col>
          <xdr:colOff>742950</xdr:colOff>
          <xdr:row>12</xdr:row>
          <xdr:rowOff>276225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12</xdr:row>
          <xdr:rowOff>114300</xdr:rowOff>
        </xdr:from>
        <xdr:to>
          <xdr:col>12</xdr:col>
          <xdr:colOff>0</xdr:colOff>
          <xdr:row>20</xdr:row>
          <xdr:rowOff>114300</xdr:rowOff>
        </xdr:to>
        <xdr:sp macro="" textlink="">
          <xdr:nvSpPr>
            <xdr:cNvPr id="1026" name="Image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L-DT-RD-H00122\Indoor%20Test-Data\Indoor%20data%20to%20GM\FP-Stiffness\08.%202018\Normal\MC%20&amp;%20Scooter\18176-Dim-MC-90%20100-10%20MAXXIS\18176-Dim-MC-90%20100-10%20MAXX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R%20Report\2020\PCR%20UVR\PR202036-255%2065%20R18%20CEAT%20CZAR%20AT-D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perator\Desktop\Data%20Sharing\PR21748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ial stiffness"/>
      <sheetName val="Lateral stiffness"/>
      <sheetName val="Tangential stiffness"/>
      <sheetName val="FP MC and SC 0 Deg"/>
      <sheetName val="RR-18164"/>
      <sheetName val="SLR"/>
      <sheetName val="DLR"/>
    </sheetNames>
    <sheetDataSet>
      <sheetData sheetId="0">
        <row r="7">
          <cell r="C7" t="str">
            <v xml:space="preserve">90/100-10 53J </v>
          </cell>
          <cell r="E7" t="str">
            <v>MAXXIS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RECORD"/>
      <sheetName val="RECORD_data"/>
      <sheetName val="FORM_1"/>
      <sheetName val="I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RECORD"/>
      <sheetName val="RECORD_data"/>
      <sheetName val="FORM_1"/>
      <sheetName val="RR-C1"/>
      <sheetName val="RR-C2"/>
      <sheetName val="RR-C3"/>
      <sheetName val="RR-MC"/>
    </sheetNames>
    <sheetDataSet>
      <sheetData sheetId="0"/>
      <sheetData sheetId="1"/>
      <sheetData sheetId="2"/>
      <sheetData sheetId="3">
        <row r="3">
          <cell r="L3" t="str">
            <v>PR217484</v>
          </cell>
        </row>
        <row r="4">
          <cell r="O4">
            <v>1</v>
          </cell>
        </row>
        <row r="6">
          <cell r="E6" t="str">
            <v>255</v>
          </cell>
          <cell r="F6" t="str">
            <v>65</v>
          </cell>
          <cell r="G6" t="str">
            <v>R</v>
          </cell>
          <cell r="H6" t="str">
            <v>18</v>
          </cell>
          <cell r="I6">
            <v>111</v>
          </cell>
          <cell r="J6" t="str">
            <v>H</v>
          </cell>
          <cell r="O6" t="str">
            <v>TL</v>
          </cell>
        </row>
        <row r="7">
          <cell r="E7" t="str">
            <v xml:space="preserve"> CEAT</v>
          </cell>
          <cell r="G7" t="str">
            <v>CROSS DRIVE AT</v>
          </cell>
          <cell r="O7" t="str">
            <v>29.09.2021</v>
          </cell>
        </row>
        <row r="8">
          <cell r="E8" t="str">
            <v>3921</v>
          </cell>
          <cell r="G8" t="str">
            <v>1932544760</v>
          </cell>
          <cell r="O8" t="str">
            <v>29.09.2021</v>
          </cell>
        </row>
        <row r="9">
          <cell r="E9" t="str">
            <v>107442</v>
          </cell>
          <cell r="O9" t="str">
            <v>7.5X18</v>
          </cell>
        </row>
        <row r="10">
          <cell r="E10" t="str">
            <v>WA1</v>
          </cell>
          <cell r="O10" t="str">
            <v>62</v>
          </cell>
        </row>
        <row r="11">
          <cell r="E11" t="str">
            <v>ISO 28580</v>
          </cell>
          <cell r="O11" t="str">
            <v>M&amp;M CAFE</v>
          </cell>
        </row>
        <row r="12">
          <cell r="O12" t="str">
            <v>070832</v>
          </cell>
        </row>
        <row r="13">
          <cell r="E13" t="str">
            <v>H-4394</v>
          </cell>
          <cell r="O13" t="str">
            <v xml:space="preserve"> RUTVIK</v>
          </cell>
        </row>
        <row r="14">
          <cell r="E14" t="str">
            <v>1090</v>
          </cell>
          <cell r="O14" t="str">
            <v>210</v>
          </cell>
        </row>
        <row r="15">
          <cell r="E15" t="str">
            <v>250</v>
          </cell>
          <cell r="O15" t="str">
            <v>16.95</v>
          </cell>
        </row>
        <row r="16">
          <cell r="O16" t="str">
            <v>737</v>
          </cell>
        </row>
        <row r="19">
          <cell r="E19">
            <v>80</v>
          </cell>
          <cell r="F19">
            <v>855.4</v>
          </cell>
          <cell r="G19">
            <v>2.44</v>
          </cell>
          <cell r="J19">
            <v>378.6</v>
          </cell>
          <cell r="M19">
            <v>25.2</v>
          </cell>
          <cell r="R19">
            <v>71.100000000000009</v>
          </cell>
        </row>
      </sheetData>
      <sheetData sheetId="4">
        <row r="29">
          <cell r="A29">
            <v>80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W104"/>
  <sheetViews>
    <sheetView showGridLines="0" tabSelected="1" topLeftCell="A13" zoomScale="85" zoomScaleNormal="85" workbookViewId="0">
      <selection activeCell="C28" sqref="C28:D28"/>
    </sheetView>
  </sheetViews>
  <sheetFormatPr defaultColWidth="9.140625" defaultRowHeight="12.75" x14ac:dyDescent="0.2"/>
  <cols>
    <col min="1" max="1" width="14.28515625" style="2" customWidth="1"/>
    <col min="2" max="2" width="21.85546875" style="2" customWidth="1"/>
    <col min="3" max="4" width="12.7109375" style="2" customWidth="1"/>
    <col min="5" max="5" width="16.5703125" style="2" customWidth="1"/>
    <col min="6" max="6" width="14.42578125" style="2" customWidth="1"/>
    <col min="7" max="7" width="12.7109375" style="2" customWidth="1"/>
    <col min="8" max="8" width="19.42578125" style="2" customWidth="1"/>
    <col min="9" max="9" width="12.7109375" style="2" customWidth="1"/>
    <col min="10" max="10" width="17.5703125" style="2" customWidth="1"/>
    <col min="11" max="13" width="9.140625" style="1"/>
    <col min="14" max="14" width="38.28515625" style="1" customWidth="1"/>
    <col min="15" max="15" width="10.140625" style="1" bestFit="1" customWidth="1"/>
    <col min="16" max="23" width="9.140625" style="1"/>
    <col min="24" max="16384" width="9.140625" style="2"/>
  </cols>
  <sheetData>
    <row r="1" spans="1:23" ht="14.25" thickTop="1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3"/>
    </row>
    <row r="2" spans="1:23" ht="15" customHeight="1" x14ac:dyDescent="0.2">
      <c r="A2" s="34"/>
      <c r="B2" s="35"/>
      <c r="C2" s="40" t="s">
        <v>0</v>
      </c>
      <c r="D2" s="40"/>
      <c r="E2" s="40"/>
      <c r="F2" s="40"/>
      <c r="G2" s="40"/>
      <c r="H2" s="40"/>
      <c r="I2" s="43" t="s">
        <v>1</v>
      </c>
      <c r="J2" s="44"/>
    </row>
    <row r="3" spans="1:23" ht="18" customHeight="1" x14ac:dyDescent="0.2">
      <c r="A3" s="36"/>
      <c r="B3" s="37"/>
      <c r="C3" s="41"/>
      <c r="D3" s="41"/>
      <c r="E3" s="41"/>
      <c r="F3" s="41"/>
      <c r="G3" s="41"/>
      <c r="H3" s="41"/>
      <c r="I3" s="45"/>
      <c r="J3" s="46"/>
    </row>
    <row r="4" spans="1:23" ht="18" customHeight="1" x14ac:dyDescent="0.2">
      <c r="A4" s="36"/>
      <c r="B4" s="37"/>
      <c r="C4" s="41"/>
      <c r="D4" s="41"/>
      <c r="E4" s="41"/>
      <c r="F4" s="41"/>
      <c r="G4" s="41"/>
      <c r="H4" s="41"/>
      <c r="I4" s="45"/>
      <c r="J4" s="46"/>
    </row>
    <row r="5" spans="1:23" ht="12.75" customHeight="1" thickBot="1" x14ac:dyDescent="0.25">
      <c r="A5" s="38"/>
      <c r="B5" s="39"/>
      <c r="C5" s="42"/>
      <c r="D5" s="42"/>
      <c r="E5" s="42"/>
      <c r="F5" s="42"/>
      <c r="G5" s="42"/>
      <c r="H5" s="42"/>
      <c r="I5" s="45"/>
      <c r="J5" s="46"/>
    </row>
    <row r="6" spans="1:23" s="6" customFormat="1" ht="18.75" thickBot="1" x14ac:dyDescent="0.3">
      <c r="A6" s="47"/>
      <c r="B6" s="48"/>
      <c r="C6" s="49"/>
      <c r="D6" s="50"/>
      <c r="E6" s="3" t="str">
        <f>C7&amp;IF(ISBLANK(D7),E7,"/"&amp;D7&amp;E7)</f>
        <v>255/65R18</v>
      </c>
      <c r="F6" s="3" t="str">
        <f>F7&amp;" "&amp;G7</f>
        <v>111 H</v>
      </c>
      <c r="G6" s="3" t="str">
        <f>C8</f>
        <v xml:space="preserve"> CEAT</v>
      </c>
      <c r="H6" s="4" t="str">
        <f>F8</f>
        <v>CROSS DRIVE AT</v>
      </c>
      <c r="I6" s="51"/>
      <c r="J6" s="5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15" customHeight="1" x14ac:dyDescent="0.2">
      <c r="A7" s="53" t="s">
        <v>2</v>
      </c>
      <c r="B7" s="54"/>
      <c r="C7" s="7" t="str">
        <f>[3]FORM_1!E6</f>
        <v>255</v>
      </c>
      <c r="D7" s="7" t="str">
        <f>[3]FORM_1!F6</f>
        <v>65</v>
      </c>
      <c r="E7" s="7" t="str">
        <f>[3]FORM_1!G6&amp;[3]FORM_1!H6</f>
        <v>R18</v>
      </c>
      <c r="F7" s="7" t="str">
        <f>[3]FORM_1!I6&amp;[3]FORM_1!K6</f>
        <v>111</v>
      </c>
      <c r="G7" s="8" t="str">
        <f>[3]FORM_1!J6</f>
        <v>H</v>
      </c>
      <c r="H7" s="55" t="s">
        <v>3</v>
      </c>
      <c r="I7" s="35" t="str">
        <f>[3]FORM_1!L3</f>
        <v>PR217484</v>
      </c>
      <c r="J7" s="57"/>
    </row>
    <row r="8" spans="1:23" ht="15" customHeight="1" x14ac:dyDescent="0.2">
      <c r="A8" s="59" t="s">
        <v>4</v>
      </c>
      <c r="B8" s="60"/>
      <c r="C8" s="37" t="str">
        <f>[3]FORM_1!E7</f>
        <v xml:space="preserve"> CEAT</v>
      </c>
      <c r="D8" s="37"/>
      <c r="E8" s="37"/>
      <c r="F8" s="37" t="str">
        <f>[3]FORM_1!G7</f>
        <v>CROSS DRIVE AT</v>
      </c>
      <c r="G8" s="37"/>
      <c r="H8" s="56"/>
      <c r="I8" s="37"/>
      <c r="J8" s="58"/>
      <c r="L8" s="61"/>
      <c r="M8" s="61"/>
      <c r="N8" s="61"/>
    </row>
    <row r="9" spans="1:23" ht="15" customHeight="1" x14ac:dyDescent="0.2">
      <c r="A9" s="62" t="s">
        <v>5</v>
      </c>
      <c r="B9" s="63"/>
      <c r="C9" s="37" t="str">
        <f>[3]FORM_1!E8</f>
        <v>3921</v>
      </c>
      <c r="D9" s="37"/>
      <c r="E9" s="37"/>
      <c r="F9" s="37" t="str">
        <f>[3]FORM_1!G8</f>
        <v>1932544760</v>
      </c>
      <c r="G9" s="37"/>
      <c r="H9" s="9" t="s">
        <v>6</v>
      </c>
      <c r="I9" s="37" t="str">
        <f>[3]FORM_1!O8</f>
        <v>29.09.2021</v>
      </c>
      <c r="J9" s="58"/>
      <c r="L9" s="61"/>
      <c r="M9" s="61"/>
      <c r="N9" s="10"/>
    </row>
    <row r="10" spans="1:23" ht="15" customHeight="1" x14ac:dyDescent="0.2">
      <c r="A10" s="62" t="s">
        <v>7</v>
      </c>
      <c r="B10" s="63"/>
      <c r="C10" s="37" t="str">
        <f>[3]FORM_1!E9</f>
        <v>107442</v>
      </c>
      <c r="D10" s="37"/>
      <c r="E10" s="37"/>
      <c r="F10" s="37"/>
      <c r="G10" s="64"/>
      <c r="H10" s="9" t="s">
        <v>8</v>
      </c>
      <c r="I10" s="65" t="str">
        <f>[3]FORM_1!O7</f>
        <v>29.09.2021</v>
      </c>
      <c r="J10" s="66"/>
      <c r="L10" s="61"/>
      <c r="M10" s="61"/>
      <c r="N10" s="10"/>
    </row>
    <row r="11" spans="1:23" ht="15" customHeight="1" x14ac:dyDescent="0.2">
      <c r="A11" s="62" t="s">
        <v>9</v>
      </c>
      <c r="B11" s="63"/>
      <c r="C11" s="37" t="str">
        <f>[3]FORM_1!E10</f>
        <v>WA1</v>
      </c>
      <c r="D11" s="37"/>
      <c r="E11" s="37"/>
      <c r="F11" s="37"/>
      <c r="G11" s="64"/>
      <c r="H11" s="9" t="s">
        <v>10</v>
      </c>
      <c r="I11" s="65" t="s">
        <v>11</v>
      </c>
      <c r="J11" s="66"/>
      <c r="L11" s="61"/>
      <c r="M11" s="61"/>
      <c r="N11" s="10"/>
    </row>
    <row r="12" spans="1:23" ht="15" customHeight="1" x14ac:dyDescent="0.2">
      <c r="A12" s="62" t="s">
        <v>12</v>
      </c>
      <c r="B12" s="63"/>
      <c r="C12" s="37" t="str">
        <f>[3]FORM_1!E11</f>
        <v>ISO 28580</v>
      </c>
      <c r="D12" s="37"/>
      <c r="E12" s="37"/>
      <c r="F12" s="37"/>
      <c r="G12" s="64"/>
      <c r="H12" s="9" t="s">
        <v>13</v>
      </c>
      <c r="I12" s="65">
        <f>[3]FORM_1!O4</f>
        <v>1</v>
      </c>
      <c r="J12" s="66"/>
      <c r="L12" s="67"/>
      <c r="M12" s="67"/>
    </row>
    <row r="13" spans="1:23" ht="22.5" customHeight="1" x14ac:dyDescent="0.2">
      <c r="A13" s="62" t="s">
        <v>14</v>
      </c>
      <c r="B13" s="63"/>
      <c r="C13" s="11" t="s">
        <v>15</v>
      </c>
      <c r="D13" s="12"/>
      <c r="E13" s="13">
        <f>VLOOKUP(C13,C79:F81,3)</f>
        <v>1.0431999999999999</v>
      </c>
      <c r="F13" s="13">
        <f>VLOOKUP(C13,C79:F81,4)</f>
        <v>-0.28170000000000001</v>
      </c>
      <c r="G13" s="14"/>
      <c r="H13" s="9" t="s">
        <v>16</v>
      </c>
      <c r="I13" s="65" t="str">
        <f>[3]FORM_1!O11</f>
        <v>M&amp;M CAFE</v>
      </c>
      <c r="J13" s="66"/>
      <c r="L13" s="68"/>
      <c r="M13" s="68"/>
      <c r="N13" s="68"/>
    </row>
    <row r="14" spans="1:23" ht="15" customHeight="1" x14ac:dyDescent="0.2">
      <c r="A14" s="72" t="s">
        <v>17</v>
      </c>
      <c r="B14" s="73"/>
      <c r="C14" s="37" t="str">
        <f>[3]FORM_1!E13</f>
        <v>H-4394</v>
      </c>
      <c r="D14" s="37"/>
      <c r="E14" s="37"/>
      <c r="F14" s="37"/>
      <c r="G14" s="64"/>
      <c r="H14" s="15" t="s">
        <v>18</v>
      </c>
      <c r="I14" s="65" t="str">
        <f>[3]FORM_1!O12</f>
        <v>070832</v>
      </c>
      <c r="J14" s="66"/>
      <c r="L14" s="67"/>
      <c r="M14" s="67"/>
    </row>
    <row r="15" spans="1:23" ht="15" customHeight="1" x14ac:dyDescent="0.2">
      <c r="A15" s="62" t="s">
        <v>19</v>
      </c>
      <c r="B15" s="63"/>
      <c r="C15" s="74" t="str">
        <f>[3]FORM_1!E14</f>
        <v>1090</v>
      </c>
      <c r="D15" s="75"/>
      <c r="E15" s="75"/>
      <c r="F15" s="75"/>
      <c r="G15" s="75"/>
      <c r="H15" s="16" t="s">
        <v>20</v>
      </c>
      <c r="I15" s="76" t="str">
        <f>[3]FORM_1!O6</f>
        <v>TL</v>
      </c>
      <c r="J15" s="77"/>
      <c r="L15" s="69"/>
      <c r="M15" s="69"/>
      <c r="N15" s="17"/>
    </row>
    <row r="16" spans="1:23" ht="15" customHeight="1" thickBot="1" x14ac:dyDescent="0.25">
      <c r="A16" s="78" t="s">
        <v>21</v>
      </c>
      <c r="B16" s="79"/>
      <c r="C16" s="80" t="str">
        <f>[3]FORM_1!E15</f>
        <v>250</v>
      </c>
      <c r="D16" s="81"/>
      <c r="E16" s="81"/>
      <c r="F16" s="81"/>
      <c r="G16" s="82"/>
      <c r="H16" s="18"/>
      <c r="I16" s="83"/>
      <c r="J16" s="84"/>
      <c r="L16" s="69"/>
      <c r="M16" s="69"/>
      <c r="N16" s="19"/>
    </row>
    <row r="17" spans="1:23" x14ac:dyDescent="0.2">
      <c r="A17" s="53" t="s">
        <v>22</v>
      </c>
      <c r="B17" s="55"/>
      <c r="C17" s="70">
        <v>1.7</v>
      </c>
      <c r="D17" s="70"/>
      <c r="E17" s="70"/>
      <c r="F17" s="70"/>
      <c r="G17" s="70"/>
      <c r="H17" s="70"/>
      <c r="I17" s="70"/>
      <c r="J17" s="71"/>
      <c r="N17" s="20"/>
    </row>
    <row r="18" spans="1:23" ht="15" customHeight="1" x14ac:dyDescent="0.2">
      <c r="A18" s="62" t="s">
        <v>23</v>
      </c>
      <c r="B18" s="56"/>
      <c r="C18" s="85">
        <v>2</v>
      </c>
      <c r="D18" s="85"/>
      <c r="E18" s="85"/>
      <c r="F18" s="85"/>
      <c r="G18" s="85"/>
      <c r="H18" s="85"/>
      <c r="I18" s="85"/>
      <c r="J18" s="86"/>
    </row>
    <row r="19" spans="1:23" ht="15" customHeight="1" x14ac:dyDescent="0.2">
      <c r="A19" s="62" t="s">
        <v>24</v>
      </c>
      <c r="B19" s="56"/>
      <c r="C19" s="37" t="str">
        <f>[3]FORM_1!O16</f>
        <v>737</v>
      </c>
      <c r="D19" s="37"/>
      <c r="E19" s="37"/>
      <c r="F19" s="37">
        <f>C19/1000</f>
        <v>0.73699999999999999</v>
      </c>
      <c r="G19" s="37"/>
      <c r="H19" s="37"/>
      <c r="I19" s="37"/>
      <c r="J19" s="58"/>
    </row>
    <row r="20" spans="1:23" ht="15" customHeight="1" x14ac:dyDescent="0.2">
      <c r="A20" s="62" t="s">
        <v>25</v>
      </c>
      <c r="B20" s="56"/>
      <c r="C20" s="37">
        <f>SQRT(((C17/C18)*((C18/2)+(F19/2)))/((C17/2)+(F19/2)))</f>
        <v>0.9770551921894306</v>
      </c>
      <c r="D20" s="37"/>
      <c r="E20" s="37"/>
      <c r="F20" s="37"/>
      <c r="G20" s="37"/>
      <c r="H20" s="37"/>
      <c r="I20" s="37"/>
      <c r="J20" s="58"/>
    </row>
    <row r="21" spans="1:23" ht="15" customHeight="1" x14ac:dyDescent="0.2">
      <c r="A21" s="62" t="s">
        <v>26</v>
      </c>
      <c r="B21" s="56"/>
      <c r="C21" s="37" t="str">
        <f>[3]FORM_1!O9</f>
        <v>7.5X18</v>
      </c>
      <c r="D21" s="37"/>
      <c r="E21" s="37"/>
      <c r="F21" s="37"/>
      <c r="G21" s="37"/>
      <c r="H21" s="37"/>
      <c r="I21" s="37"/>
      <c r="J21" s="58"/>
    </row>
    <row r="22" spans="1:23" ht="15" customHeight="1" x14ac:dyDescent="0.2">
      <c r="A22" s="62" t="s">
        <v>27</v>
      </c>
      <c r="B22" s="56"/>
      <c r="C22" s="87">
        <f>[3]FORM_1!F19*10</f>
        <v>8554</v>
      </c>
      <c r="D22" s="87"/>
      <c r="E22" s="87"/>
      <c r="F22" s="87"/>
      <c r="G22" s="87"/>
      <c r="H22" s="87"/>
      <c r="I22" s="87"/>
      <c r="J22" s="88"/>
    </row>
    <row r="23" spans="1:23" ht="15" customHeight="1" x14ac:dyDescent="0.2">
      <c r="A23" s="62" t="s">
        <v>28</v>
      </c>
      <c r="B23" s="56"/>
      <c r="C23" s="37" t="str">
        <f>[3]FORM_1!O14</f>
        <v>210</v>
      </c>
      <c r="D23" s="37"/>
      <c r="E23" s="37"/>
      <c r="F23" s="37"/>
      <c r="G23" s="37"/>
      <c r="H23" s="37"/>
      <c r="I23" s="37"/>
      <c r="J23" s="58"/>
    </row>
    <row r="24" spans="1:23" ht="15" customHeight="1" x14ac:dyDescent="0.2">
      <c r="A24" s="62" t="s">
        <v>29</v>
      </c>
      <c r="B24" s="56"/>
      <c r="C24" s="37" t="str">
        <f>[3]FORM_1!O15</f>
        <v>16.95</v>
      </c>
      <c r="D24" s="37"/>
      <c r="E24" s="37"/>
      <c r="F24" s="37"/>
      <c r="G24" s="37"/>
      <c r="H24" s="37"/>
      <c r="I24" s="37"/>
      <c r="J24" s="58"/>
    </row>
    <row r="25" spans="1:23" ht="15" customHeight="1" x14ac:dyDescent="0.2">
      <c r="A25" s="21" t="s">
        <v>30</v>
      </c>
      <c r="B25" s="9"/>
      <c r="C25" s="37" t="str">
        <f>[3]FORM_1!O10</f>
        <v>62</v>
      </c>
      <c r="D25" s="37"/>
      <c r="E25" s="37"/>
      <c r="F25" s="37"/>
      <c r="G25" s="37"/>
      <c r="H25" s="37"/>
      <c r="I25" s="37"/>
      <c r="J25" s="58"/>
    </row>
    <row r="26" spans="1:23" ht="15" customHeight="1" x14ac:dyDescent="0.2">
      <c r="A26" s="59" t="s">
        <v>31</v>
      </c>
      <c r="B26" s="92"/>
      <c r="C26" s="93">
        <f>[3]FORM_1!G19*100</f>
        <v>244</v>
      </c>
      <c r="D26" s="94"/>
      <c r="E26" s="94"/>
      <c r="F26" s="94"/>
      <c r="G26" s="94"/>
      <c r="H26" s="94"/>
      <c r="I26" s="94"/>
      <c r="J26" s="95"/>
    </row>
    <row r="27" spans="1:23" ht="15" customHeight="1" thickBot="1" x14ac:dyDescent="0.25">
      <c r="A27" s="22" t="s">
        <v>32</v>
      </c>
      <c r="B27" s="23"/>
      <c r="C27" s="96">
        <v>8.0000000000000002E-3</v>
      </c>
      <c r="D27" s="97"/>
      <c r="E27" s="97"/>
      <c r="F27" s="97"/>
      <c r="G27" s="97"/>
      <c r="H27" s="97"/>
      <c r="I27" s="97"/>
      <c r="J27" s="98"/>
    </row>
    <row r="28" spans="1:23" s="27" customFormat="1" ht="46.5" customHeight="1" x14ac:dyDescent="0.2">
      <c r="A28" s="99" t="s">
        <v>33</v>
      </c>
      <c r="B28" s="100"/>
      <c r="C28" s="101" t="s">
        <v>34</v>
      </c>
      <c r="D28" s="100"/>
      <c r="E28" s="24" t="s">
        <v>35</v>
      </c>
      <c r="F28" s="24" t="s">
        <v>36</v>
      </c>
      <c r="G28" s="24" t="s">
        <v>37</v>
      </c>
      <c r="H28" s="24" t="s">
        <v>38</v>
      </c>
      <c r="I28" s="24" t="s">
        <v>39</v>
      </c>
      <c r="J28" s="25" t="s">
        <v>40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spans="1:23" ht="24.75" customHeight="1" thickBot="1" x14ac:dyDescent="0.25">
      <c r="A29" s="102">
        <f>[3]FORM_1!E19</f>
        <v>80</v>
      </c>
      <c r="B29" s="103"/>
      <c r="C29" s="80">
        <f>[3]FORM_1!J19</f>
        <v>378.6</v>
      </c>
      <c r="D29" s="82"/>
      <c r="E29" s="28">
        <f>[3]FORM_1!R19</f>
        <v>71.100000000000009</v>
      </c>
      <c r="F29" s="28">
        <f>[3]FORM_1!M19</f>
        <v>25.2</v>
      </c>
      <c r="G29" s="28">
        <f>(E29*(1+(C27*(F29-25))))</f>
        <v>71.213760000000008</v>
      </c>
      <c r="H29" s="28">
        <f>G29*Kfactor</f>
        <v>69.579773963331988</v>
      </c>
      <c r="I29" s="28">
        <f>H29/C22*1000</f>
        <v>8.1341797946378289</v>
      </c>
      <c r="J29" s="118">
        <f>$E$13*$I$29+$F$13</f>
        <v>8.2038763617661825</v>
      </c>
      <c r="L29" s="10"/>
    </row>
    <row r="30" spans="1:23" ht="15" customHeight="1" x14ac:dyDescent="0.2">
      <c r="A30" s="104" t="s">
        <v>41</v>
      </c>
      <c r="B30" s="68"/>
      <c r="C30" s="68"/>
      <c r="D30" s="68"/>
      <c r="E30" s="68"/>
      <c r="F30" s="68"/>
      <c r="G30" s="68"/>
      <c r="H30" s="68"/>
      <c r="I30" s="68"/>
      <c r="J30" s="46"/>
      <c r="L30" s="10"/>
    </row>
    <row r="31" spans="1:23" ht="15" customHeight="1" x14ac:dyDescent="0.2">
      <c r="A31" s="104"/>
      <c r="B31" s="68"/>
      <c r="C31" s="68"/>
      <c r="D31" s="68"/>
      <c r="E31" s="68"/>
      <c r="F31" s="68"/>
      <c r="G31" s="68"/>
      <c r="H31" s="68"/>
      <c r="I31" s="68"/>
      <c r="J31" s="46"/>
    </row>
    <row r="32" spans="1:23" ht="15" customHeight="1" x14ac:dyDescent="0.2">
      <c r="A32" s="104"/>
      <c r="B32" s="68"/>
      <c r="C32" s="68"/>
      <c r="D32" s="68"/>
      <c r="E32" s="68"/>
      <c r="F32" s="68"/>
      <c r="G32" s="68"/>
      <c r="H32" s="68"/>
      <c r="I32" s="68"/>
      <c r="J32" s="46"/>
    </row>
    <row r="33" spans="1:12" ht="15" customHeight="1" x14ac:dyDescent="0.2">
      <c r="A33" s="104"/>
      <c r="B33" s="68"/>
      <c r="C33" s="68"/>
      <c r="D33" s="68"/>
      <c r="E33" s="68"/>
      <c r="F33" s="68"/>
      <c r="G33" s="68"/>
      <c r="H33" s="68"/>
      <c r="I33" s="68"/>
      <c r="J33" s="46"/>
      <c r="L33" s="10"/>
    </row>
    <row r="34" spans="1:12" ht="15" customHeight="1" x14ac:dyDescent="0.2">
      <c r="A34" s="104"/>
      <c r="B34" s="68"/>
      <c r="C34" s="68"/>
      <c r="D34" s="68"/>
      <c r="E34" s="68"/>
      <c r="F34" s="68"/>
      <c r="G34" s="68"/>
      <c r="H34" s="68"/>
      <c r="I34" s="68"/>
      <c r="J34" s="46"/>
      <c r="L34" s="10"/>
    </row>
    <row r="35" spans="1:12" ht="15" customHeight="1" x14ac:dyDescent="0.2">
      <c r="A35" s="104"/>
      <c r="B35" s="68"/>
      <c r="C35" s="68"/>
      <c r="D35" s="68"/>
      <c r="E35" s="68"/>
      <c r="F35" s="68"/>
      <c r="G35" s="68"/>
      <c r="H35" s="68"/>
      <c r="I35" s="68"/>
      <c r="J35" s="46"/>
    </row>
    <row r="36" spans="1:12" ht="15" customHeight="1" x14ac:dyDescent="0.2">
      <c r="A36" s="104"/>
      <c r="B36" s="68"/>
      <c r="C36" s="68"/>
      <c r="D36" s="68"/>
      <c r="E36" s="68"/>
      <c r="F36" s="68"/>
      <c r="G36" s="68"/>
      <c r="H36" s="68"/>
      <c r="I36" s="68"/>
      <c r="J36" s="46"/>
    </row>
    <row r="37" spans="1:12" ht="15" customHeight="1" x14ac:dyDescent="0.2">
      <c r="A37" s="104"/>
      <c r="B37" s="68"/>
      <c r="C37" s="68"/>
      <c r="D37" s="68"/>
      <c r="E37" s="68"/>
      <c r="F37" s="68"/>
      <c r="G37" s="68"/>
      <c r="H37" s="68"/>
      <c r="I37" s="68"/>
      <c r="J37" s="46"/>
    </row>
    <row r="38" spans="1:12" ht="15" customHeight="1" x14ac:dyDescent="0.2">
      <c r="A38" s="104"/>
      <c r="B38" s="68"/>
      <c r="C38" s="68"/>
      <c r="D38" s="68"/>
      <c r="E38" s="68"/>
      <c r="F38" s="68"/>
      <c r="G38" s="68"/>
      <c r="H38" s="68"/>
      <c r="I38" s="68"/>
      <c r="J38" s="46"/>
    </row>
    <row r="39" spans="1:12" ht="15" customHeight="1" x14ac:dyDescent="0.2">
      <c r="A39" s="104"/>
      <c r="B39" s="68"/>
      <c r="C39" s="68"/>
      <c r="D39" s="68"/>
      <c r="E39" s="68"/>
      <c r="F39" s="68"/>
      <c r="G39" s="68"/>
      <c r="H39" s="68"/>
      <c r="I39" s="68"/>
      <c r="J39" s="46"/>
    </row>
    <row r="40" spans="1:12" ht="15" customHeight="1" x14ac:dyDescent="0.2">
      <c r="A40" s="104"/>
      <c r="B40" s="68"/>
      <c r="C40" s="68"/>
      <c r="D40" s="68"/>
      <c r="E40" s="68"/>
      <c r="F40" s="68"/>
      <c r="G40" s="68"/>
      <c r="H40" s="68"/>
      <c r="I40" s="68"/>
      <c r="J40" s="46"/>
    </row>
    <row r="41" spans="1:12" ht="15" customHeight="1" x14ac:dyDescent="0.2">
      <c r="A41" s="104"/>
      <c r="B41" s="68"/>
      <c r="C41" s="68"/>
      <c r="D41" s="68"/>
      <c r="E41" s="68"/>
      <c r="F41" s="68"/>
      <c r="G41" s="68"/>
      <c r="H41" s="68"/>
      <c r="I41" s="68"/>
      <c r="J41" s="46"/>
    </row>
    <row r="42" spans="1:12" ht="15" customHeight="1" x14ac:dyDescent="0.2">
      <c r="A42" s="104"/>
      <c r="B42" s="68"/>
      <c r="C42" s="68"/>
      <c r="D42" s="68"/>
      <c r="E42" s="68"/>
      <c r="F42" s="68"/>
      <c r="G42" s="68"/>
      <c r="H42" s="68"/>
      <c r="I42" s="68"/>
      <c r="J42" s="46"/>
    </row>
    <row r="43" spans="1:12" ht="15" customHeight="1" x14ac:dyDescent="0.2">
      <c r="A43" s="104"/>
      <c r="B43" s="68"/>
      <c r="C43" s="68"/>
      <c r="D43" s="68"/>
      <c r="E43" s="68"/>
      <c r="F43" s="68"/>
      <c r="G43" s="68"/>
      <c r="H43" s="68"/>
      <c r="I43" s="68"/>
      <c r="J43" s="46"/>
    </row>
    <row r="44" spans="1:12" ht="15" customHeight="1" x14ac:dyDescent="0.2">
      <c r="A44" s="104"/>
      <c r="B44" s="68"/>
      <c r="C44" s="68"/>
      <c r="D44" s="68"/>
      <c r="E44" s="68"/>
      <c r="F44" s="68"/>
      <c r="G44" s="68"/>
      <c r="H44" s="68"/>
      <c r="I44" s="68"/>
      <c r="J44" s="46"/>
    </row>
    <row r="45" spans="1:12" ht="15" customHeight="1" x14ac:dyDescent="0.2">
      <c r="A45" s="104"/>
      <c r="B45" s="68"/>
      <c r="C45" s="68"/>
      <c r="D45" s="68"/>
      <c r="E45" s="68"/>
      <c r="F45" s="68"/>
      <c r="G45" s="68"/>
      <c r="H45" s="68"/>
      <c r="I45" s="68"/>
      <c r="J45" s="46"/>
    </row>
    <row r="46" spans="1:12" ht="15" customHeight="1" x14ac:dyDescent="0.2">
      <c r="A46" s="104"/>
      <c r="B46" s="68"/>
      <c r="C46" s="68"/>
      <c r="D46" s="68"/>
      <c r="E46" s="68"/>
      <c r="F46" s="68"/>
      <c r="G46" s="68"/>
      <c r="H46" s="68"/>
      <c r="I46" s="68"/>
      <c r="J46" s="46"/>
    </row>
    <row r="47" spans="1:12" ht="15" customHeight="1" x14ac:dyDescent="0.2">
      <c r="A47" s="104"/>
      <c r="B47" s="68"/>
      <c r="C47" s="68"/>
      <c r="D47" s="68"/>
      <c r="E47" s="68"/>
      <c r="F47" s="68"/>
      <c r="G47" s="68"/>
      <c r="H47" s="68"/>
      <c r="I47" s="68"/>
      <c r="J47" s="46"/>
    </row>
    <row r="48" spans="1:12" ht="15" customHeight="1" x14ac:dyDescent="0.2">
      <c r="A48" s="104"/>
      <c r="B48" s="68"/>
      <c r="C48" s="68"/>
      <c r="D48" s="68"/>
      <c r="E48" s="68"/>
      <c r="F48" s="68"/>
      <c r="G48" s="68"/>
      <c r="H48" s="68"/>
      <c r="I48" s="68"/>
      <c r="J48" s="46"/>
    </row>
    <row r="49" spans="1:23" ht="15" customHeight="1" x14ac:dyDescent="0.2">
      <c r="A49" s="104"/>
      <c r="B49" s="68"/>
      <c r="C49" s="68"/>
      <c r="D49" s="68"/>
      <c r="E49" s="68"/>
      <c r="F49" s="68"/>
      <c r="G49" s="68"/>
      <c r="H49" s="68"/>
      <c r="I49" s="68"/>
      <c r="J49" s="46"/>
    </row>
    <row r="50" spans="1:23" ht="15" customHeight="1" thickBot="1" x14ac:dyDescent="0.25">
      <c r="A50" s="105"/>
      <c r="B50" s="106"/>
      <c r="C50" s="106"/>
      <c r="D50" s="106"/>
      <c r="E50" s="106"/>
      <c r="F50" s="106"/>
      <c r="G50" s="106"/>
      <c r="H50" s="106"/>
      <c r="I50" s="106"/>
      <c r="J50" s="107"/>
    </row>
    <row r="51" spans="1:23" s="30" customFormat="1" ht="18.75" customHeight="1" thickTop="1" x14ac:dyDescent="0.2">
      <c r="A51" s="89" t="s">
        <v>42</v>
      </c>
      <c r="B51" s="90"/>
      <c r="C51" s="90"/>
      <c r="D51" s="90"/>
      <c r="E51" s="90"/>
      <c r="F51" s="90"/>
      <c r="G51" s="90"/>
      <c r="H51" s="90"/>
      <c r="I51" s="90"/>
      <c r="J51" s="91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</row>
    <row r="52" spans="1:23" s="30" customFormat="1" ht="18.75" customHeight="1" x14ac:dyDescent="0.2">
      <c r="A52" s="108" t="s">
        <v>43</v>
      </c>
      <c r="B52" s="109"/>
      <c r="C52" s="110"/>
      <c r="D52" s="111" t="s">
        <v>44</v>
      </c>
      <c r="E52" s="109"/>
      <c r="F52" s="110"/>
      <c r="G52" s="111" t="s">
        <v>45</v>
      </c>
      <c r="H52" s="109"/>
      <c r="I52" s="109"/>
      <c r="J52" s="112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</row>
    <row r="53" spans="1:23" s="30" customFormat="1" ht="18.75" customHeight="1" thickBot="1" x14ac:dyDescent="0.25">
      <c r="A53" s="113" t="str">
        <f>[3]FORM_1!O13</f>
        <v xml:space="preserve"> RUTVIK</v>
      </c>
      <c r="B53" s="114"/>
      <c r="C53" s="115"/>
      <c r="D53" s="116"/>
      <c r="E53" s="114"/>
      <c r="F53" s="115"/>
      <c r="G53" s="116" t="s">
        <v>46</v>
      </c>
      <c r="H53" s="114"/>
      <c r="I53" s="114"/>
      <c r="J53" s="117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</row>
    <row r="79" spans="3:7" x14ac:dyDescent="0.2">
      <c r="C79" s="2" t="s">
        <v>15</v>
      </c>
      <c r="E79" s="2">
        <v>1.0431999999999999</v>
      </c>
      <c r="F79" s="2">
        <v>-0.28170000000000001</v>
      </c>
      <c r="G79" s="2">
        <v>8.0000000000000002E-3</v>
      </c>
    </row>
    <row r="80" spans="3:7" x14ac:dyDescent="0.2">
      <c r="C80" s="2" t="s">
        <v>47</v>
      </c>
      <c r="E80" s="2">
        <v>1.0431999999999999</v>
      </c>
      <c r="F80" s="2">
        <v>-0.28170000000000001</v>
      </c>
      <c r="G80" s="2">
        <v>0.01</v>
      </c>
    </row>
    <row r="81" spans="3:7" x14ac:dyDescent="0.2">
      <c r="C81" s="2" t="s">
        <v>48</v>
      </c>
      <c r="E81" s="2">
        <v>0.90969999999999995</v>
      </c>
      <c r="F81" s="2">
        <v>0.1038</v>
      </c>
      <c r="G81" s="2">
        <v>6.0000000000000001E-3</v>
      </c>
    </row>
    <row r="102" spans="1:2" x14ac:dyDescent="0.2">
      <c r="A102" s="2" t="s">
        <v>15</v>
      </c>
      <c r="B102" s="2">
        <v>8.0000000000000002E-3</v>
      </c>
    </row>
    <row r="103" spans="1:2" x14ac:dyDescent="0.2">
      <c r="A103" s="2" t="s">
        <v>47</v>
      </c>
      <c r="B103" s="2">
        <v>0.01</v>
      </c>
    </row>
    <row r="104" spans="1:2" x14ac:dyDescent="0.2">
      <c r="A104" s="2" t="s">
        <v>48</v>
      </c>
      <c r="B104" s="2">
        <v>6.0000000000000001E-3</v>
      </c>
    </row>
  </sheetData>
  <sheetProtection formatCells="0" formatColumns="0" formatRows="0"/>
  <mergeCells count="79">
    <mergeCell ref="A52:C52"/>
    <mergeCell ref="D52:F52"/>
    <mergeCell ref="G52:J52"/>
    <mergeCell ref="A53:C53"/>
    <mergeCell ref="D53:F53"/>
    <mergeCell ref="G53:J53"/>
    <mergeCell ref="A51:J51"/>
    <mergeCell ref="A24:B24"/>
    <mergeCell ref="C24:J24"/>
    <mergeCell ref="C25:J25"/>
    <mergeCell ref="A26:B26"/>
    <mergeCell ref="C26:J26"/>
    <mergeCell ref="C27:J27"/>
    <mergeCell ref="A28:B28"/>
    <mergeCell ref="C28:D28"/>
    <mergeCell ref="A29:B29"/>
    <mergeCell ref="C29:D29"/>
    <mergeCell ref="A30:J50"/>
    <mergeCell ref="A21:B21"/>
    <mergeCell ref="C21:J21"/>
    <mergeCell ref="A22:B22"/>
    <mergeCell ref="C22:J22"/>
    <mergeCell ref="A23:B23"/>
    <mergeCell ref="C23:J23"/>
    <mergeCell ref="A20:B20"/>
    <mergeCell ref="C20:J20"/>
    <mergeCell ref="A16:B16"/>
    <mergeCell ref="C16:G16"/>
    <mergeCell ref="I16:J16"/>
    <mergeCell ref="A18:B18"/>
    <mergeCell ref="C18:J18"/>
    <mergeCell ref="A19:B19"/>
    <mergeCell ref="C19:E19"/>
    <mergeCell ref="F19:J19"/>
    <mergeCell ref="L16:M16"/>
    <mergeCell ref="A17:B17"/>
    <mergeCell ref="C17:J17"/>
    <mergeCell ref="A14:B14"/>
    <mergeCell ref="C14:G14"/>
    <mergeCell ref="I14:J14"/>
    <mergeCell ref="L14:M14"/>
    <mergeCell ref="A15:B15"/>
    <mergeCell ref="C15:G15"/>
    <mergeCell ref="I15:J15"/>
    <mergeCell ref="L15:M15"/>
    <mergeCell ref="A12:B12"/>
    <mergeCell ref="C12:G12"/>
    <mergeCell ref="I12:J12"/>
    <mergeCell ref="L12:M12"/>
    <mergeCell ref="A13:B13"/>
    <mergeCell ref="I13:J13"/>
    <mergeCell ref="L13:N13"/>
    <mergeCell ref="A10:B10"/>
    <mergeCell ref="C10:G10"/>
    <mergeCell ref="I10:J10"/>
    <mergeCell ref="L10:M10"/>
    <mergeCell ref="A11:B11"/>
    <mergeCell ref="C11:G11"/>
    <mergeCell ref="I11:J11"/>
    <mergeCell ref="L11:M11"/>
    <mergeCell ref="L8:N8"/>
    <mergeCell ref="A9:B9"/>
    <mergeCell ref="C9:E9"/>
    <mergeCell ref="F9:G9"/>
    <mergeCell ref="I9:J9"/>
    <mergeCell ref="L9:M9"/>
    <mergeCell ref="A7:B7"/>
    <mergeCell ref="H7:H8"/>
    <mergeCell ref="I7:J8"/>
    <mergeCell ref="A8:B8"/>
    <mergeCell ref="C8:E8"/>
    <mergeCell ref="F8:G8"/>
    <mergeCell ref="A1:J1"/>
    <mergeCell ref="A2:B5"/>
    <mergeCell ref="C2:H5"/>
    <mergeCell ref="I2:J5"/>
    <mergeCell ref="A6:B6"/>
    <mergeCell ref="C6:D6"/>
    <mergeCell ref="I6:J6"/>
  </mergeCells>
  <dataValidations count="1">
    <dataValidation type="decimal" allowBlank="1" showInputMessage="1" showErrorMessage="1" sqref="C15:G16" xr:uid="{00000000-0002-0000-0000-000000000000}">
      <formula1>-100000000</formula1>
      <formula2>100000000</formula2>
    </dataValidation>
  </dataValidations>
  <printOptions horizontalCentered="1" verticalCentered="1"/>
  <pageMargins left="0.11811023622047245" right="0" top="0.11811023622047245" bottom="0.11811023622047245" header="0.51181102362204722" footer="0.51181102362204722"/>
  <pageSetup paperSize="9" scale="91" orientation="portrait" r:id="rId1"/>
  <headerFooter alignWithMargins="0"/>
  <rowBreaks count="1" manualBreakCount="1">
    <brk id="53" max="16383" man="1"/>
  </rowBreaks>
  <colBreaks count="1" manualBreakCount="1">
    <brk id="10" max="1048575" man="1"/>
  </colBreaks>
  <drawing r:id="rId2"/>
  <legacyDrawing r:id="rId3"/>
  <controls>
    <mc:AlternateContent xmlns:mc="http://schemas.openxmlformats.org/markup-compatibility/2006">
      <mc:Choice Requires="x14">
        <control shapeId="1026" r:id="rId4" name="Image1">
          <controlPr defaultSize="0" autoLine="0" r:id="rId5">
            <anchor moveWithCells="1" sizeWithCells="1">
              <from>
                <xdr:col>12</xdr:col>
                <xdr:colOff>0</xdr:colOff>
                <xdr:row>12</xdr:row>
                <xdr:rowOff>114300</xdr:rowOff>
              </from>
              <to>
                <xdr:col>12</xdr:col>
                <xdr:colOff>0</xdr:colOff>
                <xdr:row>20</xdr:row>
                <xdr:rowOff>114300</xdr:rowOff>
              </to>
            </anchor>
          </controlPr>
        </control>
      </mc:Choice>
      <mc:Fallback>
        <control shapeId="1026" r:id="rId4" name="Image1"/>
      </mc:Fallback>
    </mc:AlternateContent>
    <mc:AlternateContent xmlns:mc="http://schemas.openxmlformats.org/markup-compatibility/2006">
      <mc:Choice Requires="x14">
        <control shapeId="1025" r:id="rId6" name="ComboBox1">
          <controlPr defaultSize="0" autoLine="0" linkedCell="C13" listFillRange="C79:C81" r:id="rId7">
            <anchor moveWithCells="1">
              <from>
                <xdr:col>2</xdr:col>
                <xdr:colOff>19050</xdr:colOff>
                <xdr:row>12</xdr:row>
                <xdr:rowOff>9525</xdr:rowOff>
              </from>
              <to>
                <xdr:col>2</xdr:col>
                <xdr:colOff>742950</xdr:colOff>
                <xdr:row>12</xdr:row>
                <xdr:rowOff>276225</xdr:rowOff>
              </to>
            </anchor>
          </controlPr>
        </control>
      </mc:Choice>
      <mc:Fallback>
        <control shapeId="1025" r:id="rId6" name="Combo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RR-C1</vt:lpstr>
      <vt:lpstr>'RR-C1'!AMB_Temp</vt:lpstr>
      <vt:lpstr>'RR-C1'!Kfactor</vt:lpstr>
      <vt:lpstr>'RR-C1'!Load</vt:lpstr>
      <vt:lpstr>'RR-C1'!Print_Area</vt:lpstr>
      <vt:lpstr>'RR-C1'!Tc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Akshay Chouhan</cp:lastModifiedBy>
  <dcterms:created xsi:type="dcterms:W3CDTF">2021-09-29T01:03:02Z</dcterms:created>
  <dcterms:modified xsi:type="dcterms:W3CDTF">2022-01-25T06:42:11Z</dcterms:modified>
</cp:coreProperties>
</file>