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бучение\Основы анализа данных в Excel\"/>
    </mc:Choice>
  </mc:AlternateContent>
  <bookViews>
    <workbookView xWindow="0" yWindow="0" windowWidth="23040" windowHeight="9252" activeTab="4"/>
  </bookViews>
  <sheets>
    <sheet name="Задача №1" sheetId="6" r:id="rId1"/>
    <sheet name="Задача №2" sheetId="7" r:id="rId2"/>
    <sheet name="Задача №3" sheetId="8" r:id="rId3"/>
    <sheet name="Задача №4" sheetId="9" r:id="rId4"/>
    <sheet name="Задача №5" sheetId="11" r:id="rId5"/>
  </sheets>
  <externalReferences>
    <externalReference r:id="rId6"/>
  </externalReferences>
  <calcPr calcId="152511"/>
</workbook>
</file>

<file path=xl/calcChain.xml><?xml version="1.0" encoding="utf-8"?>
<calcChain xmlns="http://schemas.openxmlformats.org/spreadsheetml/2006/main">
  <c r="J39" i="11" l="1"/>
  <c r="D1" i="8"/>
  <c r="F1" i="8"/>
  <c r="E14" i="11" l="1" a="1"/>
  <c r="E14" i="11" s="1"/>
  <c r="E12" i="11"/>
  <c r="E6" i="9"/>
  <c r="H1" i="8" l="1"/>
  <c r="F14" i="11"/>
  <c r="J3" i="7" l="1"/>
  <c r="I3" i="7"/>
  <c r="H3" i="7"/>
  <c r="G3" i="7"/>
  <c r="F3" i="7"/>
  <c r="E3" i="7"/>
  <c r="D3" i="7"/>
  <c r="F5" i="7" s="1"/>
  <c r="H1" i="6"/>
  <c r="G1" i="6"/>
  <c r="F1" i="6"/>
  <c r="E1" i="6"/>
  <c r="D1" i="6"/>
  <c r="F4" i="7" l="1"/>
  <c r="F8" i="7" s="1"/>
  <c r="I1" i="6"/>
  <c r="G6" i="6" s="1"/>
</calcChain>
</file>

<file path=xl/sharedStrings.xml><?xml version="1.0" encoding="utf-8"?>
<sst xmlns="http://schemas.openxmlformats.org/spreadsheetml/2006/main" count="51" uniqueCount="43">
  <si>
    <t>Решение:</t>
  </si>
  <si>
    <t>% случаев</t>
  </si>
  <si>
    <t>Заработок</t>
  </si>
  <si>
    <t>Ожидаемое значение доходности инвестиции</t>
  </si>
  <si>
    <r>
      <rPr>
        <b/>
        <sz val="10"/>
        <color theme="1"/>
        <rFont val="Arial"/>
        <family val="2"/>
        <charset val="204"/>
      </rPr>
      <t xml:space="preserve">Задача 1. 
</t>
    </r>
    <r>
      <rPr>
        <sz val="10"/>
        <color theme="1"/>
        <rFont val="Arial"/>
        <family val="2"/>
        <charset val="204"/>
      </rPr>
      <t>Аналитик собрал статистику за 36 прошедших месяцев, согласно которой вложение в акцию компании АВС позволило за месяц заработать 15% в 1 случае из 36 проанализированных месяцев, 10% - в 2 случаях, 5% - в 3 случаях, 0% в 23 случаях, потерять 5% в 6 случаях, и потерять 10% в оставшихся случаях. Определить ожидаемое значение доходности инвестиции.</t>
    </r>
  </si>
  <si>
    <t>Решение</t>
  </si>
  <si>
    <t>Ответ:</t>
  </si>
  <si>
    <r>
      <rPr>
        <b/>
        <sz val="10"/>
        <color theme="1"/>
        <rFont val="Arial"/>
        <family val="2"/>
        <charset val="204"/>
      </rPr>
      <t xml:space="preserve">Задача 2. 
</t>
    </r>
    <r>
      <rPr>
        <sz val="10"/>
        <color theme="1"/>
        <rFont val="Arial"/>
        <family val="2"/>
        <charset val="204"/>
      </rPr>
      <t>Инвестиционный фонд за 7 предыдущих лет заработал следующие годовые доходности: +5%; -2%; +12%; +7%; -4%; +11%; +9%. Если предположить, что в среднем фонд будет зарабатывать такую же доходность, как и по итогам прошедших 7 лет (в смысле геометрической доходности), и вложить $100 тыс. в этот фонд, то какой ожидаемый результат будет через 5 лет?</t>
    </r>
  </si>
  <si>
    <t>Год</t>
  </si>
  <si>
    <t>Доходность</t>
  </si>
  <si>
    <t>Прирост</t>
  </si>
  <si>
    <t>Среднее геометрическое</t>
  </si>
  <si>
    <t>Среднее геометрическое (формула)</t>
  </si>
  <si>
    <t>Вложения</t>
  </si>
  <si>
    <t>Ожидаемый результат через 5 лет</t>
  </si>
  <si>
    <r>
      <rPr>
        <b/>
        <sz val="10"/>
        <color theme="1"/>
        <rFont val="Arial"/>
        <family val="2"/>
        <charset val="204"/>
      </rPr>
      <t xml:space="preserve">Задача 3. 
</t>
    </r>
    <r>
      <rPr>
        <sz val="10"/>
        <color theme="1"/>
        <rFont val="Arial"/>
        <family val="2"/>
        <charset val="204"/>
      </rPr>
      <t>В инвестиционном анализе есть т.н. показатель Шарпа, который характеризует эффективность инвестиции в фонд. Он рассчитывается как отношение средней доходности к риску (волатильности). Рассчитайте этот коэффициент для условий задачи 2.</t>
    </r>
  </si>
  <si>
    <t>Средняя доходность =</t>
  </si>
  <si>
    <t>Волатильность=</t>
  </si>
  <si>
    <t>Показатель Шарпа=</t>
  </si>
  <si>
    <r>
      <rPr>
        <b/>
        <sz val="10"/>
        <color theme="1"/>
        <rFont val="Arial"/>
        <family val="2"/>
        <charset val="204"/>
      </rPr>
      <t xml:space="preserve">Задача 4. 
</t>
    </r>
    <r>
      <rPr>
        <sz val="10"/>
        <color theme="1"/>
        <rFont val="Arial"/>
        <family val="2"/>
        <charset val="204"/>
      </rPr>
      <t>Компания по страхованию автомобилей разделяет водителей по трем категориям в зависимости от опыта: категория 1 (стаж вождения более 10 лет), категория 2 (стаж более 2 лет, но меньше 10), категория 3 (стаж менее 2 лет). Для данной компании среди 100% застрахованных 30% принадлежат категории 1, 50% – категории 2, 20% – категории 3. Вероятность того, что в течение года водитель категории 1 попадет хотя бы в одно ДТП равна 1%; для водителя категории 2 - 3%, а для водителя категории 3 – 10%. Клиент компании застраховал автомобиль и попал в ДТП. Какова вероятность того, что он относится к категории 1?</t>
    </r>
  </si>
  <si>
    <t>1 Категория</t>
  </si>
  <si>
    <t>2 Категория</t>
  </si>
  <si>
    <t>3 Категория</t>
  </si>
  <si>
    <t>Количество, %</t>
  </si>
  <si>
    <t>Вероятность ДТП</t>
  </si>
  <si>
    <t>Вероятность того, что попавший в ДТП водитель из 1 категории</t>
  </si>
  <si>
    <t xml:space="preserve">Задача 5. </t>
  </si>
  <si>
    <t>Аналитик собрал статистические данные между ценой акции перерабатывающей компании и ценой ресурса, который эта компания перерабатывает:</t>
  </si>
  <si>
    <t>Месяц 1 2 3 4 5 6 7 8 9 10 11 12</t>
  </si>
  <si>
    <t>Цена акции, $ 12,1 15,2 15,3 15,7 15,2 16,1 16,5 17,1 17,2 17,0 16,8 16,9</t>
  </si>
  <si>
    <t>Цена ресурса, $ 115,0 119,0 121,0 130,0 131,0 150,0 155,0 172,0 174,0 168,0 161,0 159,0</t>
  </si>
  <si>
    <t>И предположил, что цена акции зависит от цены ресурса с задержкой на 1 месяц. Определить уравнение регрессии для этого предположения и сделать на его основе прогноз цены акции на 13 месяц.</t>
  </si>
  <si>
    <t>Месяц</t>
  </si>
  <si>
    <t>Цена акции, $</t>
  </si>
  <si>
    <t>Цена ресурса, $</t>
  </si>
  <si>
    <t>Корреляция</t>
  </si>
  <si>
    <t>Коэффициенты регрессии</t>
  </si>
  <si>
    <t>b1</t>
  </si>
  <si>
    <t>b0</t>
  </si>
  <si>
    <t>Коэффициент корреляции при линейной регрессии</t>
  </si>
  <si>
    <t>Уравнение линейной регрессии:
Цена акции = 0,0331 * Цена ресурса + 11,4652</t>
  </si>
  <si>
    <t>Уравнение полиноминальной регрессии второго порядка:
Цена акции = 0,0003 * Цена ресурса в квадрате + 0,1173 * Цена ресурса + 5,5244</t>
  </si>
  <si>
    <t>Прогноз цены акции на 13-й месяц: 16.7279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</si>
</sst>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]#,##0"/>
    <numFmt numFmtId="165" formatCode="0.0000"/>
    <numFmt numFmtId="166" formatCode="0.000000"/>
  </numFmts>
  <fonts count="1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10"/>
      <color rgb="FFFF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27BA0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D9EAD3"/>
      </patternFill>
    </fill>
    <fill>
      <patternFill patternType="solid">
        <fgColor rgb="FFFF0000"/>
        <bgColor rgb="FFD9EAD3"/>
      </patternFill>
    </fill>
    <fill>
      <patternFill patternType="solid">
        <fgColor rgb="FFFFFF00"/>
        <bgColor rgb="FFFFE599"/>
      </patternFill>
    </fill>
    <fill>
      <patternFill patternType="solid">
        <fgColor rgb="FFFFFF00"/>
        <bgColor rgb="FFFFF2CC"/>
      </patternFill>
    </fill>
  </fills>
  <borders count="1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9" fontId="1" fillId="7" borderId="0" xfId="0" applyNumberFormat="1" applyFont="1" applyFill="1" applyAlignment="1">
      <alignment horizontal="center" vertical="center"/>
    </xf>
    <xf numFmtId="9" fontId="1" fillId="7" borderId="3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64" fontId="1" fillId="9" borderId="9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9" fontId="1" fillId="11" borderId="0" xfId="0" applyNumberFormat="1" applyFont="1" applyFill="1" applyAlignment="1">
      <alignment horizontal="center" vertical="center"/>
    </xf>
    <xf numFmtId="9" fontId="1" fillId="11" borderId="3" xfId="0" applyNumberFormat="1" applyFont="1" applyFill="1" applyBorder="1" applyAlignment="1">
      <alignment horizontal="center" vertical="center"/>
    </xf>
    <xf numFmtId="10" fontId="1" fillId="8" borderId="0" xfId="0" applyNumberFormat="1" applyFont="1" applyFill="1" applyAlignment="1">
      <alignment horizontal="center" vertical="center"/>
    </xf>
    <xf numFmtId="10" fontId="1" fillId="5" borderId="0" xfId="0" applyNumberFormat="1" applyFont="1" applyFill="1" applyAlignment="1">
      <alignment horizontal="center" vertical="center"/>
    </xf>
    <xf numFmtId="0" fontId="1" fillId="5" borderId="3" xfId="0" applyFont="1" applyFill="1" applyBorder="1"/>
    <xf numFmtId="164" fontId="1" fillId="8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left" vertical="center"/>
    </xf>
    <xf numFmtId="0" fontId="0" fillId="5" borderId="0" xfId="0" applyFont="1" applyFill="1" applyAlignment="1"/>
    <xf numFmtId="0" fontId="1" fillId="5" borderId="5" xfId="0" applyFont="1" applyFill="1" applyBorder="1"/>
    <xf numFmtId="0" fontId="0" fillId="0" borderId="9" xfId="0" applyBorder="1"/>
    <xf numFmtId="0" fontId="0" fillId="2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10" fontId="1" fillId="7" borderId="9" xfId="0" applyNumberFormat="1" applyFont="1" applyFill="1" applyBorder="1" applyAlignment="1">
      <alignment horizontal="center" vertical="center"/>
    </xf>
    <xf numFmtId="9" fontId="1" fillId="7" borderId="9" xfId="0" applyNumberFormat="1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left" vertical="center"/>
    </xf>
    <xf numFmtId="0" fontId="1" fillId="8" borderId="9" xfId="0" applyFont="1" applyFill="1" applyBorder="1" applyAlignment="1">
      <alignment horizontal="center" vertical="center"/>
    </xf>
    <xf numFmtId="9" fontId="7" fillId="8" borderId="9" xfId="1" applyNumberFormat="1" applyFont="1" applyFill="1" applyBorder="1" applyAlignment="1" applyProtection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9" xfId="0" applyFill="1" applyBorder="1"/>
    <xf numFmtId="0" fontId="1" fillId="6" borderId="9" xfId="0" applyFont="1" applyFill="1" applyBorder="1" applyAlignment="1">
      <alignment horizontal="center" vertical="center" wrapText="1"/>
    </xf>
    <xf numFmtId="9" fontId="1" fillId="7" borderId="9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/>
    <xf numFmtId="165" fontId="0" fillId="0" borderId="0" xfId="0" applyNumberFormat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0" fillId="5" borderId="9" xfId="0" applyFont="1" applyFill="1" applyBorder="1" applyAlignment="1"/>
    <xf numFmtId="165" fontId="1" fillId="8" borderId="9" xfId="0" applyNumberFormat="1" applyFont="1" applyFill="1" applyBorder="1" applyAlignment="1">
      <alignment horizontal="center" vertical="center" wrapText="1"/>
    </xf>
    <xf numFmtId="0" fontId="1" fillId="5" borderId="9" xfId="0" applyFont="1" applyFill="1" applyBorder="1"/>
    <xf numFmtId="2" fontId="0" fillId="4" borderId="9" xfId="0" applyNumberFormat="1" applyFill="1" applyBorder="1" applyAlignment="1">
      <alignment horizontal="center" vertical="center"/>
    </xf>
    <xf numFmtId="2" fontId="0" fillId="5" borderId="9" xfId="0" applyNumberFormat="1" applyFill="1" applyBorder="1" applyAlignment="1">
      <alignment horizontal="center" vertical="center"/>
    </xf>
    <xf numFmtId="166" fontId="0" fillId="5" borderId="9" xfId="0" applyNumberForma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 vertical="center"/>
    </xf>
    <xf numFmtId="0" fontId="0" fillId="4" borderId="11" xfId="0" applyFont="1" applyFill="1" applyBorder="1" applyAlignment="1"/>
    <xf numFmtId="0" fontId="0" fillId="4" borderId="10" xfId="0" applyFont="1" applyFill="1" applyBorder="1" applyAlignment="1"/>
    <xf numFmtId="0" fontId="0" fillId="4" borderId="9" xfId="0" applyFont="1" applyFill="1" applyBorder="1" applyAlignment="1"/>
    <xf numFmtId="0" fontId="2" fillId="4" borderId="10" xfId="0" applyFont="1" applyFill="1" applyBorder="1"/>
    <xf numFmtId="0" fontId="2" fillId="4" borderId="9" xfId="0" applyFont="1" applyFill="1" applyBorder="1"/>
    <xf numFmtId="10" fontId="1" fillId="9" borderId="11" xfId="0" applyNumberFormat="1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 vertical="center"/>
    </xf>
    <xf numFmtId="0" fontId="0" fillId="5" borderId="0" xfId="0" applyFont="1" applyFill="1" applyAlignment="1"/>
    <xf numFmtId="0" fontId="2" fillId="5" borderId="0" xfId="0" applyFont="1" applyFill="1" applyBorder="1"/>
    <xf numFmtId="0" fontId="1" fillId="8" borderId="0" xfId="0" applyFont="1" applyFill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0" fillId="5" borderId="9" xfId="0" applyFont="1" applyFill="1" applyBorder="1" applyAlignment="1"/>
    <xf numFmtId="0" fontId="2" fillId="5" borderId="9" xfId="0" applyFont="1" applyFill="1" applyBorder="1"/>
    <xf numFmtId="0" fontId="1" fillId="9" borderId="9" xfId="0" applyFont="1" applyFill="1" applyBorder="1" applyAlignment="1">
      <alignment horizontal="left" vertical="center" wrapText="1"/>
    </xf>
    <xf numFmtId="10" fontId="1" fillId="9" borderId="9" xfId="0" applyNumberFormat="1" applyFont="1" applyFill="1" applyBorder="1" applyAlignment="1">
      <alignment horizontal="center" vertical="center"/>
    </xf>
    <xf numFmtId="10" fontId="2" fillId="4" borderId="9" xfId="0" applyNumberFormat="1" applyFont="1" applyFill="1" applyBorder="1"/>
    <xf numFmtId="2" fontId="1" fillId="8" borderId="9" xfId="0" applyNumberFormat="1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0" borderId="14" xfId="0" applyFont="1" applyBorder="1" applyAlignment="1">
      <alignment horizontal="center" wrapText="1"/>
    </xf>
    <xf numFmtId="0" fontId="10" fillId="0" borderId="1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8" borderId="9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/>
    <xf numFmtId="0" fontId="12" fillId="5" borderId="9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ru-RU" b="1">
                <a:solidFill>
                  <a:srgbClr val="757575"/>
                </a:solidFill>
                <a:latin typeface="+mn-lt"/>
              </a:rPr>
              <a:t>Зависимость цены акции от цены ресурса с задержкой на месяц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[1]ДЗ_3!$B$31</c:f>
              <c:strCache>
                <c:ptCount val="1"/>
                <c:pt idx="0">
                  <c:v>Цена акции, $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[1]ДЗ_3!$C$32:$N$32</c:f>
              <c:numCache>
                <c:formatCode>General</c:formatCode>
                <c:ptCount val="12"/>
                <c:pt idx="0">
                  <c:v>115</c:v>
                </c:pt>
                <c:pt idx="1">
                  <c:v>119</c:v>
                </c:pt>
                <c:pt idx="2">
                  <c:v>121</c:v>
                </c:pt>
                <c:pt idx="3">
                  <c:v>130</c:v>
                </c:pt>
                <c:pt idx="4">
                  <c:v>131</c:v>
                </c:pt>
                <c:pt idx="5">
                  <c:v>150</c:v>
                </c:pt>
                <c:pt idx="6">
                  <c:v>155</c:v>
                </c:pt>
                <c:pt idx="7">
                  <c:v>172</c:v>
                </c:pt>
                <c:pt idx="8">
                  <c:v>174</c:v>
                </c:pt>
                <c:pt idx="9">
                  <c:v>168</c:v>
                </c:pt>
                <c:pt idx="10">
                  <c:v>161</c:v>
                </c:pt>
                <c:pt idx="11">
                  <c:v>159</c:v>
                </c:pt>
              </c:numCache>
            </c:numRef>
          </c:xVal>
          <c:yVal>
            <c:numRef>
              <c:f>[1]ДЗ_3!$C$31:$N$31</c:f>
              <c:numCache>
                <c:formatCode>General</c:formatCode>
                <c:ptCount val="12"/>
                <c:pt idx="0">
                  <c:v>15.2</c:v>
                </c:pt>
                <c:pt idx="1">
                  <c:v>15.3</c:v>
                </c:pt>
                <c:pt idx="2">
                  <c:v>15.7</c:v>
                </c:pt>
                <c:pt idx="3">
                  <c:v>15.2</c:v>
                </c:pt>
                <c:pt idx="4">
                  <c:v>16.100000000000001</c:v>
                </c:pt>
                <c:pt idx="5">
                  <c:v>16.5</c:v>
                </c:pt>
                <c:pt idx="6">
                  <c:v>17.100000000000001</c:v>
                </c:pt>
                <c:pt idx="7">
                  <c:v>17.2</c:v>
                </c:pt>
                <c:pt idx="8">
                  <c:v>17</c:v>
                </c:pt>
                <c:pt idx="9">
                  <c:v>16.8</c:v>
                </c:pt>
                <c:pt idx="10">
                  <c:v>16.899999999999999</c:v>
                </c:pt>
                <c:pt idx="11">
                  <c:v>16.733602605159941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46782352"/>
        <c:axId val="-346794864"/>
      </c:scatterChart>
      <c:valAx>
        <c:axId val="-3467823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Цена ресурса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-346794864"/>
        <c:crosses val="autoZero"/>
        <c:crossBetween val="midCat"/>
      </c:valAx>
      <c:valAx>
        <c:axId val="-3467948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Цена акции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-346782352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17</xdr:row>
      <xdr:rowOff>0</xdr:rowOff>
    </xdr:from>
    <xdr:ext cx="12763500" cy="35337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adim\Downloads\&#1060;&#1080;&#1085;&#1072;&#1085;&#1089;&#1086;&#1074;&#1072;&#1103;%20&#1084;&#1072;&#1090;&#1077;&#1084;&#1072;&#1090;&#1080;&#1082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еминар_1"/>
      <sheetName val="ДЗ_1"/>
      <sheetName val="Семинар_2"/>
      <sheetName val="ДЗ_2"/>
      <sheetName val="Семинар_3"/>
      <sheetName val="ДЗ_3"/>
    </sheetNames>
    <sheetDataSet>
      <sheetData sheetId="0"/>
      <sheetData sheetId="1"/>
      <sheetData sheetId="2"/>
      <sheetData sheetId="3"/>
      <sheetData sheetId="4"/>
      <sheetData sheetId="5">
        <row r="31">
          <cell r="B31" t="str">
            <v>Цена акции, $</v>
          </cell>
          <cell r="C31">
            <v>15.2</v>
          </cell>
          <cell r="D31">
            <v>15.3</v>
          </cell>
          <cell r="E31">
            <v>15.7</v>
          </cell>
          <cell r="F31">
            <v>15.2</v>
          </cell>
          <cell r="G31">
            <v>16.100000000000001</v>
          </cell>
          <cell r="H31">
            <v>16.5</v>
          </cell>
          <cell r="I31">
            <v>17.100000000000001</v>
          </cell>
          <cell r="J31">
            <v>17.2</v>
          </cell>
          <cell r="K31">
            <v>17</v>
          </cell>
          <cell r="L31">
            <v>16.8</v>
          </cell>
          <cell r="M31">
            <v>16.899999999999999</v>
          </cell>
          <cell r="N31">
            <v>16.733602605159941</v>
          </cell>
        </row>
        <row r="32">
          <cell r="C32">
            <v>115</v>
          </cell>
          <cell r="D32">
            <v>119</v>
          </cell>
          <cell r="E32">
            <v>121</v>
          </cell>
          <cell r="F32">
            <v>130</v>
          </cell>
          <cell r="G32">
            <v>131</v>
          </cell>
          <cell r="H32">
            <v>150</v>
          </cell>
          <cell r="I32">
            <v>155</v>
          </cell>
          <cell r="J32">
            <v>172</v>
          </cell>
          <cell r="K32">
            <v>174</v>
          </cell>
          <cell r="L32">
            <v>168</v>
          </cell>
          <cell r="M32">
            <v>161</v>
          </cell>
          <cell r="N32">
            <v>159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6" sqref="G6:G8"/>
    </sheetView>
  </sheetViews>
  <sheetFormatPr defaultRowHeight="14.4" x14ac:dyDescent="0.3"/>
  <cols>
    <col min="1" max="1" width="73.33203125" customWidth="1"/>
    <col min="2" max="2" width="11" customWidth="1"/>
    <col min="3" max="3" width="11.109375" customWidth="1"/>
  </cols>
  <sheetData>
    <row r="1" spans="1:9" x14ac:dyDescent="0.3">
      <c r="A1" s="50" t="s">
        <v>4</v>
      </c>
      <c r="B1" s="53" t="s">
        <v>0</v>
      </c>
      <c r="C1" s="26" t="s">
        <v>1</v>
      </c>
      <c r="D1" s="27">
        <f>1/36</f>
        <v>2.7777777777777776E-2</v>
      </c>
      <c r="E1" s="27">
        <f>2/36</f>
        <v>5.5555555555555552E-2</v>
      </c>
      <c r="F1" s="27">
        <f>3/36</f>
        <v>8.3333333333333329E-2</v>
      </c>
      <c r="G1" s="27">
        <f>23/36</f>
        <v>0.63888888888888884</v>
      </c>
      <c r="H1" s="27">
        <f>6/36</f>
        <v>0.16666666666666666</v>
      </c>
      <c r="I1" s="27">
        <f>1-SUM(D1:H1)</f>
        <v>2.7777777777777901E-2</v>
      </c>
    </row>
    <row r="2" spans="1:9" x14ac:dyDescent="0.3">
      <c r="A2" s="51"/>
      <c r="B2" s="54"/>
      <c r="C2" s="26" t="s">
        <v>2</v>
      </c>
      <c r="D2" s="28">
        <v>0.15</v>
      </c>
      <c r="E2" s="28">
        <v>0.1</v>
      </c>
      <c r="F2" s="28">
        <v>0.05</v>
      </c>
      <c r="G2" s="28">
        <v>0</v>
      </c>
      <c r="H2" s="28">
        <v>-0.05</v>
      </c>
      <c r="I2" s="28">
        <v>-0.1</v>
      </c>
    </row>
    <row r="3" spans="1:9" x14ac:dyDescent="0.3">
      <c r="A3" s="51"/>
      <c r="B3" s="54"/>
      <c r="C3" s="26"/>
      <c r="D3" s="28"/>
      <c r="E3" s="28"/>
      <c r="F3" s="28"/>
      <c r="G3" s="28"/>
      <c r="H3" s="29"/>
      <c r="I3" s="29"/>
    </row>
    <row r="4" spans="1:9" x14ac:dyDescent="0.3">
      <c r="A4" s="51"/>
      <c r="B4" s="54"/>
      <c r="C4" s="26"/>
      <c r="D4" s="28"/>
      <c r="E4" s="28"/>
      <c r="F4" s="28"/>
      <c r="G4" s="28"/>
      <c r="H4" s="29"/>
      <c r="I4" s="29"/>
    </row>
    <row r="5" spans="1:9" ht="15" thickBot="1" x14ac:dyDescent="0.35">
      <c r="A5" s="52"/>
      <c r="B5" s="55"/>
      <c r="C5" s="26"/>
      <c r="D5" s="28"/>
      <c r="E5" s="28"/>
      <c r="F5" s="28"/>
      <c r="G5" s="28"/>
      <c r="H5" s="29"/>
      <c r="I5" s="29"/>
    </row>
    <row r="6" spans="1:9" x14ac:dyDescent="0.3">
      <c r="B6" s="25" t="s">
        <v>6</v>
      </c>
      <c r="C6" s="56" t="s">
        <v>3</v>
      </c>
      <c r="D6" s="57"/>
      <c r="E6" s="57"/>
      <c r="F6" s="57"/>
      <c r="G6" s="62">
        <f>SUMPRODUCT(D1:I1,D2:I2)</f>
        <v>2.7777777777777644E-3</v>
      </c>
    </row>
    <row r="7" spans="1:9" x14ac:dyDescent="0.3">
      <c r="B7" s="24"/>
      <c r="C7" s="58"/>
      <c r="D7" s="59"/>
      <c r="E7" s="59"/>
      <c r="F7" s="59"/>
      <c r="G7" s="59"/>
    </row>
    <row r="8" spans="1:9" x14ac:dyDescent="0.3">
      <c r="B8" s="23"/>
      <c r="C8" s="60"/>
      <c r="D8" s="61"/>
      <c r="E8" s="61"/>
      <c r="F8" s="61"/>
      <c r="G8" s="61"/>
    </row>
  </sheetData>
  <mergeCells count="4">
    <mergeCell ref="A1:A5"/>
    <mergeCell ref="B1:B5"/>
    <mergeCell ref="C6:F8"/>
    <mergeCell ref="G6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8" sqref="F8"/>
    </sheetView>
  </sheetViews>
  <sheetFormatPr defaultRowHeight="14.4" x14ac:dyDescent="0.3"/>
  <cols>
    <col min="1" max="1" width="54.44140625" customWidth="1"/>
    <col min="3" max="3" width="10.5546875" customWidth="1"/>
    <col min="5" max="5" width="11.109375" customWidth="1"/>
  </cols>
  <sheetData>
    <row r="1" spans="1:10" x14ac:dyDescent="0.3">
      <c r="A1" s="50" t="s">
        <v>7</v>
      </c>
      <c r="B1" s="65" t="s">
        <v>5</v>
      </c>
      <c r="C1" s="4" t="s">
        <v>8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12">
        <v>7</v>
      </c>
    </row>
    <row r="2" spans="1:10" x14ac:dyDescent="0.3">
      <c r="A2" s="51"/>
      <c r="B2" s="66"/>
      <c r="C2" s="5" t="s">
        <v>9</v>
      </c>
      <c r="D2" s="6">
        <v>0.05</v>
      </c>
      <c r="E2" s="6">
        <v>-0.02</v>
      </c>
      <c r="F2" s="6">
        <v>0.12</v>
      </c>
      <c r="G2" s="6">
        <v>7.0000000000000007E-2</v>
      </c>
      <c r="H2" s="6">
        <v>-0.04</v>
      </c>
      <c r="I2" s="6">
        <v>0.11</v>
      </c>
      <c r="J2" s="7">
        <v>0.09</v>
      </c>
    </row>
    <row r="3" spans="1:10" x14ac:dyDescent="0.3">
      <c r="A3" s="51"/>
      <c r="B3" s="66"/>
      <c r="C3" s="13" t="s">
        <v>10</v>
      </c>
      <c r="D3" s="14">
        <f t="shared" ref="D3:J3" si="0">1+D2</f>
        <v>1.05</v>
      </c>
      <c r="E3" s="14">
        <f t="shared" si="0"/>
        <v>0.98</v>
      </c>
      <c r="F3" s="14">
        <f t="shared" si="0"/>
        <v>1.1200000000000001</v>
      </c>
      <c r="G3" s="14">
        <f t="shared" si="0"/>
        <v>1.07</v>
      </c>
      <c r="H3" s="14">
        <f t="shared" si="0"/>
        <v>0.96</v>
      </c>
      <c r="I3" s="14">
        <f t="shared" si="0"/>
        <v>1.1100000000000001</v>
      </c>
      <c r="J3" s="15">
        <f t="shared" si="0"/>
        <v>1.0900000000000001</v>
      </c>
    </row>
    <row r="4" spans="1:10" x14ac:dyDescent="0.3">
      <c r="A4" s="51"/>
      <c r="B4" s="66"/>
      <c r="C4" s="68" t="s">
        <v>11</v>
      </c>
      <c r="D4" s="66"/>
      <c r="E4" s="66"/>
      <c r="F4" s="16">
        <f>PRODUCT(D3:J3)^(1/7) - 1</f>
        <v>5.2667285863485791E-2</v>
      </c>
      <c r="G4" s="17"/>
      <c r="H4" s="8"/>
      <c r="I4" s="8"/>
      <c r="J4" s="18"/>
    </row>
    <row r="5" spans="1:10" x14ac:dyDescent="0.3">
      <c r="A5" s="51"/>
      <c r="B5" s="66"/>
      <c r="C5" s="68" t="s">
        <v>12</v>
      </c>
      <c r="D5" s="66"/>
      <c r="E5" s="66"/>
      <c r="F5" s="16">
        <f>GEOMEAN(D3:J3) - 100%</f>
        <v>5.2667285863485791E-2</v>
      </c>
      <c r="G5" s="17"/>
      <c r="H5" s="8"/>
      <c r="I5" s="8"/>
      <c r="J5" s="18"/>
    </row>
    <row r="6" spans="1:10" x14ac:dyDescent="0.3">
      <c r="A6" s="51"/>
      <c r="B6" s="66"/>
      <c r="C6" s="68" t="s">
        <v>13</v>
      </c>
      <c r="D6" s="66"/>
      <c r="E6" s="66"/>
      <c r="F6" s="19">
        <v>100000</v>
      </c>
      <c r="G6" s="8"/>
      <c r="H6" s="8"/>
      <c r="I6" s="8"/>
      <c r="J6" s="18"/>
    </row>
    <row r="7" spans="1:10" ht="15" thickBot="1" x14ac:dyDescent="0.35">
      <c r="A7" s="52"/>
      <c r="B7" s="67"/>
      <c r="C7" s="20"/>
      <c r="D7" s="21"/>
      <c r="E7" s="21"/>
      <c r="F7" s="19"/>
      <c r="G7" s="9"/>
      <c r="H7" s="9"/>
      <c r="I7" s="9"/>
      <c r="J7" s="22"/>
    </row>
    <row r="8" spans="1:10" x14ac:dyDescent="0.3">
      <c r="B8" s="10" t="s">
        <v>6</v>
      </c>
      <c r="C8" s="63" t="s">
        <v>14</v>
      </c>
      <c r="D8" s="64"/>
      <c r="E8" s="64"/>
      <c r="F8" s="11">
        <f>F6*(1+F4)^5</f>
        <v>129257.46433998668</v>
      </c>
    </row>
  </sheetData>
  <mergeCells count="6">
    <mergeCell ref="C8:E8"/>
    <mergeCell ref="A1:A7"/>
    <mergeCell ref="B1:B7"/>
    <mergeCell ref="C4:E4"/>
    <mergeCell ref="C5:E5"/>
    <mergeCell ref="C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"/>
    </sheetView>
  </sheetViews>
  <sheetFormatPr defaultRowHeight="14.4" x14ac:dyDescent="0.3"/>
  <cols>
    <col min="1" max="1" width="36.6640625" customWidth="1"/>
    <col min="3" max="3" width="19.88671875" customWidth="1"/>
    <col min="4" max="4" width="10.109375" customWidth="1"/>
    <col min="5" max="5" width="15.6640625" customWidth="1"/>
    <col min="7" max="7" width="19.109375" customWidth="1"/>
  </cols>
  <sheetData>
    <row r="1" spans="1:8" ht="119.4" thickBot="1" x14ac:dyDescent="0.35">
      <c r="A1" s="30" t="s">
        <v>15</v>
      </c>
      <c r="B1" s="31" t="s">
        <v>0</v>
      </c>
      <c r="C1" s="32" t="s">
        <v>16</v>
      </c>
      <c r="D1" s="33">
        <f>AVERAGE('Задача №2'!D2:J2)</f>
        <v>5.4285714285714284E-2</v>
      </c>
      <c r="E1" s="34" t="s">
        <v>17</v>
      </c>
      <c r="F1" s="48">
        <f>STDEV('Задача №2'!D2:J2)</f>
        <v>6.2411842588070532E-2</v>
      </c>
      <c r="G1" s="34" t="s">
        <v>18</v>
      </c>
      <c r="H1" s="49">
        <f xml:space="preserve"> D1/F1</f>
        <v>0.86979829523716889</v>
      </c>
    </row>
    <row r="2" spans="1:8" x14ac:dyDescent="0.3">
      <c r="B2" s="10" t="s">
        <v>6</v>
      </c>
      <c r="C2" s="35" t="s">
        <v>18</v>
      </c>
      <c r="D2" s="47">
        <v>0.87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:F7"/>
    </sheetView>
  </sheetViews>
  <sheetFormatPr defaultRowHeight="14.4" x14ac:dyDescent="0.3"/>
  <cols>
    <col min="1" max="1" width="89.5546875" customWidth="1"/>
    <col min="3" max="3" width="17.5546875" customWidth="1"/>
  </cols>
  <sheetData>
    <row r="1" spans="1:6" ht="41.4" x14ac:dyDescent="0.3">
      <c r="A1" s="50" t="s">
        <v>19</v>
      </c>
      <c r="B1" s="69" t="s">
        <v>5</v>
      </c>
      <c r="C1" s="36"/>
      <c r="D1" s="36" t="s">
        <v>20</v>
      </c>
      <c r="E1" s="36" t="s">
        <v>21</v>
      </c>
      <c r="F1" s="36" t="s">
        <v>22</v>
      </c>
    </row>
    <row r="2" spans="1:6" x14ac:dyDescent="0.3">
      <c r="A2" s="51"/>
      <c r="B2" s="70"/>
      <c r="C2" s="36" t="s">
        <v>23</v>
      </c>
      <c r="D2" s="37">
        <v>0.3</v>
      </c>
      <c r="E2" s="37">
        <v>0.5</v>
      </c>
      <c r="F2" s="37">
        <v>0.2</v>
      </c>
    </row>
    <row r="3" spans="1:6" x14ac:dyDescent="0.3">
      <c r="A3" s="51"/>
      <c r="B3" s="70"/>
      <c r="C3" s="36" t="s">
        <v>24</v>
      </c>
      <c r="D3" s="37">
        <v>0.01</v>
      </c>
      <c r="E3" s="37">
        <v>0.03</v>
      </c>
      <c r="F3" s="37">
        <v>0.1</v>
      </c>
    </row>
    <row r="4" spans="1:6" x14ac:dyDescent="0.3">
      <c r="A4" s="51"/>
      <c r="B4" s="70"/>
      <c r="C4" s="36"/>
      <c r="D4" s="37"/>
      <c r="E4" s="37"/>
      <c r="F4" s="37"/>
    </row>
    <row r="5" spans="1:6" ht="38.549999999999997" customHeight="1" thickBot="1" x14ac:dyDescent="0.35">
      <c r="A5" s="52"/>
      <c r="B5" s="71"/>
      <c r="C5" s="36"/>
      <c r="D5" s="37"/>
      <c r="E5" s="37"/>
      <c r="F5" s="37"/>
    </row>
    <row r="6" spans="1:6" x14ac:dyDescent="0.3">
      <c r="B6" s="10" t="s">
        <v>6</v>
      </c>
      <c r="C6" s="72" t="s">
        <v>25</v>
      </c>
      <c r="D6" s="59"/>
      <c r="E6" s="73">
        <f>D3*D2/(D2*D3+E2*E3+F2*F3)</f>
        <v>7.8947368421052627E-2</v>
      </c>
      <c r="F6" s="74"/>
    </row>
    <row r="7" spans="1:6" x14ac:dyDescent="0.3">
      <c r="B7" s="35"/>
      <c r="C7" s="61"/>
      <c r="D7" s="61"/>
      <c r="E7" s="74"/>
      <c r="F7" s="74"/>
    </row>
  </sheetData>
  <mergeCells count="4">
    <mergeCell ref="A1:A5"/>
    <mergeCell ref="B1:B5"/>
    <mergeCell ref="C6:D7"/>
    <mergeCell ref="E6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topLeftCell="E1" workbookViewId="0">
      <selection activeCell="G56" sqref="G56"/>
    </sheetView>
  </sheetViews>
  <sheetFormatPr defaultRowHeight="14.4" x14ac:dyDescent="0.3"/>
  <cols>
    <col min="3" max="3" width="11.88671875" customWidth="1"/>
    <col min="4" max="4" width="16.6640625" customWidth="1"/>
    <col min="6" max="6" width="12.88671875" customWidth="1"/>
    <col min="7" max="7" width="16.88671875" customWidth="1"/>
    <col min="8" max="8" width="17.44140625" customWidth="1"/>
    <col min="9" max="9" width="36.44140625" customWidth="1"/>
    <col min="22" max="22" width="12.5546875" customWidth="1"/>
  </cols>
  <sheetData>
    <row r="1" spans="1:20" ht="28.8" x14ac:dyDescent="0.3">
      <c r="A1" s="38" t="s">
        <v>26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</row>
    <row r="2" spans="1:20" x14ac:dyDescent="0.3">
      <c r="A2" s="39" t="s">
        <v>27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</row>
    <row r="3" spans="1:20" x14ac:dyDescent="0.3">
      <c r="A3" s="39" t="s">
        <v>28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</row>
    <row r="4" spans="1:20" x14ac:dyDescent="0.3">
      <c r="A4" s="39" t="s">
        <v>29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</row>
    <row r="5" spans="1:20" x14ac:dyDescent="0.3">
      <c r="A5" s="39" t="s">
        <v>30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 spans="1:20" x14ac:dyDescent="0.3">
      <c r="A6" s="39" t="s">
        <v>31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9" spans="1:20" x14ac:dyDescent="0.3">
      <c r="C9" s="2" t="s">
        <v>0</v>
      </c>
      <c r="D9" s="36" t="s">
        <v>32</v>
      </c>
      <c r="E9" s="26">
        <v>1</v>
      </c>
      <c r="F9" s="26">
        <v>2</v>
      </c>
      <c r="G9" s="26">
        <v>3</v>
      </c>
      <c r="H9" s="26">
        <v>4</v>
      </c>
      <c r="I9" s="26">
        <v>5</v>
      </c>
      <c r="J9" s="26">
        <v>6</v>
      </c>
      <c r="K9" s="26">
        <v>7</v>
      </c>
      <c r="L9" s="26">
        <v>8</v>
      </c>
      <c r="M9" s="26">
        <v>9</v>
      </c>
      <c r="N9" s="26">
        <v>10</v>
      </c>
      <c r="O9" s="26">
        <v>11</v>
      </c>
      <c r="P9" s="26">
        <v>12</v>
      </c>
    </row>
    <row r="10" spans="1:20" x14ac:dyDescent="0.3">
      <c r="D10" s="36" t="s">
        <v>33</v>
      </c>
      <c r="E10" s="41">
        <v>12.1</v>
      </c>
      <c r="F10" s="41">
        <v>15.2</v>
      </c>
      <c r="G10" s="41">
        <v>15.3</v>
      </c>
      <c r="H10" s="41">
        <v>15.7</v>
      </c>
      <c r="I10" s="41">
        <v>15.2</v>
      </c>
      <c r="J10" s="41">
        <v>16.100000000000001</v>
      </c>
      <c r="K10" s="41">
        <v>16.5</v>
      </c>
      <c r="L10" s="41">
        <v>17.100000000000001</v>
      </c>
      <c r="M10" s="41">
        <v>17.2</v>
      </c>
      <c r="N10" s="41">
        <v>17</v>
      </c>
      <c r="O10" s="41">
        <v>16.8</v>
      </c>
      <c r="P10" s="41">
        <v>16.899999999999999</v>
      </c>
    </row>
    <row r="11" spans="1:20" x14ac:dyDescent="0.3">
      <c r="D11" s="36" t="s">
        <v>34</v>
      </c>
      <c r="E11" s="42">
        <v>115</v>
      </c>
      <c r="F11" s="42">
        <v>119</v>
      </c>
      <c r="G11" s="42">
        <v>121</v>
      </c>
      <c r="H11" s="42">
        <v>130</v>
      </c>
      <c r="I11" s="42">
        <v>131</v>
      </c>
      <c r="J11" s="42">
        <v>150</v>
      </c>
      <c r="K11" s="42">
        <v>155</v>
      </c>
      <c r="L11" s="42">
        <v>172</v>
      </c>
      <c r="M11" s="42">
        <v>174</v>
      </c>
      <c r="N11" s="42">
        <v>168</v>
      </c>
      <c r="O11" s="41">
        <v>161</v>
      </c>
      <c r="P11" s="41">
        <v>159</v>
      </c>
    </row>
    <row r="12" spans="1:20" x14ac:dyDescent="0.3">
      <c r="D12" s="43" t="s">
        <v>35</v>
      </c>
      <c r="E12" s="75">
        <f>CORREL(F10:P10,E11:O11)</f>
        <v>0.93090163437304796</v>
      </c>
      <c r="F12" s="70"/>
      <c r="G12" s="82" t="s">
        <v>40</v>
      </c>
      <c r="H12" s="83"/>
      <c r="I12" s="83"/>
      <c r="J12" s="29"/>
      <c r="K12" s="44"/>
      <c r="L12" s="44"/>
      <c r="M12" s="44"/>
      <c r="N12" s="44"/>
      <c r="O12" s="44"/>
      <c r="P12" s="44"/>
    </row>
    <row r="13" spans="1:20" x14ac:dyDescent="0.3">
      <c r="D13" s="76" t="s">
        <v>36</v>
      </c>
      <c r="E13" s="32" t="s">
        <v>37</v>
      </c>
      <c r="F13" s="43" t="s">
        <v>38</v>
      </c>
      <c r="G13" s="83"/>
      <c r="H13" s="83"/>
      <c r="I13" s="83"/>
      <c r="J13" s="29"/>
      <c r="K13" s="44"/>
      <c r="L13" s="44"/>
      <c r="M13" s="44"/>
      <c r="N13" s="44"/>
      <c r="O13" s="44"/>
      <c r="P13" s="44"/>
    </row>
    <row r="14" spans="1:20" x14ac:dyDescent="0.3">
      <c r="D14" s="71"/>
      <c r="E14" s="45">
        <f t="array" ref="E14:F14">LINEST(F10:P10,E11:O11)</f>
        <v>3.3134827821956758E-2</v>
      </c>
      <c r="F14" s="45">
        <v>11.465164981468821</v>
      </c>
      <c r="G14" s="84"/>
      <c r="H14" s="84"/>
      <c r="I14" s="84"/>
      <c r="J14" s="29"/>
      <c r="K14" s="46"/>
      <c r="L14" s="46"/>
      <c r="M14" s="46"/>
      <c r="N14" s="46"/>
      <c r="O14" s="46"/>
      <c r="P14" s="46"/>
    </row>
    <row r="15" spans="1:20" x14ac:dyDescent="0.3">
      <c r="G15" s="79" t="s">
        <v>41</v>
      </c>
      <c r="H15" s="80"/>
      <c r="I15" s="80"/>
    </row>
    <row r="16" spans="1:20" ht="49.2" customHeight="1" x14ac:dyDescent="0.3">
      <c r="G16" s="81"/>
      <c r="H16" s="81"/>
      <c r="I16" s="81"/>
    </row>
    <row r="20" spans="21:22" x14ac:dyDescent="0.3">
      <c r="U20" s="3">
        <v>16.899999999999999</v>
      </c>
      <c r="V20" s="40">
        <v>16.733602605159899</v>
      </c>
    </row>
    <row r="21" spans="21:22" x14ac:dyDescent="0.3">
      <c r="U21" s="1">
        <v>161</v>
      </c>
      <c r="V21" s="1">
        <v>159</v>
      </c>
    </row>
    <row r="38" spans="5:10" x14ac:dyDescent="0.3">
      <c r="E38" s="78" t="s">
        <v>6</v>
      </c>
      <c r="F38" s="77" t="s">
        <v>42</v>
      </c>
      <c r="G38" s="77"/>
      <c r="H38" s="77"/>
      <c r="J38" t="s">
        <v>39</v>
      </c>
    </row>
    <row r="39" spans="5:10" x14ac:dyDescent="0.3">
      <c r="J39">
        <f>SQRT(0.8705)</f>
        <v>0.93300589494386377</v>
      </c>
    </row>
  </sheetData>
  <mergeCells count="4">
    <mergeCell ref="E12:F12"/>
    <mergeCell ref="G12:I14"/>
    <mergeCell ref="D13:D14"/>
    <mergeCell ref="G15:I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Задача №1</vt:lpstr>
      <vt:lpstr>Задача №2</vt:lpstr>
      <vt:lpstr>Задача №3</vt:lpstr>
      <vt:lpstr>Задача №4</vt:lpstr>
      <vt:lpstr>Задача №5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Вадим Винников</cp:lastModifiedBy>
  <dcterms:created xsi:type="dcterms:W3CDTF">2023-08-07T17:46:54Z</dcterms:created>
  <dcterms:modified xsi:type="dcterms:W3CDTF">2023-09-21T12:02:21Z</dcterms:modified>
</cp:coreProperties>
</file>