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rozim9251_masseyhigh_school_nz/Documents/Documents/"/>
    </mc:Choice>
  </mc:AlternateContent>
  <xr:revisionPtr revIDLastSave="6" documentId="8_{793429DA-ACF7-41A9-9AFE-5A97904B3CC7}" xr6:coauthVersionLast="47" xr6:coauthVersionMax="47" xr10:uidLastSave="{5B1B687F-6D23-4BDA-B242-396C217503CC}"/>
  <bookViews>
    <workbookView xWindow="5565" yWindow="4155" windowWidth="21600" windowHeight="11385" firstSheet="2" activeTab="2" xr2:uid="{8355E7AF-B006-48C4-BF9B-25D6A2537B13}"/>
  </bookViews>
  <sheets>
    <sheet name="Price Comparer" sheetId="1" r:id="rId1"/>
    <sheet name="Area | Perimeter" sheetId="2" r:id="rId2"/>
    <sheet name="Recipe Cost Calculator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4" l="1"/>
  <c r="H11" i="4"/>
  <c r="H7" i="4"/>
  <c r="H12" i="4"/>
  <c r="E30" i="2"/>
  <c r="E3" i="2"/>
  <c r="D3" i="2"/>
  <c r="E6" i="1"/>
  <c r="C6" i="1"/>
  <c r="H8" i="4"/>
  <c r="H9" i="4"/>
  <c r="H10" i="4"/>
  <c r="H14" i="4" l="1"/>
  <c r="H16" i="4" s="1"/>
  <c r="E26" i="2"/>
  <c r="D21" i="2"/>
  <c r="E18" i="2"/>
  <c r="D15" i="2"/>
  <c r="E12" i="2"/>
  <c r="E8" i="2"/>
  <c r="D8" i="2"/>
  <c r="E5" i="2"/>
  <c r="D5" i="2"/>
  <c r="I1" i="2"/>
  <c r="I10" i="1"/>
  <c r="K10" i="1" s="1"/>
  <c r="I8" i="1"/>
  <c r="K8" i="1" s="1"/>
  <c r="I9" i="1"/>
  <c r="K9" i="1" s="1"/>
  <c r="I11" i="1"/>
  <c r="K11" i="1" s="1"/>
  <c r="K6" i="1"/>
  <c r="I6" i="1"/>
  <c r="I7" i="1"/>
  <c r="K7" i="1" s="1"/>
  <c r="E7" i="1"/>
  <c r="E8" i="1"/>
  <c r="E9" i="1"/>
  <c r="E10" i="1"/>
  <c r="E11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<sst xmlns="http://schemas.openxmlformats.org/spreadsheetml/2006/main" count="89" uniqueCount="55">
  <si>
    <t>Price Comparison Tool</t>
  </si>
  <si>
    <t>Budget</t>
  </si>
  <si>
    <t>Item</t>
  </si>
  <si>
    <t>Weight (g)</t>
  </si>
  <si>
    <t>Weight (kg)</t>
  </si>
  <si>
    <t>Cost</t>
  </si>
  <si>
    <t>Unit Price (per kg)</t>
  </si>
  <si>
    <t>Sea Salt Crackers</t>
  </si>
  <si>
    <t>Griffins Snax</t>
  </si>
  <si>
    <t>Pizza Shapes</t>
  </si>
  <si>
    <t>Rosemary Wheat</t>
  </si>
  <si>
    <t>Arnotts Cheds</t>
  </si>
  <si>
    <t>Original Rice Crackers</t>
  </si>
  <si>
    <t>Recommendation: Griffins Snax, $10.00 / kg, 250g packet costs $2.50</t>
  </si>
  <si>
    <t>Shape</t>
  </si>
  <si>
    <t>Dimensions</t>
  </si>
  <si>
    <t>Area</t>
  </si>
  <si>
    <t>Perimeter</t>
  </si>
  <si>
    <t>circle</t>
  </si>
  <si>
    <t>radius</t>
  </si>
  <si>
    <t>square</t>
  </si>
  <si>
    <t>length</t>
  </si>
  <si>
    <t>rectangle</t>
  </si>
  <si>
    <t>width</t>
  </si>
  <si>
    <t>triangle</t>
  </si>
  <si>
    <t>side 1</t>
  </si>
  <si>
    <t>side 2</t>
  </si>
  <si>
    <t>side 3</t>
  </si>
  <si>
    <t>base</t>
  </si>
  <si>
    <t>height</t>
  </si>
  <si>
    <t>parallelogram</t>
  </si>
  <si>
    <t>trapezium</t>
  </si>
  <si>
    <t>side 4</t>
  </si>
  <si>
    <t>// side 1</t>
  </si>
  <si>
    <t>// side 2</t>
  </si>
  <si>
    <t>Lamb Curry</t>
  </si>
  <si>
    <t>Servings</t>
  </si>
  <si>
    <t>Recipe Ingredients</t>
  </si>
  <si>
    <t>Ingredient Price…</t>
  </si>
  <si>
    <t>Amount</t>
  </si>
  <si>
    <t>Unit</t>
  </si>
  <si>
    <t>Ingredient</t>
  </si>
  <si>
    <t>Price</t>
  </si>
  <si>
    <t>Cost to make</t>
  </si>
  <si>
    <t>g</t>
  </si>
  <si>
    <t>lamb mince</t>
  </si>
  <si>
    <t>Rogan Josh Sauce</t>
  </si>
  <si>
    <t xml:space="preserve"> Courgette</t>
  </si>
  <si>
    <t>salt</t>
  </si>
  <si>
    <t>ml</t>
  </si>
  <si>
    <t>black pepper</t>
  </si>
  <si>
    <t>unsweetened yoghurt</t>
  </si>
  <si>
    <t>olive oil</t>
  </si>
  <si>
    <t>Total</t>
  </si>
  <si>
    <t xml:space="preserve">Per Serve: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</si>
</sst>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2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2" fillId="10" borderId="0" xfId="0" applyNumberFormat="1" applyFont="1" applyFill="1"/>
    <xf numFmtId="0" fontId="1" fillId="0" borderId="1" xfId="0" applyFont="1" applyBorder="1"/>
    <xf numFmtId="164" fontId="1" fillId="0" borderId="1" xfId="0" applyNumberFormat="1" applyFont="1" applyBorder="1"/>
    <xf numFmtId="0" fontId="1" fillId="12" borderId="3" xfId="0" applyFont="1" applyFill="1" applyBorder="1"/>
    <xf numFmtId="0" fontId="1" fillId="12" borderId="4" xfId="0" applyFont="1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7" xfId="0" applyFill="1" applyBorder="1"/>
    <xf numFmtId="0" fontId="0" fillId="12" borderId="2" xfId="0" applyFill="1" applyBorder="1"/>
    <xf numFmtId="0" fontId="1" fillId="0" borderId="8" xfId="0" applyFont="1" applyBorder="1"/>
    <xf numFmtId="0" fontId="1" fillId="0" borderId="9" xfId="0" applyFont="1" applyBorder="1"/>
    <xf numFmtId="164" fontId="0" fillId="13" borderId="10" xfId="0" applyNumberFormat="1" applyFill="1" applyBorder="1"/>
    <xf numFmtId="0" fontId="0" fillId="13" borderId="10" xfId="0" applyFill="1" applyBorder="1"/>
    <xf numFmtId="164" fontId="0" fillId="13" borderId="11" xfId="0" applyNumberFormat="1" applyFill="1" applyBorder="1"/>
    <xf numFmtId="164" fontId="0" fillId="0" borderId="8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13" borderId="8" xfId="0" applyNumberFormat="1" applyFill="1" applyBorder="1"/>
    <xf numFmtId="0" fontId="0" fillId="13" borderId="8" xfId="0" applyFill="1" applyBorder="1"/>
    <xf numFmtId="164" fontId="0" fillId="13" borderId="9" xfId="0" applyNumberFormat="1" applyFill="1" applyBorder="1"/>
    <xf numFmtId="164" fontId="0" fillId="13" borderId="12" xfId="0" applyNumberFormat="1" applyFill="1" applyBorder="1"/>
    <xf numFmtId="0" fontId="0" fillId="13" borderId="12" xfId="0" applyFill="1" applyBorder="1"/>
    <xf numFmtId="0" fontId="4" fillId="0" borderId="0" xfId="0" applyFont="1"/>
    <xf numFmtId="0" fontId="4" fillId="14" borderId="0" xfId="0" applyFont="1" applyFill="1"/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0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34BB-1E2E-4105-AAD1-49FC5194E6C2}">
  <dimension ref="A1:K13"/>
  <sheetViews>
    <sheetView workbookViewId="0">
      <selection activeCell="A14" sqref="A14"/>
    </sheetView>
  </sheetViews>
  <sheetFormatPr defaultRowHeight="15"/>
  <cols>
    <col min="1" max="1" width="15.85546875" customWidth="1"/>
    <col min="2" max="2" width="12.42578125" customWidth="1"/>
    <col min="3" max="3" width="12" customWidth="1"/>
    <col min="6" max="6" width="13.42578125" customWidth="1"/>
    <col min="7" max="7" width="20.28515625" bestFit="1" customWidth="1"/>
  </cols>
  <sheetData>
    <row r="1" spans="1:11" ht="21">
      <c r="A1" s="44" t="s">
        <v>0</v>
      </c>
      <c r="B1" s="44"/>
      <c r="C1" s="44"/>
      <c r="D1" s="44"/>
      <c r="E1" s="44"/>
    </row>
    <row r="3" spans="1:11">
      <c r="A3" s="2" t="s">
        <v>1</v>
      </c>
      <c r="B3" s="5">
        <v>2.5</v>
      </c>
      <c r="C3" s="1"/>
    </row>
    <row r="5" spans="1:11" s="2" customFormat="1">
      <c r="A5" s="3" t="s">
        <v>2</v>
      </c>
      <c r="B5" s="3" t="s">
        <v>3</v>
      </c>
      <c r="C5" s="2" t="s">
        <v>4</v>
      </c>
      <c r="D5" s="3" t="s">
        <v>5</v>
      </c>
      <c r="E5" s="2" t="s">
        <v>6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</row>
    <row r="6" spans="1:11">
      <c r="A6" s="4" t="s">
        <v>7</v>
      </c>
      <c r="B6" s="4">
        <v>185</v>
      </c>
      <c r="C6">
        <f>B6/1000</f>
        <v>0.185</v>
      </c>
      <c r="D6" s="5">
        <v>2</v>
      </c>
      <c r="E6" s="1">
        <f>D6/C6</f>
        <v>10.810810810810811</v>
      </c>
      <c r="G6" s="6" t="s">
        <v>8</v>
      </c>
      <c r="H6" s="6">
        <v>250</v>
      </c>
      <c r="I6" s="6">
        <f t="shared" ref="I6:I11" si="0">H6/1000</f>
        <v>0.25</v>
      </c>
      <c r="J6" s="7">
        <v>2.5</v>
      </c>
      <c r="K6" s="7">
        <f t="shared" ref="K6:K11" si="1">J6/I6</f>
        <v>10</v>
      </c>
    </row>
    <row r="7" spans="1:11">
      <c r="A7" s="4" t="s">
        <v>8</v>
      </c>
      <c r="B7" s="4">
        <v>250</v>
      </c>
      <c r="C7">
        <f t="shared" ref="C7:C11" si="2">B7/1000</f>
        <v>0.25</v>
      </c>
      <c r="D7" s="5">
        <v>2.5</v>
      </c>
      <c r="E7" s="1">
        <f t="shared" ref="E7:E11" si="3">D7/C7</f>
        <v>10</v>
      </c>
      <c r="G7" t="s">
        <v>7</v>
      </c>
      <c r="H7">
        <v>185</v>
      </c>
      <c r="I7">
        <f t="shared" si="0"/>
        <v>0.185</v>
      </c>
      <c r="J7" s="1">
        <v>2</v>
      </c>
      <c r="K7" s="1">
        <f t="shared" si="1"/>
        <v>10.810810810810811</v>
      </c>
    </row>
    <row r="8" spans="1:11">
      <c r="A8" s="4" t="s">
        <v>9</v>
      </c>
      <c r="B8" s="4">
        <v>190</v>
      </c>
      <c r="C8">
        <f t="shared" si="2"/>
        <v>0.19</v>
      </c>
      <c r="D8" s="5">
        <v>3.3</v>
      </c>
      <c r="E8" s="1">
        <f t="shared" si="3"/>
        <v>17.368421052631579</v>
      </c>
      <c r="G8" t="s">
        <v>10</v>
      </c>
      <c r="H8">
        <v>170</v>
      </c>
      <c r="I8">
        <f t="shared" si="0"/>
        <v>0.17</v>
      </c>
      <c r="J8" s="1">
        <v>2</v>
      </c>
      <c r="K8" s="1">
        <f t="shared" si="1"/>
        <v>11.76470588235294</v>
      </c>
    </row>
    <row r="9" spans="1:11">
      <c r="A9" s="4" t="s">
        <v>11</v>
      </c>
      <c r="B9" s="4">
        <v>250</v>
      </c>
      <c r="C9">
        <f t="shared" si="2"/>
        <v>0.25</v>
      </c>
      <c r="D9" s="5">
        <v>3.99</v>
      </c>
      <c r="E9" s="1">
        <f t="shared" si="3"/>
        <v>15.96</v>
      </c>
      <c r="G9" t="s">
        <v>11</v>
      </c>
      <c r="H9">
        <v>250</v>
      </c>
      <c r="I9">
        <f t="shared" si="0"/>
        <v>0.25</v>
      </c>
      <c r="J9" s="1">
        <v>3.99</v>
      </c>
      <c r="K9" s="1">
        <f t="shared" si="1"/>
        <v>15.96</v>
      </c>
    </row>
    <row r="10" spans="1:11">
      <c r="A10" s="4" t="s">
        <v>10</v>
      </c>
      <c r="B10" s="4">
        <v>170</v>
      </c>
      <c r="C10">
        <f t="shared" si="2"/>
        <v>0.17</v>
      </c>
      <c r="D10" s="5">
        <v>2</v>
      </c>
      <c r="E10" s="1">
        <f t="shared" si="3"/>
        <v>11.76470588235294</v>
      </c>
      <c r="G10" t="s">
        <v>12</v>
      </c>
      <c r="H10">
        <v>100</v>
      </c>
      <c r="I10">
        <f t="shared" si="0"/>
        <v>0.1</v>
      </c>
      <c r="J10" s="1">
        <v>1.65</v>
      </c>
      <c r="K10" s="1">
        <f t="shared" si="1"/>
        <v>16.499999999999996</v>
      </c>
    </row>
    <row r="11" spans="1:11">
      <c r="A11" s="4" t="s">
        <v>12</v>
      </c>
      <c r="B11" s="4">
        <v>100</v>
      </c>
      <c r="C11">
        <f t="shared" si="2"/>
        <v>0.1</v>
      </c>
      <c r="D11" s="5">
        <v>1.65</v>
      </c>
      <c r="E11" s="1">
        <f t="shared" si="3"/>
        <v>16.499999999999996</v>
      </c>
      <c r="G11" t="s">
        <v>9</v>
      </c>
      <c r="H11">
        <v>190</v>
      </c>
      <c r="I11">
        <f t="shared" si="0"/>
        <v>0.19</v>
      </c>
      <c r="J11" s="1">
        <v>3.3</v>
      </c>
      <c r="K11" s="1">
        <f t="shared" si="1"/>
        <v>17.368421052631579</v>
      </c>
    </row>
    <row r="13" spans="1:11">
      <c r="A13" s="45" t="s">
        <v>13</v>
      </c>
      <c r="B13" s="45"/>
      <c r="C13" s="45"/>
      <c r="D13" s="45"/>
      <c r="E13" s="45"/>
      <c r="F13" s="45"/>
    </row>
  </sheetData>
  <sortState xmlns:xlrd2="http://schemas.microsoft.com/office/spreadsheetml/2017/richdata2" ref="G6:K11">
    <sortCondition ref="K6:K11"/>
  </sortState>
  <mergeCells count="2">
    <mergeCell ref="A1:E1"/>
    <mergeCell ref="A13:F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3F32-EE5F-40E0-B788-F3D2F9BD20C6}">
  <dimension ref="A1:I30"/>
  <sheetViews>
    <sheetView topLeftCell="A13" workbookViewId="0">
      <selection activeCell="E30" sqref="E30"/>
    </sheetView>
  </sheetViews>
  <sheetFormatPr defaultRowHeight="15"/>
  <cols>
    <col min="1" max="1" width="13.42578125" bestFit="1" customWidth="1"/>
    <col min="3" max="3" width="5" bestFit="1" customWidth="1"/>
    <col min="4" max="4" width="5.5703125" bestFit="1" customWidth="1"/>
    <col min="5" max="5" width="10" bestFit="1" customWidth="1"/>
    <col min="7" max="7" width="11.140625" bestFit="1" customWidth="1"/>
  </cols>
  <sheetData>
    <row r="1" spans="1:9">
      <c r="A1" s="2" t="s">
        <v>14</v>
      </c>
      <c r="B1" s="2" t="s">
        <v>15</v>
      </c>
      <c r="C1" s="2"/>
      <c r="D1" s="2" t="s">
        <v>16</v>
      </c>
      <c r="E1" s="2" t="s">
        <v>17</v>
      </c>
      <c r="G1" s="2"/>
      <c r="I1">
        <f>PI()</f>
        <v>3.1415926535897931</v>
      </c>
    </row>
    <row r="3" spans="1:9">
      <c r="A3" s="4" t="s">
        <v>18</v>
      </c>
      <c r="B3" s="4" t="s">
        <v>19</v>
      </c>
      <c r="C3" s="4">
        <v>3</v>
      </c>
      <c r="D3" s="12">
        <f>I1*C3^2</f>
        <v>28.274333882308138</v>
      </c>
      <c r="E3" s="12">
        <f>2*I1*C3</f>
        <v>18.849555921538759</v>
      </c>
    </row>
    <row r="5" spans="1:9">
      <c r="A5" s="9" t="s">
        <v>20</v>
      </c>
      <c r="B5" s="9" t="s">
        <v>21</v>
      </c>
      <c r="C5" s="9">
        <v>7</v>
      </c>
      <c r="D5" s="9">
        <f>C5*C5</f>
        <v>49</v>
      </c>
      <c r="E5" s="9">
        <f>4*C5</f>
        <v>28</v>
      </c>
    </row>
    <row r="7" spans="1:9">
      <c r="A7" s="10" t="s">
        <v>22</v>
      </c>
      <c r="B7" s="10" t="s">
        <v>21</v>
      </c>
      <c r="C7" s="10">
        <v>2</v>
      </c>
      <c r="D7" s="10"/>
      <c r="E7" s="10"/>
    </row>
    <row r="8" spans="1:9">
      <c r="A8" s="10"/>
      <c r="B8" s="10" t="s">
        <v>23</v>
      </c>
      <c r="C8" s="10">
        <v>3</v>
      </c>
      <c r="D8" s="10">
        <f>C7*C8</f>
        <v>6</v>
      </c>
      <c r="E8" s="10">
        <f>2*(C7+C8)</f>
        <v>10</v>
      </c>
    </row>
    <row r="10" spans="1:9">
      <c r="A10" s="11" t="s">
        <v>24</v>
      </c>
      <c r="B10" s="11" t="s">
        <v>25</v>
      </c>
      <c r="C10" s="11">
        <v>3</v>
      </c>
      <c r="D10" s="11"/>
      <c r="E10" s="11"/>
    </row>
    <row r="11" spans="1:9">
      <c r="A11" s="11"/>
      <c r="B11" s="11" t="s">
        <v>26</v>
      </c>
      <c r="C11" s="11">
        <v>4</v>
      </c>
      <c r="D11" s="11"/>
      <c r="E11" s="11"/>
    </row>
    <row r="12" spans="1:9">
      <c r="A12" s="11"/>
      <c r="B12" s="11" t="s">
        <v>27</v>
      </c>
      <c r="C12" s="11">
        <v>5</v>
      </c>
      <c r="D12" s="11"/>
      <c r="E12" s="11">
        <f>C10+C11+C12</f>
        <v>12</v>
      </c>
    </row>
    <row r="13" spans="1:9">
      <c r="A13" s="11"/>
      <c r="B13" s="11"/>
      <c r="C13" s="11"/>
      <c r="D13" s="11"/>
      <c r="E13" s="11"/>
    </row>
    <row r="14" spans="1:9">
      <c r="A14" s="11"/>
      <c r="B14" s="8" t="s">
        <v>28</v>
      </c>
      <c r="C14" s="8">
        <v>3</v>
      </c>
      <c r="D14" s="8"/>
      <c r="E14" s="8"/>
    </row>
    <row r="15" spans="1:9">
      <c r="A15" s="11"/>
      <c r="B15" s="8" t="s">
        <v>29</v>
      </c>
      <c r="C15" s="8">
        <v>4</v>
      </c>
      <c r="D15" s="8">
        <f>C15*C14/2</f>
        <v>6</v>
      </c>
      <c r="E15" s="8"/>
    </row>
    <row r="17" spans="1:5">
      <c r="A17" s="13" t="s">
        <v>30</v>
      </c>
      <c r="B17" s="13" t="s">
        <v>25</v>
      </c>
      <c r="C17" s="13">
        <v>2</v>
      </c>
      <c r="D17" s="13"/>
      <c r="E17" s="13"/>
    </row>
    <row r="18" spans="1:5">
      <c r="A18" s="13"/>
      <c r="B18" s="13" t="s">
        <v>26</v>
      </c>
      <c r="C18" s="13">
        <v>3</v>
      </c>
      <c r="D18" s="13"/>
      <c r="E18" s="13">
        <f>2*(C17+C18)</f>
        <v>10</v>
      </c>
    </row>
    <row r="19" spans="1:5">
      <c r="A19" s="13"/>
      <c r="B19" s="13"/>
      <c r="C19" s="13"/>
      <c r="D19" s="13"/>
      <c r="E19" s="13"/>
    </row>
    <row r="20" spans="1:5">
      <c r="A20" s="13"/>
      <c r="B20" s="14" t="s">
        <v>28</v>
      </c>
      <c r="C20" s="14">
        <v>4</v>
      </c>
      <c r="D20" s="14"/>
      <c r="E20" s="14"/>
    </row>
    <row r="21" spans="1:5">
      <c r="A21" s="13"/>
      <c r="B21" s="14" t="s">
        <v>29</v>
      </c>
      <c r="C21" s="14">
        <v>5</v>
      </c>
      <c r="D21" s="14">
        <f>C20*C21</f>
        <v>20</v>
      </c>
      <c r="E21" s="14"/>
    </row>
    <row r="23" spans="1:5">
      <c r="A23" s="15" t="s">
        <v>31</v>
      </c>
      <c r="B23" s="15" t="s">
        <v>25</v>
      </c>
      <c r="C23" s="15">
        <v>2.2400000000000002</v>
      </c>
      <c r="D23" s="15"/>
      <c r="E23" s="15"/>
    </row>
    <row r="24" spans="1:5">
      <c r="A24" s="15"/>
      <c r="B24" s="15" t="s">
        <v>26</v>
      </c>
      <c r="C24" s="15">
        <v>2</v>
      </c>
      <c r="D24" s="15"/>
      <c r="E24" s="15"/>
    </row>
    <row r="25" spans="1:5">
      <c r="A25" s="15"/>
      <c r="B25" s="15" t="s">
        <v>27</v>
      </c>
      <c r="C25" s="15">
        <v>3.61</v>
      </c>
      <c r="D25" s="15"/>
      <c r="E25" s="15"/>
    </row>
    <row r="26" spans="1:5">
      <c r="A26" s="15"/>
      <c r="B26" s="15" t="s">
        <v>32</v>
      </c>
      <c r="C26" s="15">
        <v>6</v>
      </c>
      <c r="D26" s="15"/>
      <c r="E26" s="15">
        <f>C23+C24+C25+C26</f>
        <v>13.85</v>
      </c>
    </row>
    <row r="27" spans="1:5">
      <c r="A27" s="15"/>
      <c r="B27" s="15"/>
      <c r="C27" s="15"/>
      <c r="D27" s="15"/>
      <c r="E27" s="15"/>
    </row>
    <row r="28" spans="1:5">
      <c r="A28" s="15"/>
      <c r="B28" s="16" t="s">
        <v>33</v>
      </c>
      <c r="C28" s="16">
        <v>2</v>
      </c>
      <c r="D28" s="16"/>
      <c r="E28" s="16"/>
    </row>
    <row r="29" spans="1:5">
      <c r="A29" s="15"/>
      <c r="B29" s="16" t="s">
        <v>34</v>
      </c>
      <c r="C29" s="16">
        <v>6</v>
      </c>
      <c r="D29" s="16"/>
      <c r="E29" s="16"/>
    </row>
    <row r="30" spans="1:5">
      <c r="A30" s="15"/>
      <c r="B30" s="16" t="s">
        <v>29</v>
      </c>
      <c r="C30" s="16">
        <v>2</v>
      </c>
      <c r="D30" s="16"/>
      <c r="E30" s="16">
        <f>(C28+C29)*C30/2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F0C-4682-48E5-86E1-4253CFB56C21}">
  <dimension ref="A1:H16"/>
  <sheetViews>
    <sheetView tabSelected="1" workbookViewId="0">
      <selection activeCell="H6" sqref="H6"/>
    </sheetView>
  </sheetViews>
  <sheetFormatPr defaultRowHeight="1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>
      <c r="A1" s="17" t="s">
        <v>35</v>
      </c>
      <c r="B1" s="42"/>
    </row>
    <row r="2" spans="1:8" ht="21">
      <c r="A2" s="17" t="s">
        <v>36</v>
      </c>
      <c r="B2" s="43">
        <v>10</v>
      </c>
    </row>
    <row r="4" spans="1:8" ht="26.25">
      <c r="A4" s="47" t="s">
        <v>37</v>
      </c>
      <c r="B4" s="47"/>
      <c r="C4" s="47"/>
      <c r="E4" s="48" t="s">
        <v>38</v>
      </c>
      <c r="F4" s="48"/>
      <c r="G4" s="48"/>
      <c r="H4" s="48"/>
    </row>
    <row r="5" spans="1:8" s="2" customFormat="1" ht="15.75" thickBot="1">
      <c r="A5" s="21" t="s">
        <v>39</v>
      </c>
      <c r="B5" s="21" t="s">
        <v>40</v>
      </c>
      <c r="C5" s="22" t="s">
        <v>41</v>
      </c>
      <c r="E5" s="29" t="s">
        <v>42</v>
      </c>
      <c r="F5" s="29" t="s">
        <v>39</v>
      </c>
      <c r="G5" s="29" t="s">
        <v>40</v>
      </c>
      <c r="H5" s="30" t="s">
        <v>43</v>
      </c>
    </row>
    <row r="6" spans="1:8" ht="15.75" thickBot="1">
      <c r="A6" s="23">
        <v>1200</v>
      </c>
      <c r="B6" s="23" t="s">
        <v>44</v>
      </c>
      <c r="C6" s="24" t="s">
        <v>45</v>
      </c>
      <c r="E6" s="31">
        <v>14.8</v>
      </c>
      <c r="F6" s="32">
        <v>500</v>
      </c>
      <c r="G6" s="32" t="s">
        <v>44</v>
      </c>
      <c r="H6" s="33">
        <f>E6/F6*A6</f>
        <v>35.520000000000003</v>
      </c>
    </row>
    <row r="7" spans="1:8">
      <c r="A7" s="25">
        <v>500</v>
      </c>
      <c r="B7" s="25" t="s">
        <v>44</v>
      </c>
      <c r="C7" s="26" t="s">
        <v>46</v>
      </c>
      <c r="E7" s="34">
        <v>6</v>
      </c>
      <c r="F7" s="35">
        <v>450</v>
      </c>
      <c r="G7" s="35" t="s">
        <v>44</v>
      </c>
      <c r="H7" s="33">
        <f>E7/F7*A7</f>
        <v>6.666666666666667</v>
      </c>
    </row>
    <row r="8" spans="1:8">
      <c r="A8" s="25">
        <v>1000</v>
      </c>
      <c r="B8" s="25" t="s">
        <v>44</v>
      </c>
      <c r="C8" s="26" t="s">
        <v>47</v>
      </c>
      <c r="E8" s="37">
        <v>18.5</v>
      </c>
      <c r="F8" s="38">
        <v>1000</v>
      </c>
      <c r="G8" s="38" t="s">
        <v>44</v>
      </c>
      <c r="H8" s="39">
        <f t="shared" ref="H8:H10" si="0">E8/F8*A8</f>
        <v>18.5</v>
      </c>
    </row>
    <row r="9" spans="1:8">
      <c r="A9" s="25">
        <v>6</v>
      </c>
      <c r="B9" s="25" t="s">
        <v>44</v>
      </c>
      <c r="C9" s="26" t="s">
        <v>48</v>
      </c>
      <c r="E9" s="34">
        <v>2</v>
      </c>
      <c r="F9" s="35">
        <v>30</v>
      </c>
      <c r="G9" s="35" t="s">
        <v>44</v>
      </c>
      <c r="H9" s="36">
        <f t="shared" si="0"/>
        <v>0.4</v>
      </c>
    </row>
    <row r="10" spans="1:8">
      <c r="A10" s="25">
        <v>2</v>
      </c>
      <c r="B10" s="25" t="s">
        <v>49</v>
      </c>
      <c r="C10" s="26" t="s">
        <v>50</v>
      </c>
      <c r="E10" s="37">
        <v>2.1</v>
      </c>
      <c r="F10" s="38">
        <v>30</v>
      </c>
      <c r="G10" s="38" t="s">
        <v>44</v>
      </c>
      <c r="H10" s="39">
        <f t="shared" si="0"/>
        <v>0.14000000000000001</v>
      </c>
    </row>
    <row r="11" spans="1:8">
      <c r="A11" s="25">
        <v>250</v>
      </c>
      <c r="B11" s="25" t="s">
        <v>44</v>
      </c>
      <c r="C11" s="26" t="s">
        <v>51</v>
      </c>
      <c r="E11" s="34">
        <v>3.3</v>
      </c>
      <c r="F11" s="35">
        <v>600</v>
      </c>
      <c r="G11" s="35" t="s">
        <v>44</v>
      </c>
      <c r="H11" s="36">
        <f>E11/(F11*1000)*A11</f>
        <v>1.3749999999999999E-3</v>
      </c>
    </row>
    <row r="12" spans="1:8">
      <c r="A12" s="27">
        <v>7</v>
      </c>
      <c r="B12" s="27" t="s">
        <v>44</v>
      </c>
      <c r="C12" s="28" t="s">
        <v>52</v>
      </c>
      <c r="E12" s="40">
        <v>10</v>
      </c>
      <c r="F12" s="41">
        <v>1000</v>
      </c>
      <c r="G12" s="41" t="s">
        <v>44</v>
      </c>
      <c r="H12" s="36">
        <f>E12/(F12*1000)*A12</f>
        <v>7.0000000000000007E-5</v>
      </c>
    </row>
    <row r="14" spans="1:8" ht="15.75" thickBot="1">
      <c r="G14" s="19" t="s">
        <v>53</v>
      </c>
      <c r="H14" s="20">
        <f>SUM(H6:H13)</f>
        <v>61.22811166666667</v>
      </c>
    </row>
    <row r="15" spans="1:8" ht="15.75" thickTop="1"/>
    <row r="16" spans="1:8" ht="21">
      <c r="F16" s="46" t="s">
        <v>54</v>
      </c>
      <c r="G16" s="46"/>
      <c r="H16" s="18">
        <f>H14/B2</f>
        <v>6.1228111666666667</v>
      </c>
    </row>
  </sheetData>
  <mergeCells count="3">
    <mergeCell ref="F16:G16"/>
    <mergeCell ref="A4:C4"/>
    <mergeCell ref="E4:H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91B0A6-E1E7-46D9-954A-504B018E464E}"/>
</file>

<file path=customXml/itemProps2.xml><?xml version="1.0" encoding="utf-8"?>
<ds:datastoreItem xmlns:ds="http://schemas.openxmlformats.org/officeDocument/2006/customXml" ds:itemID="{E0F04F32-E9AB-4361-B681-388B8D86E463}"/>
</file>

<file path=customXml/itemProps3.xml><?xml version="1.0" encoding="utf-8"?>
<ds:datastoreItem xmlns:ds="http://schemas.openxmlformats.org/officeDocument/2006/customXml" ds:itemID="{DFB6493B-6CF8-4398-8D4D-A9E17E83D7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Mahdi Rozi</cp:lastModifiedBy>
  <cp:revision/>
  <dcterms:created xsi:type="dcterms:W3CDTF">2020-04-22T01:38:31Z</dcterms:created>
  <dcterms:modified xsi:type="dcterms:W3CDTF">2022-06-27T00:00:17Z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