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sklep" sheetId="1" r:id="rId1"/>
    <sheet name="kantor" sheetId="2" r:id="rId2"/>
    <sheet name="wykres funkcji" sheetId="3" r:id="rId3"/>
    <sheet name="sinus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4" i="4" l="1"/>
  <c r="D13" i="4"/>
  <c r="D11" i="4"/>
  <c r="D10" i="4"/>
  <c r="D4" i="4"/>
  <c r="D5" i="4"/>
  <c r="D6" i="4"/>
  <c r="D7" i="4"/>
  <c r="D8" i="4"/>
  <c r="D9" i="4"/>
  <c r="D12" i="4"/>
  <c r="D15" i="4"/>
  <c r="D3" i="4"/>
  <c r="C8" i="3"/>
  <c r="C9" i="3"/>
  <c r="C10" i="3"/>
  <c r="C11" i="3"/>
  <c r="C12" i="3"/>
  <c r="C13" i="3"/>
  <c r="C14" i="3"/>
  <c r="C15" i="3"/>
  <c r="C16" i="3"/>
  <c r="C17" i="3"/>
  <c r="C7" i="3"/>
  <c r="E12" i="1" l="1"/>
  <c r="G12" i="1" s="1"/>
  <c r="E13" i="1"/>
  <c r="G13" i="1" s="1"/>
  <c r="E14" i="1"/>
  <c r="G14" i="1" s="1"/>
  <c r="B9" i="2" s="1"/>
  <c r="E15" i="1"/>
  <c r="E16" i="1"/>
  <c r="G16" i="1" s="1"/>
  <c r="E17" i="1"/>
  <c r="G17" i="1" s="1"/>
  <c r="B12" i="2" s="1"/>
  <c r="E18" i="1"/>
  <c r="G18" i="1" s="1"/>
  <c r="B13" i="2" s="1"/>
  <c r="E19" i="1"/>
  <c r="E20" i="1"/>
  <c r="E21" i="1"/>
  <c r="G21" i="1" s="1"/>
  <c r="B16" i="2" s="1"/>
  <c r="E22" i="1"/>
  <c r="G22" i="1" s="1"/>
  <c r="B17" i="2" s="1"/>
  <c r="E23" i="1"/>
  <c r="E24" i="1"/>
  <c r="G24" i="1" s="1"/>
  <c r="B19" i="2" s="1"/>
  <c r="E25" i="1"/>
  <c r="E11" i="1"/>
  <c r="C13" i="1"/>
  <c r="H13" i="1" s="1"/>
  <c r="C12" i="1"/>
  <c r="H12" i="1" s="1"/>
  <c r="G25" i="1"/>
  <c r="B20" i="2" s="1"/>
  <c r="C25" i="1"/>
  <c r="H25" i="1" s="1"/>
  <c r="C24" i="1"/>
  <c r="H24" i="1" s="1"/>
  <c r="G23" i="1"/>
  <c r="B18" i="2" s="1"/>
  <c r="C23" i="1"/>
  <c r="H23" i="1" s="1"/>
  <c r="C22" i="1"/>
  <c r="H22" i="1" s="1"/>
  <c r="C21" i="1"/>
  <c r="H21" i="1" s="1"/>
  <c r="G20" i="1"/>
  <c r="B15" i="2" s="1"/>
  <c r="C20" i="1"/>
  <c r="H20" i="1" s="1"/>
  <c r="G19" i="1"/>
  <c r="B14" i="2" s="1"/>
  <c r="C19" i="1"/>
  <c r="H19" i="1" s="1"/>
  <c r="C18" i="1"/>
  <c r="H18" i="1" s="1"/>
  <c r="C17" i="1"/>
  <c r="H17" i="1" s="1"/>
  <c r="C16" i="1"/>
  <c r="H16" i="1" s="1"/>
  <c r="N15" i="1"/>
  <c r="G15" i="1"/>
  <c r="B10" i="2" s="1"/>
  <c r="C15" i="1"/>
  <c r="H15" i="1" s="1"/>
  <c r="N14" i="1"/>
  <c r="C14" i="1"/>
  <c r="H14" i="1" s="1"/>
  <c r="N13" i="1"/>
  <c r="N12" i="1"/>
  <c r="N11" i="1"/>
  <c r="C11" i="1"/>
  <c r="H11" i="1" s="1"/>
  <c r="G11" i="1" l="1"/>
  <c r="B6" i="2" s="1"/>
  <c r="D6" i="2" s="1"/>
  <c r="K13" i="1"/>
  <c r="K14" i="1"/>
  <c r="K15" i="1"/>
  <c r="K12" i="1"/>
  <c r="K16" i="1"/>
  <c r="K17" i="1"/>
  <c r="K11" i="1"/>
  <c r="O12" i="1"/>
  <c r="E9" i="2"/>
  <c r="H9" i="2"/>
  <c r="D9" i="2"/>
  <c r="G9" i="2"/>
  <c r="C9" i="2"/>
  <c r="F9" i="2"/>
  <c r="B11" i="2"/>
  <c r="O13" i="1"/>
  <c r="E13" i="2"/>
  <c r="H13" i="2"/>
  <c r="D13" i="2"/>
  <c r="G13" i="2"/>
  <c r="C13" i="2"/>
  <c r="F13" i="2"/>
  <c r="G15" i="2"/>
  <c r="C15" i="2"/>
  <c r="F15" i="2"/>
  <c r="E15" i="2"/>
  <c r="H15" i="2"/>
  <c r="D15" i="2"/>
  <c r="E17" i="2"/>
  <c r="H17" i="2"/>
  <c r="D17" i="2"/>
  <c r="G17" i="2"/>
  <c r="C17" i="2"/>
  <c r="F17" i="2"/>
  <c r="F10" i="2"/>
  <c r="E10" i="2"/>
  <c r="H10" i="2"/>
  <c r="D10" i="2"/>
  <c r="G10" i="2"/>
  <c r="C10" i="2"/>
  <c r="H12" i="2"/>
  <c r="D12" i="2"/>
  <c r="G12" i="2"/>
  <c r="C12" i="2"/>
  <c r="F12" i="2"/>
  <c r="E12" i="2"/>
  <c r="F14" i="2"/>
  <c r="E14" i="2"/>
  <c r="H14" i="2"/>
  <c r="D14" i="2"/>
  <c r="G14" i="2"/>
  <c r="C14" i="2"/>
  <c r="H16" i="2"/>
  <c r="D16" i="2"/>
  <c r="G16" i="2"/>
  <c r="C16" i="2"/>
  <c r="F16" i="2"/>
  <c r="E16" i="2"/>
  <c r="H20" i="2"/>
  <c r="D20" i="2"/>
  <c r="G20" i="2"/>
  <c r="C20" i="2"/>
  <c r="F20" i="2"/>
  <c r="E20" i="2"/>
  <c r="G19" i="2"/>
  <c r="C19" i="2"/>
  <c r="F19" i="2"/>
  <c r="E19" i="2"/>
  <c r="H19" i="2"/>
  <c r="D19" i="2"/>
  <c r="B7" i="2"/>
  <c r="O14" i="1"/>
  <c r="F18" i="2"/>
  <c r="E18" i="2"/>
  <c r="H18" i="2"/>
  <c r="D18" i="2"/>
  <c r="G18" i="2"/>
  <c r="C18" i="2"/>
  <c r="O11" i="1"/>
  <c r="O15" i="1"/>
  <c r="B8" i="2"/>
  <c r="H6" i="2" l="1"/>
  <c r="E6" i="2"/>
  <c r="C6" i="2"/>
  <c r="F6" i="2"/>
  <c r="G6" i="2"/>
  <c r="G7" i="2"/>
  <c r="C7" i="2"/>
  <c r="F7" i="2"/>
  <c r="E7" i="2"/>
  <c r="H7" i="2"/>
  <c r="D7" i="2"/>
  <c r="G11" i="2"/>
  <c r="C11" i="2"/>
  <c r="F11" i="2"/>
  <c r="E11" i="2"/>
  <c r="H11" i="2"/>
  <c r="D11" i="2"/>
  <c r="H8" i="2"/>
  <c r="D8" i="2"/>
  <c r="G8" i="2"/>
  <c r="C8" i="2"/>
  <c r="F8" i="2"/>
  <c r="E8" i="2"/>
</calcChain>
</file>

<file path=xl/sharedStrings.xml><?xml version="1.0" encoding="utf-8"?>
<sst xmlns="http://schemas.openxmlformats.org/spreadsheetml/2006/main" count="80" uniqueCount="50">
  <si>
    <t>cennik</t>
  </si>
  <si>
    <t>za kg</t>
  </si>
  <si>
    <t>gruszki</t>
  </si>
  <si>
    <t>jabłka</t>
  </si>
  <si>
    <t>banany</t>
  </si>
  <si>
    <t>maliny</t>
  </si>
  <si>
    <t>truskawki</t>
  </si>
  <si>
    <t>data</t>
  </si>
  <si>
    <t>dzień tygodnia</t>
  </si>
  <si>
    <t>towar</t>
  </si>
  <si>
    <t>cena</t>
  </si>
  <si>
    <t>ilość [kg]</t>
  </si>
  <si>
    <t>kwota</t>
  </si>
  <si>
    <t>dzień tygodnia słownie</t>
  </si>
  <si>
    <t>dzień</t>
  </si>
  <si>
    <t>ilość zamówień</t>
  </si>
  <si>
    <t>wartość sprzedaży</t>
  </si>
  <si>
    <t>dzień tyg</t>
  </si>
  <si>
    <t>numer dnia tyg</t>
  </si>
  <si>
    <t>poniedziałek</t>
  </si>
  <si>
    <t>wtorek</t>
  </si>
  <si>
    <t>środa</t>
  </si>
  <si>
    <t>czwartek</t>
  </si>
  <si>
    <t>piątek</t>
  </si>
  <si>
    <t>sobota</t>
  </si>
  <si>
    <t>niedziela</t>
  </si>
  <si>
    <t>Róża Wójcicka 2ag</t>
  </si>
  <si>
    <t>KURS</t>
  </si>
  <si>
    <t>€</t>
  </si>
  <si>
    <t>$</t>
  </si>
  <si>
    <t>£</t>
  </si>
  <si>
    <t>Kr</t>
  </si>
  <si>
    <t>¥</t>
  </si>
  <si>
    <t>Fr</t>
  </si>
  <si>
    <t>zapłata w euro</t>
  </si>
  <si>
    <t>zapłata w dolarach</t>
  </si>
  <si>
    <t>zapłata w funtach</t>
  </si>
  <si>
    <t>zapłata w koronach</t>
  </si>
  <si>
    <t>zapłata w jenach</t>
  </si>
  <si>
    <t>zapłata we frankach szwajcarskich</t>
  </si>
  <si>
    <t>śliwki</t>
  </si>
  <si>
    <t>średnia sprzedaż [kg]</t>
  </si>
  <si>
    <t>y=</t>
  </si>
  <si>
    <t>a</t>
  </si>
  <si>
    <t>x+</t>
  </si>
  <si>
    <t>b</t>
  </si>
  <si>
    <t>x</t>
  </si>
  <si>
    <t>y</t>
  </si>
  <si>
    <t>kąt</t>
  </si>
  <si>
    <t>sinus kąta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</si>
</sst>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-* #,##0.00\ &quot;zł&quot;_-;\-* #,##0.00\ &quot;zł&quot;_-;_-* &quot;-&quot;??\ &quot;zł&quot;_-;_-@_-"/>
    <numFmt numFmtId="164" formatCode="\ * #,##0.00\ [$zł-415]\ ;\-* #,##0.00\ [$zł-415]\ ;\ * \-#\ [$zł-415]\ ;\ @\ "/>
    <numFmt numFmtId="165" formatCode="[$-415]yyyy\-mm\-dd"/>
    <numFmt numFmtId="166" formatCode="#,##0.00\ [$zł-415];[Red]\-#,##0.00\ [$zł-415]"/>
    <numFmt numFmtId="167" formatCode="[$€-C07]\ #,##0.00;[Red]\-[$€-C07]\ #,##0.00"/>
    <numFmt numFmtId="168" formatCode="[$$-2C0A]#,##0.00;[Red]\-[$$-2C0A]#,##0.00"/>
    <numFmt numFmtId="169" formatCode="[$£-452]#,##0.00;[Red]\-[$£-452]#,##0.00"/>
    <numFmt numFmtId="170" formatCode="#,##0.00\ [$Kč-405];[Red]\-#,##0.00\ [$Kč-405]"/>
    <numFmt numFmtId="171" formatCode="[$￥-804]#,##0.00;[Red]\-[$￥-804]#,##0.00"/>
    <numFmt numFmtId="172" formatCode="[$-415]#,##0.00"/>
    <numFmt numFmtId="173" formatCode="[$-415]General"/>
  </numFmts>
  <fonts count="4">
    <font>
      <sz val="10"/>
      <name val="Arial CE"/>
      <charset val="238"/>
    </font>
    <font>
      <sz val="10"/>
      <name val="Arial"/>
      <charset val="238"/>
    </font>
    <font>
      <b/>
      <sz val="10"/>
      <name val="Arial CE"/>
      <charset val="238"/>
    </font>
    <font>
      <b/>
      <sz val="10"/>
      <name val="Ubuntu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4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64" fontId="0" fillId="0" borderId="4" xfId="0" applyNumberFormat="1" applyBorder="1"/>
    <xf numFmtId="0" fontId="0" fillId="0" borderId="5" xfId="0" applyFont="1" applyBorder="1"/>
    <xf numFmtId="164" fontId="0" fillId="0" borderId="6" xfId="0" applyNumberFormat="1" applyBorder="1"/>
    <xf numFmtId="0" fontId="0" fillId="0" borderId="7" xfId="0" applyFont="1" applyBorder="1"/>
    <xf numFmtId="164" fontId="0" fillId="0" borderId="8" xfId="0" applyNumberFormat="1" applyBorder="1"/>
    <xf numFmtId="0" fontId="0" fillId="0" borderId="0" xfId="0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5" fontId="0" fillId="0" borderId="9" xfId="0" applyNumberFormat="1" applyBorder="1"/>
    <xf numFmtId="0" fontId="0" fillId="0" borderId="9" xfId="0" applyBorder="1"/>
    <xf numFmtId="0" fontId="0" fillId="0" borderId="9" xfId="0" applyBorder="1"/>
    <xf numFmtId="0" fontId="0" fillId="0" borderId="11" xfId="0" applyFont="1" applyBorder="1"/>
    <xf numFmtId="0" fontId="0" fillId="0" borderId="12" xfId="0" applyBorder="1"/>
    <xf numFmtId="0" fontId="0" fillId="0" borderId="13" xfId="0" applyBorder="1"/>
    <xf numFmtId="166" fontId="0" fillId="0" borderId="12" xfId="0" applyNumberFormat="1" applyBorder="1"/>
    <xf numFmtId="0" fontId="0" fillId="0" borderId="6" xfId="0" applyBorder="1"/>
    <xf numFmtId="0" fontId="0" fillId="0" borderId="14" xfId="0" applyFont="1" applyBorder="1"/>
    <xf numFmtId="166" fontId="0" fillId="0" borderId="8" xfId="0" applyNumberFormat="1" applyFont="1" applyBorder="1"/>
    <xf numFmtId="0" fontId="0" fillId="0" borderId="0" xfId="0" applyBorder="1"/>
    <xf numFmtId="0" fontId="0" fillId="0" borderId="15" xfId="0" applyFont="1" applyBorder="1"/>
    <xf numFmtId="0" fontId="0" fillId="0" borderId="8" xfId="0" applyBorder="1"/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 applyAlignment="1">
      <alignment wrapText="1"/>
    </xf>
    <xf numFmtId="167" fontId="0" fillId="0" borderId="9" xfId="0" applyNumberFormat="1" applyBorder="1"/>
    <xf numFmtId="168" fontId="0" fillId="0" borderId="9" xfId="0" applyNumberFormat="1" applyBorder="1"/>
    <xf numFmtId="169" fontId="0" fillId="0" borderId="9" xfId="0" applyNumberFormat="1" applyBorder="1"/>
    <xf numFmtId="170" fontId="0" fillId="0" borderId="9" xfId="0" applyNumberFormat="1" applyBorder="1"/>
    <xf numFmtId="171" fontId="0" fillId="0" borderId="9" xfId="0" applyNumberFormat="1" applyBorder="1"/>
    <xf numFmtId="172" fontId="0" fillId="0" borderId="9" xfId="0" applyNumberFormat="1" applyBorder="1"/>
    <xf numFmtId="173" fontId="0" fillId="0" borderId="0" xfId="0" applyNumberFormat="1"/>
    <xf numFmtId="44" fontId="1" fillId="0" borderId="9" xfId="1" applyBorder="1"/>
    <xf numFmtId="0" fontId="0" fillId="0" borderId="3" xfId="0" applyBorder="1"/>
    <xf numFmtId="0" fontId="0" fillId="0" borderId="16" xfId="0" applyBorder="1"/>
    <xf numFmtId="0" fontId="0" fillId="0" borderId="4" xfId="0" applyBorder="1"/>
    <xf numFmtId="0" fontId="0" fillId="0" borderId="7" xfId="0" applyBorder="1"/>
    <xf numFmtId="0" fontId="0" fillId="0" borderId="14" xfId="0" applyBorder="1"/>
    <xf numFmtId="0" fontId="0" fillId="0" borderId="5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17" xfId="0" applyBorder="1"/>
    <xf numFmtId="0" fontId="0" fillId="0" borderId="18" xfId="0" applyBorder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</a:t>
            </a:r>
            <a:r>
              <a:rPr lang="pl-PL"/>
              <a:t>=ax+b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'wykres funkcji'!$C$6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'wykres funkcji'!$B$7:$B$17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'wykres funkcji'!$C$7:$C$17</c:f>
              <c:numCache>
                <c:formatCode>General</c:formatCode>
                <c:ptCount val="11"/>
                <c:pt idx="0">
                  <c:v>-7</c:v>
                </c:pt>
                <c:pt idx="1">
                  <c:v>-4</c:v>
                </c:pt>
                <c:pt idx="2">
                  <c:v>-1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  <c:pt idx="10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17504"/>
        <c:axId val="165516928"/>
      </c:scatterChart>
      <c:valAx>
        <c:axId val="165517504"/>
        <c:scaling>
          <c:orientation val="minMax"/>
          <c:max val="5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x</a:t>
                </a:r>
              </a:p>
            </c:rich>
          </c:tx>
          <c:layout>
            <c:manualLayout>
              <c:xMode val="edge"/>
              <c:yMode val="edge"/>
              <c:x val="0.94277077865266845"/>
              <c:y val="0.71201370662000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arrow"/>
          </a:ln>
        </c:spPr>
        <c:crossAx val="165516928"/>
        <c:crosses val="autoZero"/>
        <c:crossBetween val="midCat"/>
        <c:majorUnit val="2"/>
        <c:minorUnit val="0.4"/>
      </c:valAx>
      <c:valAx>
        <c:axId val="165516928"/>
        <c:scaling>
          <c:orientation val="minMax"/>
          <c:max val="29"/>
          <c:min val="-1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y</a:t>
                </a:r>
              </a:p>
            </c:rich>
          </c:tx>
          <c:layout>
            <c:manualLayout>
              <c:xMode val="edge"/>
              <c:yMode val="edge"/>
              <c:x val="0.56666666666666665"/>
              <c:y val="0.191359725867599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headEnd type="none"/>
            <a:tailEnd type="arrow"/>
          </a:ln>
        </c:spPr>
        <c:crossAx val="165517504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Funkcja</a:t>
            </a:r>
            <a:r>
              <a:rPr lang="pl-PL" baseline="0"/>
              <a:t> sinus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34973753280841"/>
          <c:y val="0.19480351414406533"/>
          <c:w val="0.84496981627296586"/>
          <c:h val="0.748691673957421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sinus!$D$2</c:f>
              <c:strCache>
                <c:ptCount val="1"/>
                <c:pt idx="0">
                  <c:v>sinus kąta</c:v>
                </c:pt>
              </c:strCache>
            </c:strRef>
          </c:tx>
          <c:marker>
            <c:symbol val="none"/>
          </c:marker>
          <c:xVal>
            <c:numRef>
              <c:f>sinus!$C$3:$C$15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sinus!$D$3:$D$15</c:f>
              <c:numCache>
                <c:formatCode>General</c:formatCode>
                <c:ptCount val="13"/>
                <c:pt idx="0">
                  <c:v>0</c:v>
                </c:pt>
                <c:pt idx="1">
                  <c:v>0.49999999999999994</c:v>
                </c:pt>
                <c:pt idx="2">
                  <c:v>0.8660254037844386</c:v>
                </c:pt>
                <c:pt idx="3">
                  <c:v>1</c:v>
                </c:pt>
                <c:pt idx="4">
                  <c:v>0.86602540378443871</c:v>
                </c:pt>
                <c:pt idx="5">
                  <c:v>0.49999999999999994</c:v>
                </c:pt>
                <c:pt idx="6">
                  <c:v>1.22514845490862E-16</c:v>
                </c:pt>
                <c:pt idx="7">
                  <c:v>-0.50000000000000011</c:v>
                </c:pt>
                <c:pt idx="8">
                  <c:v>-0.86602540378443837</c:v>
                </c:pt>
                <c:pt idx="9">
                  <c:v>-1</c:v>
                </c:pt>
                <c:pt idx="10">
                  <c:v>-0.8660254037844386</c:v>
                </c:pt>
                <c:pt idx="11">
                  <c:v>-0.50000000000000044</c:v>
                </c:pt>
                <c:pt idx="12">
                  <c:v>-2.45029690981724E-16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5024"/>
        <c:axId val="134504448"/>
      </c:scatterChart>
      <c:valAx>
        <c:axId val="134505024"/>
        <c:scaling>
          <c:orientation val="minMax"/>
          <c:max val="4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x</a:t>
                </a:r>
              </a:p>
            </c:rich>
          </c:tx>
          <c:layout>
            <c:manualLayout>
              <c:xMode val="edge"/>
              <c:yMode val="edge"/>
              <c:x val="0.90695253718285229"/>
              <c:y val="0.494421114027413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arrow"/>
          </a:ln>
        </c:spPr>
        <c:crossAx val="134504448"/>
        <c:crosses val="autoZero"/>
        <c:crossBetween val="midCat"/>
        <c:majorUnit val="90"/>
        <c:minorUnit val="30"/>
      </c:valAx>
      <c:valAx>
        <c:axId val="1345044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y</a:t>
                </a:r>
              </a:p>
            </c:rich>
          </c:tx>
          <c:layout>
            <c:manualLayout>
              <c:xMode val="edge"/>
              <c:yMode val="edge"/>
              <c:x val="0.10833333333333332"/>
              <c:y val="0.20987824438611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arrow"/>
          </a:ln>
        </c:spPr>
        <c:crossAx val="13450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6</xdr:row>
      <xdr:rowOff>47625</xdr:rowOff>
    </xdr:from>
    <xdr:to>
      <xdr:col>13</xdr:col>
      <xdr:colOff>542925</xdr:colOff>
      <xdr:row>23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152400</xdr:rowOff>
    </xdr:from>
    <xdr:to>
      <xdr:col>14</xdr:col>
      <xdr:colOff>304800</xdr:colOff>
      <xdr:row>22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"/>
  <sheetViews>
    <sheetView topLeftCell="A2" zoomScaleNormal="100" workbookViewId="0">
      <selection activeCell="G38" sqref="G38"/>
    </sheetView>
  </sheetViews>
  <sheetFormatPr defaultColWidth="8.7109375" defaultRowHeight="12.75"/>
  <cols>
    <col min="2" max="2" width="13.85546875" customWidth="1"/>
    <col min="5" max="5" width="9.7109375" bestFit="1" customWidth="1"/>
    <col min="8" max="8" width="11.5703125" customWidth="1"/>
    <col min="10" max="10" width="11.28515625" customWidth="1"/>
    <col min="17" max="17" width="11.5703125" customWidth="1"/>
  </cols>
  <sheetData>
    <row r="2" spans="1:18">
      <c r="B2" s="1" t="s">
        <v>0</v>
      </c>
      <c r="C2" s="2" t="s">
        <v>1</v>
      </c>
    </row>
    <row r="3" spans="1:18">
      <c r="B3" s="3" t="s">
        <v>2</v>
      </c>
      <c r="C3" s="4">
        <v>3.8</v>
      </c>
    </row>
    <row r="4" spans="1:18">
      <c r="B4" s="5" t="s">
        <v>3</v>
      </c>
      <c r="C4" s="6">
        <v>4.99</v>
      </c>
    </row>
    <row r="5" spans="1:18">
      <c r="B5" s="5" t="s">
        <v>40</v>
      </c>
      <c r="C5" s="6">
        <v>4.2</v>
      </c>
    </row>
    <row r="6" spans="1:18">
      <c r="B6" s="5" t="s">
        <v>4</v>
      </c>
      <c r="C6" s="6">
        <v>5.2</v>
      </c>
    </row>
    <row r="7" spans="1:18">
      <c r="B7" s="5" t="s">
        <v>5</v>
      </c>
      <c r="C7" s="6">
        <v>9.99</v>
      </c>
    </row>
    <row r="8" spans="1:18">
      <c r="B8" s="7" t="s">
        <v>6</v>
      </c>
      <c r="C8" s="8">
        <v>12.5</v>
      </c>
    </row>
    <row r="10" spans="1:18" ht="38.25">
      <c r="A10" s="9"/>
      <c r="B10" s="10" t="s">
        <v>7</v>
      </c>
      <c r="C10" s="10" t="s">
        <v>8</v>
      </c>
      <c r="D10" s="10" t="s">
        <v>9</v>
      </c>
      <c r="E10" s="10" t="s">
        <v>10</v>
      </c>
      <c r="F10" s="10" t="s">
        <v>11</v>
      </c>
      <c r="G10" s="10" t="s">
        <v>12</v>
      </c>
      <c r="H10" s="10" t="s">
        <v>13</v>
      </c>
      <c r="I10" s="9"/>
      <c r="J10" s="11" t="s">
        <v>14</v>
      </c>
      <c r="K10" s="12" t="s">
        <v>41</v>
      </c>
      <c r="L10" s="9"/>
      <c r="M10" s="11" t="s">
        <v>9</v>
      </c>
      <c r="N10" s="13" t="s">
        <v>15</v>
      </c>
      <c r="O10" s="12" t="s">
        <v>16</v>
      </c>
      <c r="P10" s="9"/>
      <c r="Q10" s="11" t="s">
        <v>17</v>
      </c>
      <c r="R10" s="12" t="s">
        <v>18</v>
      </c>
    </row>
    <row r="11" spans="1:18">
      <c r="B11" s="14">
        <v>43350</v>
      </c>
      <c r="C11" s="15">
        <f t="shared" ref="C11:C25" si="0">WEEKDAY(B11,2)</f>
        <v>5</v>
      </c>
      <c r="D11" s="15" t="s">
        <v>40</v>
      </c>
      <c r="E11" s="16">
        <f>IFERROR(VLOOKUP(D11,$B$3:$C$8,2,0),"brak")</f>
        <v>4.2</v>
      </c>
      <c r="F11" s="15">
        <v>10</v>
      </c>
      <c r="G11" s="37">
        <f t="shared" ref="G11:G25" si="1">F11*E11</f>
        <v>42</v>
      </c>
      <c r="H11" s="15" t="str">
        <f t="shared" ref="H11:H25" si="2">LOOKUP(C11,$R$11:$R$17,$Q$11:$Q$17)</f>
        <v>piątek</v>
      </c>
      <c r="J11" s="17" t="s">
        <v>19</v>
      </c>
      <c r="K11" s="18" t="str">
        <f>IFERROR(AVERAGEIF($H$11:$H$25,J11,$F$11:$F$25),"brak")</f>
        <v>brak</v>
      </c>
      <c r="M11" s="17" t="s">
        <v>2</v>
      </c>
      <c r="N11" s="19">
        <f>COUNTIF($D$11:$D$25,M11)</f>
        <v>2</v>
      </c>
      <c r="O11" s="20">
        <f>SUMIF($D$11:$D$25,M11,$G$11:$G$25)</f>
        <v>95</v>
      </c>
      <c r="Q11" s="17" t="s">
        <v>19</v>
      </c>
      <c r="R11" s="18">
        <v>1</v>
      </c>
    </row>
    <row r="12" spans="1:18">
      <c r="B12" s="14">
        <v>43350</v>
      </c>
      <c r="C12" s="15" t="str">
        <f>TEXT(WEEKDAY(B12,2),"DDDD")</f>
        <v>czwartek</v>
      </c>
      <c r="D12" s="15" t="s">
        <v>5</v>
      </c>
      <c r="E12" s="16">
        <f t="shared" ref="E12:E25" si="3">IFERROR(VLOOKUP(D12,$B$3:$C$8,2,0),"brak")</f>
        <v>9.99</v>
      </c>
      <c r="F12" s="15">
        <v>6</v>
      </c>
      <c r="G12" s="37">
        <f t="shared" si="1"/>
        <v>59.94</v>
      </c>
      <c r="H12" s="15" t="e">
        <f t="shared" si="2"/>
        <v>#N/A</v>
      </c>
      <c r="J12" s="17" t="s">
        <v>20</v>
      </c>
      <c r="K12" s="18">
        <f t="shared" ref="K12:K17" si="4">IFERROR(AVERAGEIF($H$11:$H$25,J12,$F$11:$F$25),"brak")</f>
        <v>6</v>
      </c>
      <c r="M12" s="5" t="s">
        <v>3</v>
      </c>
      <c r="N12" s="19">
        <f>COUNTIF($D$11:$D$25,M12)</f>
        <v>2</v>
      </c>
      <c r="O12" s="20">
        <f>SUMIF($D$11:$D$25,M12,$G$11:$G$25)</f>
        <v>99.8</v>
      </c>
      <c r="Q12" s="17" t="s">
        <v>20</v>
      </c>
      <c r="R12" s="21">
        <v>2</v>
      </c>
    </row>
    <row r="13" spans="1:18">
      <c r="B13" s="14">
        <v>43350</v>
      </c>
      <c r="C13" s="16" t="str">
        <f>TEXT(WEEKDAY(B13,2),"DDD")</f>
        <v>czw</v>
      </c>
      <c r="D13" s="15" t="s">
        <v>3</v>
      </c>
      <c r="E13" s="16">
        <f t="shared" si="3"/>
        <v>4.99</v>
      </c>
      <c r="F13" s="15">
        <v>3</v>
      </c>
      <c r="G13" s="37">
        <f t="shared" si="1"/>
        <v>14.97</v>
      </c>
      <c r="H13" s="15" t="e">
        <f t="shared" si="2"/>
        <v>#N/A</v>
      </c>
      <c r="J13" s="17" t="s">
        <v>21</v>
      </c>
      <c r="K13" s="18">
        <f t="shared" si="4"/>
        <v>21</v>
      </c>
      <c r="M13" s="5" t="s">
        <v>4</v>
      </c>
      <c r="N13" s="19">
        <f>COUNTIF($D$11:$D$25,M13)</f>
        <v>3</v>
      </c>
      <c r="O13" s="20">
        <f>SUMIF($D$11:$D$25,M13,$G$11:$G$25)</f>
        <v>52</v>
      </c>
      <c r="Q13" s="17" t="s">
        <v>21</v>
      </c>
      <c r="R13" s="21">
        <v>3</v>
      </c>
    </row>
    <row r="14" spans="1:18">
      <c r="B14" s="14">
        <v>43350</v>
      </c>
      <c r="C14" s="15">
        <f t="shared" si="0"/>
        <v>5</v>
      </c>
      <c r="D14" s="15" t="s">
        <v>6</v>
      </c>
      <c r="E14" s="16">
        <f t="shared" si="3"/>
        <v>12.5</v>
      </c>
      <c r="F14" s="15">
        <v>4</v>
      </c>
      <c r="G14" s="37">
        <f t="shared" si="1"/>
        <v>50</v>
      </c>
      <c r="H14" s="15" t="str">
        <f t="shared" si="2"/>
        <v>piątek</v>
      </c>
      <c r="J14" s="17" t="s">
        <v>22</v>
      </c>
      <c r="K14" s="18">
        <f t="shared" si="4"/>
        <v>4.5</v>
      </c>
      <c r="M14" s="5" t="s">
        <v>5</v>
      </c>
      <c r="N14" s="19">
        <f>COUNTIF($D$11:$D$25,M14)</f>
        <v>4</v>
      </c>
      <c r="O14" s="20">
        <f>SUMIF($D$11:$D$25,M14,$G$11:$G$25)</f>
        <v>229.76999999999998</v>
      </c>
      <c r="Q14" s="17" t="s">
        <v>22</v>
      </c>
      <c r="R14" s="21">
        <v>4</v>
      </c>
    </row>
    <row r="15" spans="1:18">
      <c r="B15" s="14">
        <v>43350</v>
      </c>
      <c r="C15" s="15">
        <f t="shared" si="0"/>
        <v>5</v>
      </c>
      <c r="D15" s="15" t="s">
        <v>4</v>
      </c>
      <c r="E15" s="16">
        <f t="shared" si="3"/>
        <v>5.2</v>
      </c>
      <c r="F15" s="15">
        <v>2</v>
      </c>
      <c r="G15" s="37">
        <f t="shared" si="1"/>
        <v>10.4</v>
      </c>
      <c r="H15" s="15" t="str">
        <f t="shared" si="2"/>
        <v>piątek</v>
      </c>
      <c r="J15" s="17" t="s">
        <v>23</v>
      </c>
      <c r="K15" s="18">
        <f t="shared" si="4"/>
        <v>5.333333333333333</v>
      </c>
      <c r="M15" s="7" t="s">
        <v>6</v>
      </c>
      <c r="N15" s="22">
        <f>COUNTIF($D$11:$D$25,M15)</f>
        <v>3</v>
      </c>
      <c r="O15" s="23">
        <f>SUMIF($D$11:$D$25,M15,$G$11:$G$25)</f>
        <v>200</v>
      </c>
      <c r="Q15" s="17" t="s">
        <v>23</v>
      </c>
      <c r="R15" s="21">
        <v>5</v>
      </c>
    </row>
    <row r="16" spans="1:18">
      <c r="B16" s="14">
        <v>43351</v>
      </c>
      <c r="C16" s="15">
        <f t="shared" si="0"/>
        <v>6</v>
      </c>
      <c r="D16" s="15" t="s">
        <v>4</v>
      </c>
      <c r="E16" s="16">
        <f t="shared" si="3"/>
        <v>5.2</v>
      </c>
      <c r="F16" s="15">
        <v>5</v>
      </c>
      <c r="G16" s="37">
        <f t="shared" si="1"/>
        <v>26</v>
      </c>
      <c r="H16" s="15" t="str">
        <f t="shared" si="2"/>
        <v>sobota</v>
      </c>
      <c r="J16" s="17" t="s">
        <v>24</v>
      </c>
      <c r="K16" s="18">
        <f t="shared" si="4"/>
        <v>5</v>
      </c>
      <c r="M16" s="24"/>
      <c r="Q16" s="17" t="s">
        <v>24</v>
      </c>
      <c r="R16" s="21">
        <v>6</v>
      </c>
    </row>
    <row r="17" spans="2:18">
      <c r="B17" s="14">
        <v>43352</v>
      </c>
      <c r="C17" s="15">
        <f t="shared" si="0"/>
        <v>7</v>
      </c>
      <c r="D17" s="15" t="s">
        <v>6</v>
      </c>
      <c r="E17" s="16">
        <f t="shared" si="3"/>
        <v>12.5</v>
      </c>
      <c r="F17" s="15">
        <v>6</v>
      </c>
      <c r="G17" s="37">
        <f t="shared" si="1"/>
        <v>75</v>
      </c>
      <c r="H17" s="15" t="str">
        <f t="shared" si="2"/>
        <v>niedziela</v>
      </c>
      <c r="J17" s="25" t="s">
        <v>25</v>
      </c>
      <c r="K17" s="18">
        <f t="shared" si="4"/>
        <v>7.6</v>
      </c>
      <c r="Q17" s="25" t="s">
        <v>25</v>
      </c>
      <c r="R17" s="26">
        <v>7</v>
      </c>
    </row>
    <row r="18" spans="2:18">
      <c r="B18" s="14">
        <v>43352</v>
      </c>
      <c r="C18" s="15">
        <f t="shared" si="0"/>
        <v>7</v>
      </c>
      <c r="D18" s="15" t="s">
        <v>3</v>
      </c>
      <c r="E18" s="16">
        <f t="shared" si="3"/>
        <v>4.99</v>
      </c>
      <c r="F18" s="15">
        <v>17</v>
      </c>
      <c r="G18" s="37">
        <f t="shared" si="1"/>
        <v>84.83</v>
      </c>
      <c r="H18" s="15" t="str">
        <f t="shared" si="2"/>
        <v>niedziela</v>
      </c>
    </row>
    <row r="19" spans="2:18">
      <c r="B19" s="14">
        <v>43352</v>
      </c>
      <c r="C19" s="15">
        <f t="shared" si="0"/>
        <v>7</v>
      </c>
      <c r="D19" s="15" t="s">
        <v>5</v>
      </c>
      <c r="E19" s="16">
        <f t="shared" si="3"/>
        <v>9.99</v>
      </c>
      <c r="F19" s="15">
        <v>9</v>
      </c>
      <c r="G19" s="37">
        <f t="shared" si="1"/>
        <v>89.91</v>
      </c>
      <c r="H19" s="15" t="str">
        <f t="shared" si="2"/>
        <v>niedziela</v>
      </c>
    </row>
    <row r="20" spans="2:18">
      <c r="B20" s="14">
        <v>43352</v>
      </c>
      <c r="C20" s="15">
        <f t="shared" si="0"/>
        <v>7</v>
      </c>
      <c r="D20" s="15" t="s">
        <v>5</v>
      </c>
      <c r="E20" s="16">
        <f t="shared" si="3"/>
        <v>9.99</v>
      </c>
      <c r="F20" s="15">
        <v>2</v>
      </c>
      <c r="G20" s="37">
        <f t="shared" si="1"/>
        <v>19.98</v>
      </c>
      <c r="H20" s="15" t="str">
        <f t="shared" si="2"/>
        <v>niedziela</v>
      </c>
    </row>
    <row r="21" spans="2:18">
      <c r="B21" s="14">
        <v>43352</v>
      </c>
      <c r="C21" s="15">
        <f t="shared" si="0"/>
        <v>7</v>
      </c>
      <c r="D21" s="15" t="s">
        <v>2</v>
      </c>
      <c r="E21" s="16">
        <f t="shared" si="3"/>
        <v>3.8</v>
      </c>
      <c r="F21" s="15">
        <v>4</v>
      </c>
      <c r="G21" s="37">
        <f t="shared" si="1"/>
        <v>15.2</v>
      </c>
      <c r="H21" s="15" t="str">
        <f t="shared" si="2"/>
        <v>niedziela</v>
      </c>
    </row>
    <row r="22" spans="2:18">
      <c r="B22" s="14">
        <v>43354</v>
      </c>
      <c r="C22" s="15">
        <f t="shared" si="0"/>
        <v>2</v>
      </c>
      <c r="D22" s="15" t="s">
        <v>6</v>
      </c>
      <c r="E22" s="16">
        <f t="shared" si="3"/>
        <v>12.5</v>
      </c>
      <c r="F22" s="15">
        <v>6</v>
      </c>
      <c r="G22" s="37">
        <f t="shared" si="1"/>
        <v>75</v>
      </c>
      <c r="H22" s="15" t="str">
        <f t="shared" si="2"/>
        <v>wtorek</v>
      </c>
    </row>
    <row r="23" spans="2:18">
      <c r="B23" s="14">
        <v>43355</v>
      </c>
      <c r="C23" s="15">
        <f t="shared" si="0"/>
        <v>3</v>
      </c>
      <c r="D23" s="15" t="s">
        <v>2</v>
      </c>
      <c r="E23" s="16">
        <f t="shared" si="3"/>
        <v>3.8</v>
      </c>
      <c r="F23" s="15">
        <v>21</v>
      </c>
      <c r="G23" s="37">
        <f t="shared" si="1"/>
        <v>79.8</v>
      </c>
      <c r="H23" s="15" t="str">
        <f t="shared" si="2"/>
        <v>środa</v>
      </c>
      <c r="L23" t="s">
        <v>26</v>
      </c>
    </row>
    <row r="24" spans="2:18">
      <c r="B24" s="14">
        <v>43356</v>
      </c>
      <c r="C24" s="15">
        <f t="shared" si="0"/>
        <v>4</v>
      </c>
      <c r="D24" s="15" t="s">
        <v>5</v>
      </c>
      <c r="E24" s="16">
        <f t="shared" si="3"/>
        <v>9.99</v>
      </c>
      <c r="F24" s="15">
        <v>6</v>
      </c>
      <c r="G24" s="37">
        <f t="shared" si="1"/>
        <v>59.94</v>
      </c>
      <c r="H24" s="15" t="str">
        <f t="shared" si="2"/>
        <v>czwartek</v>
      </c>
    </row>
    <row r="25" spans="2:18">
      <c r="B25" s="14">
        <v>43356</v>
      </c>
      <c r="C25" s="15">
        <f t="shared" si="0"/>
        <v>4</v>
      </c>
      <c r="D25" s="15" t="s">
        <v>4</v>
      </c>
      <c r="E25" s="16">
        <f t="shared" si="3"/>
        <v>5.2</v>
      </c>
      <c r="F25" s="15">
        <v>3</v>
      </c>
      <c r="G25" s="37">
        <f t="shared" si="1"/>
        <v>15.600000000000001</v>
      </c>
      <c r="H25" s="15" t="str">
        <f t="shared" si="2"/>
        <v>czwartek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zoomScaleNormal="100" workbookViewId="0">
      <selection activeCell="N17" sqref="N17"/>
    </sheetView>
  </sheetViews>
  <sheetFormatPr defaultColWidth="11.5703125" defaultRowHeight="12.75"/>
  <sheetData>
    <row r="2" spans="2:11">
      <c r="B2" s="27" t="s">
        <v>27</v>
      </c>
      <c r="C2" s="28" t="s">
        <v>28</v>
      </c>
      <c r="D2" s="27" t="s">
        <v>29</v>
      </c>
      <c r="E2" s="28" t="s">
        <v>30</v>
      </c>
      <c r="F2" s="27" t="s">
        <v>31</v>
      </c>
      <c r="G2" s="28" t="s">
        <v>32</v>
      </c>
      <c r="H2" s="27" t="s">
        <v>33</v>
      </c>
    </row>
    <row r="3" spans="2:11">
      <c r="B3" s="16"/>
      <c r="C3" s="29">
        <v>4.4566350799999999</v>
      </c>
      <c r="D3" s="16">
        <v>3.7644791299999998</v>
      </c>
      <c r="E3" s="16">
        <v>5.0028045399999996</v>
      </c>
      <c r="F3" s="29">
        <v>0.16829856800000001</v>
      </c>
      <c r="G3" s="16">
        <v>3.5310000000000001</v>
      </c>
      <c r="H3" s="16">
        <v>4.1238965399999996</v>
      </c>
    </row>
    <row r="5" spans="2:11" ht="51">
      <c r="B5" s="10" t="s">
        <v>12</v>
      </c>
      <c r="C5" s="10" t="s">
        <v>34</v>
      </c>
      <c r="D5" s="10" t="s">
        <v>35</v>
      </c>
      <c r="E5" s="10" t="s">
        <v>36</v>
      </c>
      <c r="F5" s="10" t="s">
        <v>37</v>
      </c>
      <c r="G5" s="10" t="s">
        <v>38</v>
      </c>
      <c r="H5" s="10" t="s">
        <v>39</v>
      </c>
    </row>
    <row r="6" spans="2:11">
      <c r="B6" s="37">
        <f>sklep!G11</f>
        <v>42</v>
      </c>
      <c r="C6" s="30">
        <f t="shared" ref="C6:H20" si="0">C$3*$B6</f>
        <v>187.17867336</v>
      </c>
      <c r="D6" s="31">
        <f t="shared" si="0"/>
        <v>158.10812346</v>
      </c>
      <c r="E6" s="32">
        <f t="shared" si="0"/>
        <v>210.11779067999998</v>
      </c>
      <c r="F6" s="33">
        <f t="shared" si="0"/>
        <v>7.0685398560000001</v>
      </c>
      <c r="G6" s="34">
        <f t="shared" si="0"/>
        <v>148.30199999999999</v>
      </c>
      <c r="H6" s="35">
        <f t="shared" si="0"/>
        <v>173.20365467999997</v>
      </c>
    </row>
    <row r="7" spans="2:11">
      <c r="B7" s="37">
        <f>sklep!G12</f>
        <v>59.94</v>
      </c>
      <c r="C7" s="30">
        <f t="shared" si="0"/>
        <v>267.13070669519999</v>
      </c>
      <c r="D7" s="31">
        <f t="shared" si="0"/>
        <v>225.64287905219999</v>
      </c>
      <c r="E7" s="32">
        <f t="shared" si="0"/>
        <v>299.86810412759996</v>
      </c>
      <c r="F7" s="33">
        <f t="shared" si="0"/>
        <v>10.08781616592</v>
      </c>
      <c r="G7" s="34">
        <f t="shared" si="0"/>
        <v>211.64814000000001</v>
      </c>
      <c r="H7" s="35">
        <f t="shared" si="0"/>
        <v>247.18635860759997</v>
      </c>
      <c r="K7" s="36"/>
    </row>
    <row r="8" spans="2:11">
      <c r="B8" s="37">
        <f>sklep!G13</f>
        <v>14.97</v>
      </c>
      <c r="C8" s="30">
        <f t="shared" si="0"/>
        <v>66.715827147599995</v>
      </c>
      <c r="D8" s="31">
        <f t="shared" si="0"/>
        <v>56.354252576100002</v>
      </c>
      <c r="E8" s="32">
        <f t="shared" si="0"/>
        <v>74.891983963800001</v>
      </c>
      <c r="F8" s="33">
        <f t="shared" si="0"/>
        <v>2.5194295629600001</v>
      </c>
      <c r="G8" s="34">
        <f t="shared" si="0"/>
        <v>52.859070000000003</v>
      </c>
      <c r="H8" s="35">
        <f t="shared" si="0"/>
        <v>61.734731203799996</v>
      </c>
    </row>
    <row r="9" spans="2:11">
      <c r="B9" s="37">
        <f>sklep!G14</f>
        <v>50</v>
      </c>
      <c r="C9" s="30">
        <f t="shared" si="0"/>
        <v>222.83175399999999</v>
      </c>
      <c r="D9" s="31">
        <f t="shared" si="0"/>
        <v>188.22395649999999</v>
      </c>
      <c r="E9" s="32">
        <f t="shared" si="0"/>
        <v>250.14022699999998</v>
      </c>
      <c r="F9" s="33">
        <f t="shared" si="0"/>
        <v>8.4149284000000009</v>
      </c>
      <c r="G9" s="34">
        <f t="shared" si="0"/>
        <v>176.55</v>
      </c>
      <c r="H9" s="35">
        <f t="shared" si="0"/>
        <v>206.19482699999998</v>
      </c>
    </row>
    <row r="10" spans="2:11">
      <c r="B10" s="37">
        <f>sklep!G15</f>
        <v>10.4</v>
      </c>
      <c r="C10" s="30">
        <f t="shared" si="0"/>
        <v>46.349004831999999</v>
      </c>
      <c r="D10" s="31">
        <f t="shared" si="0"/>
        <v>39.150582952000001</v>
      </c>
      <c r="E10" s="32">
        <f t="shared" si="0"/>
        <v>52.029167215999998</v>
      </c>
      <c r="F10" s="33">
        <f t="shared" si="0"/>
        <v>1.7503051072000002</v>
      </c>
      <c r="G10" s="34">
        <f t="shared" si="0"/>
        <v>36.7224</v>
      </c>
      <c r="H10" s="35">
        <f t="shared" si="0"/>
        <v>42.888524015999998</v>
      </c>
    </row>
    <row r="11" spans="2:11">
      <c r="B11" s="37">
        <f>sklep!G16</f>
        <v>26</v>
      </c>
      <c r="C11" s="30">
        <f t="shared" si="0"/>
        <v>115.87251207999999</v>
      </c>
      <c r="D11" s="31">
        <f t="shared" si="0"/>
        <v>97.876457379999991</v>
      </c>
      <c r="E11" s="32">
        <f t="shared" si="0"/>
        <v>130.07291803999999</v>
      </c>
      <c r="F11" s="33">
        <f t="shared" si="0"/>
        <v>4.3757627680000004</v>
      </c>
      <c r="G11" s="34">
        <f t="shared" si="0"/>
        <v>91.805999999999997</v>
      </c>
      <c r="H11" s="35">
        <f t="shared" si="0"/>
        <v>107.22131003999999</v>
      </c>
    </row>
    <row r="12" spans="2:11">
      <c r="B12" s="37">
        <f>sklep!G17</f>
        <v>75</v>
      </c>
      <c r="C12" s="30">
        <f t="shared" si="0"/>
        <v>334.24763100000001</v>
      </c>
      <c r="D12" s="31">
        <f t="shared" si="0"/>
        <v>282.33593474999998</v>
      </c>
      <c r="E12" s="32">
        <f t="shared" si="0"/>
        <v>375.21034049999997</v>
      </c>
      <c r="F12" s="33">
        <f t="shared" si="0"/>
        <v>12.622392600000001</v>
      </c>
      <c r="G12" s="34">
        <f t="shared" si="0"/>
        <v>264.82499999999999</v>
      </c>
      <c r="H12" s="35">
        <f t="shared" si="0"/>
        <v>309.29224049999999</v>
      </c>
    </row>
    <row r="13" spans="2:11">
      <c r="B13" s="37">
        <f>sklep!G18</f>
        <v>84.83</v>
      </c>
      <c r="C13" s="30">
        <f t="shared" si="0"/>
        <v>378.05635383639998</v>
      </c>
      <c r="D13" s="31">
        <f t="shared" si="0"/>
        <v>319.34076459789998</v>
      </c>
      <c r="E13" s="32">
        <f t="shared" si="0"/>
        <v>424.38790912819996</v>
      </c>
      <c r="F13" s="33">
        <f t="shared" si="0"/>
        <v>14.27676752344</v>
      </c>
      <c r="G13" s="34">
        <f t="shared" si="0"/>
        <v>299.53473000000002</v>
      </c>
      <c r="H13" s="35">
        <f t="shared" si="0"/>
        <v>349.83014348819995</v>
      </c>
    </row>
    <row r="14" spans="2:11">
      <c r="B14" s="37">
        <f>sklep!G19</f>
        <v>89.91</v>
      </c>
      <c r="C14" s="30">
        <f t="shared" si="0"/>
        <v>400.69606004279996</v>
      </c>
      <c r="D14" s="31">
        <f t="shared" si="0"/>
        <v>338.46431857829998</v>
      </c>
      <c r="E14" s="32">
        <f t="shared" si="0"/>
        <v>449.80215619139994</v>
      </c>
      <c r="F14" s="33">
        <f t="shared" si="0"/>
        <v>15.131724248879999</v>
      </c>
      <c r="G14" s="34">
        <f t="shared" si="0"/>
        <v>317.47221000000002</v>
      </c>
      <c r="H14" s="35">
        <f t="shared" si="0"/>
        <v>370.77953791139993</v>
      </c>
    </row>
    <row r="15" spans="2:11">
      <c r="B15" s="37">
        <f>sklep!G20</f>
        <v>19.98</v>
      </c>
      <c r="C15" s="30">
        <f t="shared" si="0"/>
        <v>89.043568898399997</v>
      </c>
      <c r="D15" s="31">
        <f t="shared" si="0"/>
        <v>75.214293017399996</v>
      </c>
      <c r="E15" s="32">
        <f t="shared" si="0"/>
        <v>99.956034709199997</v>
      </c>
      <c r="F15" s="33">
        <f t="shared" si="0"/>
        <v>3.3626053886400005</v>
      </c>
      <c r="G15" s="34">
        <f t="shared" si="0"/>
        <v>70.549379999999999</v>
      </c>
      <c r="H15" s="35">
        <f t="shared" si="0"/>
        <v>82.3954528692</v>
      </c>
    </row>
    <row r="16" spans="2:11">
      <c r="B16" s="37">
        <f>sklep!G21</f>
        <v>15.2</v>
      </c>
      <c r="C16" s="30">
        <f t="shared" si="0"/>
        <v>67.740853215999991</v>
      </c>
      <c r="D16" s="31">
        <f t="shared" si="0"/>
        <v>57.220082775999991</v>
      </c>
      <c r="E16" s="32">
        <f t="shared" si="0"/>
        <v>76.042629007999992</v>
      </c>
      <c r="F16" s="33">
        <f t="shared" si="0"/>
        <v>2.5581382335999998</v>
      </c>
      <c r="G16" s="34">
        <f t="shared" si="0"/>
        <v>53.671199999999999</v>
      </c>
      <c r="H16" s="35">
        <f t="shared" si="0"/>
        <v>62.683227407999993</v>
      </c>
    </row>
    <row r="17" spans="2:9">
      <c r="B17" s="37">
        <f>sklep!G22</f>
        <v>75</v>
      </c>
      <c r="C17" s="30">
        <f t="shared" si="0"/>
        <v>334.24763100000001</v>
      </c>
      <c r="D17" s="31">
        <f t="shared" si="0"/>
        <v>282.33593474999998</v>
      </c>
      <c r="E17" s="32">
        <f t="shared" si="0"/>
        <v>375.21034049999997</v>
      </c>
      <c r="F17" s="33">
        <f t="shared" si="0"/>
        <v>12.622392600000001</v>
      </c>
      <c r="G17" s="34">
        <f t="shared" si="0"/>
        <v>264.82499999999999</v>
      </c>
      <c r="H17" s="35">
        <f t="shared" si="0"/>
        <v>309.29224049999999</v>
      </c>
    </row>
    <row r="18" spans="2:9">
      <c r="B18" s="37">
        <f>sklep!G23</f>
        <v>79.8</v>
      </c>
      <c r="C18" s="30">
        <f t="shared" si="0"/>
        <v>355.63947938399997</v>
      </c>
      <c r="D18" s="31">
        <f t="shared" si="0"/>
        <v>300.40543457399997</v>
      </c>
      <c r="E18" s="32">
        <f t="shared" si="0"/>
        <v>399.22380229199996</v>
      </c>
      <c r="F18" s="33">
        <f t="shared" si="0"/>
        <v>13.4302257264</v>
      </c>
      <c r="G18" s="34">
        <f t="shared" si="0"/>
        <v>281.77379999999999</v>
      </c>
      <c r="H18" s="35">
        <f t="shared" si="0"/>
        <v>329.08694389199997</v>
      </c>
    </row>
    <row r="19" spans="2:9">
      <c r="B19" s="37">
        <f>sklep!G24</f>
        <v>59.94</v>
      </c>
      <c r="C19" s="30">
        <f t="shared" si="0"/>
        <v>267.13070669519999</v>
      </c>
      <c r="D19" s="31">
        <f t="shared" si="0"/>
        <v>225.64287905219999</v>
      </c>
      <c r="E19" s="32">
        <f t="shared" si="0"/>
        <v>299.86810412759996</v>
      </c>
      <c r="F19" s="33">
        <f t="shared" si="0"/>
        <v>10.08781616592</v>
      </c>
      <c r="G19" s="34">
        <f t="shared" si="0"/>
        <v>211.64814000000001</v>
      </c>
      <c r="H19" s="35">
        <f t="shared" si="0"/>
        <v>247.18635860759997</v>
      </c>
    </row>
    <row r="20" spans="2:9">
      <c r="B20" s="37">
        <f>sklep!G25</f>
        <v>15.600000000000001</v>
      </c>
      <c r="C20" s="30">
        <f t="shared" si="0"/>
        <v>69.523507248000001</v>
      </c>
      <c r="D20" s="31">
        <f t="shared" si="0"/>
        <v>58.725874428000004</v>
      </c>
      <c r="E20" s="32">
        <f t="shared" si="0"/>
        <v>78.043750824</v>
      </c>
      <c r="F20" s="33">
        <f t="shared" si="0"/>
        <v>2.6254576608000004</v>
      </c>
      <c r="G20" s="34">
        <f t="shared" si="0"/>
        <v>55.083600000000004</v>
      </c>
      <c r="H20" s="35">
        <f t="shared" si="0"/>
        <v>64.332786024000001</v>
      </c>
    </row>
    <row r="23" spans="2:9">
      <c r="I23" t="s">
        <v>26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&amp;C&amp;"Arial,Normalny"&amp;A</oddHeader>
    <oddFooter>&amp;C&amp;"Arial,Normalny"Strona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O21" sqref="O21"/>
    </sheetView>
  </sheetViews>
  <sheetFormatPr defaultRowHeight="12.75"/>
  <sheetData>
    <row r="1" spans="2:6" ht="13.5" thickBot="1"/>
    <row r="2" spans="2:6">
      <c r="C2" s="38" t="s">
        <v>42</v>
      </c>
      <c r="D2" s="39" t="s">
        <v>43</v>
      </c>
      <c r="E2" s="39" t="s">
        <v>44</v>
      </c>
      <c r="F2" s="40" t="s">
        <v>45</v>
      </c>
    </row>
    <row r="3" spans="2:6" ht="13.5" thickBot="1">
      <c r="C3" s="41"/>
      <c r="D3" s="42">
        <v>3</v>
      </c>
      <c r="E3" s="42"/>
      <c r="F3" s="26">
        <v>8</v>
      </c>
    </row>
    <row r="5" spans="2:6" ht="13.5" thickBot="1"/>
    <row r="6" spans="2:6" ht="13.5" thickBot="1">
      <c r="B6" s="45" t="s">
        <v>46</v>
      </c>
      <c r="C6" s="46" t="s">
        <v>47</v>
      </c>
    </row>
    <row r="7" spans="2:6">
      <c r="B7" s="44">
        <v>-5</v>
      </c>
      <c r="C7" s="18">
        <f>$D$3*B7+$F$3</f>
        <v>-7</v>
      </c>
    </row>
    <row r="8" spans="2:6">
      <c r="B8" s="43">
        <v>-4</v>
      </c>
      <c r="C8" s="21">
        <f t="shared" ref="C8:C17" si="0">$D$3*B8+$F$3</f>
        <v>-4</v>
      </c>
    </row>
    <row r="9" spans="2:6">
      <c r="B9" s="43">
        <v>-3</v>
      </c>
      <c r="C9" s="21">
        <f t="shared" si="0"/>
        <v>-1</v>
      </c>
    </row>
    <row r="10" spans="2:6">
      <c r="B10" s="43">
        <v>-2</v>
      </c>
      <c r="C10" s="21">
        <f t="shared" si="0"/>
        <v>2</v>
      </c>
    </row>
    <row r="11" spans="2:6">
      <c r="B11" s="43">
        <v>-1</v>
      </c>
      <c r="C11" s="21">
        <f t="shared" si="0"/>
        <v>5</v>
      </c>
    </row>
    <row r="12" spans="2:6">
      <c r="B12" s="43">
        <v>0</v>
      </c>
      <c r="C12" s="21">
        <f t="shared" si="0"/>
        <v>8</v>
      </c>
    </row>
    <row r="13" spans="2:6">
      <c r="B13" s="43">
        <v>1</v>
      </c>
      <c r="C13" s="21">
        <f t="shared" si="0"/>
        <v>11</v>
      </c>
    </row>
    <row r="14" spans="2:6">
      <c r="B14" s="43">
        <v>2</v>
      </c>
      <c r="C14" s="21">
        <f t="shared" si="0"/>
        <v>14</v>
      </c>
    </row>
    <row r="15" spans="2:6">
      <c r="B15" s="43">
        <v>3</v>
      </c>
      <c r="C15" s="21">
        <f t="shared" si="0"/>
        <v>17</v>
      </c>
    </row>
    <row r="16" spans="2:6">
      <c r="B16" s="43">
        <v>4</v>
      </c>
      <c r="C16" s="21">
        <f t="shared" si="0"/>
        <v>20</v>
      </c>
    </row>
    <row r="17" spans="2:3" ht="13.5" thickBot="1">
      <c r="B17" s="41">
        <v>5</v>
      </c>
      <c r="C17" s="26">
        <f t="shared" si="0"/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5"/>
  <sheetViews>
    <sheetView tabSelected="1" workbookViewId="0">
      <selection activeCell="F6" sqref="F6"/>
    </sheetView>
  </sheetViews>
  <sheetFormatPr defaultRowHeight="12.75"/>
  <sheetData>
    <row r="1" spans="3:4" ht="13.5" thickBot="1"/>
    <row r="2" spans="3:4" ht="13.5" thickBot="1">
      <c r="C2" s="45" t="s">
        <v>48</v>
      </c>
      <c r="D2" s="46" t="s">
        <v>49</v>
      </c>
    </row>
    <row r="3" spans="3:4">
      <c r="C3" s="44">
        <v>0</v>
      </c>
      <c r="D3" s="18">
        <f>SIN(C3*PI()/180)</f>
        <v>0</v>
      </c>
    </row>
    <row r="4" spans="3:4">
      <c r="C4" s="44">
        <v>30</v>
      </c>
      <c r="D4" s="18">
        <f t="shared" ref="D4:D15" si="0">SIN(C4*PI()/180)</f>
        <v>0.49999999999999994</v>
      </c>
    </row>
    <row r="5" spans="3:4">
      <c r="C5" s="44">
        <v>60</v>
      </c>
      <c r="D5" s="18">
        <f t="shared" si="0"/>
        <v>0.8660254037844386</v>
      </c>
    </row>
    <row r="6" spans="3:4">
      <c r="C6" s="43">
        <v>90</v>
      </c>
      <c r="D6" s="18">
        <f t="shared" si="0"/>
        <v>1</v>
      </c>
    </row>
    <row r="7" spans="3:4">
      <c r="C7" s="43">
        <v>120</v>
      </c>
      <c r="D7" s="18">
        <f t="shared" si="0"/>
        <v>0.86602540378443871</v>
      </c>
    </row>
    <row r="8" spans="3:4">
      <c r="C8" s="43">
        <v>150</v>
      </c>
      <c r="D8" s="18">
        <f t="shared" si="0"/>
        <v>0.49999999999999994</v>
      </c>
    </row>
    <row r="9" spans="3:4">
      <c r="C9" s="43">
        <v>180</v>
      </c>
      <c r="D9" s="18">
        <f t="shared" si="0"/>
        <v>1.22514845490862E-16</v>
      </c>
    </row>
    <row r="10" spans="3:4">
      <c r="C10" s="43">
        <v>210</v>
      </c>
      <c r="D10" s="18">
        <f t="shared" si="0"/>
        <v>-0.50000000000000011</v>
      </c>
    </row>
    <row r="11" spans="3:4">
      <c r="C11" s="43">
        <v>240</v>
      </c>
      <c r="D11" s="18">
        <f t="shared" si="0"/>
        <v>-0.86602540378443837</v>
      </c>
    </row>
    <row r="12" spans="3:4">
      <c r="C12" s="43">
        <v>270</v>
      </c>
      <c r="D12" s="18">
        <f t="shared" si="0"/>
        <v>-1</v>
      </c>
    </row>
    <row r="13" spans="3:4">
      <c r="C13" s="47">
        <v>300</v>
      </c>
      <c r="D13" s="18">
        <f t="shared" si="0"/>
        <v>-0.8660254037844386</v>
      </c>
    </row>
    <row r="14" spans="3:4">
      <c r="C14" s="47">
        <v>330</v>
      </c>
      <c r="D14" s="18">
        <f t="shared" si="0"/>
        <v>-0.50000000000000044</v>
      </c>
    </row>
    <row r="15" spans="3:4" ht="13.5" thickBot="1">
      <c r="C15" s="41">
        <v>360</v>
      </c>
      <c r="D15" s="48">
        <f t="shared" si="0"/>
        <v>-2.45029690981724E-16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sklep</vt:lpstr>
      <vt:lpstr>kantor</vt:lpstr>
      <vt:lpstr>wykres funkcji</vt:lpstr>
      <vt:lpstr>sinus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koszowska</dc:creator>
  <cp:lastModifiedBy>Uczeń</cp:lastModifiedBy>
  <cp:revision>5</cp:revision>
  <dcterms:created xsi:type="dcterms:W3CDTF">2005-11-29T11:56:31Z</dcterms:created>
  <dcterms:modified xsi:type="dcterms:W3CDTF">2020-09-11T08:49:44Z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