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G:\Economics &amp; Stats\Statistics\MTS\Monthly Trade Stats\Excel\"/>
    </mc:Choice>
  </mc:AlternateContent>
  <bookViews>
    <workbookView xWindow="8085" yWindow="15" windowWidth="8805" windowHeight="7095" activeTab="4"/>
  </bookViews>
  <sheets>
    <sheet name="TABLE 1" sheetId="2" r:id="rId1"/>
    <sheet name="TABLE 2" sheetId="12" r:id="rId2"/>
    <sheet name="TABLE 3" sheetId="5" r:id="rId3"/>
    <sheet name="TABLE 4" sheetId="6" r:id="rId4"/>
    <sheet name="TABLE 5" sheetId="9" r:id="rId5"/>
    <sheet name="TABLE 6" sheetId="10" r:id="rId6"/>
    <sheet name="TABLE 7" sheetId="7" r:id="rId7"/>
  </sheets>
  <definedNames>
    <definedName name="_xlnm.Print_Area" localSheetId="0">'TABLE 1'!$A$1:$K$66</definedName>
    <definedName name="_xlnm.Print_Area" localSheetId="1">'TABLE 2'!$A$1:$H$58</definedName>
    <definedName name="_xlnm.Print_Area" localSheetId="2">'TABLE 3'!$A$1:$H$62</definedName>
  </definedNames>
  <calcPr calcId="162913"/>
</workbook>
</file>

<file path=xl/calcChain.xml><?xml version="1.0" encoding="utf-8"?>
<calcChain xmlns="http://schemas.openxmlformats.org/spreadsheetml/2006/main">
  <c r="A3" i="7" l="1"/>
  <c r="C7" i="7" l="1"/>
  <c r="D7" i="7" s="1"/>
  <c r="E7" i="7" s="1"/>
  <c r="F7" i="7" s="1"/>
  <c r="G7" i="7" s="1"/>
  <c r="D7" i="9"/>
  <c r="E7" i="9" s="1"/>
  <c r="F7" i="9" s="1"/>
  <c r="G7" i="9" s="1"/>
  <c r="C7" i="9"/>
  <c r="K10" i="2" l="1"/>
  <c r="J10" i="2"/>
  <c r="I10" i="2"/>
  <c r="G10" i="2"/>
  <c r="E10" i="2"/>
  <c r="C10" i="2"/>
  <c r="K61" i="2" l="1"/>
  <c r="J61" i="2"/>
  <c r="I61" i="2"/>
  <c r="G61" i="2"/>
  <c r="E61" i="2"/>
  <c r="C61" i="2"/>
  <c r="K16" i="2"/>
  <c r="J16" i="2"/>
  <c r="I16" i="2"/>
  <c r="G16" i="2"/>
  <c r="E16" i="2"/>
  <c r="C16" i="2"/>
  <c r="K9" i="2"/>
  <c r="I9" i="2"/>
  <c r="J9" i="2" s="1"/>
  <c r="G9" i="2"/>
  <c r="E9" i="2"/>
  <c r="K8" i="2"/>
  <c r="G7" i="2"/>
  <c r="K7" i="2" s="1"/>
  <c r="A4" i="2"/>
  <c r="G8" i="12" l="1"/>
  <c r="D8" i="12"/>
  <c r="C10" i="12"/>
  <c r="H10" i="12" l="1"/>
  <c r="E10" i="12"/>
  <c r="D10" i="12"/>
  <c r="A5" i="12"/>
  <c r="H59" i="5"/>
  <c r="G59" i="5"/>
  <c r="F59" i="5"/>
  <c r="E59" i="5"/>
  <c r="D59" i="5"/>
  <c r="C59" i="5"/>
  <c r="H14" i="5"/>
  <c r="G14" i="5"/>
  <c r="F14" i="5"/>
  <c r="E14" i="5"/>
  <c r="D14" i="5"/>
  <c r="C14" i="5"/>
  <c r="H8" i="5"/>
  <c r="G8" i="5"/>
  <c r="F8" i="5"/>
  <c r="E8" i="5"/>
  <c r="D8" i="5"/>
  <c r="C8" i="5"/>
  <c r="G7" i="5"/>
  <c r="F7" i="5" s="1"/>
  <c r="E7" i="5" s="1"/>
  <c r="D7" i="5" s="1"/>
  <c r="C7" i="5" s="1"/>
  <c r="H8" i="12" l="1"/>
  <c r="E8" i="12"/>
  <c r="G10" i="12"/>
  <c r="F10" i="12"/>
</calcChain>
</file>

<file path=xl/sharedStrings.xml><?xml version="1.0" encoding="utf-8"?>
<sst xmlns="http://schemas.openxmlformats.org/spreadsheetml/2006/main" count="451" uniqueCount="161">
  <si>
    <t>TOTAL</t>
  </si>
  <si>
    <t>Japan</t>
  </si>
  <si>
    <t>Norway</t>
  </si>
  <si>
    <t>Switzerland</t>
  </si>
  <si>
    <t>Colombia</t>
  </si>
  <si>
    <t>Kenya</t>
  </si>
  <si>
    <t>Tanzania</t>
  </si>
  <si>
    <t>Burundi</t>
  </si>
  <si>
    <t>Costa Rica</t>
  </si>
  <si>
    <t>Cuba</t>
  </si>
  <si>
    <t>Dominican Republic</t>
  </si>
  <si>
    <t>Ecuador</t>
  </si>
  <si>
    <t>El Salvador</t>
  </si>
  <si>
    <t>Guatemala</t>
  </si>
  <si>
    <t>Honduras</t>
  </si>
  <si>
    <t>India</t>
  </si>
  <si>
    <t>Jamaica</t>
  </si>
  <si>
    <t>Malawi</t>
  </si>
  <si>
    <t>Mexico</t>
  </si>
  <si>
    <t>Nicaragua</t>
  </si>
  <si>
    <t>Panama</t>
  </si>
  <si>
    <t>Papua New Guinea</t>
  </si>
  <si>
    <t>Peru</t>
  </si>
  <si>
    <t>Rwanda</t>
  </si>
  <si>
    <t>Zambia</t>
  </si>
  <si>
    <t>Zimbabwe</t>
  </si>
  <si>
    <t>Brazil</t>
  </si>
  <si>
    <t>Ethiopia</t>
  </si>
  <si>
    <t>Angola</t>
  </si>
  <si>
    <t>Ghana</t>
  </si>
  <si>
    <t>Indonesia</t>
  </si>
  <si>
    <t>Cameroon</t>
  </si>
  <si>
    <t>Gabon</t>
  </si>
  <si>
    <t>Togo</t>
  </si>
  <si>
    <t>Philippines</t>
  </si>
  <si>
    <t>Thailand</t>
  </si>
  <si>
    <t>Uganda</t>
  </si>
  <si>
    <t>1/  Provisional</t>
  </si>
  <si>
    <t>TABLE 4</t>
  </si>
  <si>
    <t>TABLE 5</t>
  </si>
  <si>
    <t>TABLE 6</t>
  </si>
  <si>
    <t>TABLE 7</t>
  </si>
  <si>
    <t>Colombian Milds</t>
  </si>
  <si>
    <t>Other Milds</t>
  </si>
  <si>
    <t>Brazilian Naturals</t>
  </si>
  <si>
    <t>Robustas</t>
  </si>
  <si>
    <t>TABLE 1</t>
  </si>
  <si>
    <t>TABLE 2</t>
  </si>
  <si>
    <t>TABLE 3</t>
  </si>
  <si>
    <t>Central African Republic</t>
  </si>
  <si>
    <t>(60-kilo bags)</t>
  </si>
  <si>
    <t>1/</t>
  </si>
  <si>
    <t>PROVISIONAL EXPORTS BY EXPORTING COUNTRIES TO ALL DESTINATIONS</t>
  </si>
  <si>
    <t>Total</t>
  </si>
  <si>
    <t>R</t>
  </si>
  <si>
    <t>A</t>
  </si>
  <si>
    <t>A/R</t>
  </si>
  <si>
    <t>R/A</t>
  </si>
  <si>
    <t xml:space="preserve">TOTAL </t>
  </si>
  <si>
    <t>USA</t>
  </si>
  <si>
    <t>FOR COUNTRIES EXPORTING SIGNIFICANT VOLUMES OF BOTH TYPES OF COFFEE</t>
  </si>
  <si>
    <t>A blank indicates that the total volume has not been reported and, therefore, the breakdown by group is not yet known</t>
  </si>
  <si>
    <t>W = wet processed</t>
  </si>
  <si>
    <t>D = dry processed</t>
  </si>
  <si>
    <t>D/W = dry and/or wet processed</t>
  </si>
  <si>
    <t>BREAKDOWN OF EXPORTS OF GREEN ARABICA AND GREEN ROBUSTA</t>
  </si>
  <si>
    <t xml:space="preserve">   Austria</t>
  </si>
  <si>
    <t xml:space="preserve">   Belgium</t>
  </si>
  <si>
    <t xml:space="preserve">   Bulgaria</t>
  </si>
  <si>
    <t xml:space="preserve">   Cyprus</t>
  </si>
  <si>
    <t xml:space="preserve">   Czech Republic</t>
  </si>
  <si>
    <t xml:space="preserve">   Denmark</t>
  </si>
  <si>
    <t xml:space="preserve">   Estonia</t>
  </si>
  <si>
    <t xml:space="preserve">   Finland</t>
  </si>
  <si>
    <t xml:space="preserve">   France</t>
  </si>
  <si>
    <t xml:space="preserve">   Germany</t>
  </si>
  <si>
    <t xml:space="preserve">   Greece</t>
  </si>
  <si>
    <t xml:space="preserve">   Hungary</t>
  </si>
  <si>
    <t xml:space="preserve">   Ireland</t>
  </si>
  <si>
    <t xml:space="preserve">   Italy</t>
  </si>
  <si>
    <t xml:space="preserve">   Latvia</t>
  </si>
  <si>
    <t xml:space="preserve">   Lithuania</t>
  </si>
  <si>
    <t xml:space="preserve">   Luxembourg</t>
  </si>
  <si>
    <t xml:space="preserve">   Malta</t>
  </si>
  <si>
    <t xml:space="preserve">   Netherlands</t>
  </si>
  <si>
    <t xml:space="preserve">   Poland</t>
  </si>
  <si>
    <t xml:space="preserve">   Portugal</t>
  </si>
  <si>
    <t xml:space="preserve">   Romania</t>
  </si>
  <si>
    <t xml:space="preserve">   Slovakia</t>
  </si>
  <si>
    <t xml:space="preserve">   Slovenia</t>
  </si>
  <si>
    <t xml:space="preserve">   Spain</t>
  </si>
  <si>
    <t xml:space="preserve">   Sweden</t>
  </si>
  <si>
    <t xml:space="preserve">   United Kingdom</t>
  </si>
  <si>
    <t>to</t>
  </si>
  <si>
    <t>Liberia</t>
  </si>
  <si>
    <t>Timor-Leste</t>
  </si>
  <si>
    <t>Yemen</t>
  </si>
  <si>
    <t>IMPORTS BY SELECTED IMPORTING COUNTRIES FROM ALL SOURCES</t>
  </si>
  <si>
    <t>Washed Arabicas (W)</t>
  </si>
  <si>
    <t>Dry Arabicas (D)</t>
  </si>
  <si>
    <t>RE-EXPORTS BY SELECTED IMPORTING COUNTRIES TO ALL DESTINATIONS</t>
  </si>
  <si>
    <t>Note:  Group sub-totals take into account the corresponding share of each type of coffee exported by countries that produce and export both Arabica and Robusta in significant volumes.  It should be noted that, where applicable, an Arabica/Robusta ratio of 50/50 has been used to convert processed coffee into Green Bean Equivalent (GBE)</t>
  </si>
  <si>
    <t>Tunisia</t>
  </si>
  <si>
    <t>Austria</t>
  </si>
  <si>
    <t>Belgium</t>
  </si>
  <si>
    <t>Bulgaria</t>
  </si>
  <si>
    <t>Cyprus</t>
  </si>
  <si>
    <t>Czech Republic</t>
  </si>
  <si>
    <t>Denmark</t>
  </si>
  <si>
    <t>Estonia</t>
  </si>
  <si>
    <t>Finland</t>
  </si>
  <si>
    <t>France</t>
  </si>
  <si>
    <t>Germany</t>
  </si>
  <si>
    <t>Greece</t>
  </si>
  <si>
    <t>Hungary</t>
  </si>
  <si>
    <t>Ireland</t>
  </si>
  <si>
    <t>Italy</t>
  </si>
  <si>
    <t>Latvia</t>
  </si>
  <si>
    <t>Lithuania</t>
  </si>
  <si>
    <t>Luxembourg</t>
  </si>
  <si>
    <t>Malta</t>
  </si>
  <si>
    <t>Netherlands</t>
  </si>
  <si>
    <t>Poland</t>
  </si>
  <si>
    <t>Portugal</t>
  </si>
  <si>
    <t>Romania</t>
  </si>
  <si>
    <t>Slovakia</t>
  </si>
  <si>
    <t>Slovenia</t>
  </si>
  <si>
    <t>Spain</t>
  </si>
  <si>
    <t>Sweden</t>
  </si>
  <si>
    <t>United Kingdom</t>
  </si>
  <si>
    <t>Sierra Leone</t>
  </si>
  <si>
    <t>EXPORTS OF ALL FORMS OF COFFEE BY EXPORTING COUNTRIES TO ALL DESTINATIONS</t>
  </si>
  <si>
    <t>Sub-total:  All exporting Members</t>
  </si>
  <si>
    <t>Sub-total:  Exporting non-members</t>
  </si>
  <si>
    <t>Others</t>
  </si>
  <si>
    <t>Croatia</t>
  </si>
  <si>
    <t>1/  Source: Eurostat</t>
  </si>
  <si>
    <t xml:space="preserve">Netherlands </t>
  </si>
  <si>
    <t>European Union 1/</t>
  </si>
  <si>
    <t xml:space="preserve">   Netherlands </t>
  </si>
  <si>
    <t>Madagascar</t>
  </si>
  <si>
    <t>Robustas (D/W)</t>
  </si>
  <si>
    <t>Russian Federation</t>
  </si>
  <si>
    <t>Note:  From January 2014 consolidated data have been used for the European Union</t>
  </si>
  <si>
    <t>Nepal</t>
  </si>
  <si>
    <t>Venezuela</t>
  </si>
  <si>
    <t>Côte d'Ivoire</t>
  </si>
  <si>
    <t>Bolivia (Plurinational State of)</t>
  </si>
  <si>
    <t>Democratic Republic of Congo</t>
  </si>
  <si>
    <t>Viet Nam</t>
  </si>
  <si>
    <t>NOVEMBER 2019</t>
  </si>
  <si>
    <t>Oct-19</t>
  </si>
  <si>
    <t>Dec-18</t>
  </si>
  <si>
    <t>Oct-18</t>
  </si>
  <si>
    <t>Dec-17</t>
  </si>
  <si>
    <t>November 2019</t>
  </si>
  <si>
    <t>to Nov-19</t>
  </si>
  <si>
    <t>November 2018</t>
  </si>
  <si>
    <t>to Nov-18</t>
  </si>
  <si>
    <t>JUNE TO NOVEMBER 2019</t>
  </si>
  <si>
    <t>AUGUST 2019 TO JANUARY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</si>
</sst>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64" formatCode="0.0000"/>
    <numFmt numFmtId="165" formatCode="_-* #,##0_-;\-* #,##0_-;_-* &quot;-&quot;??_-;_-@_-"/>
  </numFmts>
  <fonts count="52" x14ac:knownFonts="1">
    <font>
      <sz val="10"/>
      <name val="Times New Roman"/>
    </font>
    <font>
      <sz val="11"/>
      <color theme="1"/>
      <name val="Calibri"/>
      <family val="2"/>
    </font>
    <font>
      <sz val="11"/>
      <color theme="1"/>
      <name val="Calibri"/>
      <family val="2"/>
    </font>
    <font>
      <sz val="11"/>
      <color theme="1"/>
      <name val="Calibri"/>
      <family val="2"/>
      <scheme val="minor"/>
    </font>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9"/>
      <name val="Calibri"/>
      <family val="2"/>
      <scheme val="minor"/>
    </font>
    <font>
      <sz val="9"/>
      <name val="Calibri"/>
      <family val="2"/>
      <scheme val="minor"/>
    </font>
    <font>
      <b/>
      <i/>
      <sz val="9"/>
      <name val="Calibri"/>
      <family val="2"/>
      <scheme val="minor"/>
    </font>
    <font>
      <sz val="10"/>
      <name val="Calibri"/>
      <family val="2"/>
      <scheme val="minor"/>
    </font>
    <font>
      <i/>
      <sz val="9"/>
      <name val="Calibri"/>
      <family val="2"/>
      <scheme val="minor"/>
    </font>
    <font>
      <b/>
      <sz val="10"/>
      <name val="Calibri"/>
      <family val="2"/>
      <scheme val="minor"/>
    </font>
    <font>
      <b/>
      <sz val="10"/>
      <color rgb="FFC00000"/>
      <name val="Calibri"/>
      <family val="2"/>
      <scheme val="minor"/>
    </font>
    <font>
      <sz val="10"/>
      <name val="Calibri"/>
      <family val="2"/>
    </font>
    <font>
      <b/>
      <i/>
      <sz val="10"/>
      <color rgb="FFC00000"/>
      <name val="Calibri"/>
      <family val="2"/>
    </font>
    <font>
      <sz val="8"/>
      <name val="Calibri"/>
      <family val="2"/>
      <scheme val="minor"/>
    </font>
    <font>
      <sz val="11"/>
      <name val="Calibri"/>
      <family val="2"/>
      <scheme val="minor"/>
    </font>
    <font>
      <sz val="10"/>
      <name val="Times New Roman"/>
      <family val="1"/>
    </font>
    <font>
      <b/>
      <i/>
      <sz val="10"/>
      <color rgb="FFC00000"/>
      <name val="Calibri"/>
      <family val="2"/>
      <scheme val="minor"/>
    </font>
    <font>
      <b/>
      <sz val="9"/>
      <name val="Calibri"/>
      <family val="2"/>
    </font>
    <font>
      <sz val="10"/>
      <color theme="1"/>
      <name val="Calibri"/>
      <family val="2"/>
    </font>
    <font>
      <b/>
      <sz val="10"/>
      <color theme="3" tint="-0.249977111117893"/>
      <name val="Calibri"/>
      <family val="2"/>
      <scheme val="minor"/>
    </font>
    <font>
      <b/>
      <sz val="10"/>
      <name val="Times New Roman"/>
      <family val="1"/>
    </font>
    <font>
      <b/>
      <sz val="10"/>
      <name val="Calibri"/>
      <family val="2"/>
    </font>
    <font>
      <sz val="10"/>
      <color theme="3" tint="-0.249977111117893"/>
      <name val="Calibri"/>
      <family val="2"/>
      <scheme val="minor"/>
    </font>
    <font>
      <b/>
      <sz val="10"/>
      <color indexed="62"/>
      <name val="Calibri"/>
      <family val="2"/>
      <scheme val="minor"/>
    </font>
    <font>
      <b/>
      <sz val="10"/>
      <color theme="1"/>
      <name val="Calibri"/>
      <family val="2"/>
    </font>
    <font>
      <b/>
      <i/>
      <sz val="10"/>
      <name val="Calibri"/>
      <family val="2"/>
      <scheme val="minor"/>
    </font>
    <font>
      <sz val="10"/>
      <name val="Times New Roman"/>
      <family val="1"/>
    </font>
    <font>
      <b/>
      <i/>
      <sz val="10"/>
      <name val="Calibri"/>
      <family val="2"/>
    </font>
    <font>
      <b/>
      <u/>
      <sz val="10"/>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rgb="FFFDE9D9"/>
        <bgColor rgb="FF000000"/>
      </patternFill>
    </fill>
    <fill>
      <patternFill patternType="solid">
        <fgColor theme="9" tint="0.79998168889431442"/>
        <bgColor rgb="FF000000"/>
      </patternFill>
    </fill>
    <fill>
      <patternFill patternType="solid">
        <fgColor rgb="FFFDE9D9"/>
        <bgColor indexed="64"/>
      </patternFill>
    </fill>
    <fill>
      <patternFill patternType="solid">
        <fgColor theme="0"/>
        <bgColor rgb="FF000000"/>
      </patternFill>
    </fill>
  </fills>
  <borders count="12">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69">
    <xf numFmtId="0" fontId="0"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3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38" fillId="0" borderId="0" applyFont="0" applyFill="0" applyBorder="0" applyAlignment="0" applyProtection="0"/>
    <xf numFmtId="0" fontId="15" fillId="0" borderId="0"/>
    <xf numFmtId="0" fontId="15" fillId="0" borderId="0"/>
    <xf numFmtId="0" fontId="14" fillId="0" borderId="0"/>
    <xf numFmtId="0" fontId="3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43" fontId="38" fillId="0" borderId="0" applyFont="0" applyFill="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43" fontId="38" fillId="0" borderId="0" applyFont="0" applyFill="0" applyBorder="0" applyAlignment="0" applyProtection="0"/>
    <xf numFmtId="0" fontId="14" fillId="0" borderId="0"/>
    <xf numFmtId="0" fontId="14" fillId="0" borderId="0"/>
    <xf numFmtId="0" fontId="38" fillId="0" borderId="0"/>
    <xf numFmtId="43" fontId="38" fillId="0" borderId="0" applyFont="0" applyFill="0" applyBorder="0" applyAlignment="0" applyProtection="0"/>
    <xf numFmtId="0" fontId="13" fillId="0" borderId="0"/>
    <xf numFmtId="0" fontId="12" fillId="0" borderId="0"/>
    <xf numFmtId="0" fontId="11" fillId="0" borderId="0"/>
    <xf numFmtId="0" fontId="10" fillId="0" borderId="0"/>
    <xf numFmtId="9" fontId="49" fillId="0" borderId="0" applyFont="0" applyFill="0" applyBorder="0" applyAlignment="0" applyProtection="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228">
    <xf numFmtId="0" fontId="0" fillId="0" borderId="0" xfId="0"/>
    <xf numFmtId="0" fontId="27" fillId="0" borderId="0" xfId="0" applyFont="1"/>
    <xf numFmtId="164" fontId="28" fillId="0" borderId="0" xfId="0" applyNumberFormat="1" applyFont="1" applyAlignment="1">
      <alignment horizontal="right"/>
    </xf>
    <xf numFmtId="0" fontId="28" fillId="0" borderId="0" xfId="0" applyFont="1" applyAlignment="1">
      <alignment horizontal="right"/>
    </xf>
    <xf numFmtId="3" fontId="28" fillId="0" borderId="0" xfId="0" applyNumberFormat="1" applyFont="1" applyAlignment="1">
      <alignment horizontal="right"/>
    </xf>
    <xf numFmtId="0" fontId="29" fillId="0" borderId="0" xfId="0" applyFont="1"/>
    <xf numFmtId="0" fontId="30" fillId="0" borderId="0" xfId="0" applyFont="1" applyAlignment="1">
      <alignment horizontal="right"/>
    </xf>
    <xf numFmtId="0" fontId="30" fillId="0" borderId="0" xfId="0" applyFont="1"/>
    <xf numFmtId="164" fontId="31" fillId="0" borderId="0" xfId="0" applyNumberFormat="1" applyFont="1" applyAlignment="1">
      <alignment horizontal="right"/>
    </xf>
    <xf numFmtId="0" fontId="31" fillId="0" borderId="0" xfId="0" applyFont="1"/>
    <xf numFmtId="0" fontId="31" fillId="0" borderId="0" xfId="0" applyFont="1" applyAlignment="1">
      <alignment horizontal="right"/>
    </xf>
    <xf numFmtId="0" fontId="32" fillId="0" borderId="0" xfId="0" applyFont="1"/>
    <xf numFmtId="3" fontId="30" fillId="0" borderId="0" xfId="0" applyNumberFormat="1" applyFont="1" applyAlignment="1">
      <alignment horizontal="right"/>
    </xf>
    <xf numFmtId="17" fontId="30" fillId="0" borderId="0" xfId="0" applyNumberFormat="1" applyFont="1"/>
    <xf numFmtId="0" fontId="30" fillId="0" borderId="6" xfId="0" applyFont="1" applyBorder="1"/>
    <xf numFmtId="0" fontId="30" fillId="0" borderId="0" xfId="0" applyFont="1" applyBorder="1" applyAlignment="1">
      <alignment horizontal="right"/>
    </xf>
    <xf numFmtId="0" fontId="30" fillId="0" borderId="7" xfId="0" applyFont="1" applyBorder="1" applyAlignment="1">
      <alignment horizontal="right"/>
    </xf>
    <xf numFmtId="0" fontId="34" fillId="0" borderId="6" xfId="0" applyFont="1" applyBorder="1"/>
    <xf numFmtId="3" fontId="34" fillId="0" borderId="7" xfId="0" applyNumberFormat="1" applyFont="1" applyBorder="1"/>
    <xf numFmtId="3" fontId="34" fillId="0" borderId="7" xfId="0" applyNumberFormat="1" applyFont="1" applyBorder="1" applyAlignment="1">
      <alignment horizontal="right" vertical="center"/>
    </xf>
    <xf numFmtId="0" fontId="34" fillId="0" borderId="6" xfId="0" applyFont="1" applyBorder="1" applyAlignment="1">
      <alignment vertical="center"/>
    </xf>
    <xf numFmtId="0" fontId="34" fillId="3" borderId="6" xfId="0" applyFont="1" applyFill="1" applyBorder="1" applyAlignment="1">
      <alignment vertical="center"/>
    </xf>
    <xf numFmtId="3" fontId="34" fillId="0" borderId="0" xfId="0" applyNumberFormat="1" applyFont="1" applyBorder="1" applyAlignment="1">
      <alignment horizontal="right" vertical="center"/>
    </xf>
    <xf numFmtId="0" fontId="37" fillId="0" borderId="0" xfId="0" applyFont="1"/>
    <xf numFmtId="0" fontId="28" fillId="0" borderId="0" xfId="0" applyFont="1"/>
    <xf numFmtId="0" fontId="40" fillId="4" borderId="0" xfId="0" applyFont="1" applyFill="1" applyBorder="1" applyAlignment="1">
      <alignment horizontal="center" vertical="center"/>
    </xf>
    <xf numFmtId="3" fontId="41" fillId="3" borderId="0" xfId="0" applyNumberFormat="1" applyFont="1" applyFill="1" applyBorder="1" applyAlignment="1">
      <alignment vertical="center"/>
    </xf>
    <xf numFmtId="3" fontId="41" fillId="3" borderId="7" xfId="0" applyNumberFormat="1" applyFont="1" applyFill="1" applyBorder="1" applyAlignment="1">
      <alignment vertical="center"/>
    </xf>
    <xf numFmtId="0" fontId="40" fillId="0" borderId="0" xfId="0" applyFont="1" applyFill="1" applyBorder="1" applyAlignment="1">
      <alignment horizontal="center" vertical="center"/>
    </xf>
    <xf numFmtId="3" fontId="41" fillId="0" borderId="0" xfId="0" applyNumberFormat="1" applyFont="1" applyBorder="1" applyAlignment="1">
      <alignment vertical="center"/>
    </xf>
    <xf numFmtId="3" fontId="41" fillId="0" borderId="0" xfId="0" applyNumberFormat="1" applyFont="1" applyBorder="1" applyAlignment="1">
      <alignment horizontal="right" vertical="center"/>
    </xf>
    <xf numFmtId="3" fontId="41" fillId="0" borderId="7" xfId="0" applyNumberFormat="1" applyFont="1" applyBorder="1" applyAlignment="1">
      <alignment horizontal="right" vertical="center"/>
    </xf>
    <xf numFmtId="3" fontId="41" fillId="0" borderId="7" xfId="0" applyNumberFormat="1" applyFont="1" applyBorder="1" applyAlignment="1">
      <alignment vertical="center"/>
    </xf>
    <xf numFmtId="1" fontId="28" fillId="0" borderId="0" xfId="0" applyNumberFormat="1" applyFont="1" applyAlignment="1">
      <alignment horizontal="right"/>
    </xf>
    <xf numFmtId="0" fontId="42" fillId="0" borderId="0" xfId="0" applyFont="1"/>
    <xf numFmtId="0" fontId="42" fillId="0" borderId="0" xfId="0" applyFont="1" applyAlignment="1">
      <alignment horizontal="left"/>
    </xf>
    <xf numFmtId="0" fontId="42" fillId="0" borderId="2" xfId="0" applyFont="1" applyBorder="1"/>
    <xf numFmtId="0" fontId="42" fillId="0" borderId="2" xfId="0" applyFont="1" applyBorder="1" applyAlignment="1">
      <alignment horizontal="left"/>
    </xf>
    <xf numFmtId="0" fontId="33" fillId="2" borderId="4" xfId="0" applyFont="1" applyFill="1" applyBorder="1"/>
    <xf numFmtId="0" fontId="33" fillId="2" borderId="6" xfId="0" applyFont="1" applyFill="1" applyBorder="1"/>
    <xf numFmtId="0" fontId="33" fillId="2" borderId="8" xfId="0" applyFont="1" applyFill="1" applyBorder="1"/>
    <xf numFmtId="0" fontId="30" fillId="0" borderId="0" xfId="0" applyFont="1" applyBorder="1" applyAlignment="1">
      <alignment horizontal="left"/>
    </xf>
    <xf numFmtId="0" fontId="30" fillId="0" borderId="0" xfId="0" applyFont="1" applyBorder="1"/>
    <xf numFmtId="0" fontId="30" fillId="0" borderId="7" xfId="0" applyFont="1" applyBorder="1"/>
    <xf numFmtId="0" fontId="43" fillId="0" borderId="0" xfId="0" applyFont="1" applyAlignment="1">
      <alignment horizontal="right"/>
    </xf>
    <xf numFmtId="49" fontId="38" fillId="0" borderId="0" xfId="0" applyNumberFormat="1" applyFont="1" applyAlignment="1">
      <alignment horizontal="right"/>
    </xf>
    <xf numFmtId="3" fontId="34" fillId="0" borderId="0" xfId="0" applyNumberFormat="1" applyFont="1" applyBorder="1"/>
    <xf numFmtId="0" fontId="34" fillId="0" borderId="0" xfId="0" applyFont="1" applyBorder="1" applyAlignment="1">
      <alignment horizontal="left"/>
    </xf>
    <xf numFmtId="0" fontId="38" fillId="0" borderId="0" xfId="0" applyFont="1" applyAlignment="1">
      <alignment horizontal="right"/>
    </xf>
    <xf numFmtId="0" fontId="30" fillId="0" borderId="8" xfId="0" applyFont="1" applyBorder="1"/>
    <xf numFmtId="0" fontId="30" fillId="0" borderId="2" xfId="0" applyFont="1" applyBorder="1" applyAlignment="1">
      <alignment horizontal="left"/>
    </xf>
    <xf numFmtId="3" fontId="30" fillId="0" borderId="2" xfId="0" applyNumberFormat="1" applyFont="1" applyBorder="1"/>
    <xf numFmtId="3" fontId="30" fillId="0" borderId="9" xfId="0" applyNumberFormat="1" applyFont="1" applyBorder="1"/>
    <xf numFmtId="0" fontId="30" fillId="0" borderId="0" xfId="0" applyFont="1" applyAlignment="1">
      <alignment horizontal="left"/>
    </xf>
    <xf numFmtId="17" fontId="42" fillId="0" borderId="0" xfId="0" quotePrefix="1" applyNumberFormat="1" applyFont="1"/>
    <xf numFmtId="0" fontId="45" fillId="0" borderId="0" xfId="0" applyFont="1"/>
    <xf numFmtId="0" fontId="42" fillId="0" borderId="0" xfId="0" applyFont="1" applyAlignment="1" applyProtection="1">
      <alignment horizontal="left"/>
    </xf>
    <xf numFmtId="0" fontId="32" fillId="0" borderId="0" xfId="0" applyFont="1" applyAlignment="1" applyProtection="1">
      <alignment horizontal="right"/>
    </xf>
    <xf numFmtId="0" fontId="32" fillId="0" borderId="0" xfId="0" applyFont="1" applyAlignment="1" applyProtection="1">
      <alignment horizontal="left"/>
    </xf>
    <xf numFmtId="0" fontId="46" fillId="0" borderId="0" xfId="0" quotePrefix="1" applyFont="1"/>
    <xf numFmtId="0" fontId="30" fillId="0" borderId="0" xfId="0" applyFont="1" applyAlignment="1">
      <alignment vertical="center"/>
    </xf>
    <xf numFmtId="0" fontId="44" fillId="4" borderId="0" xfId="0" applyFont="1" applyFill="1" applyBorder="1" applyAlignment="1">
      <alignment horizontal="center" vertical="center"/>
    </xf>
    <xf numFmtId="3" fontId="34" fillId="3" borderId="0" xfId="0" applyNumberFormat="1" applyFont="1" applyFill="1" applyBorder="1" applyAlignment="1">
      <alignment vertical="center"/>
    </xf>
    <xf numFmtId="3" fontId="34" fillId="3" borderId="7" xfId="0" applyNumberFormat="1" applyFont="1" applyFill="1" applyBorder="1" applyAlignment="1">
      <alignment vertical="center"/>
    </xf>
    <xf numFmtId="0" fontId="44" fillId="0" borderId="0" xfId="0" applyFont="1" applyFill="1" applyBorder="1" applyAlignment="1">
      <alignment horizontal="center" vertical="center"/>
    </xf>
    <xf numFmtId="3" fontId="34" fillId="0" borderId="0" xfId="0" applyNumberFormat="1" applyFont="1" applyBorder="1" applyAlignment="1">
      <alignment vertical="center"/>
    </xf>
    <xf numFmtId="0" fontId="39" fillId="0" borderId="0" xfId="0" applyFont="1"/>
    <xf numFmtId="0" fontId="34" fillId="0" borderId="6" xfId="0" applyFont="1" applyBorder="1" applyAlignment="1">
      <alignment horizontal="left" vertical="center" indent="1"/>
    </xf>
    <xf numFmtId="0" fontId="34" fillId="3" borderId="6" xfId="0" applyFont="1" applyFill="1" applyBorder="1" applyAlignment="1">
      <alignment horizontal="left" vertical="center" indent="1"/>
    </xf>
    <xf numFmtId="3" fontId="34" fillId="3" borderId="0" xfId="0" applyNumberFormat="1" applyFont="1" applyFill="1" applyBorder="1" applyAlignment="1">
      <alignment horizontal="right" vertical="center"/>
    </xf>
    <xf numFmtId="3" fontId="34" fillId="3" borderId="7" xfId="0" applyNumberFormat="1" applyFont="1" applyFill="1" applyBorder="1" applyAlignment="1">
      <alignment horizontal="right" vertical="center"/>
    </xf>
    <xf numFmtId="0" fontId="34" fillId="0" borderId="6" xfId="0" applyFont="1" applyBorder="1" applyAlignment="1">
      <alignment horizontal="left" vertical="center"/>
    </xf>
    <xf numFmtId="0" fontId="34" fillId="3" borderId="6" xfId="0" applyFont="1" applyFill="1" applyBorder="1" applyAlignment="1">
      <alignment horizontal="left" vertical="center"/>
    </xf>
    <xf numFmtId="164" fontId="45" fillId="0" borderId="0" xfId="0" applyNumberFormat="1" applyFont="1" applyAlignment="1">
      <alignment horizontal="right"/>
    </xf>
    <xf numFmtId="0" fontId="45" fillId="0" borderId="0" xfId="0" applyFont="1" applyAlignment="1">
      <alignment horizontal="right"/>
    </xf>
    <xf numFmtId="0" fontId="42" fillId="0" borderId="0" xfId="0" quotePrefix="1" applyFont="1"/>
    <xf numFmtId="3" fontId="45" fillId="0" borderId="0" xfId="0" applyNumberFormat="1" applyFont="1" applyAlignment="1">
      <alignment horizontal="right"/>
    </xf>
    <xf numFmtId="0" fontId="47" fillId="2" borderId="6" xfId="0" applyFont="1" applyFill="1" applyBorder="1"/>
    <xf numFmtId="0" fontId="41" fillId="0" borderId="6" xfId="0" applyFont="1" applyBorder="1"/>
    <xf numFmtId="0" fontId="47" fillId="0" borderId="0" xfId="0" applyFont="1" applyBorder="1" applyAlignment="1">
      <alignment horizontal="left"/>
    </xf>
    <xf numFmtId="3" fontId="41" fillId="0" borderId="0" xfId="0" applyNumberFormat="1" applyFont="1" applyBorder="1"/>
    <xf numFmtId="3" fontId="41" fillId="0" borderId="7" xfId="0" applyNumberFormat="1" applyFont="1" applyBorder="1"/>
    <xf numFmtId="3" fontId="34" fillId="0" borderId="7" xfId="0" applyNumberFormat="1" applyFont="1" applyFill="1" applyBorder="1" applyAlignment="1">
      <alignment vertical="center"/>
    </xf>
    <xf numFmtId="0" fontId="34" fillId="0" borderId="6" xfId="0" applyFont="1" applyFill="1" applyBorder="1" applyAlignment="1">
      <alignment horizontal="left" vertical="center" indent="1"/>
    </xf>
    <xf numFmtId="3" fontId="34" fillId="5" borderId="0" xfId="0" applyNumberFormat="1" applyFont="1" applyFill="1" applyBorder="1" applyAlignment="1">
      <alignment horizontal="right" vertical="center"/>
    </xf>
    <xf numFmtId="3" fontId="34" fillId="5" borderId="7" xfId="0" applyNumberFormat="1" applyFont="1" applyFill="1" applyBorder="1" applyAlignment="1">
      <alignment horizontal="right" vertical="center"/>
    </xf>
    <xf numFmtId="3" fontId="34" fillId="0" borderId="0" xfId="0" applyNumberFormat="1" applyFont="1" applyFill="1" applyBorder="1" applyAlignment="1">
      <alignment horizontal="right" vertical="center"/>
    </xf>
    <xf numFmtId="3" fontId="34" fillId="0" borderId="7" xfId="0" applyNumberFormat="1" applyFont="1" applyFill="1" applyBorder="1" applyAlignment="1">
      <alignment horizontal="right" vertical="center"/>
    </xf>
    <xf numFmtId="0" fontId="34" fillId="5" borderId="6" xfId="0" applyFont="1" applyFill="1" applyBorder="1" applyAlignment="1">
      <alignment horizontal="left" vertical="center" indent="1"/>
    </xf>
    <xf numFmtId="0" fontId="34" fillId="0" borderId="6" xfId="0" applyFont="1" applyFill="1" applyBorder="1" applyAlignment="1">
      <alignment horizontal="left" vertical="center"/>
    </xf>
    <xf numFmtId="0" fontId="34" fillId="5" borderId="6" xfId="0" applyFont="1" applyFill="1" applyBorder="1" applyAlignment="1">
      <alignment horizontal="left" vertical="center"/>
    </xf>
    <xf numFmtId="49" fontId="30" fillId="5" borderId="6" xfId="0" applyNumberFormat="1" applyFont="1" applyFill="1" applyBorder="1" applyAlignment="1">
      <alignment horizontal="left" indent="1"/>
    </xf>
    <xf numFmtId="0" fontId="32" fillId="0" borderId="0" xfId="0" applyFont="1" applyAlignment="1">
      <alignment vertical="center"/>
    </xf>
    <xf numFmtId="0" fontId="48" fillId="0" borderId="0" xfId="0" applyFont="1" applyAlignment="1">
      <alignment vertical="center"/>
    </xf>
    <xf numFmtId="0" fontId="32" fillId="0" borderId="0" xfId="0" applyFont="1" applyFill="1" applyAlignment="1">
      <alignment vertical="center"/>
    </xf>
    <xf numFmtId="0" fontId="28" fillId="0" borderId="0" xfId="0" applyFont="1" applyFill="1"/>
    <xf numFmtId="0" fontId="30" fillId="0" borderId="0" xfId="0" applyFont="1" applyFill="1"/>
    <xf numFmtId="0" fontId="30" fillId="0" borderId="0" xfId="0" applyFont="1" applyAlignment="1">
      <alignment horizontal="center"/>
    </xf>
    <xf numFmtId="0" fontId="31" fillId="0" borderId="4" xfId="0" applyFont="1" applyBorder="1"/>
    <xf numFmtId="0" fontId="27" fillId="0" borderId="3" xfId="0" applyFont="1" applyBorder="1"/>
    <xf numFmtId="164" fontId="28" fillId="0" borderId="3" xfId="0" applyNumberFormat="1" applyFont="1" applyBorder="1" applyAlignment="1">
      <alignment horizontal="right"/>
    </xf>
    <xf numFmtId="0" fontId="28" fillId="0" borderId="3" xfId="0" applyFont="1" applyBorder="1"/>
    <xf numFmtId="3" fontId="28" fillId="0" borderId="3" xfId="0" applyNumberFormat="1" applyFont="1" applyBorder="1" applyAlignment="1">
      <alignment horizontal="right"/>
    </xf>
    <xf numFmtId="3" fontId="28" fillId="0" borderId="5" xfId="0" applyNumberFormat="1" applyFont="1" applyBorder="1" applyAlignment="1">
      <alignment horizontal="right"/>
    </xf>
    <xf numFmtId="0" fontId="34" fillId="3" borderId="0" xfId="0" applyFont="1" applyFill="1" applyBorder="1" applyAlignment="1">
      <alignment horizontal="center" vertical="center"/>
    </xf>
    <xf numFmtId="0" fontId="34" fillId="6" borderId="6" xfId="0" applyFont="1" applyFill="1" applyBorder="1" applyAlignment="1">
      <alignment vertical="center"/>
    </xf>
    <xf numFmtId="0" fontId="44" fillId="6" borderId="0" xfId="0" applyFont="1" applyFill="1" applyBorder="1" applyAlignment="1">
      <alignment horizontal="center" vertical="center"/>
    </xf>
    <xf numFmtId="3" fontId="34" fillId="6" borderId="0" xfId="0" applyNumberFormat="1" applyFont="1" applyFill="1" applyBorder="1" applyAlignment="1">
      <alignment vertical="center"/>
    </xf>
    <xf numFmtId="3" fontId="34" fillId="6" borderId="7" xfId="0" applyNumberFormat="1" applyFont="1" applyFill="1" applyBorder="1" applyAlignment="1">
      <alignment vertical="center"/>
    </xf>
    <xf numFmtId="0" fontId="34" fillId="0" borderId="8" xfId="0" applyFont="1" applyFill="1" applyBorder="1" applyAlignment="1">
      <alignment horizontal="left" vertical="center"/>
    </xf>
    <xf numFmtId="3" fontId="34" fillId="0" borderId="2" xfId="0" applyNumberFormat="1" applyFont="1" applyFill="1" applyBorder="1" applyAlignment="1">
      <alignment horizontal="right" vertical="center"/>
    </xf>
    <xf numFmtId="3" fontId="34" fillId="0" borderId="9" xfId="0" applyNumberFormat="1" applyFont="1" applyFill="1" applyBorder="1" applyAlignment="1">
      <alignment horizontal="right" vertical="center"/>
    </xf>
    <xf numFmtId="0" fontId="34" fillId="4" borderId="6" xfId="0" applyFont="1" applyFill="1" applyBorder="1" applyAlignment="1">
      <alignment vertical="center"/>
    </xf>
    <xf numFmtId="3" fontId="34" fillId="4" borderId="0" xfId="0" applyNumberFormat="1" applyFont="1" applyFill="1" applyBorder="1" applyAlignment="1">
      <alignment vertical="center"/>
    </xf>
    <xf numFmtId="3" fontId="34" fillId="4" borderId="7" xfId="0" applyNumberFormat="1" applyFont="1" applyFill="1" applyBorder="1" applyAlignment="1">
      <alignment vertical="center"/>
    </xf>
    <xf numFmtId="0" fontId="34" fillId="4" borderId="8" xfId="0" applyFont="1" applyFill="1" applyBorder="1" applyAlignment="1">
      <alignment vertical="center"/>
    </xf>
    <xf numFmtId="0" fontId="44" fillId="4" borderId="2" xfId="0" applyFont="1" applyFill="1" applyBorder="1" applyAlignment="1">
      <alignment horizontal="center" vertical="center"/>
    </xf>
    <xf numFmtId="3" fontId="34" fillId="4" borderId="2" xfId="0" applyNumberFormat="1" applyFont="1" applyFill="1" applyBorder="1" applyAlignment="1">
      <alignment vertical="center"/>
    </xf>
    <xf numFmtId="3" fontId="34" fillId="4" borderId="9" xfId="0" applyNumberFormat="1" applyFont="1" applyFill="1" applyBorder="1" applyAlignment="1">
      <alignment vertical="center"/>
    </xf>
    <xf numFmtId="3" fontId="34" fillId="6" borderId="6" xfId="0" applyNumberFormat="1" applyFont="1" applyFill="1" applyBorder="1" applyAlignment="1">
      <alignment vertical="center"/>
    </xf>
    <xf numFmtId="3" fontId="44" fillId="6" borderId="0" xfId="0" applyNumberFormat="1" applyFont="1" applyFill="1" applyBorder="1" applyAlignment="1">
      <alignment horizontal="center" vertical="center"/>
    </xf>
    <xf numFmtId="3" fontId="34" fillId="0" borderId="0" xfId="0" applyNumberFormat="1" applyFont="1" applyFill="1" applyBorder="1"/>
    <xf numFmtId="3" fontId="34" fillId="0" borderId="7" xfId="0" applyNumberFormat="1" applyFont="1" applyFill="1" applyBorder="1"/>
    <xf numFmtId="3" fontId="48" fillId="0" borderId="0" xfId="0" applyNumberFormat="1" applyFont="1" applyAlignment="1">
      <alignment vertical="center"/>
    </xf>
    <xf numFmtId="10" fontId="48" fillId="0" borderId="0" xfId="59" applyNumberFormat="1" applyFont="1" applyAlignment="1">
      <alignment vertical="center"/>
    </xf>
    <xf numFmtId="0" fontId="32" fillId="2" borderId="3" xfId="0" applyFont="1" applyFill="1" applyBorder="1" applyAlignment="1">
      <alignment horizontal="left"/>
    </xf>
    <xf numFmtId="0" fontId="32" fillId="2" borderId="3" xfId="0" applyFont="1" applyFill="1" applyBorder="1" applyAlignment="1">
      <alignment horizontal="right"/>
    </xf>
    <xf numFmtId="17" fontId="32" fillId="2" borderId="3" xfId="0" applyNumberFormat="1" applyFont="1" applyFill="1" applyBorder="1" applyAlignment="1">
      <alignment horizontal="right"/>
    </xf>
    <xf numFmtId="17" fontId="32" fillId="2" borderId="5" xfId="0" applyNumberFormat="1" applyFont="1" applyFill="1" applyBorder="1" applyAlignment="1">
      <alignment horizontal="right"/>
    </xf>
    <xf numFmtId="0" fontId="32" fillId="2" borderId="0" xfId="0" applyFont="1" applyFill="1" applyBorder="1" applyAlignment="1">
      <alignment horizontal="left"/>
    </xf>
    <xf numFmtId="0" fontId="32" fillId="2" borderId="0" xfId="0" applyFont="1" applyFill="1" applyBorder="1" applyAlignment="1">
      <alignment horizontal="right"/>
    </xf>
    <xf numFmtId="17" fontId="32" fillId="2" borderId="0" xfId="0" applyNumberFormat="1" applyFont="1" applyFill="1" applyBorder="1" applyAlignment="1">
      <alignment horizontal="right"/>
    </xf>
    <xf numFmtId="17" fontId="32" fillId="2" borderId="7" xfId="0" applyNumberFormat="1" applyFont="1" applyFill="1" applyBorder="1" applyAlignment="1">
      <alignment horizontal="right"/>
    </xf>
    <xf numFmtId="0" fontId="32" fillId="2" borderId="2" xfId="0" applyFont="1" applyFill="1" applyBorder="1" applyAlignment="1">
      <alignment horizontal="left"/>
    </xf>
    <xf numFmtId="17" fontId="32" fillId="2" borderId="2" xfId="0" quotePrefix="1" applyNumberFormat="1" applyFont="1" applyFill="1" applyBorder="1" applyAlignment="1">
      <alignment horizontal="right"/>
    </xf>
    <xf numFmtId="17" fontId="32" fillId="2" borderId="2" xfId="0" applyNumberFormat="1" applyFont="1" applyFill="1" applyBorder="1" applyAlignment="1">
      <alignment horizontal="right"/>
    </xf>
    <xf numFmtId="17" fontId="32" fillId="2" borderId="9" xfId="0" quotePrefix="1" applyNumberFormat="1" applyFont="1" applyFill="1" applyBorder="1" applyAlignment="1">
      <alignment horizontal="right"/>
    </xf>
    <xf numFmtId="16" fontId="50" fillId="3" borderId="0" xfId="0" applyNumberFormat="1" applyFont="1" applyFill="1" applyBorder="1" applyAlignment="1">
      <alignment horizontal="left"/>
    </xf>
    <xf numFmtId="0" fontId="44" fillId="0" borderId="0" xfId="0" applyFont="1" applyBorder="1" applyAlignment="1">
      <alignment horizontal="left"/>
    </xf>
    <xf numFmtId="3" fontId="34" fillId="0" borderId="0" xfId="0" applyNumberFormat="1" applyFont="1" applyFill="1" applyBorder="1" applyAlignment="1">
      <alignment horizontal="right"/>
    </xf>
    <xf numFmtId="3" fontId="50" fillId="3" borderId="0" xfId="0" applyNumberFormat="1" applyFont="1" applyFill="1" applyBorder="1"/>
    <xf numFmtId="3" fontId="50" fillId="3" borderId="7" xfId="0" applyNumberFormat="1" applyFont="1" applyFill="1" applyBorder="1"/>
    <xf numFmtId="0" fontId="32" fillId="2" borderId="10" xfId="0" applyFont="1" applyFill="1" applyBorder="1" applyAlignment="1" applyProtection="1">
      <alignment horizontal="right"/>
    </xf>
    <xf numFmtId="0" fontId="32" fillId="2" borderId="1" xfId="0" applyFont="1" applyFill="1" applyBorder="1"/>
    <xf numFmtId="17" fontId="32" fillId="2" borderId="1" xfId="0" applyNumberFormat="1" applyFont="1" applyFill="1" applyBorder="1" applyAlignment="1" applyProtection="1">
      <alignment horizontal="right"/>
    </xf>
    <xf numFmtId="17" fontId="32" fillId="2" borderId="11" xfId="0" applyNumberFormat="1" applyFont="1" applyFill="1" applyBorder="1" applyAlignment="1" applyProtection="1">
      <alignment horizontal="right"/>
    </xf>
    <xf numFmtId="0" fontId="51" fillId="0" borderId="4" xfId="0" applyFont="1" applyFill="1" applyBorder="1" applyAlignment="1">
      <alignment vertical="center"/>
    </xf>
    <xf numFmtId="0" fontId="51" fillId="0" borderId="3" xfId="0" applyFont="1" applyFill="1" applyBorder="1" applyAlignment="1">
      <alignment vertical="center"/>
    </xf>
    <xf numFmtId="3" fontId="51" fillId="0" borderId="3" xfId="0" applyNumberFormat="1" applyFont="1" applyFill="1" applyBorder="1" applyAlignment="1">
      <alignment horizontal="right" vertical="center"/>
    </xf>
    <xf numFmtId="3" fontId="51" fillId="0" borderId="5" xfId="0" applyNumberFormat="1" applyFont="1" applyFill="1" applyBorder="1" applyAlignment="1">
      <alignment horizontal="right" vertical="center"/>
    </xf>
    <xf numFmtId="0" fontId="48" fillId="2" borderId="6" xfId="0" applyFont="1" applyFill="1" applyBorder="1" applyAlignment="1">
      <alignment vertical="center"/>
    </xf>
    <xf numFmtId="0" fontId="48" fillId="2" borderId="0" xfId="0" applyFont="1" applyFill="1" applyBorder="1" applyAlignment="1">
      <alignment vertical="center"/>
    </xf>
    <xf numFmtId="3" fontId="48" fillId="2" borderId="0" xfId="0" applyNumberFormat="1" applyFont="1" applyFill="1" applyBorder="1" applyAlignment="1">
      <alignment horizontal="right" vertical="center"/>
    </xf>
    <xf numFmtId="3" fontId="48" fillId="2" borderId="0" xfId="0" applyNumberFormat="1" applyFont="1" applyFill="1" applyBorder="1" applyAlignment="1">
      <alignment vertical="center"/>
    </xf>
    <xf numFmtId="3" fontId="48" fillId="2" borderId="7" xfId="0" applyNumberFormat="1" applyFont="1" applyFill="1" applyBorder="1" applyAlignment="1">
      <alignment horizontal="right" vertical="center"/>
    </xf>
    <xf numFmtId="0" fontId="48" fillId="0" borderId="6" xfId="0" applyFont="1" applyBorder="1" applyAlignment="1">
      <alignment vertical="center"/>
    </xf>
    <xf numFmtId="0" fontId="48" fillId="0" borderId="0" xfId="0" applyFont="1" applyBorder="1" applyAlignment="1">
      <alignment vertical="center"/>
    </xf>
    <xf numFmtId="3" fontId="48" fillId="0" borderId="0" xfId="0" applyNumberFormat="1" applyFont="1" applyBorder="1" applyAlignment="1">
      <alignment horizontal="right" vertical="center"/>
    </xf>
    <xf numFmtId="3" fontId="48" fillId="0" borderId="0" xfId="0" applyNumberFormat="1" applyFont="1" applyBorder="1" applyAlignment="1">
      <alignment vertical="center"/>
    </xf>
    <xf numFmtId="3" fontId="48" fillId="0" borderId="7" xfId="0" applyNumberFormat="1" applyFont="1" applyBorder="1" applyAlignment="1">
      <alignment horizontal="right" vertical="center"/>
    </xf>
    <xf numFmtId="0" fontId="48" fillId="0" borderId="8" xfId="0" applyFont="1" applyBorder="1" applyAlignment="1">
      <alignment vertical="center"/>
    </xf>
    <xf numFmtId="0" fontId="48" fillId="0" borderId="2" xfId="0" applyFont="1" applyBorder="1" applyAlignment="1">
      <alignment vertical="center"/>
    </xf>
    <xf numFmtId="3" fontId="48" fillId="0" borderId="2" xfId="0" applyNumberFormat="1" applyFont="1" applyBorder="1" applyAlignment="1">
      <alignment vertical="center"/>
    </xf>
    <xf numFmtId="3" fontId="48" fillId="0" borderId="9" xfId="0" applyNumberFormat="1" applyFont="1" applyBorder="1" applyAlignment="1">
      <alignment vertical="center"/>
    </xf>
    <xf numFmtId="0" fontId="48" fillId="0" borderId="4" xfId="0" applyFont="1" applyBorder="1" applyAlignment="1">
      <alignment vertical="center"/>
    </xf>
    <xf numFmtId="0" fontId="44" fillId="0" borderId="3" xfId="0" applyFont="1" applyFill="1" applyBorder="1" applyAlignment="1">
      <alignment vertical="center"/>
    </xf>
    <xf numFmtId="3" fontId="50" fillId="0" borderId="3" xfId="0" applyNumberFormat="1" applyFont="1" applyBorder="1" applyAlignment="1">
      <alignment vertical="center"/>
    </xf>
    <xf numFmtId="3" fontId="50" fillId="0" borderId="5" xfId="0" applyNumberFormat="1" applyFont="1" applyBorder="1" applyAlignment="1">
      <alignment horizontal="right" vertical="center"/>
    </xf>
    <xf numFmtId="0" fontId="32" fillId="2" borderId="3" xfId="0" applyFont="1" applyFill="1" applyBorder="1"/>
    <xf numFmtId="164" fontId="32" fillId="2" borderId="3" xfId="0" applyNumberFormat="1" applyFont="1" applyFill="1" applyBorder="1" applyAlignment="1">
      <alignment horizontal="right"/>
    </xf>
    <xf numFmtId="17" fontId="32" fillId="2" borderId="3" xfId="0" applyNumberFormat="1" applyFont="1" applyFill="1" applyBorder="1"/>
    <xf numFmtId="0" fontId="32" fillId="2" borderId="0" xfId="0" applyFont="1" applyFill="1" applyBorder="1"/>
    <xf numFmtId="164" fontId="32" fillId="2" borderId="0" xfId="0" applyNumberFormat="1" applyFont="1" applyFill="1" applyBorder="1" applyAlignment="1">
      <alignment horizontal="right"/>
    </xf>
    <xf numFmtId="0" fontId="32" fillId="2" borderId="2" xfId="0" applyFont="1" applyFill="1" applyBorder="1"/>
    <xf numFmtId="17" fontId="32" fillId="2" borderId="2" xfId="0" applyNumberFormat="1" applyFont="1" applyFill="1" applyBorder="1"/>
    <xf numFmtId="3" fontId="32" fillId="0" borderId="3" xfId="0" applyNumberFormat="1" applyFont="1" applyFill="1" applyBorder="1" applyAlignment="1">
      <alignment horizontal="center" vertical="top"/>
    </xf>
    <xf numFmtId="0" fontId="48" fillId="0" borderId="3" xfId="0" applyFont="1" applyBorder="1" applyAlignment="1">
      <alignment vertical="center"/>
    </xf>
    <xf numFmtId="3" fontId="34" fillId="0" borderId="7" xfId="0" applyNumberFormat="1" applyFont="1" applyBorder="1" applyAlignment="1">
      <alignment vertical="center"/>
    </xf>
    <xf numFmtId="3" fontId="50" fillId="5" borderId="0" xfId="0" applyNumberFormat="1" applyFont="1" applyFill="1" applyBorder="1"/>
    <xf numFmtId="3" fontId="50" fillId="5" borderId="7" xfId="0" applyNumberFormat="1" applyFont="1" applyFill="1" applyBorder="1"/>
    <xf numFmtId="49" fontId="42" fillId="0" borderId="0" xfId="0" applyNumberFormat="1" applyFont="1" applyAlignment="1" applyProtection="1">
      <alignment horizontal="left"/>
    </xf>
    <xf numFmtId="0" fontId="32" fillId="2" borderId="4" xfId="0" applyFont="1" applyFill="1" applyBorder="1"/>
    <xf numFmtId="0" fontId="32" fillId="2" borderId="6" xfId="0" applyFont="1" applyFill="1" applyBorder="1"/>
    <xf numFmtId="0" fontId="32" fillId="2" borderId="8" xfId="0" applyFont="1" applyFill="1" applyBorder="1"/>
    <xf numFmtId="0" fontId="44" fillId="2" borderId="6" xfId="0" applyFont="1" applyFill="1" applyBorder="1" applyAlignment="1">
      <alignment vertical="center"/>
    </xf>
    <xf numFmtId="3" fontId="44" fillId="2" borderId="0" xfId="0" applyNumberFormat="1" applyFont="1" applyFill="1" applyBorder="1" applyAlignment="1">
      <alignment horizontal="right" vertical="center"/>
    </xf>
    <xf numFmtId="3" fontId="44" fillId="2" borderId="7" xfId="0" applyNumberFormat="1" applyFont="1" applyFill="1" applyBorder="1" applyAlignment="1">
      <alignment horizontal="right" vertical="center"/>
    </xf>
    <xf numFmtId="0" fontId="34" fillId="0" borderId="0" xfId="0" applyFont="1" applyBorder="1" applyAlignment="1">
      <alignment horizontal="right" vertical="center"/>
    </xf>
    <xf numFmtId="0" fontId="34" fillId="0" borderId="7" xfId="0" applyFont="1" applyBorder="1" applyAlignment="1">
      <alignment horizontal="right" vertical="center"/>
    </xf>
    <xf numFmtId="0" fontId="50" fillId="3" borderId="6" xfId="0" applyFont="1" applyFill="1" applyBorder="1" applyAlignment="1">
      <alignment horizontal="left" vertical="center"/>
    </xf>
    <xf numFmtId="3" fontId="50" fillId="3" borderId="0" xfId="0" applyNumberFormat="1" applyFont="1" applyFill="1" applyBorder="1" applyAlignment="1">
      <alignment horizontal="right" vertical="center"/>
    </xf>
    <xf numFmtId="3" fontId="50" fillId="3" borderId="7" xfId="0" applyNumberFormat="1" applyFont="1" applyFill="1" applyBorder="1" applyAlignment="1">
      <alignment horizontal="right" vertical="center"/>
    </xf>
    <xf numFmtId="0" fontId="32" fillId="2" borderId="10" xfId="0" applyFont="1" applyFill="1" applyBorder="1"/>
    <xf numFmtId="17" fontId="32" fillId="2" borderId="1" xfId="0" applyNumberFormat="1" applyFont="1" applyFill="1" applyBorder="1" applyAlignment="1">
      <alignment horizontal="right"/>
    </xf>
    <xf numFmtId="17" fontId="32" fillId="2" borderId="11" xfId="0" applyNumberFormat="1" applyFont="1" applyFill="1" applyBorder="1" applyAlignment="1">
      <alignment horizontal="right"/>
    </xf>
    <xf numFmtId="3" fontId="35" fillId="0" borderId="0" xfId="0" applyNumberFormat="1" applyFont="1" applyFill="1" applyBorder="1"/>
    <xf numFmtId="3" fontId="50" fillId="6" borderId="6" xfId="0" applyNumberFormat="1" applyFont="1" applyFill="1" applyBorder="1" applyAlignment="1">
      <alignment vertical="center"/>
    </xf>
    <xf numFmtId="3" fontId="50" fillId="6" borderId="0" xfId="0" applyNumberFormat="1" applyFont="1" applyFill="1" applyBorder="1" applyAlignment="1">
      <alignment vertical="center"/>
    </xf>
    <xf numFmtId="3" fontId="50" fillId="6" borderId="7" xfId="0" applyNumberFormat="1" applyFont="1" applyFill="1" applyBorder="1" applyAlignment="1">
      <alignment vertical="center"/>
    </xf>
    <xf numFmtId="0" fontId="36" fillId="0" borderId="0" xfId="0" applyFont="1" applyAlignment="1"/>
    <xf numFmtId="0" fontId="34" fillId="0" borderId="6" xfId="0" applyFont="1" applyFill="1" applyBorder="1" applyAlignment="1">
      <alignment vertical="center"/>
    </xf>
    <xf numFmtId="3" fontId="34" fillId="0" borderId="0" xfId="0" applyNumberFormat="1" applyFont="1" applyFill="1" applyBorder="1" applyAlignment="1">
      <alignment vertical="center"/>
    </xf>
    <xf numFmtId="0" fontId="34" fillId="5" borderId="6" xfId="0" applyFont="1" applyFill="1" applyBorder="1" applyAlignment="1">
      <alignment vertical="center"/>
    </xf>
    <xf numFmtId="0" fontId="40" fillId="5" borderId="0" xfId="0" applyFont="1" applyFill="1" applyBorder="1" applyAlignment="1">
      <alignment horizontal="center" vertical="center"/>
    </xf>
    <xf numFmtId="3" fontId="34" fillId="5" borderId="0" xfId="0" applyNumberFormat="1" applyFont="1" applyFill="1" applyBorder="1" applyAlignment="1">
      <alignment vertical="center"/>
    </xf>
    <xf numFmtId="3" fontId="34" fillId="5" borderId="7" xfId="0" applyNumberFormat="1" applyFont="1" applyFill="1" applyBorder="1" applyAlignment="1">
      <alignment vertical="center"/>
    </xf>
    <xf numFmtId="165" fontId="28" fillId="0" borderId="0" xfId="23" applyNumberFormat="1" applyFont="1" applyAlignment="1">
      <alignment horizontal="right"/>
    </xf>
    <xf numFmtId="0" fontId="34" fillId="0" borderId="10" xfId="0" applyFont="1" applyFill="1" applyBorder="1" applyAlignment="1">
      <alignment vertical="center"/>
    </xf>
    <xf numFmtId="0" fontId="44" fillId="0" borderId="1" xfId="0" applyFont="1" applyFill="1" applyBorder="1" applyAlignment="1">
      <alignment horizontal="center" vertical="center"/>
    </xf>
    <xf numFmtId="3" fontId="34" fillId="0" borderId="1" xfId="0" applyNumberFormat="1" applyFont="1" applyFill="1" applyBorder="1" applyAlignment="1">
      <alignment vertical="center"/>
    </xf>
    <xf numFmtId="3" fontId="34" fillId="0" borderId="11" xfId="0" applyNumberFormat="1" applyFont="1" applyFill="1" applyBorder="1" applyAlignment="1">
      <alignment vertical="center"/>
    </xf>
    <xf numFmtId="3" fontId="30" fillId="0" borderId="0" xfId="0" applyNumberFormat="1" applyFont="1"/>
    <xf numFmtId="0" fontId="32" fillId="2" borderId="5" xfId="0" applyFont="1" applyFill="1" applyBorder="1" applyAlignment="1">
      <alignment horizontal="right"/>
    </xf>
    <xf numFmtId="3" fontId="34" fillId="0" borderId="6" xfId="0" applyNumberFormat="1" applyFont="1" applyFill="1" applyBorder="1" applyAlignment="1">
      <alignment vertical="center"/>
    </xf>
    <xf numFmtId="3" fontId="44" fillId="0" borderId="0" xfId="0" applyNumberFormat="1" applyFont="1" applyFill="1" applyBorder="1" applyAlignment="1">
      <alignment horizontal="center" vertical="center"/>
    </xf>
    <xf numFmtId="0" fontId="32" fillId="2" borderId="4" xfId="0" applyFont="1" applyFill="1" applyBorder="1" applyAlignment="1">
      <alignment horizontal="left" vertical="center"/>
    </xf>
    <xf numFmtId="0" fontId="32" fillId="2" borderId="6" xfId="0" applyFont="1" applyFill="1" applyBorder="1" applyAlignment="1">
      <alignment horizontal="left" vertical="center"/>
    </xf>
    <xf numFmtId="0" fontId="32" fillId="2" borderId="8" xfId="0" applyFont="1" applyFill="1" applyBorder="1" applyAlignment="1">
      <alignment horizontal="left" vertical="center"/>
    </xf>
    <xf numFmtId="0" fontId="45" fillId="0" borderId="0" xfId="0" applyFont="1" applyAlignment="1">
      <alignment horizontal="center"/>
    </xf>
    <xf numFmtId="0" fontId="30" fillId="2" borderId="8" xfId="0" applyFont="1" applyFill="1" applyBorder="1" applyAlignment="1">
      <alignment horizontal="center"/>
    </xf>
    <xf numFmtId="0" fontId="30" fillId="2" borderId="2" xfId="0" applyFont="1" applyFill="1" applyBorder="1" applyAlignment="1">
      <alignment horizontal="center"/>
    </xf>
    <xf numFmtId="0" fontId="30" fillId="2" borderId="9" xfId="0" applyFont="1" applyFill="1" applyBorder="1" applyAlignment="1">
      <alignment horizontal="center"/>
    </xf>
    <xf numFmtId="0" fontId="36" fillId="0" borderId="8" xfId="0" applyFont="1" applyBorder="1" applyAlignment="1">
      <alignment horizontal="justify" vertical="top" wrapText="1"/>
    </xf>
    <xf numFmtId="0" fontId="36" fillId="0" borderId="2" xfId="0" applyFont="1" applyBorder="1" applyAlignment="1">
      <alignment horizontal="justify" vertical="top" wrapText="1"/>
    </xf>
    <xf numFmtId="0" fontId="36" fillId="0" borderId="9" xfId="0" applyFont="1" applyBorder="1" applyAlignment="1">
      <alignment horizontal="justify" vertical="top" wrapText="1"/>
    </xf>
    <xf numFmtId="0" fontId="30" fillId="2" borderId="10" xfId="0" applyFont="1" applyFill="1" applyBorder="1" applyAlignment="1">
      <alignment horizontal="center"/>
    </xf>
    <xf numFmtId="0" fontId="30" fillId="2" borderId="1" xfId="0" applyFont="1" applyFill="1" applyBorder="1" applyAlignment="1">
      <alignment horizontal="center"/>
    </xf>
    <xf numFmtId="0" fontId="30" fillId="2" borderId="11" xfId="0" applyFont="1" applyFill="1" applyBorder="1" applyAlignment="1">
      <alignment horizontal="center"/>
    </xf>
  </cellXfs>
  <cellStyles count="69">
    <cellStyle name="Comma 2" xfId="23"/>
    <cellStyle name="Comma 2 2" xfId="50"/>
    <cellStyle name="Comma 3" xfId="37"/>
    <cellStyle name="Comma 4" xfId="54"/>
    <cellStyle name="Normal" xfId="0" builtinId="0"/>
    <cellStyle name="Normal 10" xfId="9"/>
    <cellStyle name="Normal 10 2" xfId="22"/>
    <cellStyle name="Normal 10 2 2" xfId="49"/>
    <cellStyle name="Normal 10 3" xfId="36"/>
    <cellStyle name="Normal 11" xfId="10"/>
    <cellStyle name="Normal 11 2" xfId="24"/>
    <cellStyle name="Normal 11 2 2" xfId="51"/>
    <cellStyle name="Normal 11 3" xfId="38"/>
    <cellStyle name="Normal 12" xfId="11"/>
    <cellStyle name="Normal 12 2" xfId="25"/>
    <cellStyle name="Normal 12 2 2" xfId="52"/>
    <cellStyle name="Normal 12 3" xfId="39"/>
    <cellStyle name="Normal 13" xfId="12"/>
    <cellStyle name="Normal 13 2" xfId="40"/>
    <cellStyle name="Normal 14" xfId="13"/>
    <cellStyle name="Normal 15" xfId="26"/>
    <cellStyle name="Normal 16" xfId="27"/>
    <cellStyle name="Normal 17" xfId="53"/>
    <cellStyle name="Normal 18" xfId="55"/>
    <cellStyle name="Normal 19" xfId="56"/>
    <cellStyle name="Normal 2" xfId="1"/>
    <cellStyle name="Normal 2 2" xfId="14"/>
    <cellStyle name="Normal 2 2 2" xfId="41"/>
    <cellStyle name="Normal 2 3" xfId="28"/>
    <cellStyle name="Normal 20" xfId="57"/>
    <cellStyle name="Normal 21" xfId="58"/>
    <cellStyle name="Normal 22" xfId="60"/>
    <cellStyle name="Normal 23" xfId="61"/>
    <cellStyle name="Normal 24" xfId="62"/>
    <cellStyle name="Normal 25" xfId="63"/>
    <cellStyle name="Normal 26" xfId="64"/>
    <cellStyle name="Normal 27" xfId="65"/>
    <cellStyle name="Normal 28" xfId="66"/>
    <cellStyle name="Normal 29" xfId="67"/>
    <cellStyle name="Normal 3" xfId="2"/>
    <cellStyle name="Normal 3 2" xfId="15"/>
    <cellStyle name="Normal 3 2 2" xfId="42"/>
    <cellStyle name="Normal 3 3" xfId="29"/>
    <cellStyle name="Normal 30" xfId="68"/>
    <cellStyle name="Normal 4" xfId="3"/>
    <cellStyle name="Normal 4 2" xfId="16"/>
    <cellStyle name="Normal 4 2 2" xfId="43"/>
    <cellStyle name="Normal 4 3" xfId="30"/>
    <cellStyle name="Normal 5" xfId="4"/>
    <cellStyle name="Normal 5 2" xfId="17"/>
    <cellStyle name="Normal 5 2 2" xfId="44"/>
    <cellStyle name="Normal 5 3" xfId="31"/>
    <cellStyle name="Normal 6" xfId="5"/>
    <cellStyle name="Normal 6 2" xfId="18"/>
    <cellStyle name="Normal 6 2 2" xfId="45"/>
    <cellStyle name="Normal 6 3" xfId="32"/>
    <cellStyle name="Normal 7" xfId="6"/>
    <cellStyle name="Normal 7 2" xfId="19"/>
    <cellStyle name="Normal 7 2 2" xfId="46"/>
    <cellStyle name="Normal 7 3" xfId="33"/>
    <cellStyle name="Normal 8" xfId="7"/>
    <cellStyle name="Normal 8 2" xfId="20"/>
    <cellStyle name="Normal 8 2 2" xfId="47"/>
    <cellStyle name="Normal 8 3" xfId="34"/>
    <cellStyle name="Normal 9" xfId="8"/>
    <cellStyle name="Normal 9 2" xfId="21"/>
    <cellStyle name="Normal 9 2 2" xfId="48"/>
    <cellStyle name="Normal 9 3" xfId="35"/>
    <cellStyle name="Percent" xfId="59" builtinId="5"/>
  </cellStyles>
  <dxfs count="0"/>
  <tableStyles count="0" defaultTableStyle="TableStyleMedium9" defaultPivotStyle="PivotStyleLight16"/>
  <colors>
    <mruColors>
      <color rgb="FFFDE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
  <sheetViews>
    <sheetView zoomScaleNormal="100" workbookViewId="0"/>
  </sheetViews>
  <sheetFormatPr defaultColWidth="8.83203125" defaultRowHeight="12" x14ac:dyDescent="0.2"/>
  <cols>
    <col min="1" max="1" width="32.5" style="24" customWidth="1"/>
    <col min="2" max="2" width="4.33203125" style="1" bestFit="1" customWidth="1"/>
    <col min="3" max="3" width="12" style="2" customWidth="1"/>
    <col min="4" max="4" width="2" style="24" customWidth="1"/>
    <col min="5" max="5" width="12.6640625" style="24" customWidth="1"/>
    <col min="6" max="6" width="2" style="24" customWidth="1"/>
    <col min="7" max="7" width="12.6640625" style="3" customWidth="1"/>
    <col min="8" max="8" width="2" style="3" customWidth="1"/>
    <col min="9" max="9" width="12" style="3" customWidth="1"/>
    <col min="10" max="11" width="12.6640625" style="3" customWidth="1"/>
    <col min="12" max="12" width="8.83203125" style="24"/>
    <col min="13" max="14" width="12.1640625" style="24" bestFit="1" customWidth="1"/>
    <col min="15" max="16384" width="8.83203125" style="24"/>
  </cols>
  <sheetData>
    <row r="1" spans="1:14" s="7" customFormat="1" ht="12" customHeight="1" x14ac:dyDescent="0.2">
      <c r="A1" s="34" t="s">
        <v>46</v>
      </c>
      <c r="B1" s="34"/>
      <c r="C1" s="73"/>
      <c r="D1" s="55"/>
      <c r="E1" s="55"/>
      <c r="F1" s="55"/>
      <c r="G1" s="74"/>
      <c r="H1" s="74"/>
      <c r="I1" s="74"/>
      <c r="J1" s="74"/>
      <c r="K1" s="74"/>
    </row>
    <row r="2" spans="1:14" s="7" customFormat="1" ht="5.0999999999999996" customHeight="1" x14ac:dyDescent="0.2">
      <c r="A2" s="218"/>
      <c r="B2" s="218"/>
      <c r="C2" s="218"/>
      <c r="D2" s="218"/>
      <c r="E2" s="218"/>
      <c r="F2" s="218"/>
      <c r="G2" s="218"/>
      <c r="H2" s="218"/>
      <c r="I2" s="218"/>
      <c r="J2" s="218"/>
      <c r="K2" s="218"/>
    </row>
    <row r="3" spans="1:14" s="7" customFormat="1" ht="12" customHeight="1" x14ac:dyDescent="0.2">
      <c r="A3" s="34" t="s">
        <v>131</v>
      </c>
      <c r="B3" s="34"/>
      <c r="C3" s="73"/>
      <c r="D3" s="55"/>
      <c r="E3" s="55"/>
      <c r="F3" s="55"/>
      <c r="G3" s="74"/>
      <c r="H3" s="74"/>
      <c r="I3" s="74"/>
      <c r="J3" s="74"/>
      <c r="K3" s="74"/>
    </row>
    <row r="4" spans="1:14" s="7" customFormat="1" ht="12" customHeight="1" x14ac:dyDescent="0.2">
      <c r="A4" s="54" t="str">
        <f>UPPER(TEXT(C9,"MMMM YYYY"))</f>
        <v>JANUARY 2020</v>
      </c>
      <c r="B4" s="75"/>
      <c r="C4" s="73"/>
      <c r="D4" s="55"/>
      <c r="E4" s="55"/>
      <c r="F4" s="55"/>
      <c r="G4" s="74"/>
      <c r="H4" s="74"/>
      <c r="I4" s="74"/>
      <c r="J4" s="74"/>
      <c r="K4" s="74"/>
    </row>
    <row r="5" spans="1:14" s="7" customFormat="1" ht="5.0999999999999996" customHeight="1" x14ac:dyDescent="0.2">
      <c r="A5" s="218"/>
      <c r="B5" s="218"/>
      <c r="C5" s="218"/>
      <c r="D5" s="218"/>
      <c r="E5" s="218"/>
      <c r="F5" s="218"/>
      <c r="G5" s="218"/>
      <c r="H5" s="218"/>
      <c r="I5" s="218"/>
      <c r="J5" s="218"/>
      <c r="K5" s="218"/>
    </row>
    <row r="6" spans="1:14" s="7" customFormat="1" ht="12" customHeight="1" x14ac:dyDescent="0.2">
      <c r="A6" s="34" t="s">
        <v>50</v>
      </c>
      <c r="B6" s="34"/>
      <c r="C6" s="73"/>
      <c r="D6" s="55"/>
      <c r="E6" s="55"/>
      <c r="F6" s="55"/>
      <c r="G6" s="76"/>
      <c r="H6" s="76"/>
      <c r="I6" s="76"/>
      <c r="J6" s="76"/>
      <c r="K6" s="76"/>
    </row>
    <row r="7" spans="1:14" s="1" customFormat="1" ht="11.1" customHeight="1" x14ac:dyDescent="0.2">
      <c r="A7" s="215"/>
      <c r="B7" s="168"/>
      <c r="C7" s="169"/>
      <c r="D7" s="168"/>
      <c r="E7" s="170">
        <v>43739</v>
      </c>
      <c r="F7" s="168"/>
      <c r="G7" s="127">
        <f>EDATE(C9,-11)</f>
        <v>43497</v>
      </c>
      <c r="H7" s="127"/>
      <c r="I7" s="126"/>
      <c r="J7" s="127">
        <v>43374</v>
      </c>
      <c r="K7" s="128">
        <f>G7-365</f>
        <v>43132</v>
      </c>
    </row>
    <row r="8" spans="1:14" s="1" customFormat="1" ht="9.9499999999999993" customHeight="1" x14ac:dyDescent="0.2">
      <c r="A8" s="216"/>
      <c r="B8" s="171"/>
      <c r="C8" s="172"/>
      <c r="D8" s="171"/>
      <c r="E8" s="130" t="s">
        <v>93</v>
      </c>
      <c r="F8" s="171"/>
      <c r="G8" s="131" t="s">
        <v>93</v>
      </c>
      <c r="H8" s="131"/>
      <c r="I8" s="130"/>
      <c r="J8" s="130" t="s">
        <v>93</v>
      </c>
      <c r="K8" s="132" t="str">
        <f>+G8</f>
        <v>to</v>
      </c>
    </row>
    <row r="9" spans="1:14" s="1" customFormat="1" ht="11.1" customHeight="1" x14ac:dyDescent="0.2">
      <c r="A9" s="217"/>
      <c r="B9" s="173"/>
      <c r="C9" s="135">
        <v>43831</v>
      </c>
      <c r="D9" s="173"/>
      <c r="E9" s="174">
        <f>C9</f>
        <v>43831</v>
      </c>
      <c r="F9" s="173"/>
      <c r="G9" s="135">
        <f>+C9</f>
        <v>43831</v>
      </c>
      <c r="H9" s="135"/>
      <c r="I9" s="134">
        <f>+C9-365</f>
        <v>43466</v>
      </c>
      <c r="J9" s="134">
        <f>I9</f>
        <v>43466</v>
      </c>
      <c r="K9" s="136">
        <f>C9-365</f>
        <v>43466</v>
      </c>
    </row>
    <row r="10" spans="1:14" s="92" customFormat="1" ht="14.25" customHeight="1" x14ac:dyDescent="0.2">
      <c r="A10" s="146" t="s">
        <v>0</v>
      </c>
      <c r="B10" s="147"/>
      <c r="C10" s="148">
        <f>SUM(C11:C14)</f>
        <v>10289543.3956</v>
      </c>
      <c r="D10" s="175" t="s">
        <v>51</v>
      </c>
      <c r="E10" s="148">
        <f>SUM(E11:E14)</f>
        <v>39526928.443599999</v>
      </c>
      <c r="F10" s="175" t="s">
        <v>51</v>
      </c>
      <c r="G10" s="148">
        <f>SUM(G11:G14)</f>
        <v>129523035.95449999</v>
      </c>
      <c r="H10" s="175" t="s">
        <v>51</v>
      </c>
      <c r="I10" s="148">
        <f>SUM(I11:I14)</f>
        <v>11140325.707699999</v>
      </c>
      <c r="J10" s="148">
        <f>SUM(J11:J14)</f>
        <v>41946135.756899998</v>
      </c>
      <c r="K10" s="149">
        <f>SUM(K11:K14)</f>
        <v>123458439.54700001</v>
      </c>
    </row>
    <row r="11" spans="1:14" s="93" customFormat="1" ht="14.25" customHeight="1" x14ac:dyDescent="0.2">
      <c r="A11" s="150" t="s">
        <v>42</v>
      </c>
      <c r="B11" s="151"/>
      <c r="C11" s="152">
        <v>1171040.2054999999</v>
      </c>
      <c r="D11" s="153"/>
      <c r="E11" s="153">
        <v>5274474.5416000001</v>
      </c>
      <c r="F11" s="153"/>
      <c r="G11" s="152">
        <v>14990042.2457</v>
      </c>
      <c r="H11" s="152"/>
      <c r="I11" s="152">
        <v>1274565.4164</v>
      </c>
      <c r="J11" s="152">
        <v>5245524.0904999999</v>
      </c>
      <c r="K11" s="154">
        <v>14289674.8979</v>
      </c>
      <c r="M11" s="123"/>
      <c r="N11" s="123"/>
    </row>
    <row r="12" spans="1:14" s="93" customFormat="1" ht="14.25" customHeight="1" x14ac:dyDescent="0.2">
      <c r="A12" s="155" t="s">
        <v>43</v>
      </c>
      <c r="B12" s="156"/>
      <c r="C12" s="157">
        <v>2023607.1487</v>
      </c>
      <c r="D12" s="158"/>
      <c r="E12" s="158">
        <v>6462744.1045000004</v>
      </c>
      <c r="F12" s="158"/>
      <c r="G12" s="157">
        <v>27275261.701699998</v>
      </c>
      <c r="H12" s="157"/>
      <c r="I12" s="157">
        <v>2004988.8903999999</v>
      </c>
      <c r="J12" s="157">
        <v>6920763.4844000004</v>
      </c>
      <c r="K12" s="159">
        <v>27422657.764899999</v>
      </c>
    </row>
    <row r="13" spans="1:14" s="93" customFormat="1" ht="14.25" customHeight="1" x14ac:dyDescent="0.2">
      <c r="A13" s="150" t="s">
        <v>44</v>
      </c>
      <c r="B13" s="151"/>
      <c r="C13" s="152">
        <v>3335940.9635000001</v>
      </c>
      <c r="D13" s="153"/>
      <c r="E13" s="153">
        <v>13281011.9955</v>
      </c>
      <c r="F13" s="153"/>
      <c r="G13" s="152">
        <v>40611252.0031</v>
      </c>
      <c r="H13" s="152"/>
      <c r="I13" s="152">
        <v>3586961.5702</v>
      </c>
      <c r="J13" s="152">
        <v>15058165.330800001</v>
      </c>
      <c r="K13" s="154">
        <v>36548450.823399998</v>
      </c>
      <c r="M13" s="124"/>
    </row>
    <row r="14" spans="1:14" s="93" customFormat="1" ht="14.25" customHeight="1" x14ac:dyDescent="0.2">
      <c r="A14" s="160" t="s">
        <v>45</v>
      </c>
      <c r="B14" s="161"/>
      <c r="C14" s="162">
        <v>3758955.0778999999</v>
      </c>
      <c r="D14" s="162"/>
      <c r="E14" s="162">
        <v>14508697.801999999</v>
      </c>
      <c r="F14" s="162"/>
      <c r="G14" s="162">
        <v>46646480.004000001</v>
      </c>
      <c r="H14" s="162"/>
      <c r="I14" s="162">
        <v>4273809.8306999998</v>
      </c>
      <c r="J14" s="162">
        <v>14721682.851199999</v>
      </c>
      <c r="K14" s="163">
        <v>45197656.060800001</v>
      </c>
    </row>
    <row r="15" spans="1:14" s="7" customFormat="1" ht="5.0999999999999996" customHeight="1" x14ac:dyDescent="0.2">
      <c r="A15" s="219"/>
      <c r="B15" s="220"/>
      <c r="C15" s="220"/>
      <c r="D15" s="220"/>
      <c r="E15" s="220"/>
      <c r="F15" s="220"/>
      <c r="G15" s="220"/>
      <c r="H15" s="220"/>
      <c r="I15" s="220"/>
      <c r="J15" s="220"/>
      <c r="K15" s="221"/>
    </row>
    <row r="16" spans="1:14" s="60" customFormat="1" ht="14.25" customHeight="1" x14ac:dyDescent="0.2">
      <c r="A16" s="164" t="s">
        <v>132</v>
      </c>
      <c r="B16" s="176"/>
      <c r="C16" s="166">
        <f>SUM(C17:C59)</f>
        <v>10254096.8706</v>
      </c>
      <c r="D16" s="166"/>
      <c r="E16" s="166">
        <f>SUM(E17:E59)</f>
        <v>39382945.644299999</v>
      </c>
      <c r="F16" s="166"/>
      <c r="G16" s="166">
        <f>SUM(G17:G59)</f>
        <v>128943743.8603</v>
      </c>
      <c r="H16" s="166"/>
      <c r="I16" s="166">
        <f>SUM(I17:I59)</f>
        <v>11105408.027100001</v>
      </c>
      <c r="J16" s="166">
        <f>SUM(J17:J59)</f>
        <v>41801579.054799996</v>
      </c>
      <c r="K16" s="167">
        <f>SUM(K17:K59)</f>
        <v>122884694.53349999</v>
      </c>
    </row>
    <row r="17" spans="1:11" ht="13.7" customHeight="1" x14ac:dyDescent="0.2">
      <c r="A17" s="21" t="s">
        <v>28</v>
      </c>
      <c r="B17" s="25" t="s">
        <v>54</v>
      </c>
      <c r="C17" s="62">
        <v>500</v>
      </c>
      <c r="D17" s="62"/>
      <c r="E17" s="62">
        <v>2000</v>
      </c>
      <c r="F17" s="62"/>
      <c r="G17" s="62">
        <v>8500</v>
      </c>
      <c r="H17" s="62"/>
      <c r="I17" s="62">
        <v>500</v>
      </c>
      <c r="J17" s="62">
        <v>2695.3966999999998</v>
      </c>
      <c r="K17" s="63">
        <v>9823.3966999999993</v>
      </c>
    </row>
    <row r="18" spans="1:11" ht="13.7" customHeight="1" x14ac:dyDescent="0.2">
      <c r="A18" s="20" t="s">
        <v>147</v>
      </c>
      <c r="B18" s="28" t="s">
        <v>55</v>
      </c>
      <c r="C18" s="65">
        <v>3000</v>
      </c>
      <c r="D18" s="65"/>
      <c r="E18" s="65">
        <v>12330.144399999999</v>
      </c>
      <c r="F18" s="65"/>
      <c r="G18" s="22">
        <v>20223.2327</v>
      </c>
      <c r="H18" s="22"/>
      <c r="I18" s="22">
        <v>3119</v>
      </c>
      <c r="J18" s="22">
        <v>15212.7835</v>
      </c>
      <c r="K18" s="19">
        <v>22585.833500000001</v>
      </c>
    </row>
    <row r="19" spans="1:11" ht="13.7" customHeight="1" x14ac:dyDescent="0.2">
      <c r="A19" s="21" t="s">
        <v>26</v>
      </c>
      <c r="B19" s="25" t="s">
        <v>56</v>
      </c>
      <c r="C19" s="62">
        <v>3221639</v>
      </c>
      <c r="D19" s="62"/>
      <c r="E19" s="62">
        <v>13161256.0002</v>
      </c>
      <c r="F19" s="62"/>
      <c r="G19" s="62">
        <v>40307945.734499998</v>
      </c>
      <c r="H19" s="62"/>
      <c r="I19" s="62">
        <v>3472254.6871000002</v>
      </c>
      <c r="J19" s="62">
        <v>15081168.9636</v>
      </c>
      <c r="K19" s="63">
        <v>36134873.946999997</v>
      </c>
    </row>
    <row r="20" spans="1:11" ht="13.7" customHeight="1" x14ac:dyDescent="0.2">
      <c r="A20" s="20" t="s">
        <v>7</v>
      </c>
      <c r="B20" s="28" t="s">
        <v>55</v>
      </c>
      <c r="C20" s="65">
        <v>25000</v>
      </c>
      <c r="D20" s="65"/>
      <c r="E20" s="65">
        <v>90000</v>
      </c>
      <c r="F20" s="65"/>
      <c r="G20" s="22">
        <v>202000</v>
      </c>
      <c r="H20" s="22"/>
      <c r="I20" s="22">
        <v>15000</v>
      </c>
      <c r="J20" s="22">
        <v>67203.675499999998</v>
      </c>
      <c r="K20" s="19">
        <v>185191.45019999999</v>
      </c>
    </row>
    <row r="21" spans="1:11" ht="13.7" customHeight="1" x14ac:dyDescent="0.2">
      <c r="A21" s="21" t="s">
        <v>31</v>
      </c>
      <c r="B21" s="25" t="s">
        <v>57</v>
      </c>
      <c r="C21" s="62">
        <v>15000</v>
      </c>
      <c r="D21" s="62"/>
      <c r="E21" s="62">
        <v>59700</v>
      </c>
      <c r="F21" s="62"/>
      <c r="G21" s="62">
        <v>249073.4166</v>
      </c>
      <c r="H21" s="62"/>
      <c r="I21" s="62">
        <v>16828.9833</v>
      </c>
      <c r="J21" s="62">
        <v>38217.316599999998</v>
      </c>
      <c r="K21" s="63">
        <v>269529.23330000002</v>
      </c>
    </row>
    <row r="22" spans="1:11" ht="13.7" customHeight="1" x14ac:dyDescent="0.2">
      <c r="A22" s="20" t="s">
        <v>49</v>
      </c>
      <c r="B22" s="28" t="s">
        <v>54</v>
      </c>
      <c r="C22" s="65">
        <v>1500</v>
      </c>
      <c r="D22" s="65"/>
      <c r="E22" s="65">
        <v>2000</v>
      </c>
      <c r="F22" s="65"/>
      <c r="G22" s="65">
        <v>38000</v>
      </c>
      <c r="H22" s="65"/>
      <c r="I22" s="65">
        <v>1500</v>
      </c>
      <c r="J22" s="65">
        <v>1500</v>
      </c>
      <c r="K22" s="177">
        <v>37610</v>
      </c>
    </row>
    <row r="23" spans="1:11" ht="13.7" customHeight="1" x14ac:dyDescent="0.2">
      <c r="A23" s="21" t="s">
        <v>4</v>
      </c>
      <c r="B23" s="25" t="s">
        <v>55</v>
      </c>
      <c r="C23" s="62">
        <v>1065415.4887999999</v>
      </c>
      <c r="D23" s="62"/>
      <c r="E23" s="62">
        <v>4826202.8916999996</v>
      </c>
      <c r="F23" s="62"/>
      <c r="G23" s="62">
        <v>13571048.8717</v>
      </c>
      <c r="H23" s="62"/>
      <c r="I23" s="62">
        <v>1166592.2164</v>
      </c>
      <c r="J23" s="62">
        <v>4756705.9839000003</v>
      </c>
      <c r="K23" s="63">
        <v>12917344.5068</v>
      </c>
    </row>
    <row r="24" spans="1:11" ht="13.7" customHeight="1" x14ac:dyDescent="0.2">
      <c r="A24" s="200" t="s">
        <v>8</v>
      </c>
      <c r="B24" s="28" t="s">
        <v>55</v>
      </c>
      <c r="C24" s="201">
        <v>50006.3586</v>
      </c>
      <c r="D24" s="201"/>
      <c r="E24" s="201">
        <v>91211.078599999993</v>
      </c>
      <c r="F24" s="201"/>
      <c r="G24" s="201">
        <v>1034799.5313</v>
      </c>
      <c r="H24" s="201"/>
      <c r="I24" s="201">
        <v>54351.188699999999</v>
      </c>
      <c r="J24" s="201">
        <v>148068.3806</v>
      </c>
      <c r="K24" s="82">
        <v>1188334.0545999999</v>
      </c>
    </row>
    <row r="25" spans="1:11" ht="13.7" customHeight="1" x14ac:dyDescent="0.2">
      <c r="A25" s="202" t="s">
        <v>146</v>
      </c>
      <c r="B25" s="203" t="s">
        <v>54</v>
      </c>
      <c r="C25" s="204">
        <v>140521.0166</v>
      </c>
      <c r="D25" s="204"/>
      <c r="E25" s="204">
        <v>558152.76659999997</v>
      </c>
      <c r="F25" s="204"/>
      <c r="G25" s="204">
        <v>1982017.0665</v>
      </c>
      <c r="H25" s="204"/>
      <c r="I25" s="204">
        <v>106780.73330000001</v>
      </c>
      <c r="J25" s="204">
        <v>528478.66669999994</v>
      </c>
      <c r="K25" s="205">
        <v>1553461.8998</v>
      </c>
    </row>
    <row r="26" spans="1:11" ht="13.7" customHeight="1" x14ac:dyDescent="0.2">
      <c r="A26" s="200" t="s">
        <v>9</v>
      </c>
      <c r="B26" s="28" t="s">
        <v>55</v>
      </c>
      <c r="C26" s="201">
        <v>1500</v>
      </c>
      <c r="D26" s="201"/>
      <c r="E26" s="201">
        <v>5500</v>
      </c>
      <c r="F26" s="201"/>
      <c r="G26" s="201">
        <v>17100</v>
      </c>
      <c r="H26" s="201"/>
      <c r="I26" s="201">
        <v>1000</v>
      </c>
      <c r="J26" s="201">
        <v>7109.0165999999999</v>
      </c>
      <c r="K26" s="82">
        <v>32769.6967</v>
      </c>
    </row>
    <row r="27" spans="1:11" ht="13.7" customHeight="1" x14ac:dyDescent="0.2">
      <c r="A27" s="202" t="s">
        <v>148</v>
      </c>
      <c r="B27" s="203" t="s">
        <v>57</v>
      </c>
      <c r="C27" s="204">
        <v>12000</v>
      </c>
      <c r="D27" s="204"/>
      <c r="E27" s="204">
        <v>37999.996700000003</v>
      </c>
      <c r="F27" s="204"/>
      <c r="G27" s="84">
        <v>190395.04610000001</v>
      </c>
      <c r="H27" s="84"/>
      <c r="I27" s="84">
        <v>11530.999900000001</v>
      </c>
      <c r="J27" s="84">
        <v>44747.666599999997</v>
      </c>
      <c r="K27" s="85">
        <v>186200.6666</v>
      </c>
    </row>
    <row r="28" spans="1:11" ht="13.7" customHeight="1" x14ac:dyDescent="0.2">
      <c r="A28" s="20" t="s">
        <v>11</v>
      </c>
      <c r="B28" s="28" t="s">
        <v>56</v>
      </c>
      <c r="C28" s="65">
        <v>25621.35</v>
      </c>
      <c r="D28" s="65"/>
      <c r="E28" s="65">
        <v>174142.80559999999</v>
      </c>
      <c r="F28" s="65"/>
      <c r="G28" s="22">
        <v>513874.71</v>
      </c>
      <c r="H28" s="22"/>
      <c r="I28" s="22">
        <v>18013.496800000001</v>
      </c>
      <c r="J28" s="22">
        <v>144849.87940000001</v>
      </c>
      <c r="K28" s="19">
        <v>449285.43819999998</v>
      </c>
    </row>
    <row r="29" spans="1:11" ht="13.7" customHeight="1" x14ac:dyDescent="0.2">
      <c r="A29" s="21" t="s">
        <v>12</v>
      </c>
      <c r="B29" s="25" t="s">
        <v>55</v>
      </c>
      <c r="C29" s="62">
        <v>25598.063699999999</v>
      </c>
      <c r="D29" s="62"/>
      <c r="E29" s="62">
        <v>57761.537600000003</v>
      </c>
      <c r="F29" s="62"/>
      <c r="G29" s="62">
        <v>536386.62280000001</v>
      </c>
      <c r="H29" s="62"/>
      <c r="I29" s="62">
        <v>35044.835500000001</v>
      </c>
      <c r="J29" s="62">
        <v>81297.731599999999</v>
      </c>
      <c r="K29" s="63">
        <v>585942.24430000002</v>
      </c>
    </row>
    <row r="30" spans="1:11" ht="13.7" customHeight="1" x14ac:dyDescent="0.2">
      <c r="A30" s="20" t="s">
        <v>27</v>
      </c>
      <c r="B30" s="28" t="s">
        <v>55</v>
      </c>
      <c r="C30" s="29">
        <v>240195.26329999999</v>
      </c>
      <c r="D30" s="29"/>
      <c r="E30" s="29">
        <v>1166876.5133</v>
      </c>
      <c r="F30" s="29"/>
      <c r="G30" s="30">
        <v>3980541.27</v>
      </c>
      <c r="H30" s="30"/>
      <c r="I30" s="30">
        <v>180903.76670000001</v>
      </c>
      <c r="J30" s="30">
        <v>987558.65</v>
      </c>
      <c r="K30" s="31">
        <v>3536125.8531999998</v>
      </c>
    </row>
    <row r="31" spans="1:11" ht="13.7" customHeight="1" x14ac:dyDescent="0.2">
      <c r="A31" s="21" t="s">
        <v>32</v>
      </c>
      <c r="B31" s="25" t="s">
        <v>54</v>
      </c>
      <c r="C31" s="26">
        <v>0</v>
      </c>
      <c r="D31" s="26"/>
      <c r="E31" s="26">
        <v>0</v>
      </c>
      <c r="F31" s="26"/>
      <c r="G31" s="26">
        <v>0</v>
      </c>
      <c r="H31" s="26"/>
      <c r="I31" s="26">
        <v>0</v>
      </c>
      <c r="J31" s="26">
        <v>2.5365000000000002</v>
      </c>
      <c r="K31" s="27">
        <v>15.9672</v>
      </c>
    </row>
    <row r="32" spans="1:11" ht="13.7" customHeight="1" x14ac:dyDescent="0.2">
      <c r="A32" s="20" t="s">
        <v>29</v>
      </c>
      <c r="B32" s="28" t="s">
        <v>54</v>
      </c>
      <c r="C32" s="29">
        <v>1000</v>
      </c>
      <c r="D32" s="29"/>
      <c r="E32" s="29">
        <v>2726.3944999999999</v>
      </c>
      <c r="F32" s="29"/>
      <c r="G32" s="29">
        <v>11226.1428</v>
      </c>
      <c r="H32" s="29"/>
      <c r="I32" s="29">
        <v>864.06299999999999</v>
      </c>
      <c r="J32" s="29">
        <v>4245.7443999999996</v>
      </c>
      <c r="K32" s="32">
        <v>12115.006100000001</v>
      </c>
    </row>
    <row r="33" spans="1:11" ht="13.7" customHeight="1" x14ac:dyDescent="0.2">
      <c r="A33" s="21" t="s">
        <v>13</v>
      </c>
      <c r="B33" s="25" t="s">
        <v>55</v>
      </c>
      <c r="C33" s="26">
        <v>225000</v>
      </c>
      <c r="D33" s="26"/>
      <c r="E33" s="26">
        <v>506567.49410000001</v>
      </c>
      <c r="F33" s="26"/>
      <c r="G33" s="26">
        <v>3614514.4690999999</v>
      </c>
      <c r="H33" s="26"/>
      <c r="I33" s="26">
        <v>223673.52239999999</v>
      </c>
      <c r="J33" s="26">
        <v>498787.3567</v>
      </c>
      <c r="K33" s="27">
        <v>3319900.3264000001</v>
      </c>
    </row>
    <row r="34" spans="1:11" ht="13.7" customHeight="1" x14ac:dyDescent="0.2">
      <c r="A34" s="20" t="s">
        <v>14</v>
      </c>
      <c r="B34" s="28" t="s">
        <v>55</v>
      </c>
      <c r="C34" s="29">
        <v>693693.3</v>
      </c>
      <c r="D34" s="29"/>
      <c r="E34" s="29">
        <v>1215448.4227</v>
      </c>
      <c r="F34" s="29"/>
      <c r="G34" s="30">
        <v>6842166.9199999999</v>
      </c>
      <c r="H34" s="30"/>
      <c r="I34" s="30">
        <v>616090.98730000004</v>
      </c>
      <c r="J34" s="30">
        <v>1185161.7635999999</v>
      </c>
      <c r="K34" s="31">
        <v>6872332.7248999998</v>
      </c>
    </row>
    <row r="35" spans="1:11" ht="13.7" customHeight="1" x14ac:dyDescent="0.2">
      <c r="A35" s="21" t="s">
        <v>15</v>
      </c>
      <c r="B35" s="25" t="s">
        <v>56</v>
      </c>
      <c r="C35" s="26">
        <v>349043.3762</v>
      </c>
      <c r="D35" s="26"/>
      <c r="E35" s="26">
        <v>1414553.7805000001</v>
      </c>
      <c r="F35" s="26"/>
      <c r="G35" s="26">
        <v>5893404.5780999996</v>
      </c>
      <c r="H35" s="26"/>
      <c r="I35" s="26">
        <v>483499.95</v>
      </c>
      <c r="J35" s="26">
        <v>1543541.2359</v>
      </c>
      <c r="K35" s="27">
        <v>6033366.3477999996</v>
      </c>
    </row>
    <row r="36" spans="1:11" ht="13.7" customHeight="1" x14ac:dyDescent="0.2">
      <c r="A36" s="20" t="s">
        <v>30</v>
      </c>
      <c r="B36" s="28" t="s">
        <v>57</v>
      </c>
      <c r="C36" s="29">
        <v>511899.65029999998</v>
      </c>
      <c r="D36" s="29"/>
      <c r="E36" s="29">
        <v>1989237.8474000001</v>
      </c>
      <c r="F36" s="29"/>
      <c r="G36" s="30">
        <v>7375579.9990999997</v>
      </c>
      <c r="H36" s="30"/>
      <c r="I36" s="30">
        <v>391103.32449999999</v>
      </c>
      <c r="J36" s="30">
        <v>1065012.4413999999</v>
      </c>
      <c r="K36" s="31">
        <v>4484990.1677999999</v>
      </c>
    </row>
    <row r="37" spans="1:11" ht="13.7" customHeight="1" x14ac:dyDescent="0.2">
      <c r="A37" s="21" t="s">
        <v>5</v>
      </c>
      <c r="B37" s="25" t="s">
        <v>55</v>
      </c>
      <c r="C37" s="26">
        <v>40000</v>
      </c>
      <c r="D37" s="26"/>
      <c r="E37" s="26">
        <v>203000</v>
      </c>
      <c r="F37" s="26"/>
      <c r="G37" s="26">
        <v>817397.73069999996</v>
      </c>
      <c r="H37" s="26"/>
      <c r="I37" s="26">
        <v>46708.133300000001</v>
      </c>
      <c r="J37" s="26">
        <v>229021.82490000001</v>
      </c>
      <c r="K37" s="27">
        <v>766017.38119999995</v>
      </c>
    </row>
    <row r="38" spans="1:11" ht="13.7" customHeight="1" x14ac:dyDescent="0.2">
      <c r="A38" s="20" t="s">
        <v>94</v>
      </c>
      <c r="B38" s="64" t="s">
        <v>54</v>
      </c>
      <c r="C38" s="65">
        <v>500</v>
      </c>
      <c r="D38" s="65"/>
      <c r="E38" s="65">
        <v>700</v>
      </c>
      <c r="F38" s="65"/>
      <c r="G38" s="22">
        <v>2150</v>
      </c>
      <c r="H38" s="65"/>
      <c r="I38" s="22">
        <v>500</v>
      </c>
      <c r="J38" s="22">
        <v>853.33330000000001</v>
      </c>
      <c r="K38" s="82">
        <v>8233.3333000000002</v>
      </c>
    </row>
    <row r="39" spans="1:11" ht="13.7" customHeight="1" x14ac:dyDescent="0.2">
      <c r="A39" s="21" t="s">
        <v>140</v>
      </c>
      <c r="B39" s="61" t="s">
        <v>54</v>
      </c>
      <c r="C39" s="62">
        <v>4000</v>
      </c>
      <c r="D39" s="62"/>
      <c r="E39" s="62">
        <v>11500</v>
      </c>
      <c r="F39" s="62"/>
      <c r="G39" s="62">
        <v>44500</v>
      </c>
      <c r="H39" s="62"/>
      <c r="I39" s="62">
        <v>4000</v>
      </c>
      <c r="J39" s="62">
        <v>5027.6581999999999</v>
      </c>
      <c r="K39" s="63">
        <v>9088.7688999999991</v>
      </c>
    </row>
    <row r="40" spans="1:11" ht="13.7" customHeight="1" x14ac:dyDescent="0.2">
      <c r="A40" s="20" t="s">
        <v>17</v>
      </c>
      <c r="B40" s="64" t="s">
        <v>55</v>
      </c>
      <c r="C40" s="65">
        <v>2500</v>
      </c>
      <c r="D40" s="65"/>
      <c r="E40" s="65">
        <v>4500</v>
      </c>
      <c r="F40" s="65"/>
      <c r="G40" s="22">
        <v>13200</v>
      </c>
      <c r="H40" s="65"/>
      <c r="I40" s="22">
        <v>2500</v>
      </c>
      <c r="J40" s="22">
        <v>5037.3985000000002</v>
      </c>
      <c r="K40" s="82">
        <v>11872.521500000001</v>
      </c>
    </row>
    <row r="41" spans="1:11" ht="13.7" customHeight="1" x14ac:dyDescent="0.2">
      <c r="A41" s="21" t="s">
        <v>18</v>
      </c>
      <c r="B41" s="61" t="s">
        <v>55</v>
      </c>
      <c r="C41" s="62">
        <v>225000.00090000001</v>
      </c>
      <c r="D41" s="62"/>
      <c r="E41" s="62">
        <v>652178.16249999998</v>
      </c>
      <c r="F41" s="62"/>
      <c r="G41" s="62">
        <v>2578057.8786999998</v>
      </c>
      <c r="H41" s="62"/>
      <c r="I41" s="62">
        <v>246289.5827</v>
      </c>
      <c r="J41" s="62">
        <v>750821.52249999996</v>
      </c>
      <c r="K41" s="63">
        <v>2903598.8295</v>
      </c>
    </row>
    <row r="42" spans="1:11" ht="13.7" customHeight="1" x14ac:dyDescent="0.2">
      <c r="A42" s="20" t="s">
        <v>144</v>
      </c>
      <c r="B42" s="64" t="s">
        <v>55</v>
      </c>
      <c r="C42" s="65">
        <v>95.758300000000006</v>
      </c>
      <c r="D42" s="65"/>
      <c r="E42" s="65">
        <v>290.5025</v>
      </c>
      <c r="F42" s="65"/>
      <c r="G42" s="22">
        <v>1378.5192</v>
      </c>
      <c r="H42" s="65"/>
      <c r="I42" s="22">
        <v>100</v>
      </c>
      <c r="J42" s="22">
        <v>503.21519999999998</v>
      </c>
      <c r="K42" s="82">
        <v>1873.3879999999999</v>
      </c>
    </row>
    <row r="43" spans="1:11" ht="13.7" customHeight="1" x14ac:dyDescent="0.2">
      <c r="A43" s="21" t="s">
        <v>19</v>
      </c>
      <c r="B43" s="104" t="s">
        <v>55</v>
      </c>
      <c r="C43" s="62">
        <v>250000</v>
      </c>
      <c r="D43" s="62"/>
      <c r="E43" s="62">
        <v>525000</v>
      </c>
      <c r="F43" s="62"/>
      <c r="G43" s="62">
        <v>3014105.8258000002</v>
      </c>
      <c r="H43" s="62"/>
      <c r="I43" s="62">
        <v>162466.75750000001</v>
      </c>
      <c r="J43" s="62">
        <v>321173.6728</v>
      </c>
      <c r="K43" s="63">
        <v>2314636.2716000001</v>
      </c>
    </row>
    <row r="44" spans="1:11" ht="13.7" customHeight="1" x14ac:dyDescent="0.2">
      <c r="A44" s="20" t="s">
        <v>20</v>
      </c>
      <c r="B44" s="64" t="s">
        <v>55</v>
      </c>
      <c r="C44" s="65">
        <v>2000</v>
      </c>
      <c r="D44" s="65"/>
      <c r="E44" s="65">
        <v>6350.8026</v>
      </c>
      <c r="F44" s="65"/>
      <c r="G44" s="22">
        <v>50541.229800000001</v>
      </c>
      <c r="H44" s="65"/>
      <c r="I44" s="22">
        <v>840.87909999999999</v>
      </c>
      <c r="J44" s="22">
        <v>18111.649700000002</v>
      </c>
      <c r="K44" s="82">
        <v>45582.705199999997</v>
      </c>
    </row>
    <row r="45" spans="1:11" ht="13.7" customHeight="1" x14ac:dyDescent="0.2">
      <c r="A45" s="21" t="s">
        <v>21</v>
      </c>
      <c r="B45" s="61" t="s">
        <v>56</v>
      </c>
      <c r="C45" s="62">
        <v>40000</v>
      </c>
      <c r="D45" s="62"/>
      <c r="E45" s="62">
        <v>276565.3333</v>
      </c>
      <c r="F45" s="62"/>
      <c r="G45" s="62">
        <v>823656.05889999995</v>
      </c>
      <c r="H45" s="62"/>
      <c r="I45" s="62">
        <v>48257.333299999998</v>
      </c>
      <c r="J45" s="62">
        <v>317030.03909999999</v>
      </c>
      <c r="K45" s="63">
        <v>888981.34169999999</v>
      </c>
    </row>
    <row r="46" spans="1:11" ht="13.7" customHeight="1" x14ac:dyDescent="0.2">
      <c r="A46" s="20" t="s">
        <v>22</v>
      </c>
      <c r="B46" s="64" t="s">
        <v>55</v>
      </c>
      <c r="C46" s="65">
        <v>175000</v>
      </c>
      <c r="D46" s="65"/>
      <c r="E46" s="65">
        <v>1683843.0593000001</v>
      </c>
      <c r="F46" s="65"/>
      <c r="G46" s="22">
        <v>3655919.7524999999</v>
      </c>
      <c r="H46" s="65"/>
      <c r="I46" s="22">
        <v>261123.1</v>
      </c>
      <c r="J46" s="22">
        <v>2016409.5477</v>
      </c>
      <c r="K46" s="82">
        <v>4066840.2784000002</v>
      </c>
    </row>
    <row r="47" spans="1:11" ht="13.7" customHeight="1" x14ac:dyDescent="0.2">
      <c r="A47" s="21" t="s">
        <v>34</v>
      </c>
      <c r="B47" s="25" t="s">
        <v>54</v>
      </c>
      <c r="C47" s="26">
        <v>117.9534</v>
      </c>
      <c r="D47" s="26"/>
      <c r="E47" s="26">
        <v>1701.7064</v>
      </c>
      <c r="F47" s="26"/>
      <c r="G47" s="26">
        <v>6427.5221000000001</v>
      </c>
      <c r="H47" s="26"/>
      <c r="I47" s="26">
        <v>776.44680000000005</v>
      </c>
      <c r="J47" s="26">
        <v>2491.6469000000002</v>
      </c>
      <c r="K47" s="27">
        <v>4749.5208000000002</v>
      </c>
    </row>
    <row r="48" spans="1:11" ht="13.7" customHeight="1" x14ac:dyDescent="0.2">
      <c r="A48" s="20" t="s">
        <v>23</v>
      </c>
      <c r="B48" s="64" t="s">
        <v>55</v>
      </c>
      <c r="C48" s="65">
        <v>20000</v>
      </c>
      <c r="D48" s="65"/>
      <c r="E48" s="65">
        <v>151721.0834</v>
      </c>
      <c r="F48" s="65"/>
      <c r="G48" s="22">
        <v>390588.65250000003</v>
      </c>
      <c r="H48" s="65"/>
      <c r="I48" s="22">
        <v>18274.6417</v>
      </c>
      <c r="J48" s="22">
        <v>135125.67499999999</v>
      </c>
      <c r="K48" s="82">
        <v>347884.32909999997</v>
      </c>
    </row>
    <row r="49" spans="1:11" ht="13.7" customHeight="1" x14ac:dyDescent="0.2">
      <c r="A49" s="21" t="s">
        <v>130</v>
      </c>
      <c r="B49" s="61" t="s">
        <v>54</v>
      </c>
      <c r="C49" s="62">
        <v>1200</v>
      </c>
      <c r="D49" s="62"/>
      <c r="E49" s="62">
        <v>5700</v>
      </c>
      <c r="F49" s="62"/>
      <c r="G49" s="62">
        <v>27700</v>
      </c>
      <c r="H49" s="62"/>
      <c r="I49" s="62">
        <v>1200</v>
      </c>
      <c r="J49" s="62">
        <v>5990.0992999999999</v>
      </c>
      <c r="K49" s="63">
        <v>26703.6253</v>
      </c>
    </row>
    <row r="50" spans="1:11" ht="13.7" customHeight="1" x14ac:dyDescent="0.2">
      <c r="A50" s="20" t="s">
        <v>6</v>
      </c>
      <c r="B50" s="64" t="s">
        <v>56</v>
      </c>
      <c r="C50" s="65">
        <v>98137.516699999993</v>
      </c>
      <c r="D50" s="65"/>
      <c r="E50" s="65">
        <v>393170.43310000002</v>
      </c>
      <c r="F50" s="65"/>
      <c r="G50" s="22">
        <v>1066321.2866</v>
      </c>
      <c r="H50" s="65"/>
      <c r="I50" s="22">
        <v>101030.51669999999</v>
      </c>
      <c r="J50" s="22">
        <v>399539.84659999999</v>
      </c>
      <c r="K50" s="82">
        <v>890716.36970000004</v>
      </c>
    </row>
    <row r="51" spans="1:11" ht="13.7" customHeight="1" x14ac:dyDescent="0.2">
      <c r="A51" s="21" t="s">
        <v>35</v>
      </c>
      <c r="B51" s="61" t="s">
        <v>57</v>
      </c>
      <c r="C51" s="62">
        <v>9777.49</v>
      </c>
      <c r="D51" s="62"/>
      <c r="E51" s="62">
        <v>60925.718500000003</v>
      </c>
      <c r="F51" s="62"/>
      <c r="G51" s="62">
        <v>172493.40270000001</v>
      </c>
      <c r="H51" s="62"/>
      <c r="I51" s="62">
        <v>11582.780500000001</v>
      </c>
      <c r="J51" s="62">
        <v>68439.210099999997</v>
      </c>
      <c r="K51" s="63">
        <v>249931.60980000001</v>
      </c>
    </row>
    <row r="52" spans="1:11" ht="13.7" customHeight="1" x14ac:dyDescent="0.2">
      <c r="A52" s="20" t="s">
        <v>95</v>
      </c>
      <c r="B52" s="64" t="s">
        <v>55</v>
      </c>
      <c r="C52" s="65">
        <v>1684.2833000000001</v>
      </c>
      <c r="D52" s="65"/>
      <c r="E52" s="65">
        <v>33929.166700000002</v>
      </c>
      <c r="F52" s="65"/>
      <c r="G52" s="22">
        <v>117306.5001</v>
      </c>
      <c r="H52" s="65"/>
      <c r="I52" s="22">
        <v>1575.5</v>
      </c>
      <c r="J52" s="22">
        <v>48142.033300000003</v>
      </c>
      <c r="K52" s="82">
        <v>126933.9667</v>
      </c>
    </row>
    <row r="53" spans="1:11" ht="13.7" customHeight="1" x14ac:dyDescent="0.2">
      <c r="A53" s="21" t="s">
        <v>33</v>
      </c>
      <c r="B53" s="61" t="s">
        <v>54</v>
      </c>
      <c r="C53" s="62">
        <v>1200</v>
      </c>
      <c r="D53" s="62"/>
      <c r="E53" s="62">
        <v>5700</v>
      </c>
      <c r="F53" s="62"/>
      <c r="G53" s="62">
        <v>59654.883300000001</v>
      </c>
      <c r="H53" s="62"/>
      <c r="I53" s="62">
        <v>633.6</v>
      </c>
      <c r="J53" s="62">
        <v>5054.2332999999999</v>
      </c>
      <c r="K53" s="63">
        <v>111357.95</v>
      </c>
    </row>
    <row r="54" spans="1:11" ht="13.7" customHeight="1" x14ac:dyDescent="0.2">
      <c r="A54" s="20" t="s">
        <v>36</v>
      </c>
      <c r="B54" s="64" t="s">
        <v>57</v>
      </c>
      <c r="C54" s="65">
        <v>469951</v>
      </c>
      <c r="D54" s="65"/>
      <c r="E54" s="65">
        <v>1617252</v>
      </c>
      <c r="F54" s="65"/>
      <c r="G54" s="22">
        <v>4600997</v>
      </c>
      <c r="H54" s="65"/>
      <c r="I54" s="22">
        <v>395097</v>
      </c>
      <c r="J54" s="22">
        <v>1470219</v>
      </c>
      <c r="K54" s="82">
        <v>4216349</v>
      </c>
    </row>
    <row r="55" spans="1:11" ht="13.7" customHeight="1" x14ac:dyDescent="0.2">
      <c r="A55" s="21" t="s">
        <v>145</v>
      </c>
      <c r="B55" s="61" t="s">
        <v>55</v>
      </c>
      <c r="C55" s="62">
        <v>0</v>
      </c>
      <c r="D55" s="62"/>
      <c r="E55" s="62">
        <v>0</v>
      </c>
      <c r="F55" s="62"/>
      <c r="G55" s="62">
        <v>0</v>
      </c>
      <c r="H55" s="62"/>
      <c r="I55" s="62">
        <v>0</v>
      </c>
      <c r="J55" s="62">
        <v>260.21910000000003</v>
      </c>
      <c r="K55" s="63">
        <v>71742.273799999995</v>
      </c>
    </row>
    <row r="56" spans="1:11" ht="13.7" customHeight="1" x14ac:dyDescent="0.2">
      <c r="A56" s="20" t="s">
        <v>149</v>
      </c>
      <c r="B56" s="64" t="s">
        <v>54</v>
      </c>
      <c r="C56" s="65">
        <v>2300000.0005000001</v>
      </c>
      <c r="D56" s="65"/>
      <c r="E56" s="65">
        <v>8350000.0021000002</v>
      </c>
      <c r="F56" s="65"/>
      <c r="G56" s="22">
        <v>25050000.006099999</v>
      </c>
      <c r="H56" s="65"/>
      <c r="I56" s="22">
        <v>3000000.0005999999</v>
      </c>
      <c r="J56" s="22">
        <v>9774074.2060000002</v>
      </c>
      <c r="K56" s="82">
        <v>27917682.648899999</v>
      </c>
    </row>
    <row r="57" spans="1:11" ht="13.7" customHeight="1" x14ac:dyDescent="0.2">
      <c r="A57" s="21" t="s">
        <v>96</v>
      </c>
      <c r="B57" s="61" t="s">
        <v>55</v>
      </c>
      <c r="C57" s="62">
        <v>3500</v>
      </c>
      <c r="D57" s="62"/>
      <c r="E57" s="62">
        <v>15000</v>
      </c>
      <c r="F57" s="62"/>
      <c r="G57" s="62">
        <v>41000</v>
      </c>
      <c r="H57" s="62"/>
      <c r="I57" s="62">
        <v>3000</v>
      </c>
      <c r="J57" s="62">
        <v>15073.477800000001</v>
      </c>
      <c r="K57" s="63">
        <v>42148.110200000003</v>
      </c>
    </row>
    <row r="58" spans="1:11" ht="13.7" customHeight="1" x14ac:dyDescent="0.2">
      <c r="A58" s="20" t="s">
        <v>24</v>
      </c>
      <c r="B58" s="64" t="s">
        <v>55</v>
      </c>
      <c r="C58" s="65">
        <v>1000</v>
      </c>
      <c r="D58" s="65"/>
      <c r="E58" s="65">
        <v>7000</v>
      </c>
      <c r="F58" s="65"/>
      <c r="G58" s="22">
        <v>15600</v>
      </c>
      <c r="H58" s="65"/>
      <c r="I58" s="22">
        <v>500</v>
      </c>
      <c r="J58" s="22">
        <v>7546.8969999999999</v>
      </c>
      <c r="K58" s="82">
        <v>24866.239000000001</v>
      </c>
    </row>
    <row r="59" spans="1:11" ht="13.7" customHeight="1" x14ac:dyDescent="0.2">
      <c r="A59" s="21" t="s">
        <v>25</v>
      </c>
      <c r="B59" s="61" t="s">
        <v>55</v>
      </c>
      <c r="C59" s="62">
        <v>300</v>
      </c>
      <c r="D59" s="62"/>
      <c r="E59" s="62">
        <v>3250</v>
      </c>
      <c r="F59" s="62"/>
      <c r="G59" s="62">
        <v>5950</v>
      </c>
      <c r="H59" s="62"/>
      <c r="I59" s="62">
        <v>300</v>
      </c>
      <c r="J59" s="62">
        <v>4067.4587000000001</v>
      </c>
      <c r="K59" s="63">
        <v>5105.3098</v>
      </c>
    </row>
    <row r="60" spans="1:11" s="95" customFormat="1" ht="5.0999999999999996" customHeight="1" x14ac:dyDescent="0.2">
      <c r="A60" s="207"/>
      <c r="B60" s="208"/>
      <c r="C60" s="209"/>
      <c r="D60" s="209"/>
      <c r="E60" s="209"/>
      <c r="F60" s="209"/>
      <c r="G60" s="209"/>
      <c r="H60" s="209"/>
      <c r="I60" s="209"/>
      <c r="J60" s="209"/>
      <c r="K60" s="210"/>
    </row>
    <row r="61" spans="1:11" s="23" customFormat="1" ht="14.25" customHeight="1" x14ac:dyDescent="0.25">
      <c r="A61" s="196" t="s">
        <v>133</v>
      </c>
      <c r="B61" s="197"/>
      <c r="C61" s="197">
        <f>+C62+C63+C64</f>
        <v>35446.525000000001</v>
      </c>
      <c r="D61" s="197"/>
      <c r="E61" s="197">
        <f>SUM(E62:E64)</f>
        <v>143982.79930000001</v>
      </c>
      <c r="F61" s="197"/>
      <c r="G61" s="197">
        <f>+G62+G63+G64</f>
        <v>579292.09419999993</v>
      </c>
      <c r="H61" s="197"/>
      <c r="I61" s="197">
        <f>+I62+I63+I64</f>
        <v>34917.6806</v>
      </c>
      <c r="J61" s="197">
        <f>+J62+J63+J64</f>
        <v>144556.70209999999</v>
      </c>
      <c r="K61" s="198">
        <f>+K62+K63+K64</f>
        <v>573745.0135</v>
      </c>
    </row>
    <row r="62" spans="1:11" ht="13.7" customHeight="1" x14ac:dyDescent="0.2">
      <c r="A62" s="112" t="s">
        <v>10</v>
      </c>
      <c r="B62" s="61" t="s">
        <v>55</v>
      </c>
      <c r="C62" s="113">
        <v>1333.9945</v>
      </c>
      <c r="D62" s="113"/>
      <c r="E62" s="113">
        <v>8436.1126000000004</v>
      </c>
      <c r="F62" s="113"/>
      <c r="G62" s="113">
        <v>27711.052500000002</v>
      </c>
      <c r="H62" s="113"/>
      <c r="I62" s="113">
        <v>1220.4041</v>
      </c>
      <c r="J62" s="113">
        <v>7164.7727999999997</v>
      </c>
      <c r="K62" s="114">
        <v>32248.579399999999</v>
      </c>
    </row>
    <row r="63" spans="1:11" s="95" customFormat="1" ht="13.7" customHeight="1" x14ac:dyDescent="0.2">
      <c r="A63" s="213" t="s">
        <v>16</v>
      </c>
      <c r="B63" s="214" t="s">
        <v>55</v>
      </c>
      <c r="C63" s="201">
        <v>562.53049999999996</v>
      </c>
      <c r="D63" s="201"/>
      <c r="E63" s="201">
        <v>3001.6867000000002</v>
      </c>
      <c r="F63" s="201"/>
      <c r="G63" s="201">
        <v>9646.4416999999994</v>
      </c>
      <c r="H63" s="201"/>
      <c r="I63" s="201">
        <v>321.40980000000002</v>
      </c>
      <c r="J63" s="201">
        <v>2209.5740999999998</v>
      </c>
      <c r="K63" s="82">
        <v>9682.7564000000002</v>
      </c>
    </row>
    <row r="64" spans="1:11" s="95" customFormat="1" ht="13.7" customHeight="1" x14ac:dyDescent="0.2">
      <c r="A64" s="115" t="s">
        <v>134</v>
      </c>
      <c r="B64" s="116"/>
      <c r="C64" s="117">
        <v>33550</v>
      </c>
      <c r="D64" s="117"/>
      <c r="E64" s="117">
        <v>132545</v>
      </c>
      <c r="F64" s="117"/>
      <c r="G64" s="117">
        <v>541934.6</v>
      </c>
      <c r="H64" s="117"/>
      <c r="I64" s="117">
        <v>33375.866699999999</v>
      </c>
      <c r="J64" s="117">
        <v>135182.35519999999</v>
      </c>
      <c r="K64" s="118">
        <v>531813.6777</v>
      </c>
    </row>
    <row r="65" spans="1:11" ht="11.1" customHeight="1" x14ac:dyDescent="0.2">
      <c r="A65" s="98" t="s">
        <v>37</v>
      </c>
      <c r="B65" s="99"/>
      <c r="C65" s="100"/>
      <c r="D65" s="101"/>
      <c r="E65" s="101"/>
      <c r="F65" s="101"/>
      <c r="G65" s="102"/>
      <c r="H65" s="102"/>
      <c r="I65" s="102"/>
      <c r="J65" s="102"/>
      <c r="K65" s="103"/>
    </row>
    <row r="66" spans="1:11" ht="36.75" customHeight="1" x14ac:dyDescent="0.2">
      <c r="A66" s="222" t="s">
        <v>101</v>
      </c>
      <c r="B66" s="223"/>
      <c r="C66" s="223"/>
      <c r="D66" s="223"/>
      <c r="E66" s="223"/>
      <c r="F66" s="223"/>
      <c r="G66" s="223"/>
      <c r="H66" s="223"/>
      <c r="I66" s="223"/>
      <c r="J66" s="223"/>
      <c r="K66" s="224"/>
    </row>
    <row r="67" spans="1:11" s="9" customFormat="1" ht="10.5" customHeight="1" x14ac:dyDescent="0.2">
      <c r="B67" s="5"/>
      <c r="C67" s="8"/>
      <c r="G67" s="10"/>
      <c r="H67" s="10"/>
      <c r="I67" s="10"/>
      <c r="J67" s="10"/>
      <c r="K67" s="10"/>
    </row>
    <row r="68" spans="1:11" x14ac:dyDescent="0.2">
      <c r="C68" s="4"/>
      <c r="D68" s="4"/>
      <c r="E68" s="4"/>
      <c r="F68" s="4"/>
      <c r="G68" s="4"/>
      <c r="H68" s="4"/>
      <c r="I68" s="4"/>
      <c r="J68" s="4"/>
      <c r="K68" s="4"/>
    </row>
    <row r="69" spans="1:11" x14ac:dyDescent="0.2">
      <c r="C69" s="206"/>
      <c r="D69" s="206"/>
      <c r="E69" s="206"/>
      <c r="F69" s="206"/>
      <c r="G69" s="206"/>
      <c r="H69" s="206"/>
      <c r="I69" s="206"/>
      <c r="J69" s="206"/>
      <c r="K69" s="206"/>
    </row>
    <row r="70" spans="1:11" x14ac:dyDescent="0.2">
      <c r="C70" s="4"/>
      <c r="D70" s="4"/>
      <c r="E70" s="4"/>
      <c r="F70" s="4"/>
      <c r="G70" s="4"/>
      <c r="H70" s="4"/>
      <c r="I70" s="4"/>
      <c r="J70" s="4"/>
      <c r="K70" s="4"/>
    </row>
    <row r="71" spans="1:11" x14ac:dyDescent="0.2">
      <c r="D71" s="2"/>
      <c r="E71" s="2"/>
      <c r="F71" s="2"/>
      <c r="G71" s="2"/>
      <c r="H71" s="2"/>
      <c r="I71" s="2"/>
      <c r="J71" s="2"/>
      <c r="K71" s="2"/>
    </row>
    <row r="75" spans="1:11" x14ac:dyDescent="0.2">
      <c r="C75" s="33"/>
    </row>
    <row r="76" spans="1:11" x14ac:dyDescent="0.2">
      <c r="C76" s="33"/>
    </row>
  </sheetData>
  <mergeCells count="5">
    <mergeCell ref="A7:A9"/>
    <mergeCell ref="A2:K2"/>
    <mergeCell ref="A5:K5"/>
    <mergeCell ref="A15:K15"/>
    <mergeCell ref="A66:K66"/>
  </mergeCells>
  <phoneticPr fontId="0" type="noConversion"/>
  <printOptions horizontalCentered="1"/>
  <pageMargins left="0.39370078740157483" right="0.39370078740157483" top="0.35433070866141736" bottom="0.15748031496062992" header="0.39370078740157483" footer="0.23622047244094491"/>
  <pageSetup paperSize="9" scale="90" orientation="portrait" horizontalDpi="4294967295" verticalDpi="4294967295" r:id="rId1"/>
  <headerFooter>
    <oddFooter>&amp;L&amp;"-,Regular"Monthly Trade Statistics &amp;R&amp;"-,Regular"© ICO - Statistics on Coffee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zoomScaleNormal="100" workbookViewId="0"/>
  </sheetViews>
  <sheetFormatPr defaultColWidth="9.33203125" defaultRowHeight="12.75" x14ac:dyDescent="0.2"/>
  <cols>
    <col min="1" max="1" width="28.83203125" style="7" bestFit="1" customWidth="1"/>
    <col min="2" max="2" width="20.6640625" style="53" bestFit="1" customWidth="1"/>
    <col min="3" max="3" width="11" style="7" bestFit="1" customWidth="1"/>
    <col min="4" max="5" width="12.1640625" style="7" bestFit="1" customWidth="1"/>
    <col min="6" max="6" width="11" style="7" bestFit="1" customWidth="1"/>
    <col min="7" max="8" width="12.1640625" style="7" bestFit="1" customWidth="1"/>
    <col min="9" max="9" width="12" style="7" customWidth="1"/>
    <col min="10" max="16384" width="9.33203125" style="7"/>
  </cols>
  <sheetData>
    <row r="1" spans="1:9" s="11" customFormat="1" ht="12" customHeight="1" x14ac:dyDescent="0.2">
      <c r="A1" s="34" t="s">
        <v>47</v>
      </c>
      <c r="B1" s="35"/>
      <c r="C1" s="34"/>
      <c r="D1" s="34"/>
      <c r="E1" s="34"/>
      <c r="F1" s="34"/>
      <c r="G1" s="34"/>
      <c r="H1" s="34"/>
    </row>
    <row r="2" spans="1:9" s="11" customFormat="1" ht="12" customHeight="1" x14ac:dyDescent="0.2">
      <c r="A2" s="34"/>
      <c r="B2" s="35"/>
      <c r="C2" s="34"/>
      <c r="D2" s="34"/>
      <c r="E2" s="34"/>
      <c r="F2" s="34"/>
      <c r="G2" s="34"/>
      <c r="H2" s="34"/>
    </row>
    <row r="3" spans="1:9" s="11" customFormat="1" ht="12" customHeight="1" x14ac:dyDescent="0.2">
      <c r="A3" s="34" t="s">
        <v>65</v>
      </c>
      <c r="C3" s="34"/>
      <c r="D3" s="34"/>
      <c r="E3" s="34"/>
      <c r="F3" s="34"/>
      <c r="G3" s="34"/>
      <c r="H3" s="34"/>
    </row>
    <row r="4" spans="1:9" s="11" customFormat="1" ht="12" customHeight="1" x14ac:dyDescent="0.2">
      <c r="A4" s="34" t="s">
        <v>60</v>
      </c>
      <c r="C4" s="34"/>
      <c r="D4" s="34"/>
      <c r="E4" s="34"/>
      <c r="F4" s="34"/>
      <c r="G4" s="34"/>
      <c r="H4" s="34"/>
    </row>
    <row r="5" spans="1:9" s="11" customFormat="1" ht="12" customHeight="1" x14ac:dyDescent="0.2">
      <c r="A5" s="54" t="str">
        <f>+'TABLE 1'!A4</f>
        <v>JANUARY 2020</v>
      </c>
      <c r="B5" s="35"/>
      <c r="C5" s="34"/>
      <c r="D5" s="34"/>
      <c r="E5" s="34"/>
      <c r="F5" s="34"/>
      <c r="G5" s="34"/>
      <c r="H5" s="34"/>
    </row>
    <row r="6" spans="1:9" s="11" customFormat="1" ht="12" customHeight="1" x14ac:dyDescent="0.2">
      <c r="A6" s="34"/>
      <c r="B6" s="35"/>
      <c r="C6" s="34"/>
      <c r="D6" s="34"/>
      <c r="E6" s="34"/>
      <c r="F6" s="34"/>
      <c r="G6" s="34"/>
      <c r="H6" s="34"/>
    </row>
    <row r="7" spans="1:9" s="11" customFormat="1" ht="12" customHeight="1" x14ac:dyDescent="0.2">
      <c r="A7" s="36" t="s">
        <v>50</v>
      </c>
      <c r="B7" s="37"/>
      <c r="C7" s="36"/>
      <c r="D7" s="36"/>
      <c r="E7" s="36"/>
      <c r="F7" s="36"/>
      <c r="G7" s="36"/>
      <c r="H7" s="36"/>
    </row>
    <row r="8" spans="1:9" s="11" customFormat="1" ht="12" customHeight="1" x14ac:dyDescent="0.2">
      <c r="A8" s="38"/>
      <c r="B8" s="125"/>
      <c r="C8" s="126"/>
      <c r="D8" s="127">
        <f>'TABLE 1'!E7</f>
        <v>43739</v>
      </c>
      <c r="E8" s="127">
        <f>'TABLE 1'!G7</f>
        <v>43497</v>
      </c>
      <c r="F8" s="126"/>
      <c r="G8" s="127">
        <f>'TABLE 1'!J7</f>
        <v>43374</v>
      </c>
      <c r="H8" s="128">
        <f>'TABLE 1'!K7</f>
        <v>43132</v>
      </c>
    </row>
    <row r="9" spans="1:9" s="11" customFormat="1" ht="12" customHeight="1" x14ac:dyDescent="0.2">
      <c r="A9" s="39"/>
      <c r="B9" s="129"/>
      <c r="C9" s="130"/>
      <c r="D9" s="130" t="s">
        <v>93</v>
      </c>
      <c r="E9" s="131" t="s">
        <v>93</v>
      </c>
      <c r="F9" s="130"/>
      <c r="G9" s="130" t="s">
        <v>93</v>
      </c>
      <c r="H9" s="132" t="s">
        <v>93</v>
      </c>
    </row>
    <row r="10" spans="1:9" s="11" customFormat="1" ht="12" customHeight="1" x14ac:dyDescent="0.2">
      <c r="A10" s="40"/>
      <c r="B10" s="133"/>
      <c r="C10" s="134">
        <f>'TABLE 1'!C9</f>
        <v>43831</v>
      </c>
      <c r="D10" s="134">
        <f>'TABLE 1'!E9</f>
        <v>43831</v>
      </c>
      <c r="E10" s="135">
        <f>'TABLE 1'!G9</f>
        <v>43831</v>
      </c>
      <c r="F10" s="134">
        <f>'TABLE 1'!I9</f>
        <v>43466</v>
      </c>
      <c r="G10" s="134">
        <f>'TABLE 1'!J9</f>
        <v>43466</v>
      </c>
      <c r="H10" s="136">
        <f>'TABLE 1'!K9</f>
        <v>43466</v>
      </c>
    </row>
    <row r="11" spans="1:9" ht="10.5" customHeight="1" x14ac:dyDescent="0.2">
      <c r="A11" s="14"/>
      <c r="B11" s="41"/>
      <c r="C11" s="42"/>
      <c r="D11" s="42"/>
      <c r="E11" s="42"/>
      <c r="F11" s="42"/>
      <c r="G11" s="42"/>
      <c r="H11" s="43"/>
    </row>
    <row r="12" spans="1:9" ht="12" customHeight="1" x14ac:dyDescent="0.2">
      <c r="A12" s="77" t="s">
        <v>26</v>
      </c>
      <c r="B12" s="137" t="s">
        <v>53</v>
      </c>
      <c r="C12" s="178">
        <v>2904502</v>
      </c>
      <c r="D12" s="178">
        <v>11872950</v>
      </c>
      <c r="E12" s="178">
        <v>36236373.870300002</v>
      </c>
      <c r="F12" s="178">
        <v>3225955.6000999999</v>
      </c>
      <c r="G12" s="178">
        <v>13860298.6328</v>
      </c>
      <c r="H12" s="179">
        <v>32363149.999600001</v>
      </c>
      <c r="I12" s="44"/>
    </row>
    <row r="13" spans="1:9" ht="12" customHeight="1" x14ac:dyDescent="0.2">
      <c r="A13" s="78"/>
      <c r="B13" s="138" t="s">
        <v>98</v>
      </c>
      <c r="C13" s="121"/>
      <c r="D13" s="121"/>
      <c r="E13" s="121"/>
      <c r="F13" s="121">
        <v>40115.166599999997</v>
      </c>
      <c r="G13" s="121">
        <v>203814.18299999999</v>
      </c>
      <c r="H13" s="122">
        <v>420949.94949999999</v>
      </c>
      <c r="I13" s="45"/>
    </row>
    <row r="14" spans="1:9" ht="12" customHeight="1" x14ac:dyDescent="0.2">
      <c r="A14" s="78"/>
      <c r="B14" s="138" t="s">
        <v>99</v>
      </c>
      <c r="C14" s="121"/>
      <c r="D14" s="121"/>
      <c r="E14" s="121"/>
      <c r="F14" s="121">
        <v>3035229.6834999998</v>
      </c>
      <c r="G14" s="121">
        <v>12734760.0331</v>
      </c>
      <c r="H14" s="122">
        <v>29325699.9333</v>
      </c>
      <c r="I14" s="45"/>
    </row>
    <row r="15" spans="1:9" ht="12" customHeight="1" x14ac:dyDescent="0.2">
      <c r="A15" s="78"/>
      <c r="B15" s="138" t="s">
        <v>141</v>
      </c>
      <c r="C15" s="121">
        <v>223828</v>
      </c>
      <c r="D15" s="121">
        <v>1128439</v>
      </c>
      <c r="E15" s="121">
        <v>4024877.6496000001</v>
      </c>
      <c r="F15" s="121">
        <v>150610.75</v>
      </c>
      <c r="G15" s="121">
        <v>921724.41669999994</v>
      </c>
      <c r="H15" s="122">
        <v>2616500.1168</v>
      </c>
      <c r="I15" s="45"/>
    </row>
    <row r="16" spans="1:9" ht="12" customHeight="1" x14ac:dyDescent="0.2">
      <c r="A16" s="78"/>
      <c r="B16" s="47"/>
      <c r="C16" s="121"/>
      <c r="D16" s="121"/>
      <c r="E16" s="121"/>
      <c r="F16" s="121"/>
      <c r="G16" s="121"/>
      <c r="H16" s="122"/>
      <c r="I16" s="48"/>
    </row>
    <row r="17" spans="1:13" ht="12" customHeight="1" x14ac:dyDescent="0.2">
      <c r="A17" s="77" t="s">
        <v>31</v>
      </c>
      <c r="B17" s="137" t="s">
        <v>53</v>
      </c>
      <c r="C17" s="178">
        <v>15000</v>
      </c>
      <c r="D17" s="178">
        <v>59700</v>
      </c>
      <c r="E17" s="178">
        <v>249073.4166</v>
      </c>
      <c r="F17" s="178">
        <v>16828.9833</v>
      </c>
      <c r="G17" s="178">
        <v>38217.316599999998</v>
      </c>
      <c r="H17" s="179">
        <v>269529.23330000002</v>
      </c>
      <c r="I17" s="44"/>
    </row>
    <row r="18" spans="1:13" ht="12" customHeight="1" x14ac:dyDescent="0.2">
      <c r="A18" s="78"/>
      <c r="B18" s="138" t="s">
        <v>98</v>
      </c>
      <c r="C18" s="121"/>
      <c r="D18" s="121"/>
      <c r="E18" s="121"/>
      <c r="F18" s="121">
        <v>454</v>
      </c>
      <c r="G18" s="121">
        <v>6733.6665999999996</v>
      </c>
      <c r="H18" s="122">
        <v>23518.083299999998</v>
      </c>
      <c r="I18" s="45"/>
    </row>
    <row r="19" spans="1:13" ht="12" customHeight="1" x14ac:dyDescent="0.2">
      <c r="A19" s="78"/>
      <c r="B19" s="138" t="s">
        <v>141</v>
      </c>
      <c r="C19" s="121"/>
      <c r="D19" s="121"/>
      <c r="E19" s="121"/>
      <c r="F19" s="121">
        <v>16374.9833</v>
      </c>
      <c r="G19" s="121">
        <v>31483.65</v>
      </c>
      <c r="H19" s="122">
        <v>246011.15</v>
      </c>
      <c r="I19" s="45"/>
      <c r="M19" s="195"/>
    </row>
    <row r="20" spans="1:13" ht="12" customHeight="1" x14ac:dyDescent="0.2">
      <c r="A20" s="78"/>
      <c r="B20" s="47"/>
      <c r="C20" s="121"/>
      <c r="D20" s="121"/>
      <c r="E20" s="121"/>
      <c r="F20" s="121"/>
      <c r="G20" s="121"/>
      <c r="H20" s="122"/>
      <c r="I20" s="48"/>
    </row>
    <row r="21" spans="1:13" ht="12" customHeight="1" x14ac:dyDescent="0.2">
      <c r="A21" s="77" t="s">
        <v>148</v>
      </c>
      <c r="B21" s="137" t="s">
        <v>53</v>
      </c>
      <c r="C21" s="178">
        <v>12000</v>
      </c>
      <c r="D21" s="178">
        <v>37999.996700000003</v>
      </c>
      <c r="E21" s="178">
        <v>190395.04610000001</v>
      </c>
      <c r="F21" s="178">
        <v>11530.999900000001</v>
      </c>
      <c r="G21" s="178">
        <v>44747.666599999997</v>
      </c>
      <c r="H21" s="179">
        <v>186200.6666</v>
      </c>
      <c r="I21" s="48"/>
    </row>
    <row r="22" spans="1:13" ht="12" customHeight="1" x14ac:dyDescent="0.2">
      <c r="A22" s="78"/>
      <c r="B22" s="138" t="s">
        <v>98</v>
      </c>
      <c r="C22" s="121"/>
      <c r="D22" s="121"/>
      <c r="E22" s="121"/>
      <c r="F22" s="121">
        <v>3843.6666</v>
      </c>
      <c r="G22" s="121">
        <v>14915.8833</v>
      </c>
      <c r="H22" s="122">
        <v>62066.883399999999</v>
      </c>
      <c r="I22" s="48"/>
    </row>
    <row r="23" spans="1:13" ht="12" customHeight="1" x14ac:dyDescent="0.2">
      <c r="A23" s="78"/>
      <c r="B23" s="138" t="s">
        <v>141</v>
      </c>
      <c r="C23" s="121"/>
      <c r="D23" s="121"/>
      <c r="E23" s="121"/>
      <c r="F23" s="121">
        <v>7687.3333000000002</v>
      </c>
      <c r="G23" s="121">
        <v>29831.783299999999</v>
      </c>
      <c r="H23" s="122">
        <v>124133.78320000001</v>
      </c>
      <c r="I23" s="48"/>
    </row>
    <row r="24" spans="1:13" ht="12" customHeight="1" x14ac:dyDescent="0.2">
      <c r="A24" s="78"/>
      <c r="B24" s="47"/>
      <c r="C24" s="121"/>
      <c r="D24" s="121"/>
      <c r="E24" s="121"/>
      <c r="F24" s="121"/>
      <c r="G24" s="121"/>
      <c r="H24" s="122"/>
      <c r="I24" s="48"/>
    </row>
    <row r="25" spans="1:13" ht="12" customHeight="1" x14ac:dyDescent="0.2">
      <c r="A25" s="77" t="s">
        <v>11</v>
      </c>
      <c r="B25" s="137" t="s">
        <v>53</v>
      </c>
      <c r="C25" s="178">
        <v>2043.6084000000001</v>
      </c>
      <c r="D25" s="178">
        <v>11675.7588</v>
      </c>
      <c r="E25" s="178">
        <v>21931.364399999999</v>
      </c>
      <c r="F25" s="178">
        <v>4416.45</v>
      </c>
      <c r="G25" s="178">
        <v>29307.125</v>
      </c>
      <c r="H25" s="179">
        <v>73140.758400000006</v>
      </c>
      <c r="I25" s="44"/>
    </row>
    <row r="26" spans="1:13" ht="12" customHeight="1" x14ac:dyDescent="0.2">
      <c r="A26" s="78"/>
      <c r="B26" s="138" t="s">
        <v>98</v>
      </c>
      <c r="C26" s="121">
        <v>704.54169999999999</v>
      </c>
      <c r="D26" s="121">
        <v>7250.9656999999997</v>
      </c>
      <c r="E26" s="121">
        <v>10745.9714</v>
      </c>
      <c r="F26" s="121">
        <v>1957.0166999999999</v>
      </c>
      <c r="G26" s="121">
        <v>10059.625</v>
      </c>
      <c r="H26" s="122">
        <v>14892.091700000001</v>
      </c>
      <c r="I26" s="45"/>
    </row>
    <row r="27" spans="1:13" ht="12" customHeight="1" x14ac:dyDescent="0.2">
      <c r="A27" s="78"/>
      <c r="B27" s="138" t="s">
        <v>99</v>
      </c>
      <c r="C27" s="121">
        <v>101.15</v>
      </c>
      <c r="D27" s="121">
        <v>444.44170000000003</v>
      </c>
      <c r="E27" s="121">
        <v>791.74170000000004</v>
      </c>
      <c r="F27" s="121">
        <v>0</v>
      </c>
      <c r="G27" s="121">
        <v>70.150000000000006</v>
      </c>
      <c r="H27" s="122">
        <v>3802.9834000000001</v>
      </c>
      <c r="I27" s="45"/>
    </row>
    <row r="28" spans="1:13" ht="12" customHeight="1" x14ac:dyDescent="0.2">
      <c r="A28" s="78"/>
      <c r="B28" s="138" t="s">
        <v>141</v>
      </c>
      <c r="C28" s="121">
        <v>1237.9167</v>
      </c>
      <c r="D28" s="121">
        <v>3980.3514</v>
      </c>
      <c r="E28" s="121">
        <v>10393.6513</v>
      </c>
      <c r="F28" s="121">
        <v>2459.4333000000001</v>
      </c>
      <c r="G28" s="121">
        <v>19177.349999999999</v>
      </c>
      <c r="H28" s="122">
        <v>54445.683299999997</v>
      </c>
      <c r="I28" s="45"/>
    </row>
    <row r="29" spans="1:13" ht="12" customHeight="1" x14ac:dyDescent="0.2">
      <c r="A29" s="78"/>
      <c r="B29" s="47"/>
      <c r="C29" s="121"/>
      <c r="D29" s="121"/>
      <c r="E29" s="121"/>
      <c r="F29" s="121"/>
      <c r="G29" s="121"/>
      <c r="H29" s="122"/>
      <c r="I29" s="48"/>
    </row>
    <row r="30" spans="1:13" ht="12" customHeight="1" x14ac:dyDescent="0.2">
      <c r="A30" s="77" t="s">
        <v>15</v>
      </c>
      <c r="B30" s="137" t="s">
        <v>53</v>
      </c>
      <c r="C30" s="178">
        <v>180593.5834</v>
      </c>
      <c r="D30" s="178">
        <v>726318.08330000006</v>
      </c>
      <c r="E30" s="178">
        <v>3848303.2933</v>
      </c>
      <c r="F30" s="178">
        <v>323512.1666</v>
      </c>
      <c r="G30" s="178">
        <v>938120.2977</v>
      </c>
      <c r="H30" s="179">
        <v>4040512.1894</v>
      </c>
      <c r="I30" s="44"/>
    </row>
    <row r="31" spans="1:13" ht="12" customHeight="1" x14ac:dyDescent="0.2">
      <c r="A31" s="78"/>
      <c r="B31" s="138" t="s">
        <v>98</v>
      </c>
      <c r="C31" s="139">
        <v>38113</v>
      </c>
      <c r="D31" s="139">
        <v>99347.666599999997</v>
      </c>
      <c r="E31" s="139">
        <v>580939.05000000005</v>
      </c>
      <c r="F31" s="121">
        <v>70642.083299999998</v>
      </c>
      <c r="G31" s="121">
        <v>143622</v>
      </c>
      <c r="H31" s="122">
        <v>694253.05660000001</v>
      </c>
      <c r="I31" s="45"/>
    </row>
    <row r="32" spans="1:13" ht="12" customHeight="1" x14ac:dyDescent="0.2">
      <c r="A32" s="78"/>
      <c r="B32" s="138" t="s">
        <v>99</v>
      </c>
      <c r="C32" s="121">
        <v>19511.416700000002</v>
      </c>
      <c r="D32" s="121">
        <v>58288.416700000002</v>
      </c>
      <c r="E32" s="121">
        <v>189570.5</v>
      </c>
      <c r="F32" s="121">
        <v>16668.25</v>
      </c>
      <c r="G32" s="121">
        <v>65400.7307</v>
      </c>
      <c r="H32" s="122">
        <v>220781.75570000001</v>
      </c>
      <c r="I32" s="45"/>
    </row>
    <row r="33" spans="1:9" ht="12" customHeight="1" x14ac:dyDescent="0.2">
      <c r="A33" s="78"/>
      <c r="B33" s="138" t="s">
        <v>141</v>
      </c>
      <c r="C33" s="121">
        <v>122969.1667</v>
      </c>
      <c r="D33" s="121">
        <v>568682</v>
      </c>
      <c r="E33" s="121">
        <v>3077793.7433000002</v>
      </c>
      <c r="F33" s="121">
        <v>236201.8333</v>
      </c>
      <c r="G33" s="121">
        <v>729097.56700000004</v>
      </c>
      <c r="H33" s="122">
        <v>3125477.3771000002</v>
      </c>
      <c r="I33" s="45"/>
    </row>
    <row r="34" spans="1:9" ht="12" customHeight="1" x14ac:dyDescent="0.2">
      <c r="A34" s="78"/>
      <c r="B34" s="47"/>
      <c r="C34" s="121"/>
      <c r="D34" s="121"/>
      <c r="E34" s="121"/>
      <c r="F34" s="121"/>
      <c r="G34" s="121"/>
      <c r="H34" s="122"/>
      <c r="I34" s="48"/>
    </row>
    <row r="35" spans="1:9" ht="12" customHeight="1" x14ac:dyDescent="0.2">
      <c r="A35" s="77" t="s">
        <v>30</v>
      </c>
      <c r="B35" s="137" t="s">
        <v>53</v>
      </c>
      <c r="C35" s="178">
        <v>388286.7831</v>
      </c>
      <c r="D35" s="178">
        <v>1430935.8662</v>
      </c>
      <c r="E35" s="178">
        <v>4670583.6331000002</v>
      </c>
      <c r="F35" s="178">
        <v>348942.36170000001</v>
      </c>
      <c r="G35" s="178">
        <v>942365.09499999997</v>
      </c>
      <c r="H35" s="179">
        <v>3540533.801</v>
      </c>
      <c r="I35" s="44"/>
    </row>
    <row r="36" spans="1:9" ht="12" customHeight="1" x14ac:dyDescent="0.2">
      <c r="A36" s="78"/>
      <c r="B36" s="138" t="s">
        <v>98</v>
      </c>
      <c r="C36" s="121">
        <v>17346.833299999998</v>
      </c>
      <c r="D36" s="121">
        <v>30234.750100000001</v>
      </c>
      <c r="E36" s="121">
        <v>63041.333299999998</v>
      </c>
      <c r="F36" s="121">
        <v>8273.3333000000002</v>
      </c>
      <c r="G36" s="121">
        <v>21227.6666</v>
      </c>
      <c r="H36" s="122">
        <v>51955.728199999998</v>
      </c>
      <c r="I36" s="45"/>
    </row>
    <row r="37" spans="1:9" ht="12" customHeight="1" x14ac:dyDescent="0.2">
      <c r="A37" s="78"/>
      <c r="B37" s="138" t="s">
        <v>99</v>
      </c>
      <c r="C37" s="121">
        <v>92119.916599999997</v>
      </c>
      <c r="D37" s="121">
        <v>218786.58300000001</v>
      </c>
      <c r="E37" s="121">
        <v>1041070.5832</v>
      </c>
      <c r="F37" s="121">
        <v>104313.09510000001</v>
      </c>
      <c r="G37" s="121">
        <v>302711.76160000003</v>
      </c>
      <c r="H37" s="122">
        <v>1103801.7895</v>
      </c>
      <c r="I37" s="45"/>
    </row>
    <row r="38" spans="1:9" ht="12" customHeight="1" x14ac:dyDescent="0.2">
      <c r="A38" s="78"/>
      <c r="B38" s="138" t="s">
        <v>141</v>
      </c>
      <c r="C38" s="121">
        <v>278820.03320000001</v>
      </c>
      <c r="D38" s="121">
        <v>1181914.5330999999</v>
      </c>
      <c r="E38" s="121">
        <v>3566471.7165999999</v>
      </c>
      <c r="F38" s="121">
        <v>236355.9333</v>
      </c>
      <c r="G38" s="121">
        <v>618425.66680000001</v>
      </c>
      <c r="H38" s="122">
        <v>2384776.2832999998</v>
      </c>
      <c r="I38" s="45"/>
    </row>
    <row r="39" spans="1:9" ht="12" customHeight="1" x14ac:dyDescent="0.2">
      <c r="A39" s="78"/>
      <c r="B39" s="47"/>
      <c r="C39" s="121"/>
      <c r="D39" s="121"/>
      <c r="E39" s="121"/>
      <c r="F39" s="121"/>
      <c r="G39" s="121"/>
      <c r="H39" s="122"/>
      <c r="I39" s="48"/>
    </row>
    <row r="40" spans="1:9" ht="12" customHeight="1" x14ac:dyDescent="0.2">
      <c r="A40" s="77" t="s">
        <v>21</v>
      </c>
      <c r="B40" s="137" t="s">
        <v>53</v>
      </c>
      <c r="C40" s="178">
        <v>40000</v>
      </c>
      <c r="D40" s="178">
        <v>276565.3333</v>
      </c>
      <c r="E40" s="178">
        <v>823647.23309999995</v>
      </c>
      <c r="F40" s="178">
        <v>48257.333299999998</v>
      </c>
      <c r="G40" s="178">
        <v>317014.45010000002</v>
      </c>
      <c r="H40" s="179">
        <v>888889.11670000001</v>
      </c>
      <c r="I40" s="44"/>
    </row>
    <row r="41" spans="1:9" ht="12" customHeight="1" x14ac:dyDescent="0.2">
      <c r="A41" s="78"/>
      <c r="B41" s="138" t="s">
        <v>98</v>
      </c>
      <c r="C41" s="121"/>
      <c r="D41" s="121"/>
      <c r="E41" s="121"/>
      <c r="F41" s="121">
        <v>48257.333299999998</v>
      </c>
      <c r="G41" s="121">
        <v>316314.45010000002</v>
      </c>
      <c r="H41" s="122">
        <v>887799.11670000001</v>
      </c>
      <c r="I41" s="45"/>
    </row>
    <row r="42" spans="1:9" ht="12" customHeight="1" x14ac:dyDescent="0.2">
      <c r="A42" s="78"/>
      <c r="B42" s="138" t="s">
        <v>141</v>
      </c>
      <c r="C42" s="121"/>
      <c r="D42" s="121"/>
      <c r="E42" s="121"/>
      <c r="F42" s="121">
        <v>0</v>
      </c>
      <c r="G42" s="121">
        <v>700</v>
      </c>
      <c r="H42" s="122">
        <v>1090</v>
      </c>
      <c r="I42" s="45"/>
    </row>
    <row r="43" spans="1:9" ht="12" customHeight="1" x14ac:dyDescent="0.2">
      <c r="A43" s="78"/>
      <c r="B43" s="47"/>
      <c r="C43" s="121"/>
      <c r="D43" s="121"/>
      <c r="E43" s="121"/>
      <c r="F43" s="121"/>
      <c r="G43" s="121"/>
      <c r="H43" s="122"/>
      <c r="I43" s="48"/>
    </row>
    <row r="44" spans="1:9" ht="12" customHeight="1" x14ac:dyDescent="0.2">
      <c r="A44" s="77" t="s">
        <v>6</v>
      </c>
      <c r="B44" s="137" t="s">
        <v>53</v>
      </c>
      <c r="C44" s="178">
        <v>98137.516699999993</v>
      </c>
      <c r="D44" s="178">
        <v>391233.43329999998</v>
      </c>
      <c r="E44" s="178">
        <v>1059185.5001999999</v>
      </c>
      <c r="F44" s="178">
        <v>101030.51669999999</v>
      </c>
      <c r="G44" s="178">
        <v>398136.15</v>
      </c>
      <c r="H44" s="179">
        <v>885933.58310000005</v>
      </c>
      <c r="I44" s="44"/>
    </row>
    <row r="45" spans="1:9" ht="12" customHeight="1" x14ac:dyDescent="0.2">
      <c r="A45" s="78"/>
      <c r="B45" s="138" t="s">
        <v>98</v>
      </c>
      <c r="C45" s="121">
        <v>65624.716700000004</v>
      </c>
      <c r="D45" s="121">
        <v>244303.15</v>
      </c>
      <c r="E45" s="121">
        <v>609481.0834</v>
      </c>
      <c r="F45" s="121">
        <v>62715.066700000003</v>
      </c>
      <c r="G45" s="121">
        <v>266444.43339999998</v>
      </c>
      <c r="H45" s="122">
        <v>626421.19990000001</v>
      </c>
      <c r="I45" s="45"/>
    </row>
    <row r="46" spans="1:9" ht="12" customHeight="1" x14ac:dyDescent="0.2">
      <c r="A46" s="78"/>
      <c r="B46" s="138" t="s">
        <v>99</v>
      </c>
      <c r="C46" s="121">
        <v>0</v>
      </c>
      <c r="D46" s="121">
        <v>990</v>
      </c>
      <c r="E46" s="121">
        <v>2255</v>
      </c>
      <c r="F46" s="121">
        <v>0</v>
      </c>
      <c r="G46" s="121">
        <v>300</v>
      </c>
      <c r="H46" s="122">
        <v>620</v>
      </c>
      <c r="I46" s="45"/>
    </row>
    <row r="47" spans="1:9" ht="12" customHeight="1" x14ac:dyDescent="0.2">
      <c r="A47" s="78"/>
      <c r="B47" s="138" t="s">
        <v>141</v>
      </c>
      <c r="C47" s="121">
        <v>32512.799999999999</v>
      </c>
      <c r="D47" s="121">
        <v>145940.28330000001</v>
      </c>
      <c r="E47" s="121">
        <v>447449.41680000001</v>
      </c>
      <c r="F47" s="121">
        <v>38315.449999999997</v>
      </c>
      <c r="G47" s="121">
        <v>131391.71660000001</v>
      </c>
      <c r="H47" s="122">
        <v>258892.38320000001</v>
      </c>
      <c r="I47" s="45"/>
    </row>
    <row r="48" spans="1:9" ht="12" customHeight="1" x14ac:dyDescent="0.2">
      <c r="A48" s="78"/>
      <c r="B48" s="47"/>
      <c r="C48" s="46"/>
      <c r="D48" s="46"/>
      <c r="E48" s="46"/>
      <c r="F48" s="46"/>
      <c r="G48" s="46"/>
      <c r="H48" s="18"/>
      <c r="I48" s="45"/>
    </row>
    <row r="49" spans="1:9" ht="12" customHeight="1" x14ac:dyDescent="0.2">
      <c r="A49" s="77" t="s">
        <v>36</v>
      </c>
      <c r="B49" s="137" t="s">
        <v>53</v>
      </c>
      <c r="C49" s="140">
        <v>469951</v>
      </c>
      <c r="D49" s="140">
        <v>1617252</v>
      </c>
      <c r="E49" s="140">
        <v>4600997</v>
      </c>
      <c r="F49" s="140">
        <v>395097</v>
      </c>
      <c r="G49" s="140">
        <v>1470219</v>
      </c>
      <c r="H49" s="141">
        <v>4216349</v>
      </c>
      <c r="I49" s="48"/>
    </row>
    <row r="50" spans="1:9" ht="12" customHeight="1" x14ac:dyDescent="0.2">
      <c r="A50" s="17"/>
      <c r="B50" s="138" t="s">
        <v>98</v>
      </c>
      <c r="C50" s="46">
        <v>92769</v>
      </c>
      <c r="D50" s="46">
        <v>320724</v>
      </c>
      <c r="E50" s="46">
        <v>931082</v>
      </c>
      <c r="F50" s="46">
        <v>69403</v>
      </c>
      <c r="G50" s="46">
        <v>357940</v>
      </c>
      <c r="H50" s="18">
        <v>1064964</v>
      </c>
      <c r="I50" s="44"/>
    </row>
    <row r="51" spans="1:9" ht="12" customHeight="1" x14ac:dyDescent="0.2">
      <c r="A51" s="17"/>
      <c r="B51" s="79" t="s">
        <v>141</v>
      </c>
      <c r="C51" s="80">
        <v>377182</v>
      </c>
      <c r="D51" s="80">
        <v>1296528</v>
      </c>
      <c r="E51" s="80">
        <v>3669915</v>
      </c>
      <c r="F51" s="80">
        <v>325694</v>
      </c>
      <c r="G51" s="80">
        <v>1112279</v>
      </c>
      <c r="H51" s="81">
        <v>3151385</v>
      </c>
      <c r="I51" s="45"/>
    </row>
    <row r="52" spans="1:9" ht="7.5" customHeight="1" x14ac:dyDescent="0.2">
      <c r="A52" s="49"/>
      <c r="B52" s="50"/>
      <c r="C52" s="51"/>
      <c r="D52" s="51"/>
      <c r="E52" s="51"/>
      <c r="F52" s="51"/>
      <c r="G52" s="51"/>
      <c r="H52" s="52"/>
      <c r="I52" s="45"/>
    </row>
    <row r="53" spans="1:9" ht="5.0999999999999996" customHeight="1" x14ac:dyDescent="0.2"/>
    <row r="54" spans="1:9" ht="10.5" customHeight="1" x14ac:dyDescent="0.2">
      <c r="A54" s="7" t="s">
        <v>61</v>
      </c>
    </row>
    <row r="55" spans="1:9" ht="10.5" customHeight="1" x14ac:dyDescent="0.2">
      <c r="A55" s="7" t="s">
        <v>62</v>
      </c>
    </row>
    <row r="56" spans="1:9" ht="10.5" customHeight="1" x14ac:dyDescent="0.2">
      <c r="A56" s="7" t="s">
        <v>63</v>
      </c>
    </row>
    <row r="57" spans="1:9" ht="10.5" customHeight="1" x14ac:dyDescent="0.2">
      <c r="A57" s="7" t="s">
        <v>64</v>
      </c>
    </row>
    <row r="58" spans="1:9" ht="10.5" customHeight="1" x14ac:dyDescent="0.2"/>
    <row r="59" spans="1:9" ht="10.5" customHeight="1" x14ac:dyDescent="0.2"/>
  </sheetData>
  <phoneticPr fontId="0" type="noConversion"/>
  <printOptions horizontalCentered="1"/>
  <pageMargins left="0.39370078740157483" right="0.39370078740157483" top="0.78740157480314965" bottom="0.78740157480314965" header="0.39370078740157483" footer="0.39370078740157483"/>
  <pageSetup paperSize="9" scale="95" orientation="portrait" r:id="rId1"/>
  <headerFooter>
    <oddFooter>&amp;L&amp;"-,Regular"Monthly Trade Statistics &amp;R&amp;"-,Regular"© ICO - Statistics on Coffee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zoomScaleNormal="100" workbookViewId="0"/>
  </sheetViews>
  <sheetFormatPr defaultColWidth="9.83203125" defaultRowHeight="12.75" x14ac:dyDescent="0.2"/>
  <cols>
    <col min="1" max="1" width="32.33203125" style="7" customWidth="1"/>
    <col min="2" max="2" width="4.33203125" style="11" bestFit="1" customWidth="1"/>
    <col min="3" max="3" width="11.83203125" style="6" customWidth="1"/>
    <col min="4" max="8" width="11.83203125" style="7" customWidth="1"/>
    <col min="9" max="16384" width="9.83203125" style="7"/>
  </cols>
  <sheetData>
    <row r="1" spans="1:8" ht="12" customHeight="1" x14ac:dyDescent="0.2">
      <c r="A1" s="34" t="s">
        <v>48</v>
      </c>
      <c r="H1" s="97"/>
    </row>
    <row r="2" spans="1:8" ht="12" customHeight="1" x14ac:dyDescent="0.2">
      <c r="A2" s="55"/>
    </row>
    <row r="3" spans="1:8" s="11" customFormat="1" ht="12" customHeight="1" x14ac:dyDescent="0.2">
      <c r="A3" s="56" t="s">
        <v>52</v>
      </c>
      <c r="C3" s="57"/>
      <c r="D3" s="58"/>
      <c r="E3" s="58"/>
      <c r="F3" s="58"/>
      <c r="G3" s="58"/>
      <c r="H3" s="58"/>
    </row>
    <row r="4" spans="1:8" s="11" customFormat="1" ht="12" customHeight="1" x14ac:dyDescent="0.2">
      <c r="A4" s="56" t="s">
        <v>160</v>
      </c>
      <c r="B4" s="59"/>
      <c r="C4" s="57"/>
      <c r="D4" s="58"/>
      <c r="E4" s="58"/>
      <c r="F4" s="58"/>
      <c r="G4" s="58"/>
      <c r="H4" s="58"/>
    </row>
    <row r="5" spans="1:8" s="11" customFormat="1" ht="12" customHeight="1" x14ac:dyDescent="0.2">
      <c r="A5" s="56"/>
      <c r="C5" s="57"/>
      <c r="D5" s="58"/>
      <c r="E5" s="58"/>
      <c r="F5" s="58"/>
      <c r="G5" s="58"/>
      <c r="H5" s="58"/>
    </row>
    <row r="6" spans="1:8" s="11" customFormat="1" ht="12" customHeight="1" x14ac:dyDescent="0.2">
      <c r="A6" s="56" t="s">
        <v>50</v>
      </c>
      <c r="C6" s="57"/>
      <c r="D6" s="58"/>
      <c r="E6" s="58"/>
      <c r="F6" s="58"/>
      <c r="G6" s="58"/>
      <c r="H6" s="58"/>
    </row>
    <row r="7" spans="1:8" s="6" customFormat="1" x14ac:dyDescent="0.2">
      <c r="A7" s="142"/>
      <c r="B7" s="143"/>
      <c r="C7" s="144">
        <f t="shared" ref="C7:F7" si="0">EDATE(D7,-1)</f>
        <v>43678</v>
      </c>
      <c r="D7" s="144">
        <f t="shared" si="0"/>
        <v>43709</v>
      </c>
      <c r="E7" s="144">
        <f t="shared" si="0"/>
        <v>43739</v>
      </c>
      <c r="F7" s="144">
        <f t="shared" si="0"/>
        <v>43770</v>
      </c>
      <c r="G7" s="144">
        <f>EDATE(H7,-1)</f>
        <v>43800</v>
      </c>
      <c r="H7" s="145">
        <v>43831</v>
      </c>
    </row>
    <row r="8" spans="1:8" s="94" customFormat="1" ht="14.25" customHeight="1" x14ac:dyDescent="0.2">
      <c r="A8" s="146" t="s">
        <v>0</v>
      </c>
      <c r="B8" s="147"/>
      <c r="C8" s="148">
        <f t="shared" ref="C8:H8" si="1">SUM(C9:C12)</f>
        <v>10749317.6876</v>
      </c>
      <c r="D8" s="148">
        <f t="shared" si="1"/>
        <v>10051701.250800001</v>
      </c>
      <c r="E8" s="148">
        <f t="shared" si="1"/>
        <v>9340058.5549999997</v>
      </c>
      <c r="F8" s="148">
        <f t="shared" si="1"/>
        <v>9497449.8497000001</v>
      </c>
      <c r="G8" s="148">
        <f t="shared" si="1"/>
        <v>10399876.643300001</v>
      </c>
      <c r="H8" s="149">
        <f t="shared" si="1"/>
        <v>10289543.3956</v>
      </c>
    </row>
    <row r="9" spans="1:8" s="93" customFormat="1" ht="14.25" customHeight="1" x14ac:dyDescent="0.2">
      <c r="A9" s="150" t="s">
        <v>42</v>
      </c>
      <c r="B9" s="151"/>
      <c r="C9" s="152">
        <v>1295466.01</v>
      </c>
      <c r="D9" s="153">
        <v>1089257.6776999999</v>
      </c>
      <c r="E9" s="152">
        <v>1330079.5766</v>
      </c>
      <c r="F9" s="152">
        <v>1276696.6906000001</v>
      </c>
      <c r="G9" s="152">
        <v>1496658.0689000001</v>
      </c>
      <c r="H9" s="154">
        <v>1171040.2054999999</v>
      </c>
    </row>
    <row r="10" spans="1:8" s="93" customFormat="1" ht="14.25" customHeight="1" x14ac:dyDescent="0.2">
      <c r="A10" s="155" t="s">
        <v>43</v>
      </c>
      <c r="B10" s="156"/>
      <c r="C10" s="157">
        <v>2231702.7525999998</v>
      </c>
      <c r="D10" s="158">
        <v>1948077.1194</v>
      </c>
      <c r="E10" s="157">
        <v>1445446.5745999999</v>
      </c>
      <c r="F10" s="157">
        <v>1318205.8137999999</v>
      </c>
      <c r="G10" s="157">
        <v>1675484.5674000001</v>
      </c>
      <c r="H10" s="159">
        <v>2023607.1487</v>
      </c>
    </row>
    <row r="11" spans="1:8" s="93" customFormat="1" ht="14.25" customHeight="1" x14ac:dyDescent="0.2">
      <c r="A11" s="150" t="s">
        <v>44</v>
      </c>
      <c r="B11" s="151"/>
      <c r="C11" s="152">
        <v>3316094.2278999998</v>
      </c>
      <c r="D11" s="153">
        <v>3465505.605</v>
      </c>
      <c r="E11" s="152">
        <v>3617649.2719000001</v>
      </c>
      <c r="F11" s="152">
        <v>3358628.1798</v>
      </c>
      <c r="G11" s="152">
        <v>2968793.5803</v>
      </c>
      <c r="H11" s="154">
        <v>3335940.9635000001</v>
      </c>
    </row>
    <row r="12" spans="1:8" s="93" customFormat="1" ht="14.25" customHeight="1" x14ac:dyDescent="0.2">
      <c r="A12" s="160" t="s">
        <v>45</v>
      </c>
      <c r="B12" s="161"/>
      <c r="C12" s="162">
        <v>3906054.6971</v>
      </c>
      <c r="D12" s="162">
        <v>3548860.8487</v>
      </c>
      <c r="E12" s="162">
        <v>2946883.1318999999</v>
      </c>
      <c r="F12" s="162">
        <v>3543919.1655000001</v>
      </c>
      <c r="G12" s="162">
        <v>4258940.4266999997</v>
      </c>
      <c r="H12" s="163">
        <v>3758955.0778999999</v>
      </c>
    </row>
    <row r="13" spans="1:8" ht="5.0999999999999996" customHeight="1" x14ac:dyDescent="0.2">
      <c r="A13" s="225"/>
      <c r="B13" s="226"/>
      <c r="C13" s="226"/>
      <c r="D13" s="226"/>
      <c r="E13" s="226"/>
      <c r="F13" s="226"/>
      <c r="G13" s="226"/>
      <c r="H13" s="227"/>
    </row>
    <row r="14" spans="1:8" s="60" customFormat="1" ht="14.1" customHeight="1" x14ac:dyDescent="0.2">
      <c r="A14" s="164" t="s">
        <v>132</v>
      </c>
      <c r="B14" s="165"/>
      <c r="C14" s="166">
        <f t="shared" ref="C14:H14" si="2">SUM(C15:C57)</f>
        <v>10701850.085200001</v>
      </c>
      <c r="D14" s="166">
        <f t="shared" si="2"/>
        <v>10012141.884300001</v>
      </c>
      <c r="E14" s="166">
        <f t="shared" si="2"/>
        <v>9302063.800999999</v>
      </c>
      <c r="F14" s="166">
        <f t="shared" si="2"/>
        <v>9461207.1724000014</v>
      </c>
      <c r="G14" s="166">
        <f t="shared" si="2"/>
        <v>10365577.8003</v>
      </c>
      <c r="H14" s="167">
        <f t="shared" si="2"/>
        <v>10254096.870499998</v>
      </c>
    </row>
    <row r="15" spans="1:8" s="60" customFormat="1" ht="12.95" customHeight="1" x14ac:dyDescent="0.2">
      <c r="A15" s="21" t="s">
        <v>28</v>
      </c>
      <c r="B15" s="61" t="s">
        <v>54</v>
      </c>
      <c r="C15" s="62">
        <v>500</v>
      </c>
      <c r="D15" s="62">
        <v>500</v>
      </c>
      <c r="E15" s="62">
        <v>100</v>
      </c>
      <c r="F15" s="62">
        <v>400</v>
      </c>
      <c r="G15" s="62">
        <v>1000</v>
      </c>
      <c r="H15" s="63">
        <v>500</v>
      </c>
    </row>
    <row r="16" spans="1:8" s="60" customFormat="1" ht="12.95" customHeight="1" x14ac:dyDescent="0.2">
      <c r="A16" s="20" t="s">
        <v>147</v>
      </c>
      <c r="B16" s="64" t="s">
        <v>55</v>
      </c>
      <c r="C16" s="65">
        <v>1518.3884</v>
      </c>
      <c r="D16" s="65">
        <v>3296</v>
      </c>
      <c r="E16" s="22">
        <v>3459.5832999999998</v>
      </c>
      <c r="F16" s="65">
        <v>1637.6944000000001</v>
      </c>
      <c r="G16" s="22">
        <v>4232.8666999999996</v>
      </c>
      <c r="H16" s="82">
        <v>3000</v>
      </c>
    </row>
    <row r="17" spans="1:8" s="60" customFormat="1" ht="12.95" customHeight="1" x14ac:dyDescent="0.2">
      <c r="A17" s="21" t="s">
        <v>26</v>
      </c>
      <c r="B17" s="61" t="s">
        <v>56</v>
      </c>
      <c r="C17" s="62">
        <v>3330340.1908</v>
      </c>
      <c r="D17" s="62">
        <v>3490759.0002000001</v>
      </c>
      <c r="E17" s="62">
        <v>3668680.0000999998</v>
      </c>
      <c r="F17" s="62">
        <v>3271535</v>
      </c>
      <c r="G17" s="62">
        <v>2999402.0002000001</v>
      </c>
      <c r="H17" s="63">
        <v>3221639.0000999998</v>
      </c>
    </row>
    <row r="18" spans="1:8" s="60" customFormat="1" ht="12.95" customHeight="1" x14ac:dyDescent="0.2">
      <c r="A18" s="20" t="s">
        <v>7</v>
      </c>
      <c r="B18" s="64" t="s">
        <v>55</v>
      </c>
      <c r="C18" s="65">
        <v>10000</v>
      </c>
      <c r="D18" s="65">
        <v>10000</v>
      </c>
      <c r="E18" s="22">
        <v>15000</v>
      </c>
      <c r="F18" s="65">
        <v>25000</v>
      </c>
      <c r="G18" s="22">
        <v>25000</v>
      </c>
      <c r="H18" s="82">
        <v>25000</v>
      </c>
    </row>
    <row r="19" spans="1:8" s="60" customFormat="1" ht="12.95" customHeight="1" x14ac:dyDescent="0.2">
      <c r="A19" s="21" t="s">
        <v>31</v>
      </c>
      <c r="B19" s="61" t="s">
        <v>57</v>
      </c>
      <c r="C19" s="62">
        <v>63865</v>
      </c>
      <c r="D19" s="62">
        <v>17448.333299999998</v>
      </c>
      <c r="E19" s="62">
        <v>22600</v>
      </c>
      <c r="F19" s="62">
        <v>13600</v>
      </c>
      <c r="G19" s="62">
        <v>8500</v>
      </c>
      <c r="H19" s="63">
        <v>15000</v>
      </c>
    </row>
    <row r="20" spans="1:8" s="60" customFormat="1" ht="12.95" customHeight="1" x14ac:dyDescent="0.2">
      <c r="A20" s="20" t="s">
        <v>49</v>
      </c>
      <c r="B20" s="64" t="s">
        <v>54</v>
      </c>
      <c r="C20" s="65">
        <v>0</v>
      </c>
      <c r="D20" s="65">
        <v>0</v>
      </c>
      <c r="E20" s="65">
        <v>0</v>
      </c>
      <c r="F20" s="65">
        <v>0</v>
      </c>
      <c r="G20" s="65">
        <v>500</v>
      </c>
      <c r="H20" s="82">
        <v>1500</v>
      </c>
    </row>
    <row r="21" spans="1:8" s="60" customFormat="1" ht="12.95" customHeight="1" x14ac:dyDescent="0.2">
      <c r="A21" s="21" t="s">
        <v>4</v>
      </c>
      <c r="B21" s="61" t="s">
        <v>55</v>
      </c>
      <c r="C21" s="62">
        <v>1214583.7771999999</v>
      </c>
      <c r="D21" s="62">
        <v>1008896.1433</v>
      </c>
      <c r="E21" s="62">
        <v>1211774.4267</v>
      </c>
      <c r="F21" s="62">
        <v>1162322.4240000001</v>
      </c>
      <c r="G21" s="62">
        <v>1386690.5522</v>
      </c>
      <c r="H21" s="63">
        <v>1065415.4887999999</v>
      </c>
    </row>
    <row r="22" spans="1:8" s="60" customFormat="1" ht="12.95" customHeight="1" x14ac:dyDescent="0.2">
      <c r="A22" s="20" t="s">
        <v>8</v>
      </c>
      <c r="B22" s="64" t="s">
        <v>55</v>
      </c>
      <c r="C22" s="65">
        <v>127411.3422</v>
      </c>
      <c r="D22" s="65">
        <v>60919.0605</v>
      </c>
      <c r="E22" s="22">
        <v>11852.9676</v>
      </c>
      <c r="F22" s="65">
        <v>9557.7419000000009</v>
      </c>
      <c r="G22" s="22">
        <v>19794.0105</v>
      </c>
      <c r="H22" s="82">
        <v>50006.3586</v>
      </c>
    </row>
    <row r="23" spans="1:8" s="60" customFormat="1" ht="12.95" customHeight="1" x14ac:dyDescent="0.2">
      <c r="A23" s="21" t="s">
        <v>146</v>
      </c>
      <c r="B23" s="61" t="s">
        <v>54</v>
      </c>
      <c r="C23" s="62">
        <v>134223.48329999999</v>
      </c>
      <c r="D23" s="62">
        <v>313549.61670000001</v>
      </c>
      <c r="E23" s="62">
        <v>97243.283299999996</v>
      </c>
      <c r="F23" s="62">
        <v>263009.48330000002</v>
      </c>
      <c r="G23" s="62">
        <v>57378.983399999997</v>
      </c>
      <c r="H23" s="63">
        <v>140521.0166</v>
      </c>
    </row>
    <row r="24" spans="1:8" s="60" customFormat="1" ht="12.95" customHeight="1" x14ac:dyDescent="0.2">
      <c r="A24" s="20" t="s">
        <v>9</v>
      </c>
      <c r="B24" s="64" t="s">
        <v>55</v>
      </c>
      <c r="C24" s="65">
        <v>2000</v>
      </c>
      <c r="D24" s="65">
        <v>1000</v>
      </c>
      <c r="E24" s="65">
        <v>1500</v>
      </c>
      <c r="F24" s="65">
        <v>1500</v>
      </c>
      <c r="G24" s="65">
        <v>1000</v>
      </c>
      <c r="H24" s="82">
        <v>1500</v>
      </c>
    </row>
    <row r="25" spans="1:8" s="60" customFormat="1" ht="12.95" customHeight="1" x14ac:dyDescent="0.2">
      <c r="A25" s="21" t="s">
        <v>148</v>
      </c>
      <c r="B25" s="61" t="s">
        <v>57</v>
      </c>
      <c r="C25" s="62">
        <v>20025.999899999999</v>
      </c>
      <c r="D25" s="62">
        <v>22966.999899999999</v>
      </c>
      <c r="E25" s="62">
        <v>6000</v>
      </c>
      <c r="F25" s="62">
        <v>9999.9966999999997</v>
      </c>
      <c r="G25" s="62">
        <v>10000</v>
      </c>
      <c r="H25" s="63">
        <v>12000</v>
      </c>
    </row>
    <row r="26" spans="1:8" s="60" customFormat="1" ht="12.95" customHeight="1" x14ac:dyDescent="0.2">
      <c r="A26" s="20" t="s">
        <v>11</v>
      </c>
      <c r="B26" s="64" t="s">
        <v>56</v>
      </c>
      <c r="C26" s="65">
        <v>51028.68</v>
      </c>
      <c r="D26" s="65">
        <v>58498.109199999999</v>
      </c>
      <c r="E26" s="22">
        <v>34045.473899999997</v>
      </c>
      <c r="F26" s="65">
        <v>54231.872300000003</v>
      </c>
      <c r="G26" s="22">
        <v>60244.109199999999</v>
      </c>
      <c r="H26" s="82">
        <v>25621.3498</v>
      </c>
    </row>
    <row r="27" spans="1:8" s="60" customFormat="1" ht="12.95" customHeight="1" x14ac:dyDescent="0.2">
      <c r="A27" s="21" t="s">
        <v>12</v>
      </c>
      <c r="B27" s="61" t="s">
        <v>55</v>
      </c>
      <c r="C27" s="62">
        <v>33640.037400000001</v>
      </c>
      <c r="D27" s="62">
        <v>26185.520799999998</v>
      </c>
      <c r="E27" s="62">
        <v>13347.5555</v>
      </c>
      <c r="F27" s="62">
        <v>10640.6116</v>
      </c>
      <c r="G27" s="62">
        <v>8175.3068000000003</v>
      </c>
      <c r="H27" s="63">
        <v>25598.063699999999</v>
      </c>
    </row>
    <row r="28" spans="1:8" s="60" customFormat="1" ht="12.95" customHeight="1" x14ac:dyDescent="0.2">
      <c r="A28" s="20" t="s">
        <v>27</v>
      </c>
      <c r="B28" s="64" t="s">
        <v>55</v>
      </c>
      <c r="C28" s="65">
        <v>437328.76669999998</v>
      </c>
      <c r="D28" s="65">
        <v>361760.38669999997</v>
      </c>
      <c r="E28" s="22">
        <v>415125.25</v>
      </c>
      <c r="F28" s="65">
        <v>267557.73330000002</v>
      </c>
      <c r="G28" s="22">
        <v>243998.26670000001</v>
      </c>
      <c r="H28" s="82">
        <v>240195.26329999999</v>
      </c>
    </row>
    <row r="29" spans="1:8" s="60" customFormat="1" ht="12.95" customHeight="1" x14ac:dyDescent="0.2">
      <c r="A29" s="21" t="s">
        <v>32</v>
      </c>
      <c r="B29" s="61" t="s">
        <v>54</v>
      </c>
      <c r="C29" s="62">
        <v>0</v>
      </c>
      <c r="D29" s="62">
        <v>0</v>
      </c>
      <c r="E29" s="62">
        <v>0</v>
      </c>
      <c r="F29" s="62">
        <v>0</v>
      </c>
      <c r="G29" s="62">
        <v>0</v>
      </c>
      <c r="H29" s="63">
        <v>0</v>
      </c>
    </row>
    <row r="30" spans="1:8" s="60" customFormat="1" ht="12.95" customHeight="1" x14ac:dyDescent="0.2">
      <c r="A30" s="20" t="s">
        <v>29</v>
      </c>
      <c r="B30" s="64" t="s">
        <v>54</v>
      </c>
      <c r="C30" s="65">
        <v>394.6037</v>
      </c>
      <c r="D30" s="65">
        <v>418.52370000000002</v>
      </c>
      <c r="E30" s="65">
        <v>541.05600000000004</v>
      </c>
      <c r="F30" s="65">
        <v>185.33850000000001</v>
      </c>
      <c r="G30" s="65">
        <v>1000</v>
      </c>
      <c r="H30" s="82">
        <v>1000</v>
      </c>
    </row>
    <row r="31" spans="1:8" s="60" customFormat="1" ht="12.95" customHeight="1" x14ac:dyDescent="0.2">
      <c r="A31" s="21" t="s">
        <v>13</v>
      </c>
      <c r="B31" s="61" t="s">
        <v>55</v>
      </c>
      <c r="C31" s="62">
        <v>298433.93900000001</v>
      </c>
      <c r="D31" s="62">
        <v>214565.62119999999</v>
      </c>
      <c r="E31" s="62">
        <v>85404.590400000001</v>
      </c>
      <c r="F31" s="62">
        <v>66482.754199999996</v>
      </c>
      <c r="G31" s="62">
        <v>129680.1495</v>
      </c>
      <c r="H31" s="63">
        <v>225000</v>
      </c>
    </row>
    <row r="32" spans="1:8" s="60" customFormat="1" ht="12.95" customHeight="1" x14ac:dyDescent="0.2">
      <c r="A32" s="20" t="s">
        <v>14</v>
      </c>
      <c r="B32" s="64" t="s">
        <v>55</v>
      </c>
      <c r="C32" s="65">
        <v>272374.57900000003</v>
      </c>
      <c r="D32" s="65">
        <v>246410.47700000001</v>
      </c>
      <c r="E32" s="22">
        <v>74979.777700000006</v>
      </c>
      <c r="F32" s="65">
        <v>106823.03999999999</v>
      </c>
      <c r="G32" s="22">
        <v>339952.30499999999</v>
      </c>
      <c r="H32" s="82">
        <v>693693.3</v>
      </c>
    </row>
    <row r="33" spans="1:8" s="60" customFormat="1" ht="12.95" customHeight="1" x14ac:dyDescent="0.2">
      <c r="A33" s="21" t="s">
        <v>15</v>
      </c>
      <c r="B33" s="61" t="s">
        <v>56</v>
      </c>
      <c r="C33" s="62">
        <v>422525.38199999998</v>
      </c>
      <c r="D33" s="62">
        <v>415176.14390000002</v>
      </c>
      <c r="E33" s="62">
        <v>343220.16889999999</v>
      </c>
      <c r="F33" s="62">
        <v>341836.67200000002</v>
      </c>
      <c r="G33" s="62">
        <v>380453.5637</v>
      </c>
      <c r="H33" s="63">
        <v>349043.3762</v>
      </c>
    </row>
    <row r="34" spans="1:8" s="60" customFormat="1" ht="12.95" customHeight="1" x14ac:dyDescent="0.2">
      <c r="A34" s="20" t="s">
        <v>30</v>
      </c>
      <c r="B34" s="64" t="s">
        <v>57</v>
      </c>
      <c r="C34" s="65">
        <v>731849.38219999999</v>
      </c>
      <c r="D34" s="65">
        <v>702817.57640000002</v>
      </c>
      <c r="E34" s="22">
        <v>342464.17729999998</v>
      </c>
      <c r="F34" s="65">
        <v>637316.72640000004</v>
      </c>
      <c r="G34" s="22">
        <v>497557.29330000002</v>
      </c>
      <c r="H34" s="82">
        <v>511899.65029999998</v>
      </c>
    </row>
    <row r="35" spans="1:8" s="60" customFormat="1" ht="12.95" customHeight="1" x14ac:dyDescent="0.2">
      <c r="A35" s="21" t="s">
        <v>5</v>
      </c>
      <c r="B35" s="61" t="s">
        <v>55</v>
      </c>
      <c r="C35" s="62">
        <v>70077.949500000002</v>
      </c>
      <c r="D35" s="62">
        <v>68592.251000000004</v>
      </c>
      <c r="E35" s="62">
        <v>70000</v>
      </c>
      <c r="F35" s="62">
        <v>60000</v>
      </c>
      <c r="G35" s="62">
        <v>33000</v>
      </c>
      <c r="H35" s="63">
        <v>40000</v>
      </c>
    </row>
    <row r="36" spans="1:8" s="60" customFormat="1" ht="12.95" customHeight="1" x14ac:dyDescent="0.2">
      <c r="A36" s="20" t="s">
        <v>94</v>
      </c>
      <c r="B36" s="64" t="s">
        <v>54</v>
      </c>
      <c r="C36" s="65">
        <v>300</v>
      </c>
      <c r="D36" s="65">
        <v>500</v>
      </c>
      <c r="E36" s="22">
        <v>100</v>
      </c>
      <c r="F36" s="65">
        <v>0</v>
      </c>
      <c r="G36" s="22">
        <v>100</v>
      </c>
      <c r="H36" s="82">
        <v>500</v>
      </c>
    </row>
    <row r="37" spans="1:8" s="60" customFormat="1" ht="12.95" customHeight="1" x14ac:dyDescent="0.2">
      <c r="A37" s="21" t="s">
        <v>140</v>
      </c>
      <c r="B37" s="61" t="s">
        <v>54</v>
      </c>
      <c r="C37" s="62">
        <v>1500</v>
      </c>
      <c r="D37" s="62">
        <v>2000</v>
      </c>
      <c r="E37" s="62">
        <v>3000</v>
      </c>
      <c r="F37" s="62">
        <v>1500</v>
      </c>
      <c r="G37" s="62">
        <v>3000</v>
      </c>
      <c r="H37" s="63">
        <v>4000</v>
      </c>
    </row>
    <row r="38" spans="1:8" s="60" customFormat="1" ht="12.95" customHeight="1" x14ac:dyDescent="0.2">
      <c r="A38" s="20" t="s">
        <v>17</v>
      </c>
      <c r="B38" s="64" t="s">
        <v>55</v>
      </c>
      <c r="C38" s="65">
        <v>400</v>
      </c>
      <c r="D38" s="65">
        <v>600</v>
      </c>
      <c r="E38" s="22">
        <v>500</v>
      </c>
      <c r="F38" s="65">
        <v>500</v>
      </c>
      <c r="G38" s="22">
        <v>1000</v>
      </c>
      <c r="H38" s="82">
        <v>2500</v>
      </c>
    </row>
    <row r="39" spans="1:8" s="60" customFormat="1" ht="12.95" customHeight="1" x14ac:dyDescent="0.2">
      <c r="A39" s="21" t="s">
        <v>18</v>
      </c>
      <c r="B39" s="61" t="s">
        <v>55</v>
      </c>
      <c r="C39" s="62">
        <v>202324.8855</v>
      </c>
      <c r="D39" s="62">
        <v>144752.7193</v>
      </c>
      <c r="E39" s="62">
        <v>150159.24160000001</v>
      </c>
      <c r="F39" s="62">
        <v>127018.91929999999</v>
      </c>
      <c r="G39" s="62">
        <v>150000.0007</v>
      </c>
      <c r="H39" s="63">
        <v>225000.00090000001</v>
      </c>
    </row>
    <row r="40" spans="1:8" s="60" customFormat="1" ht="12.95" customHeight="1" x14ac:dyDescent="0.2">
      <c r="A40" s="20" t="s">
        <v>144</v>
      </c>
      <c r="B40" s="64" t="s">
        <v>55</v>
      </c>
      <c r="C40" s="65">
        <v>201.4</v>
      </c>
      <c r="D40" s="65">
        <v>86.616699999999994</v>
      </c>
      <c r="E40" s="22">
        <v>158.83330000000001</v>
      </c>
      <c r="F40" s="65">
        <v>25.644200000000001</v>
      </c>
      <c r="G40" s="22">
        <v>10.2667</v>
      </c>
      <c r="H40" s="82">
        <v>95.758300000000006</v>
      </c>
    </row>
    <row r="41" spans="1:8" s="60" customFormat="1" ht="12.95" customHeight="1" x14ac:dyDescent="0.2">
      <c r="A41" s="21" t="s">
        <v>19</v>
      </c>
      <c r="B41" s="61" t="s">
        <v>55</v>
      </c>
      <c r="C41" s="62">
        <v>250000</v>
      </c>
      <c r="D41" s="62">
        <v>145000</v>
      </c>
      <c r="E41" s="62">
        <v>100000</v>
      </c>
      <c r="F41" s="62">
        <v>75000</v>
      </c>
      <c r="G41" s="62">
        <v>100000</v>
      </c>
      <c r="H41" s="63">
        <v>250000</v>
      </c>
    </row>
    <row r="42" spans="1:8" s="60" customFormat="1" ht="12.95" customHeight="1" x14ac:dyDescent="0.2">
      <c r="A42" s="20" t="s">
        <v>20</v>
      </c>
      <c r="B42" s="64" t="s">
        <v>55</v>
      </c>
      <c r="C42" s="65">
        <v>7367.6553000000004</v>
      </c>
      <c r="D42" s="65">
        <v>4699.17</v>
      </c>
      <c r="E42" s="22">
        <v>1409.3792000000001</v>
      </c>
      <c r="F42" s="65">
        <v>1441.4233999999999</v>
      </c>
      <c r="G42" s="22">
        <v>1500</v>
      </c>
      <c r="H42" s="82">
        <v>2000</v>
      </c>
    </row>
    <row r="43" spans="1:8" s="60" customFormat="1" ht="12.95" customHeight="1" x14ac:dyDescent="0.2">
      <c r="A43" s="21" t="s">
        <v>21</v>
      </c>
      <c r="B43" s="61" t="s">
        <v>56</v>
      </c>
      <c r="C43" s="62">
        <v>97328.899900000004</v>
      </c>
      <c r="D43" s="62">
        <v>95411.666599999997</v>
      </c>
      <c r="E43" s="62">
        <v>56565.333299999998</v>
      </c>
      <c r="F43" s="62">
        <v>100000</v>
      </c>
      <c r="G43" s="62">
        <v>80000</v>
      </c>
      <c r="H43" s="63">
        <v>40000</v>
      </c>
    </row>
    <row r="44" spans="1:8" s="60" customFormat="1" ht="12.95" customHeight="1" x14ac:dyDescent="0.2">
      <c r="A44" s="20" t="s">
        <v>22</v>
      </c>
      <c r="B44" s="64" t="s">
        <v>55</v>
      </c>
      <c r="C44" s="65">
        <v>504410.83380000002</v>
      </c>
      <c r="D44" s="65">
        <v>616298.64619999996</v>
      </c>
      <c r="E44" s="22">
        <v>556974.68720000004</v>
      </c>
      <c r="F44" s="65">
        <v>451868.37209999998</v>
      </c>
      <c r="G44" s="22">
        <v>500000</v>
      </c>
      <c r="H44" s="82">
        <v>175000</v>
      </c>
    </row>
    <row r="45" spans="1:8" s="60" customFormat="1" ht="12.95" customHeight="1" x14ac:dyDescent="0.2">
      <c r="A45" s="21" t="s">
        <v>34</v>
      </c>
      <c r="B45" s="61" t="s">
        <v>54</v>
      </c>
      <c r="C45" s="62">
        <v>47.700099999999999</v>
      </c>
      <c r="D45" s="62">
        <v>957.84</v>
      </c>
      <c r="E45" s="62">
        <v>903.06659999999999</v>
      </c>
      <c r="F45" s="62">
        <v>677.47339999999997</v>
      </c>
      <c r="G45" s="62">
        <v>3.2130000000000001</v>
      </c>
      <c r="H45" s="63">
        <v>117.9534</v>
      </c>
    </row>
    <row r="46" spans="1:8" s="60" customFormat="1" ht="12.95" customHeight="1" x14ac:dyDescent="0.2">
      <c r="A46" s="20" t="s">
        <v>23</v>
      </c>
      <c r="B46" s="64" t="s">
        <v>55</v>
      </c>
      <c r="C46" s="65">
        <v>30922.616699999999</v>
      </c>
      <c r="D46" s="65">
        <v>45622.55</v>
      </c>
      <c r="E46" s="22">
        <v>54942.7667</v>
      </c>
      <c r="F46" s="65">
        <v>33447.800000000003</v>
      </c>
      <c r="G46" s="22">
        <v>43330.5167</v>
      </c>
      <c r="H46" s="82">
        <v>20000</v>
      </c>
    </row>
    <row r="47" spans="1:8" s="60" customFormat="1" ht="12.95" customHeight="1" x14ac:dyDescent="0.2">
      <c r="A47" s="21" t="s">
        <v>130</v>
      </c>
      <c r="B47" s="61" t="s">
        <v>54</v>
      </c>
      <c r="C47" s="62">
        <v>2000</v>
      </c>
      <c r="D47" s="62">
        <v>1500</v>
      </c>
      <c r="E47" s="62">
        <v>1500</v>
      </c>
      <c r="F47" s="62">
        <v>1500</v>
      </c>
      <c r="G47" s="62">
        <v>1500</v>
      </c>
      <c r="H47" s="63">
        <v>1200</v>
      </c>
    </row>
    <row r="48" spans="1:8" s="60" customFormat="1" ht="12.95" customHeight="1" x14ac:dyDescent="0.2">
      <c r="A48" s="20" t="s">
        <v>6</v>
      </c>
      <c r="B48" s="64" t="s">
        <v>56</v>
      </c>
      <c r="C48" s="65">
        <v>38044.449999999997</v>
      </c>
      <c r="D48" s="65">
        <v>33284.7834</v>
      </c>
      <c r="E48" s="22">
        <v>96126.649900000004</v>
      </c>
      <c r="F48" s="65">
        <v>87790.366399999999</v>
      </c>
      <c r="G48" s="22">
        <v>111115.9</v>
      </c>
      <c r="H48" s="82">
        <v>98137.516699999993</v>
      </c>
    </row>
    <row r="49" spans="1:8" s="60" customFormat="1" ht="12.95" customHeight="1" x14ac:dyDescent="0.2">
      <c r="A49" s="21" t="s">
        <v>35</v>
      </c>
      <c r="B49" s="61" t="s">
        <v>57</v>
      </c>
      <c r="C49" s="62">
        <v>21296.475399999999</v>
      </c>
      <c r="D49" s="62">
        <v>16541.9611</v>
      </c>
      <c r="E49" s="62">
        <v>14248.9822</v>
      </c>
      <c r="F49" s="62">
        <v>19384.917799999999</v>
      </c>
      <c r="G49" s="62">
        <v>17514.3285</v>
      </c>
      <c r="H49" s="63">
        <v>9777.49</v>
      </c>
    </row>
    <row r="50" spans="1:8" s="60" customFormat="1" ht="12.95" customHeight="1" x14ac:dyDescent="0.2">
      <c r="A50" s="20" t="s">
        <v>95</v>
      </c>
      <c r="B50" s="64" t="s">
        <v>55</v>
      </c>
      <c r="C50" s="65">
        <v>25429.666700000002</v>
      </c>
      <c r="D50" s="65">
        <v>13507.1667</v>
      </c>
      <c r="E50" s="22">
        <v>13548.55</v>
      </c>
      <c r="F50" s="65">
        <v>10500.1667</v>
      </c>
      <c r="G50" s="22">
        <v>8196.1666999999998</v>
      </c>
      <c r="H50" s="82">
        <v>1684.2833000000001</v>
      </c>
    </row>
    <row r="51" spans="1:8" s="60" customFormat="1" ht="12.95" customHeight="1" x14ac:dyDescent="0.2">
      <c r="A51" s="21" t="s">
        <v>33</v>
      </c>
      <c r="B51" s="61" t="s">
        <v>54</v>
      </c>
      <c r="C51" s="62">
        <v>5120</v>
      </c>
      <c r="D51" s="62">
        <v>0</v>
      </c>
      <c r="E51" s="62">
        <v>1000</v>
      </c>
      <c r="F51" s="62">
        <v>1500</v>
      </c>
      <c r="G51" s="62">
        <v>2000</v>
      </c>
      <c r="H51" s="63">
        <v>1200</v>
      </c>
    </row>
    <row r="52" spans="1:8" s="60" customFormat="1" ht="12.95" customHeight="1" x14ac:dyDescent="0.2">
      <c r="A52" s="20" t="s">
        <v>36</v>
      </c>
      <c r="B52" s="64" t="s">
        <v>57</v>
      </c>
      <c r="C52" s="65">
        <v>489184</v>
      </c>
      <c r="D52" s="65">
        <v>362219</v>
      </c>
      <c r="E52" s="22">
        <v>378238</v>
      </c>
      <c r="F52" s="65">
        <v>438815</v>
      </c>
      <c r="G52" s="22">
        <v>330248</v>
      </c>
      <c r="H52" s="82">
        <v>469951</v>
      </c>
    </row>
    <row r="53" spans="1:8" s="60" customFormat="1" ht="12.95" customHeight="1" x14ac:dyDescent="0.2">
      <c r="A53" s="21" t="s">
        <v>145</v>
      </c>
      <c r="B53" s="61" t="s">
        <v>55</v>
      </c>
      <c r="C53" s="62">
        <v>0</v>
      </c>
      <c r="D53" s="62">
        <v>0</v>
      </c>
      <c r="E53" s="62">
        <v>0</v>
      </c>
      <c r="F53" s="62">
        <v>0</v>
      </c>
      <c r="G53" s="62">
        <v>0</v>
      </c>
      <c r="H53" s="63">
        <v>0</v>
      </c>
    </row>
    <row r="54" spans="1:8" s="60" customFormat="1" ht="12.95" customHeight="1" x14ac:dyDescent="0.2">
      <c r="A54" s="105" t="s">
        <v>149</v>
      </c>
      <c r="B54" s="106" t="s">
        <v>54</v>
      </c>
      <c r="C54" s="107">
        <v>1800000.0005000001</v>
      </c>
      <c r="D54" s="107">
        <v>1500000.0005000001</v>
      </c>
      <c r="E54" s="107">
        <v>1450000.0003</v>
      </c>
      <c r="F54" s="107">
        <v>1800000.0005000001</v>
      </c>
      <c r="G54" s="107">
        <v>2800000.0008</v>
      </c>
      <c r="H54" s="108">
        <v>2300000.0005000001</v>
      </c>
    </row>
    <row r="55" spans="1:8" s="60" customFormat="1" ht="12.95" customHeight="1" x14ac:dyDescent="0.2">
      <c r="A55" s="21" t="s">
        <v>96</v>
      </c>
      <c r="B55" s="61" t="s">
        <v>55</v>
      </c>
      <c r="C55" s="62">
        <v>2500</v>
      </c>
      <c r="D55" s="62">
        <v>3500</v>
      </c>
      <c r="E55" s="62">
        <v>4000</v>
      </c>
      <c r="F55" s="62">
        <v>4000</v>
      </c>
      <c r="G55" s="62">
        <v>3500</v>
      </c>
      <c r="H55" s="63">
        <v>3500</v>
      </c>
    </row>
    <row r="56" spans="1:8" s="60" customFormat="1" ht="12.95" customHeight="1" x14ac:dyDescent="0.2">
      <c r="A56" s="20" t="s">
        <v>24</v>
      </c>
      <c r="B56" s="64" t="s">
        <v>55</v>
      </c>
      <c r="C56" s="65">
        <v>1000</v>
      </c>
      <c r="D56" s="65">
        <v>1500</v>
      </c>
      <c r="E56" s="22">
        <v>1000</v>
      </c>
      <c r="F56" s="65">
        <v>2000</v>
      </c>
      <c r="G56" s="22">
        <v>3000</v>
      </c>
      <c r="H56" s="82">
        <v>1000</v>
      </c>
    </row>
    <row r="57" spans="1:8" s="60" customFormat="1" ht="12.95" customHeight="1" x14ac:dyDescent="0.2">
      <c r="A57" s="21" t="s">
        <v>25</v>
      </c>
      <c r="B57" s="61" t="s">
        <v>55</v>
      </c>
      <c r="C57" s="62">
        <v>350</v>
      </c>
      <c r="D57" s="62">
        <v>400</v>
      </c>
      <c r="E57" s="62">
        <v>350</v>
      </c>
      <c r="F57" s="62">
        <v>600</v>
      </c>
      <c r="G57" s="62">
        <v>2000</v>
      </c>
      <c r="H57" s="63">
        <v>300</v>
      </c>
    </row>
    <row r="58" spans="1:8" s="96" customFormat="1" ht="5.0999999999999996" customHeight="1" x14ac:dyDescent="0.2">
      <c r="A58" s="207"/>
      <c r="B58" s="208"/>
      <c r="C58" s="209"/>
      <c r="D58" s="209"/>
      <c r="E58" s="209"/>
      <c r="F58" s="209"/>
      <c r="G58" s="209"/>
      <c r="H58" s="210"/>
    </row>
    <row r="59" spans="1:8" ht="14.1" customHeight="1" x14ac:dyDescent="0.2">
      <c r="A59" s="196" t="s">
        <v>133</v>
      </c>
      <c r="B59" s="197"/>
      <c r="C59" s="197">
        <f>+C60+C61+C62</f>
        <v>47467.602599999998</v>
      </c>
      <c r="D59" s="197">
        <f t="shared" ref="D59:G59" si="3">+D60+D61+D62</f>
        <v>39559.366399999999</v>
      </c>
      <c r="E59" s="197">
        <f t="shared" si="3"/>
        <v>37994.754099999998</v>
      </c>
      <c r="F59" s="197">
        <f t="shared" si="3"/>
        <v>36242.677300000003</v>
      </c>
      <c r="G59" s="197">
        <f t="shared" si="3"/>
        <v>34298.842900000003</v>
      </c>
      <c r="H59" s="198">
        <f>+H60+H61+H62</f>
        <v>35446.525000000001</v>
      </c>
    </row>
    <row r="60" spans="1:8" s="96" customFormat="1" ht="12.95" customHeight="1" x14ac:dyDescent="0.2">
      <c r="A60" s="112" t="s">
        <v>10</v>
      </c>
      <c r="B60" s="61" t="s">
        <v>55</v>
      </c>
      <c r="C60" s="113">
        <v>2000.0001</v>
      </c>
      <c r="D60" s="113">
        <v>2500</v>
      </c>
      <c r="E60" s="113">
        <v>1940.1375</v>
      </c>
      <c r="F60" s="113">
        <v>2757.2080999999998</v>
      </c>
      <c r="G60" s="113">
        <v>2404.7725</v>
      </c>
      <c r="H60" s="114">
        <v>1333.9945</v>
      </c>
    </row>
    <row r="61" spans="1:8" ht="12.95" customHeight="1" x14ac:dyDescent="0.2">
      <c r="A61" s="119" t="s">
        <v>16</v>
      </c>
      <c r="B61" s="120" t="s">
        <v>55</v>
      </c>
      <c r="C61" s="107">
        <v>742.60249999999996</v>
      </c>
      <c r="D61" s="107">
        <v>1609.3664000000001</v>
      </c>
      <c r="E61" s="107">
        <v>534.61659999999995</v>
      </c>
      <c r="F61" s="107">
        <v>660.4692</v>
      </c>
      <c r="G61" s="107">
        <v>1244.0704000000001</v>
      </c>
      <c r="H61" s="108">
        <v>562.53049999999996</v>
      </c>
    </row>
    <row r="62" spans="1:8" ht="12.95" customHeight="1" x14ac:dyDescent="0.2">
      <c r="A62" s="115" t="s">
        <v>134</v>
      </c>
      <c r="B62" s="116"/>
      <c r="C62" s="117">
        <v>44725</v>
      </c>
      <c r="D62" s="117">
        <v>35450</v>
      </c>
      <c r="E62" s="117">
        <v>35520</v>
      </c>
      <c r="F62" s="117">
        <v>32825</v>
      </c>
      <c r="G62" s="117">
        <v>30650</v>
      </c>
      <c r="H62" s="118">
        <v>33550</v>
      </c>
    </row>
    <row r="63" spans="1:8" ht="4.5" customHeight="1" x14ac:dyDescent="0.2"/>
    <row r="64" spans="1:8" x14ac:dyDescent="0.2">
      <c r="A64" s="199"/>
      <c r="B64" s="199"/>
      <c r="C64" s="199"/>
      <c r="D64" s="199"/>
      <c r="E64" s="199"/>
      <c r="F64" s="199"/>
      <c r="G64" s="199"/>
      <c r="H64" s="199"/>
    </row>
    <row r="65" spans="3:8" x14ac:dyDescent="0.2">
      <c r="C65" s="12"/>
      <c r="D65" s="12"/>
      <c r="E65" s="12"/>
      <c r="F65" s="12"/>
      <c r="G65" s="12"/>
      <c r="H65" s="12"/>
    </row>
    <row r="66" spans="3:8" x14ac:dyDescent="0.2">
      <c r="C66" s="12"/>
      <c r="D66" s="12"/>
      <c r="E66" s="12"/>
      <c r="F66" s="12"/>
      <c r="G66" s="12"/>
      <c r="H66" s="12"/>
    </row>
  </sheetData>
  <mergeCells count="1">
    <mergeCell ref="A13:H13"/>
  </mergeCells>
  <phoneticPr fontId="0" type="noConversion"/>
  <printOptions horizontalCentered="1"/>
  <pageMargins left="0.39370078740157483" right="0.39370078740157483" top="0.39370078740157483" bottom="0.19685039370078741" header="0.39370078740157483" footer="0.39370078740157483"/>
  <pageSetup paperSize="9" scale="95" orientation="portrait" r:id="rId1"/>
  <headerFooter>
    <oddFooter>&amp;L&amp;"-,Regular"Monthly Trade Statistics&amp;R&amp;"-,Regular"© ICO - Statistics on Coffee</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topLeftCell="A16" zoomScaleNormal="100" workbookViewId="0">
      <selection activeCell="E29" sqref="E29"/>
    </sheetView>
  </sheetViews>
  <sheetFormatPr defaultColWidth="8.83203125" defaultRowHeight="15" customHeight="1" x14ac:dyDescent="0.2"/>
  <cols>
    <col min="1" max="1" width="23.1640625" style="7" customWidth="1"/>
    <col min="2" max="2" width="16.33203125" style="6" customWidth="1"/>
    <col min="3" max="3" width="13.33203125" style="6" bestFit="1" customWidth="1"/>
    <col min="4" max="4" width="13.33203125" style="6" customWidth="1"/>
    <col min="5" max="5" width="16" style="6" customWidth="1"/>
    <col min="6" max="6" width="13.33203125" style="6" bestFit="1" customWidth="1"/>
    <col min="7" max="7" width="12.6640625" style="6" bestFit="1" customWidth="1"/>
    <col min="8" max="8" width="11.5" style="7" bestFit="1" customWidth="1"/>
    <col min="9" max="10" width="12.6640625" style="7" bestFit="1" customWidth="1"/>
    <col min="11" max="11" width="11.5" style="7" bestFit="1" customWidth="1"/>
    <col min="12" max="13" width="12.6640625" style="7" bestFit="1" customWidth="1"/>
    <col min="14" max="16384" width="8.83203125" style="7"/>
  </cols>
  <sheetData>
    <row r="1" spans="1:13" s="55" customFormat="1" ht="12.95" customHeight="1" x14ac:dyDescent="0.2">
      <c r="A1" s="34" t="s">
        <v>38</v>
      </c>
      <c r="B1" s="74"/>
      <c r="C1" s="74"/>
      <c r="D1" s="74"/>
      <c r="E1" s="74"/>
      <c r="F1" s="74"/>
      <c r="G1" s="74"/>
    </row>
    <row r="2" spans="1:13" s="55" customFormat="1" ht="12.95" customHeight="1" x14ac:dyDescent="0.2">
      <c r="B2" s="74"/>
      <c r="C2" s="74"/>
      <c r="D2" s="74"/>
      <c r="E2" s="74"/>
      <c r="F2" s="74"/>
      <c r="G2" s="74"/>
    </row>
    <row r="3" spans="1:13" s="55" customFormat="1" ht="12.95" customHeight="1" x14ac:dyDescent="0.2">
      <c r="A3" s="34" t="s">
        <v>97</v>
      </c>
      <c r="B3" s="74"/>
      <c r="C3" s="74"/>
      <c r="D3" s="74"/>
      <c r="E3" s="74"/>
      <c r="F3" s="74"/>
      <c r="G3" s="74"/>
    </row>
    <row r="4" spans="1:13" s="55" customFormat="1" ht="12.95" customHeight="1" x14ac:dyDescent="0.2">
      <c r="A4" s="180" t="s">
        <v>150</v>
      </c>
      <c r="B4" s="74"/>
      <c r="C4" s="74"/>
      <c r="D4" s="74"/>
      <c r="E4" s="74"/>
      <c r="F4" s="74"/>
      <c r="G4" s="74"/>
    </row>
    <row r="5" spans="1:13" s="55" customFormat="1" ht="12.95" customHeight="1" x14ac:dyDescent="0.2">
      <c r="A5" s="34"/>
      <c r="B5" s="74"/>
      <c r="C5" s="74"/>
      <c r="D5" s="74"/>
      <c r="E5" s="74"/>
      <c r="F5" s="74"/>
      <c r="G5" s="74"/>
    </row>
    <row r="6" spans="1:13" s="55" customFormat="1" ht="12.95" customHeight="1" x14ac:dyDescent="0.2">
      <c r="A6" s="36" t="s">
        <v>50</v>
      </c>
      <c r="B6" s="74"/>
      <c r="C6" s="74"/>
      <c r="D6" s="74"/>
      <c r="E6" s="74"/>
      <c r="F6" s="74"/>
      <c r="G6" s="74"/>
    </row>
    <row r="7" spans="1:13" s="11" customFormat="1" ht="12" customHeight="1" x14ac:dyDescent="0.2">
      <c r="A7" s="181"/>
      <c r="B7" s="126"/>
      <c r="C7" s="127"/>
      <c r="D7" s="127"/>
      <c r="E7" s="126"/>
      <c r="F7" s="127"/>
      <c r="G7" s="212"/>
    </row>
    <row r="8" spans="1:13" s="11" customFormat="1" ht="12" customHeight="1" x14ac:dyDescent="0.2">
      <c r="A8" s="182"/>
      <c r="B8" s="131"/>
      <c r="C8" s="131" t="s">
        <v>151</v>
      </c>
      <c r="D8" s="131" t="s">
        <v>152</v>
      </c>
      <c r="E8" s="131"/>
      <c r="F8" s="131" t="s">
        <v>153</v>
      </c>
      <c r="G8" s="132" t="s">
        <v>154</v>
      </c>
    </row>
    <row r="9" spans="1:13" s="11" customFormat="1" ht="12" customHeight="1" x14ac:dyDescent="0.2">
      <c r="A9" s="183"/>
      <c r="B9" s="134" t="s">
        <v>155</v>
      </c>
      <c r="C9" s="134" t="s">
        <v>156</v>
      </c>
      <c r="D9" s="134" t="s">
        <v>156</v>
      </c>
      <c r="E9" s="134" t="s">
        <v>157</v>
      </c>
      <c r="F9" s="134" t="s">
        <v>158</v>
      </c>
      <c r="G9" s="136" t="s">
        <v>158</v>
      </c>
    </row>
    <row r="10" spans="1:13" ht="12" customHeight="1" x14ac:dyDescent="0.2">
      <c r="A10" s="14"/>
      <c r="B10" s="15"/>
      <c r="C10" s="15"/>
      <c r="D10" s="15"/>
      <c r="E10" s="15"/>
      <c r="F10" s="15"/>
      <c r="G10" s="16"/>
    </row>
    <row r="11" spans="1:13" ht="15" customHeight="1" x14ac:dyDescent="0.2">
      <c r="A11" s="184" t="s">
        <v>58</v>
      </c>
      <c r="B11" s="185">
        <v>10549900.060999999</v>
      </c>
      <c r="C11" s="185">
        <v>22181103.7491</v>
      </c>
      <c r="D11" s="185">
        <v>135475990.33719999</v>
      </c>
      <c r="E11" s="185">
        <v>11241053.442400001</v>
      </c>
      <c r="F11" s="185">
        <v>22994025.375</v>
      </c>
      <c r="G11" s="186">
        <v>129356032.4612</v>
      </c>
      <c r="H11" s="211"/>
      <c r="I11" s="211"/>
      <c r="J11" s="211"/>
      <c r="K11" s="211"/>
      <c r="L11" s="211"/>
      <c r="M11" s="211"/>
    </row>
    <row r="12" spans="1:13" ht="12" customHeight="1" x14ac:dyDescent="0.2">
      <c r="A12" s="20"/>
      <c r="B12" s="187"/>
      <c r="C12" s="187"/>
      <c r="D12" s="187"/>
      <c r="E12" s="187"/>
      <c r="F12" s="187"/>
      <c r="G12" s="188"/>
    </row>
    <row r="13" spans="1:13" s="66" customFormat="1" ht="15" customHeight="1" x14ac:dyDescent="0.2">
      <c r="A13" s="189" t="s">
        <v>138</v>
      </c>
      <c r="B13" s="190">
        <v>7005473.5148</v>
      </c>
      <c r="C13" s="190">
        <v>14733521.470899999</v>
      </c>
      <c r="D13" s="190">
        <v>86067107.977899998</v>
      </c>
      <c r="E13" s="190">
        <v>7405845.5181</v>
      </c>
      <c r="F13" s="190">
        <v>15060200.2722</v>
      </c>
      <c r="G13" s="191">
        <v>83402152.488600001</v>
      </c>
    </row>
    <row r="14" spans="1:13" ht="15" customHeight="1" x14ac:dyDescent="0.2">
      <c r="A14" s="67" t="s">
        <v>103</v>
      </c>
      <c r="B14" s="22"/>
      <c r="C14" s="22"/>
      <c r="D14" s="22"/>
      <c r="E14" s="22"/>
      <c r="F14" s="22"/>
      <c r="G14" s="19"/>
    </row>
    <row r="15" spans="1:13" ht="15" customHeight="1" x14ac:dyDescent="0.2">
      <c r="A15" s="68" t="s">
        <v>104</v>
      </c>
      <c r="B15" s="69"/>
      <c r="C15" s="69"/>
      <c r="D15" s="69"/>
      <c r="E15" s="69"/>
      <c r="F15" s="69"/>
      <c r="G15" s="70"/>
    </row>
    <row r="16" spans="1:13" ht="15" customHeight="1" x14ac:dyDescent="0.2">
      <c r="A16" s="67" t="s">
        <v>105</v>
      </c>
      <c r="B16" s="22"/>
      <c r="C16" s="22"/>
      <c r="D16" s="22"/>
      <c r="E16" s="22"/>
      <c r="F16" s="22"/>
      <c r="G16" s="19"/>
    </row>
    <row r="17" spans="1:7" ht="15" customHeight="1" x14ac:dyDescent="0.2">
      <c r="A17" s="91" t="s">
        <v>135</v>
      </c>
      <c r="B17" s="84"/>
      <c r="C17" s="84"/>
      <c r="D17" s="84"/>
      <c r="E17" s="84"/>
      <c r="F17" s="84"/>
      <c r="G17" s="85"/>
    </row>
    <row r="18" spans="1:7" ht="15" customHeight="1" x14ac:dyDescent="0.2">
      <c r="A18" s="83" t="s">
        <v>106</v>
      </c>
      <c r="B18" s="86"/>
      <c r="C18" s="86"/>
      <c r="D18" s="86"/>
      <c r="E18" s="86"/>
      <c r="F18" s="86"/>
      <c r="G18" s="87"/>
    </row>
    <row r="19" spans="1:7" ht="15" customHeight="1" x14ac:dyDescent="0.2">
      <c r="A19" s="88" t="s">
        <v>107</v>
      </c>
      <c r="B19" s="84"/>
      <c r="C19" s="84"/>
      <c r="D19" s="84"/>
      <c r="E19" s="84"/>
      <c r="F19" s="84"/>
      <c r="G19" s="85"/>
    </row>
    <row r="20" spans="1:7" ht="15" customHeight="1" x14ac:dyDescent="0.2">
      <c r="A20" s="83" t="s">
        <v>108</v>
      </c>
      <c r="B20" s="86"/>
      <c r="C20" s="86"/>
      <c r="D20" s="86"/>
      <c r="E20" s="86"/>
      <c r="F20" s="86"/>
      <c r="G20" s="87"/>
    </row>
    <row r="21" spans="1:7" ht="15" customHeight="1" x14ac:dyDescent="0.2">
      <c r="A21" s="88" t="s">
        <v>109</v>
      </c>
      <c r="B21" s="84"/>
      <c r="C21" s="84"/>
      <c r="D21" s="84"/>
      <c r="E21" s="84"/>
      <c r="F21" s="84"/>
      <c r="G21" s="85"/>
    </row>
    <row r="22" spans="1:7" ht="15" customHeight="1" x14ac:dyDescent="0.2">
      <c r="A22" s="83" t="s">
        <v>110</v>
      </c>
      <c r="B22" s="86"/>
      <c r="C22" s="86"/>
      <c r="D22" s="86"/>
      <c r="E22" s="86"/>
      <c r="F22" s="86"/>
      <c r="G22" s="87"/>
    </row>
    <row r="23" spans="1:7" ht="15" customHeight="1" x14ac:dyDescent="0.2">
      <c r="A23" s="88" t="s">
        <v>111</v>
      </c>
      <c r="B23" s="84"/>
      <c r="C23" s="84"/>
      <c r="D23" s="84"/>
      <c r="E23" s="84"/>
      <c r="F23" s="84"/>
      <c r="G23" s="85"/>
    </row>
    <row r="24" spans="1:7" ht="15" customHeight="1" x14ac:dyDescent="0.2">
      <c r="A24" s="83" t="s">
        <v>112</v>
      </c>
      <c r="B24" s="86"/>
      <c r="C24" s="86"/>
      <c r="D24" s="86"/>
      <c r="E24" s="86"/>
      <c r="F24" s="86"/>
      <c r="G24" s="87"/>
    </row>
    <row r="25" spans="1:7" ht="15" customHeight="1" x14ac:dyDescent="0.2">
      <c r="A25" s="88" t="s">
        <v>113</v>
      </c>
      <c r="B25" s="84"/>
      <c r="C25" s="84"/>
      <c r="D25" s="84"/>
      <c r="E25" s="84"/>
      <c r="F25" s="84"/>
      <c r="G25" s="85"/>
    </row>
    <row r="26" spans="1:7" ht="15" customHeight="1" x14ac:dyDescent="0.2">
      <c r="A26" s="83" t="s">
        <v>114</v>
      </c>
      <c r="B26" s="86"/>
      <c r="C26" s="86"/>
      <c r="D26" s="86"/>
      <c r="E26" s="86"/>
      <c r="F26" s="86"/>
      <c r="G26" s="87"/>
    </row>
    <row r="27" spans="1:7" ht="15" customHeight="1" x14ac:dyDescent="0.2">
      <c r="A27" s="88" t="s">
        <v>115</v>
      </c>
      <c r="B27" s="84"/>
      <c r="C27" s="84"/>
      <c r="D27" s="84"/>
      <c r="E27" s="84"/>
      <c r="F27" s="84"/>
      <c r="G27" s="85"/>
    </row>
    <row r="28" spans="1:7" ht="15" customHeight="1" x14ac:dyDescent="0.2">
      <c r="A28" s="83" t="s">
        <v>116</v>
      </c>
      <c r="B28" s="86"/>
      <c r="C28" s="86"/>
      <c r="D28" s="86"/>
      <c r="E28" s="86"/>
      <c r="F28" s="86"/>
      <c r="G28" s="87"/>
    </row>
    <row r="29" spans="1:7" ht="15" customHeight="1" x14ac:dyDescent="0.2">
      <c r="A29" s="88" t="s">
        <v>117</v>
      </c>
      <c r="B29" s="84"/>
      <c r="C29" s="84"/>
      <c r="D29" s="84"/>
      <c r="E29" s="84"/>
      <c r="F29" s="84"/>
      <c r="G29" s="85"/>
    </row>
    <row r="30" spans="1:7" ht="15" customHeight="1" x14ac:dyDescent="0.2">
      <c r="A30" s="83" t="s">
        <v>118</v>
      </c>
      <c r="B30" s="86"/>
      <c r="C30" s="86"/>
      <c r="D30" s="86"/>
      <c r="E30" s="86"/>
      <c r="F30" s="86"/>
      <c r="G30" s="87"/>
    </row>
    <row r="31" spans="1:7" ht="15" customHeight="1" x14ac:dyDescent="0.2">
      <c r="A31" s="88" t="s">
        <v>119</v>
      </c>
      <c r="B31" s="84"/>
      <c r="C31" s="84"/>
      <c r="D31" s="84"/>
      <c r="E31" s="84"/>
      <c r="F31" s="84"/>
      <c r="G31" s="85"/>
    </row>
    <row r="32" spans="1:7" ht="15" customHeight="1" x14ac:dyDescent="0.2">
      <c r="A32" s="83" t="s">
        <v>120</v>
      </c>
      <c r="B32" s="86"/>
      <c r="C32" s="86"/>
      <c r="D32" s="86"/>
      <c r="E32" s="86"/>
      <c r="F32" s="86"/>
      <c r="G32" s="87"/>
    </row>
    <row r="33" spans="1:7" ht="15" customHeight="1" x14ac:dyDescent="0.2">
      <c r="A33" s="88" t="s">
        <v>121</v>
      </c>
      <c r="B33" s="84"/>
      <c r="C33" s="84"/>
      <c r="D33" s="84"/>
      <c r="E33" s="84"/>
      <c r="F33" s="84"/>
      <c r="G33" s="85"/>
    </row>
    <row r="34" spans="1:7" ht="15" customHeight="1" x14ac:dyDescent="0.2">
      <c r="A34" s="83" t="s">
        <v>122</v>
      </c>
      <c r="B34" s="86"/>
      <c r="C34" s="86"/>
      <c r="D34" s="86"/>
      <c r="E34" s="86"/>
      <c r="F34" s="86"/>
      <c r="G34" s="87"/>
    </row>
    <row r="35" spans="1:7" ht="15" customHeight="1" x14ac:dyDescent="0.2">
      <c r="A35" s="88" t="s">
        <v>123</v>
      </c>
      <c r="B35" s="84"/>
      <c r="C35" s="84"/>
      <c r="D35" s="84"/>
      <c r="E35" s="84"/>
      <c r="F35" s="84"/>
      <c r="G35" s="85"/>
    </row>
    <row r="36" spans="1:7" ht="15" customHeight="1" x14ac:dyDescent="0.2">
      <c r="A36" s="83" t="s">
        <v>124</v>
      </c>
      <c r="B36" s="86"/>
      <c r="C36" s="86"/>
      <c r="D36" s="86"/>
      <c r="E36" s="86"/>
      <c r="F36" s="86"/>
      <c r="G36" s="87"/>
    </row>
    <row r="37" spans="1:7" ht="15" customHeight="1" x14ac:dyDescent="0.2">
      <c r="A37" s="88" t="s">
        <v>125</v>
      </c>
      <c r="B37" s="84"/>
      <c r="C37" s="84"/>
      <c r="D37" s="84"/>
      <c r="E37" s="84"/>
      <c r="F37" s="84"/>
      <c r="G37" s="85"/>
    </row>
    <row r="38" spans="1:7" ht="15" customHeight="1" x14ac:dyDescent="0.2">
      <c r="A38" s="83" t="s">
        <v>126</v>
      </c>
      <c r="B38" s="86"/>
      <c r="C38" s="86"/>
      <c r="D38" s="86"/>
      <c r="E38" s="86"/>
      <c r="F38" s="86"/>
      <c r="G38" s="87"/>
    </row>
    <row r="39" spans="1:7" ht="15" customHeight="1" x14ac:dyDescent="0.2">
      <c r="A39" s="88" t="s">
        <v>127</v>
      </c>
      <c r="B39" s="84"/>
      <c r="C39" s="84"/>
      <c r="D39" s="84"/>
      <c r="E39" s="84"/>
      <c r="F39" s="84"/>
      <c r="G39" s="85"/>
    </row>
    <row r="40" spans="1:7" ht="15" customHeight="1" x14ac:dyDescent="0.2">
      <c r="A40" s="83" t="s">
        <v>128</v>
      </c>
      <c r="B40" s="86"/>
      <c r="C40" s="86"/>
      <c r="D40" s="86"/>
      <c r="E40" s="86"/>
      <c r="F40" s="86"/>
      <c r="G40" s="87"/>
    </row>
    <row r="41" spans="1:7" ht="15" customHeight="1" x14ac:dyDescent="0.2">
      <c r="A41" s="88" t="s">
        <v>129</v>
      </c>
      <c r="B41" s="84"/>
      <c r="C41" s="84"/>
      <c r="D41" s="84"/>
      <c r="E41" s="84"/>
      <c r="F41" s="84"/>
      <c r="G41" s="85"/>
    </row>
    <row r="42" spans="1:7" ht="12" customHeight="1" x14ac:dyDescent="0.2">
      <c r="A42" s="83"/>
      <c r="B42" s="86"/>
      <c r="C42" s="86"/>
      <c r="D42" s="86"/>
      <c r="E42" s="86"/>
      <c r="F42" s="86"/>
      <c r="G42" s="87"/>
    </row>
    <row r="43" spans="1:7" ht="15" customHeight="1" x14ac:dyDescent="0.2">
      <c r="A43" s="90" t="s">
        <v>1</v>
      </c>
      <c r="B43" s="84">
        <v>528177.05480000004</v>
      </c>
      <c r="C43" s="84">
        <v>1206397.3929000001</v>
      </c>
      <c r="D43" s="84">
        <v>8039946.3492999999</v>
      </c>
      <c r="E43" s="84">
        <v>600172.1213</v>
      </c>
      <c r="F43" s="84">
        <v>1322824.0508000001</v>
      </c>
      <c r="G43" s="85">
        <v>7502078.7673000004</v>
      </c>
    </row>
    <row r="44" spans="1:7" ht="15" customHeight="1" x14ac:dyDescent="0.2">
      <c r="A44" s="89" t="s">
        <v>2</v>
      </c>
      <c r="B44" s="86">
        <v>56721.927900000002</v>
      </c>
      <c r="C44" s="86">
        <v>125701.0243</v>
      </c>
      <c r="D44" s="86">
        <v>798248.2635</v>
      </c>
      <c r="E44" s="86">
        <v>64499.660499999998</v>
      </c>
      <c r="F44" s="86">
        <v>126598.7193</v>
      </c>
      <c r="G44" s="87">
        <v>738500.55570000003</v>
      </c>
    </row>
    <row r="45" spans="1:7" ht="15" customHeight="1" x14ac:dyDescent="0.2">
      <c r="A45" s="90" t="s">
        <v>142</v>
      </c>
      <c r="B45" s="84">
        <v>507000</v>
      </c>
      <c r="C45" s="84">
        <v>1023000</v>
      </c>
      <c r="D45" s="84">
        <v>5835022.5904999999</v>
      </c>
      <c r="E45" s="84">
        <v>449012.78419999999</v>
      </c>
      <c r="F45" s="84">
        <v>951391.87430000002</v>
      </c>
      <c r="G45" s="85">
        <v>5314376.9016000004</v>
      </c>
    </row>
    <row r="46" spans="1:7" ht="15" customHeight="1" x14ac:dyDescent="0.2">
      <c r="A46" s="89" t="s">
        <v>3</v>
      </c>
      <c r="B46" s="86">
        <v>311815.84710000001</v>
      </c>
      <c r="C46" s="86">
        <v>594472.84909999999</v>
      </c>
      <c r="D46" s="86">
        <v>3185781.2326000002</v>
      </c>
      <c r="E46" s="86">
        <v>261084.7781</v>
      </c>
      <c r="F46" s="86">
        <v>537973.5834</v>
      </c>
      <c r="G46" s="87">
        <v>3124211.2740000002</v>
      </c>
    </row>
    <row r="47" spans="1:7" ht="15" customHeight="1" x14ac:dyDescent="0.2">
      <c r="A47" s="90" t="s">
        <v>102</v>
      </c>
      <c r="B47" s="84">
        <v>31000</v>
      </c>
      <c r="C47" s="84">
        <v>102000</v>
      </c>
      <c r="D47" s="84">
        <v>544029</v>
      </c>
      <c r="E47" s="84">
        <v>33000</v>
      </c>
      <c r="F47" s="84">
        <v>103000</v>
      </c>
      <c r="G47" s="85">
        <v>518396.90720000002</v>
      </c>
    </row>
    <row r="48" spans="1:7" ht="15" customHeight="1" x14ac:dyDescent="0.2">
      <c r="A48" s="109" t="s">
        <v>59</v>
      </c>
      <c r="B48" s="110">
        <v>2109711.7163999998</v>
      </c>
      <c r="C48" s="110">
        <v>4396011.0119000003</v>
      </c>
      <c r="D48" s="110">
        <v>31005854.9234</v>
      </c>
      <c r="E48" s="110">
        <v>2427438.5802000002</v>
      </c>
      <c r="F48" s="110">
        <v>4892036.875</v>
      </c>
      <c r="G48" s="111">
        <v>28756315.566799998</v>
      </c>
    </row>
    <row r="49" spans="1:7" ht="5.45" customHeight="1" x14ac:dyDescent="0.2">
      <c r="B49" s="12"/>
      <c r="C49" s="12"/>
      <c r="D49" s="12"/>
      <c r="E49" s="12"/>
      <c r="F49" s="12"/>
      <c r="G49" s="12"/>
    </row>
    <row r="50" spans="1:7" ht="15" customHeight="1" x14ac:dyDescent="0.2">
      <c r="A50" s="7" t="s">
        <v>143</v>
      </c>
    </row>
    <row r="51" spans="1:7" ht="15" customHeight="1" x14ac:dyDescent="0.2">
      <c r="A51" s="60" t="s">
        <v>136</v>
      </c>
    </row>
  </sheetData>
  <phoneticPr fontId="0" type="noConversion"/>
  <printOptions horizontalCentered="1"/>
  <pageMargins left="0.59055118110236227" right="0.59055118110236227" top="0.78740157480314965" bottom="0.51181102362204722" header="0.39370078740157483" footer="0.39370078740157483"/>
  <pageSetup paperSize="9" orientation="portrait" r:id="rId1"/>
  <headerFooter>
    <oddFooter xml:space="preserve">&amp;L&amp;"-,Regular"Monthly Trade Statistics &amp;R&amp;"-,Regular"© ICO - Statistics  on Coffee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tabSelected="1" workbookViewId="0"/>
  </sheetViews>
  <sheetFormatPr defaultColWidth="8.83203125" defaultRowHeight="15" customHeight="1" x14ac:dyDescent="0.2"/>
  <cols>
    <col min="1" max="1" width="23.1640625" style="7" customWidth="1"/>
    <col min="2" max="7" width="12.33203125" style="6" customWidth="1"/>
    <col min="8" max="8" width="8.83203125" style="7"/>
    <col min="9" max="14" width="11.5" style="7" bestFit="1" customWidth="1"/>
    <col min="15" max="16384" width="8.83203125" style="7"/>
  </cols>
  <sheetData>
    <row r="1" spans="1:14" ht="12.95" customHeight="1" x14ac:dyDescent="0.2">
      <c r="A1" s="34" t="s">
        <v>39</v>
      </c>
      <c r="B1" s="74"/>
      <c r="C1" s="74"/>
      <c r="D1" s="74"/>
      <c r="E1" s="74"/>
    </row>
    <row r="2" spans="1:14" ht="12.95" customHeight="1" x14ac:dyDescent="0.2">
      <c r="A2" s="55"/>
      <c r="B2" s="74"/>
      <c r="C2" s="74"/>
      <c r="D2" s="74"/>
      <c r="E2" s="74"/>
    </row>
    <row r="3" spans="1:14" ht="12.95" customHeight="1" x14ac:dyDescent="0.2">
      <c r="A3" s="34" t="s">
        <v>97</v>
      </c>
      <c r="B3" s="74"/>
      <c r="C3" s="74"/>
      <c r="D3" s="74"/>
      <c r="E3" s="74"/>
    </row>
    <row r="4" spans="1:14" ht="12.95" customHeight="1" x14ac:dyDescent="0.2">
      <c r="A4" s="56" t="s">
        <v>159</v>
      </c>
      <c r="B4" s="74"/>
      <c r="C4" s="74"/>
      <c r="D4" s="74"/>
      <c r="E4" s="74"/>
    </row>
    <row r="5" spans="1:14" ht="12.95" customHeight="1" x14ac:dyDescent="0.2">
      <c r="A5" s="34"/>
      <c r="B5" s="74"/>
      <c r="C5" s="74"/>
      <c r="D5" s="74"/>
      <c r="E5" s="74"/>
    </row>
    <row r="6" spans="1:14" ht="12.95" customHeight="1" x14ac:dyDescent="0.2">
      <c r="A6" s="34" t="s">
        <v>50</v>
      </c>
      <c r="B6" s="74"/>
      <c r="C6" s="74"/>
      <c r="D6" s="74"/>
      <c r="E6" s="74"/>
    </row>
    <row r="7" spans="1:14" ht="15" customHeight="1" x14ac:dyDescent="0.2">
      <c r="A7" s="192"/>
      <c r="B7" s="193">
        <v>43617</v>
      </c>
      <c r="C7" s="193">
        <f>+B7+32</f>
        <v>43649</v>
      </c>
      <c r="D7" s="193">
        <f t="shared" ref="D7" si="0">+C7+32</f>
        <v>43681</v>
      </c>
      <c r="E7" s="193">
        <f>+D7+32</f>
        <v>43713</v>
      </c>
      <c r="F7" s="193">
        <f>+E7+32</f>
        <v>43745</v>
      </c>
      <c r="G7" s="194">
        <f>+F7+32</f>
        <v>43777</v>
      </c>
    </row>
    <row r="8" spans="1:14" ht="15" customHeight="1" x14ac:dyDescent="0.2">
      <c r="A8" s="14"/>
      <c r="B8" s="15"/>
      <c r="C8" s="15"/>
      <c r="D8" s="15"/>
      <c r="E8" s="15"/>
      <c r="F8" s="15"/>
      <c r="G8" s="16"/>
    </row>
    <row r="9" spans="1:14" ht="15" customHeight="1" x14ac:dyDescent="0.2">
      <c r="A9" s="184" t="s">
        <v>58</v>
      </c>
      <c r="B9" s="185">
        <v>11012818</v>
      </c>
      <c r="C9" s="185">
        <v>12684308</v>
      </c>
      <c r="D9" s="185">
        <v>10861213</v>
      </c>
      <c r="E9" s="185">
        <v>10898680</v>
      </c>
      <c r="F9" s="185">
        <v>11631204</v>
      </c>
      <c r="G9" s="186">
        <v>10549900</v>
      </c>
      <c r="I9" s="211"/>
      <c r="J9" s="211"/>
      <c r="K9" s="211"/>
      <c r="L9" s="211"/>
      <c r="M9" s="211"/>
      <c r="N9" s="211"/>
    </row>
    <row r="10" spans="1:14" ht="15" customHeight="1" x14ac:dyDescent="0.2">
      <c r="A10" s="20"/>
      <c r="B10" s="187"/>
      <c r="C10" s="187"/>
      <c r="D10" s="187"/>
      <c r="E10" s="187"/>
      <c r="F10" s="187"/>
      <c r="G10" s="188"/>
    </row>
    <row r="11" spans="1:14" s="66" customFormat="1" ht="15" customHeight="1" x14ac:dyDescent="0.2">
      <c r="A11" s="189" t="s">
        <v>138</v>
      </c>
      <c r="B11" s="190">
        <v>6809456</v>
      </c>
      <c r="C11" s="190">
        <v>8205749</v>
      </c>
      <c r="D11" s="190">
        <v>6486042</v>
      </c>
      <c r="E11" s="190">
        <v>6986859</v>
      </c>
      <c r="F11" s="190">
        <v>7728048</v>
      </c>
      <c r="G11" s="191">
        <v>7005474</v>
      </c>
    </row>
    <row r="12" spans="1:14" ht="15" customHeight="1" x14ac:dyDescent="0.2">
      <c r="A12" s="71" t="s">
        <v>66</v>
      </c>
      <c r="B12" s="22"/>
      <c r="C12" s="22"/>
      <c r="D12" s="22"/>
      <c r="E12" s="22"/>
      <c r="F12" s="22"/>
      <c r="G12" s="19"/>
    </row>
    <row r="13" spans="1:14" ht="15" customHeight="1" x14ac:dyDescent="0.2">
      <c r="A13" s="72" t="s">
        <v>67</v>
      </c>
      <c r="B13" s="69"/>
      <c r="C13" s="69"/>
      <c r="D13" s="69"/>
      <c r="E13" s="69"/>
      <c r="F13" s="69"/>
      <c r="G13" s="70"/>
    </row>
    <row r="14" spans="1:14" ht="15" customHeight="1" x14ac:dyDescent="0.2">
      <c r="A14" s="71" t="s">
        <v>68</v>
      </c>
      <c r="B14" s="22"/>
      <c r="C14" s="22"/>
      <c r="D14" s="22"/>
      <c r="E14" s="22"/>
      <c r="F14" s="22"/>
      <c r="G14" s="19"/>
    </row>
    <row r="15" spans="1:14" ht="15" customHeight="1" x14ac:dyDescent="0.2">
      <c r="A15" s="91" t="s">
        <v>135</v>
      </c>
      <c r="B15" s="84"/>
      <c r="C15" s="84"/>
      <c r="D15" s="84"/>
      <c r="E15" s="84"/>
      <c r="F15" s="84"/>
      <c r="G15" s="85"/>
    </row>
    <row r="16" spans="1:14" ht="15" customHeight="1" x14ac:dyDescent="0.2">
      <c r="A16" s="89" t="s">
        <v>69</v>
      </c>
      <c r="B16" s="86"/>
      <c r="C16" s="86"/>
      <c r="D16" s="86"/>
      <c r="E16" s="86"/>
      <c r="F16" s="86"/>
      <c r="G16" s="87"/>
    </row>
    <row r="17" spans="1:7" ht="15" customHeight="1" x14ac:dyDescent="0.2">
      <c r="A17" s="90" t="s">
        <v>70</v>
      </c>
      <c r="B17" s="84"/>
      <c r="C17" s="84"/>
      <c r="D17" s="84"/>
      <c r="E17" s="84"/>
      <c r="F17" s="84"/>
      <c r="G17" s="85"/>
    </row>
    <row r="18" spans="1:7" ht="15" customHeight="1" x14ac:dyDescent="0.2">
      <c r="A18" s="89" t="s">
        <v>71</v>
      </c>
      <c r="B18" s="86"/>
      <c r="C18" s="86"/>
      <c r="D18" s="86"/>
      <c r="E18" s="86"/>
      <c r="F18" s="86"/>
      <c r="G18" s="87"/>
    </row>
    <row r="19" spans="1:7" ht="15" customHeight="1" x14ac:dyDescent="0.2">
      <c r="A19" s="90" t="s">
        <v>72</v>
      </c>
      <c r="B19" s="84"/>
      <c r="C19" s="84"/>
      <c r="D19" s="84"/>
      <c r="E19" s="84"/>
      <c r="F19" s="84"/>
      <c r="G19" s="85"/>
    </row>
    <row r="20" spans="1:7" ht="15" customHeight="1" x14ac:dyDescent="0.2">
      <c r="A20" s="89" t="s">
        <v>73</v>
      </c>
      <c r="B20" s="86"/>
      <c r="C20" s="86"/>
      <c r="D20" s="86"/>
      <c r="E20" s="86"/>
      <c r="F20" s="86"/>
      <c r="G20" s="87"/>
    </row>
    <row r="21" spans="1:7" ht="15" customHeight="1" x14ac:dyDescent="0.2">
      <c r="A21" s="90" t="s">
        <v>74</v>
      </c>
      <c r="B21" s="84"/>
      <c r="C21" s="84"/>
      <c r="D21" s="84"/>
      <c r="E21" s="84"/>
      <c r="F21" s="84"/>
      <c r="G21" s="85"/>
    </row>
    <row r="22" spans="1:7" ht="15" customHeight="1" x14ac:dyDescent="0.2">
      <c r="A22" s="89" t="s">
        <v>75</v>
      </c>
      <c r="B22" s="86"/>
      <c r="C22" s="86"/>
      <c r="D22" s="86"/>
      <c r="E22" s="86"/>
      <c r="F22" s="86"/>
      <c r="G22" s="87"/>
    </row>
    <row r="23" spans="1:7" ht="15" customHeight="1" x14ac:dyDescent="0.2">
      <c r="A23" s="90" t="s">
        <v>76</v>
      </c>
      <c r="B23" s="84"/>
      <c r="C23" s="84"/>
      <c r="D23" s="84"/>
      <c r="E23" s="84"/>
      <c r="F23" s="84"/>
      <c r="G23" s="85"/>
    </row>
    <row r="24" spans="1:7" ht="15" customHeight="1" x14ac:dyDescent="0.2">
      <c r="A24" s="89" t="s">
        <v>77</v>
      </c>
      <c r="B24" s="86"/>
      <c r="C24" s="86"/>
      <c r="D24" s="86"/>
      <c r="E24" s="86"/>
      <c r="F24" s="86"/>
      <c r="G24" s="87"/>
    </row>
    <row r="25" spans="1:7" ht="15" customHeight="1" x14ac:dyDescent="0.2">
      <c r="A25" s="90" t="s">
        <v>78</v>
      </c>
      <c r="B25" s="84"/>
      <c r="C25" s="84"/>
      <c r="D25" s="84"/>
      <c r="E25" s="84"/>
      <c r="F25" s="84"/>
      <c r="G25" s="85"/>
    </row>
    <row r="26" spans="1:7" ht="15" customHeight="1" x14ac:dyDescent="0.2">
      <c r="A26" s="89" t="s">
        <v>79</v>
      </c>
      <c r="B26" s="86"/>
      <c r="C26" s="86"/>
      <c r="D26" s="86"/>
      <c r="E26" s="86"/>
      <c r="F26" s="86"/>
      <c r="G26" s="87"/>
    </row>
    <row r="27" spans="1:7" ht="15" customHeight="1" x14ac:dyDescent="0.2">
      <c r="A27" s="90" t="s">
        <v>80</v>
      </c>
      <c r="B27" s="84"/>
      <c r="C27" s="84"/>
      <c r="D27" s="84"/>
      <c r="E27" s="84"/>
      <c r="F27" s="84"/>
      <c r="G27" s="85"/>
    </row>
    <row r="28" spans="1:7" ht="15" customHeight="1" x14ac:dyDescent="0.2">
      <c r="A28" s="89" t="s">
        <v>81</v>
      </c>
      <c r="B28" s="86"/>
      <c r="C28" s="86"/>
      <c r="D28" s="86"/>
      <c r="E28" s="86"/>
      <c r="F28" s="86"/>
      <c r="G28" s="87"/>
    </row>
    <row r="29" spans="1:7" ht="15" customHeight="1" x14ac:dyDescent="0.2">
      <c r="A29" s="90" t="s">
        <v>82</v>
      </c>
      <c r="B29" s="84"/>
      <c r="C29" s="84"/>
      <c r="D29" s="84"/>
      <c r="E29" s="84"/>
      <c r="F29" s="84"/>
      <c r="G29" s="85"/>
    </row>
    <row r="30" spans="1:7" ht="15" customHeight="1" x14ac:dyDescent="0.2">
      <c r="A30" s="89" t="s">
        <v>83</v>
      </c>
      <c r="B30" s="86"/>
      <c r="C30" s="86"/>
      <c r="D30" s="86"/>
      <c r="E30" s="86"/>
      <c r="F30" s="86"/>
      <c r="G30" s="87"/>
    </row>
    <row r="31" spans="1:7" ht="15" customHeight="1" x14ac:dyDescent="0.2">
      <c r="A31" s="90" t="s">
        <v>84</v>
      </c>
      <c r="B31" s="84"/>
      <c r="C31" s="84"/>
      <c r="D31" s="84"/>
      <c r="E31" s="84"/>
      <c r="F31" s="84"/>
      <c r="G31" s="85"/>
    </row>
    <row r="32" spans="1:7" ht="15" customHeight="1" x14ac:dyDescent="0.2">
      <c r="A32" s="89" t="s">
        <v>85</v>
      </c>
      <c r="B32" s="86"/>
      <c r="C32" s="86"/>
      <c r="D32" s="86"/>
      <c r="E32" s="86"/>
      <c r="F32" s="86"/>
      <c r="G32" s="87"/>
    </row>
    <row r="33" spans="1:7" ht="15" customHeight="1" x14ac:dyDescent="0.2">
      <c r="A33" s="90" t="s">
        <v>86</v>
      </c>
      <c r="B33" s="84"/>
      <c r="C33" s="84"/>
      <c r="D33" s="84"/>
      <c r="E33" s="84"/>
      <c r="F33" s="84"/>
      <c r="G33" s="85"/>
    </row>
    <row r="34" spans="1:7" ht="15" customHeight="1" x14ac:dyDescent="0.2">
      <c r="A34" s="89" t="s">
        <v>87</v>
      </c>
      <c r="B34" s="86"/>
      <c r="C34" s="86"/>
      <c r="D34" s="86"/>
      <c r="E34" s="86"/>
      <c r="F34" s="86"/>
      <c r="G34" s="87"/>
    </row>
    <row r="35" spans="1:7" ht="15" customHeight="1" x14ac:dyDescent="0.2">
      <c r="A35" s="90" t="s">
        <v>88</v>
      </c>
      <c r="B35" s="84"/>
      <c r="C35" s="84"/>
      <c r="D35" s="84"/>
      <c r="E35" s="84"/>
      <c r="F35" s="84"/>
      <c r="G35" s="85"/>
    </row>
    <row r="36" spans="1:7" ht="15" customHeight="1" x14ac:dyDescent="0.2">
      <c r="A36" s="89" t="s">
        <v>89</v>
      </c>
      <c r="B36" s="86"/>
      <c r="C36" s="86"/>
      <c r="D36" s="86"/>
      <c r="E36" s="86"/>
      <c r="F36" s="86"/>
      <c r="G36" s="87"/>
    </row>
    <row r="37" spans="1:7" ht="15" customHeight="1" x14ac:dyDescent="0.2">
      <c r="A37" s="90" t="s">
        <v>90</v>
      </c>
      <c r="B37" s="84"/>
      <c r="C37" s="84"/>
      <c r="D37" s="84"/>
      <c r="E37" s="84"/>
      <c r="F37" s="84"/>
      <c r="G37" s="85"/>
    </row>
    <row r="38" spans="1:7" ht="15" customHeight="1" x14ac:dyDescent="0.2">
      <c r="A38" s="89" t="s">
        <v>91</v>
      </c>
      <c r="B38" s="86"/>
      <c r="C38" s="86"/>
      <c r="D38" s="86"/>
      <c r="E38" s="86"/>
      <c r="F38" s="86"/>
      <c r="G38" s="87"/>
    </row>
    <row r="39" spans="1:7" ht="15" customHeight="1" x14ac:dyDescent="0.2">
      <c r="A39" s="90" t="s">
        <v>92</v>
      </c>
      <c r="B39" s="84"/>
      <c r="C39" s="84"/>
      <c r="D39" s="84"/>
      <c r="E39" s="84"/>
      <c r="F39" s="84"/>
      <c r="G39" s="85"/>
    </row>
    <row r="40" spans="1:7" ht="15" customHeight="1" x14ac:dyDescent="0.2">
      <c r="A40" s="89"/>
      <c r="B40" s="86"/>
      <c r="C40" s="86"/>
      <c r="D40" s="86"/>
      <c r="E40" s="86"/>
      <c r="F40" s="86"/>
      <c r="G40" s="87"/>
    </row>
    <row r="41" spans="1:7" ht="15" customHeight="1" x14ac:dyDescent="0.2">
      <c r="A41" s="90" t="s">
        <v>1</v>
      </c>
      <c r="B41" s="84">
        <v>681320</v>
      </c>
      <c r="C41" s="84">
        <v>827822</v>
      </c>
      <c r="D41" s="84">
        <v>676480</v>
      </c>
      <c r="E41" s="84">
        <v>594321</v>
      </c>
      <c r="F41" s="84">
        <v>678220</v>
      </c>
      <c r="G41" s="85">
        <v>528177</v>
      </c>
    </row>
    <row r="42" spans="1:7" ht="15" customHeight="1" x14ac:dyDescent="0.2">
      <c r="A42" s="89" t="s">
        <v>2</v>
      </c>
      <c r="B42" s="86">
        <v>68837</v>
      </c>
      <c r="C42" s="86">
        <v>74999</v>
      </c>
      <c r="D42" s="86">
        <v>76241</v>
      </c>
      <c r="E42" s="86">
        <v>64202</v>
      </c>
      <c r="F42" s="86">
        <v>68979</v>
      </c>
      <c r="G42" s="87">
        <v>56722</v>
      </c>
    </row>
    <row r="43" spans="1:7" ht="15" customHeight="1" x14ac:dyDescent="0.2">
      <c r="A43" s="90" t="s">
        <v>142</v>
      </c>
      <c r="B43" s="84">
        <v>413378</v>
      </c>
      <c r="C43" s="84">
        <v>485000</v>
      </c>
      <c r="D43" s="84">
        <v>534200</v>
      </c>
      <c r="E43" s="84">
        <v>493000</v>
      </c>
      <c r="F43" s="84">
        <v>516000</v>
      </c>
      <c r="G43" s="85">
        <v>507000</v>
      </c>
    </row>
    <row r="44" spans="1:7" ht="15" customHeight="1" x14ac:dyDescent="0.2">
      <c r="A44" s="89" t="s">
        <v>3</v>
      </c>
      <c r="B44" s="86">
        <v>227003</v>
      </c>
      <c r="C44" s="86">
        <v>271745</v>
      </c>
      <c r="D44" s="86">
        <v>271085</v>
      </c>
      <c r="E44" s="86">
        <v>263386</v>
      </c>
      <c r="F44" s="86">
        <v>282657</v>
      </c>
      <c r="G44" s="87">
        <v>311816</v>
      </c>
    </row>
    <row r="45" spans="1:7" ht="15" customHeight="1" x14ac:dyDescent="0.2">
      <c r="A45" s="90" t="s">
        <v>102</v>
      </c>
      <c r="B45" s="84">
        <v>47500</v>
      </c>
      <c r="C45" s="84">
        <v>29000</v>
      </c>
      <c r="D45" s="84">
        <v>47000</v>
      </c>
      <c r="E45" s="84">
        <v>60000</v>
      </c>
      <c r="F45" s="84">
        <v>71000</v>
      </c>
      <c r="G45" s="85">
        <v>31000</v>
      </c>
    </row>
    <row r="46" spans="1:7" ht="15" customHeight="1" x14ac:dyDescent="0.2">
      <c r="A46" s="109" t="s">
        <v>59</v>
      </c>
      <c r="B46" s="110">
        <v>2765324</v>
      </c>
      <c r="C46" s="110">
        <v>2789993</v>
      </c>
      <c r="D46" s="110">
        <v>2770165</v>
      </c>
      <c r="E46" s="110">
        <v>2436912</v>
      </c>
      <c r="F46" s="110">
        <v>2286299</v>
      </c>
      <c r="G46" s="111">
        <v>2109712</v>
      </c>
    </row>
    <row r="47" spans="1:7" ht="6" customHeight="1" x14ac:dyDescent="0.2"/>
    <row r="48" spans="1:7" ht="15" customHeight="1" x14ac:dyDescent="0.2">
      <c r="A48" s="7" t="s">
        <v>143</v>
      </c>
      <c r="G48" s="7"/>
    </row>
    <row r="49" spans="1:7" ht="15" customHeight="1" x14ac:dyDescent="0.2">
      <c r="A49" s="60" t="s">
        <v>136</v>
      </c>
      <c r="G49" s="7"/>
    </row>
  </sheetData>
  <phoneticPr fontId="0" type="noConversion"/>
  <printOptions horizontalCentered="1"/>
  <pageMargins left="0.59055118110236227" right="0.59055118110236227" top="0.78740157480314965" bottom="0.78740157480314965" header="0.39370078740157483" footer="0.39370078740157483"/>
  <pageSetup paperSize="9" orientation="portrait" r:id="rId1"/>
  <headerFooter>
    <oddFooter>&amp;L&amp;"-,Regular"Monthly Trade Statistics &amp;R&amp;"-,Regular"© ICO - Statistics on Coffee</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heetViews>
  <sheetFormatPr defaultColWidth="8.83203125" defaultRowHeight="15" customHeight="1" x14ac:dyDescent="0.2"/>
  <cols>
    <col min="1" max="1" width="23.1640625" style="7" customWidth="1"/>
    <col min="2" max="2" width="16.33203125" style="6" bestFit="1" customWidth="1"/>
    <col min="3" max="4" width="12.33203125" style="6" customWidth="1"/>
    <col min="5" max="5" width="16.33203125" style="6" bestFit="1" customWidth="1"/>
    <col min="6" max="6" width="12.33203125" style="6" customWidth="1"/>
    <col min="7" max="7" width="14.33203125" style="6" customWidth="1"/>
    <col min="8" max="16384" width="8.83203125" style="7"/>
  </cols>
  <sheetData>
    <row r="1" spans="1:7" ht="12.95" customHeight="1" x14ac:dyDescent="0.2">
      <c r="A1" s="34" t="s">
        <v>40</v>
      </c>
      <c r="B1" s="74"/>
      <c r="C1" s="74"/>
      <c r="D1" s="74"/>
      <c r="E1" s="74"/>
      <c r="G1" s="74"/>
    </row>
    <row r="2" spans="1:7" ht="12.95" customHeight="1" x14ac:dyDescent="0.2">
      <c r="A2" s="55"/>
      <c r="B2" s="74"/>
      <c r="C2" s="74"/>
      <c r="D2" s="74"/>
      <c r="E2" s="74"/>
      <c r="G2" s="74"/>
    </row>
    <row r="3" spans="1:7" ht="12.95" customHeight="1" x14ac:dyDescent="0.2">
      <c r="A3" s="34" t="s">
        <v>100</v>
      </c>
      <c r="B3" s="74"/>
      <c r="C3" s="74"/>
      <c r="D3" s="74"/>
      <c r="E3" s="74"/>
      <c r="G3" s="74"/>
    </row>
    <row r="4" spans="1:7" ht="12.95" customHeight="1" x14ac:dyDescent="0.2">
      <c r="A4" s="180" t="s">
        <v>150</v>
      </c>
      <c r="B4" s="74"/>
      <c r="C4" s="74"/>
      <c r="D4" s="74"/>
      <c r="E4" s="74"/>
      <c r="G4" s="74"/>
    </row>
    <row r="5" spans="1:7" ht="12.95" customHeight="1" x14ac:dyDescent="0.2">
      <c r="A5" s="34"/>
      <c r="B5" s="74"/>
      <c r="C5" s="74"/>
      <c r="D5" s="74"/>
      <c r="E5" s="74"/>
      <c r="G5" s="74"/>
    </row>
    <row r="6" spans="1:7" ht="12.95" customHeight="1" x14ac:dyDescent="0.2">
      <c r="A6" s="36" t="s">
        <v>50</v>
      </c>
      <c r="B6" s="74"/>
      <c r="C6" s="74"/>
      <c r="D6" s="74"/>
      <c r="E6" s="74"/>
      <c r="G6" s="74"/>
    </row>
    <row r="7" spans="1:7" s="11" customFormat="1" ht="12" customHeight="1" x14ac:dyDescent="0.2">
      <c r="A7" s="181"/>
      <c r="B7" s="126"/>
      <c r="C7" s="127"/>
      <c r="D7" s="127"/>
      <c r="E7" s="126"/>
      <c r="F7" s="127"/>
      <c r="G7" s="212"/>
    </row>
    <row r="8" spans="1:7" s="11" customFormat="1" ht="12" customHeight="1" x14ac:dyDescent="0.2">
      <c r="A8" s="182"/>
      <c r="B8" s="131"/>
      <c r="C8" s="131" t="s">
        <v>151</v>
      </c>
      <c r="D8" s="131" t="s">
        <v>152</v>
      </c>
      <c r="E8" s="131"/>
      <c r="F8" s="131" t="s">
        <v>153</v>
      </c>
      <c r="G8" s="132" t="s">
        <v>154</v>
      </c>
    </row>
    <row r="9" spans="1:7" s="11" customFormat="1" ht="12" customHeight="1" x14ac:dyDescent="0.2">
      <c r="A9" s="183"/>
      <c r="B9" s="134" t="s">
        <v>155</v>
      </c>
      <c r="C9" s="134" t="s">
        <v>156</v>
      </c>
      <c r="D9" s="134" t="s">
        <v>156</v>
      </c>
      <c r="E9" s="134" t="s">
        <v>157</v>
      </c>
      <c r="F9" s="134" t="s">
        <v>158</v>
      </c>
      <c r="G9" s="136" t="s">
        <v>158</v>
      </c>
    </row>
    <row r="10" spans="1:7" ht="15" customHeight="1" x14ac:dyDescent="0.2">
      <c r="A10" s="14"/>
      <c r="B10" s="15"/>
      <c r="C10" s="15"/>
      <c r="D10" s="15"/>
      <c r="E10" s="15"/>
      <c r="F10" s="15"/>
      <c r="G10" s="16"/>
    </row>
    <row r="11" spans="1:7" ht="15" customHeight="1" x14ac:dyDescent="0.2">
      <c r="A11" s="184" t="s">
        <v>58</v>
      </c>
      <c r="B11" s="185">
        <v>4025415.8903999999</v>
      </c>
      <c r="C11" s="185">
        <v>8304656.8207</v>
      </c>
      <c r="D11" s="185">
        <v>46623539.221200004</v>
      </c>
      <c r="E11" s="185">
        <v>4332940.7779999999</v>
      </c>
      <c r="F11" s="185">
        <v>8503317.8328000009</v>
      </c>
      <c r="G11" s="186">
        <v>45202955.181699999</v>
      </c>
    </row>
    <row r="12" spans="1:7" ht="15" customHeight="1" x14ac:dyDescent="0.2">
      <c r="A12" s="20"/>
      <c r="B12" s="187"/>
      <c r="C12" s="187"/>
      <c r="D12" s="187"/>
      <c r="E12" s="187"/>
      <c r="F12" s="187"/>
      <c r="G12" s="188"/>
    </row>
    <row r="13" spans="1:7" s="66" customFormat="1" ht="15" customHeight="1" x14ac:dyDescent="0.2">
      <c r="A13" s="189" t="s">
        <v>138</v>
      </c>
      <c r="B13" s="190">
        <v>3437354.8457999998</v>
      </c>
      <c r="C13" s="190">
        <v>7079707.3267000001</v>
      </c>
      <c r="D13" s="190">
        <v>40442763.785800003</v>
      </c>
      <c r="E13" s="190">
        <v>3752196.6814999999</v>
      </c>
      <c r="F13" s="190">
        <v>7344016.8214999996</v>
      </c>
      <c r="G13" s="191">
        <v>39201921.7073</v>
      </c>
    </row>
    <row r="14" spans="1:7" ht="15" customHeight="1" x14ac:dyDescent="0.2">
      <c r="A14" s="67" t="s">
        <v>103</v>
      </c>
      <c r="B14" s="22"/>
      <c r="C14" s="22"/>
      <c r="D14" s="22"/>
      <c r="E14" s="22"/>
      <c r="F14" s="22"/>
      <c r="G14" s="19"/>
    </row>
    <row r="15" spans="1:7" ht="15" customHeight="1" x14ac:dyDescent="0.2">
      <c r="A15" s="68" t="s">
        <v>104</v>
      </c>
      <c r="B15" s="69"/>
      <c r="C15" s="69"/>
      <c r="D15" s="69"/>
      <c r="E15" s="69"/>
      <c r="F15" s="69"/>
      <c r="G15" s="70"/>
    </row>
    <row r="16" spans="1:7" ht="15" customHeight="1" x14ac:dyDescent="0.2">
      <c r="A16" s="67" t="s">
        <v>105</v>
      </c>
      <c r="B16" s="22"/>
      <c r="C16" s="22"/>
      <c r="D16" s="22"/>
      <c r="E16" s="22"/>
      <c r="F16" s="22"/>
      <c r="G16" s="19"/>
    </row>
    <row r="17" spans="1:7" ht="15" customHeight="1" x14ac:dyDescent="0.2">
      <c r="A17" s="91" t="s">
        <v>135</v>
      </c>
      <c r="B17" s="84"/>
      <c r="C17" s="84"/>
      <c r="D17" s="84"/>
      <c r="E17" s="84"/>
      <c r="F17" s="84"/>
      <c r="G17" s="85"/>
    </row>
    <row r="18" spans="1:7" ht="15" customHeight="1" x14ac:dyDescent="0.2">
      <c r="A18" s="83" t="s">
        <v>106</v>
      </c>
      <c r="B18" s="86"/>
      <c r="C18" s="86"/>
      <c r="D18" s="86"/>
      <c r="E18" s="86"/>
      <c r="F18" s="86"/>
      <c r="G18" s="87"/>
    </row>
    <row r="19" spans="1:7" ht="15" customHeight="1" x14ac:dyDescent="0.2">
      <c r="A19" s="88" t="s">
        <v>107</v>
      </c>
      <c r="B19" s="84"/>
      <c r="C19" s="84"/>
      <c r="D19" s="84"/>
      <c r="E19" s="84"/>
      <c r="F19" s="84"/>
      <c r="G19" s="85"/>
    </row>
    <row r="20" spans="1:7" ht="15" customHeight="1" x14ac:dyDescent="0.2">
      <c r="A20" s="83" t="s">
        <v>108</v>
      </c>
      <c r="B20" s="86"/>
      <c r="C20" s="86"/>
      <c r="D20" s="86"/>
      <c r="E20" s="86"/>
      <c r="F20" s="86"/>
      <c r="G20" s="87"/>
    </row>
    <row r="21" spans="1:7" ht="15" customHeight="1" x14ac:dyDescent="0.2">
      <c r="A21" s="88" t="s">
        <v>109</v>
      </c>
      <c r="B21" s="84"/>
      <c r="C21" s="84"/>
      <c r="D21" s="84"/>
      <c r="E21" s="84"/>
      <c r="F21" s="84"/>
      <c r="G21" s="85"/>
    </row>
    <row r="22" spans="1:7" ht="15" customHeight="1" x14ac:dyDescent="0.2">
      <c r="A22" s="83" t="s">
        <v>110</v>
      </c>
      <c r="B22" s="86"/>
      <c r="C22" s="86"/>
      <c r="D22" s="86"/>
      <c r="E22" s="86"/>
      <c r="F22" s="86"/>
      <c r="G22" s="87"/>
    </row>
    <row r="23" spans="1:7" ht="15" customHeight="1" x14ac:dyDescent="0.2">
      <c r="A23" s="88" t="s">
        <v>111</v>
      </c>
      <c r="B23" s="84"/>
      <c r="C23" s="84"/>
      <c r="D23" s="84"/>
      <c r="E23" s="84"/>
      <c r="F23" s="84"/>
      <c r="G23" s="85"/>
    </row>
    <row r="24" spans="1:7" ht="15" customHeight="1" x14ac:dyDescent="0.2">
      <c r="A24" s="83" t="s">
        <v>112</v>
      </c>
      <c r="B24" s="86"/>
      <c r="C24" s="86"/>
      <c r="D24" s="86"/>
      <c r="E24" s="86"/>
      <c r="F24" s="86"/>
      <c r="G24" s="87"/>
    </row>
    <row r="25" spans="1:7" ht="15" customHeight="1" x14ac:dyDescent="0.2">
      <c r="A25" s="88" t="s">
        <v>113</v>
      </c>
      <c r="B25" s="84"/>
      <c r="C25" s="84"/>
      <c r="D25" s="84"/>
      <c r="E25" s="84"/>
      <c r="F25" s="84"/>
      <c r="G25" s="85"/>
    </row>
    <row r="26" spans="1:7" ht="15" customHeight="1" x14ac:dyDescent="0.2">
      <c r="A26" s="83" t="s">
        <v>114</v>
      </c>
      <c r="B26" s="86"/>
      <c r="C26" s="86"/>
      <c r="D26" s="86"/>
      <c r="E26" s="86"/>
      <c r="F26" s="86"/>
      <c r="G26" s="87"/>
    </row>
    <row r="27" spans="1:7" ht="15" customHeight="1" x14ac:dyDescent="0.2">
      <c r="A27" s="88" t="s">
        <v>115</v>
      </c>
      <c r="B27" s="84"/>
      <c r="C27" s="84"/>
      <c r="D27" s="84"/>
      <c r="E27" s="84"/>
      <c r="F27" s="84"/>
      <c r="G27" s="85"/>
    </row>
    <row r="28" spans="1:7" ht="15" customHeight="1" x14ac:dyDescent="0.2">
      <c r="A28" s="83" t="s">
        <v>116</v>
      </c>
      <c r="B28" s="86"/>
      <c r="C28" s="86"/>
      <c r="D28" s="86"/>
      <c r="E28" s="86"/>
      <c r="F28" s="86"/>
      <c r="G28" s="87"/>
    </row>
    <row r="29" spans="1:7" ht="15" customHeight="1" x14ac:dyDescent="0.2">
      <c r="A29" s="88" t="s">
        <v>117</v>
      </c>
      <c r="B29" s="84"/>
      <c r="C29" s="84"/>
      <c r="D29" s="84"/>
      <c r="E29" s="84"/>
      <c r="F29" s="84"/>
      <c r="G29" s="85"/>
    </row>
    <row r="30" spans="1:7" ht="15" customHeight="1" x14ac:dyDescent="0.2">
      <c r="A30" s="83" t="s">
        <v>118</v>
      </c>
      <c r="B30" s="86"/>
      <c r="C30" s="86"/>
      <c r="D30" s="86"/>
      <c r="E30" s="86"/>
      <c r="F30" s="86"/>
      <c r="G30" s="87"/>
    </row>
    <row r="31" spans="1:7" ht="15" customHeight="1" x14ac:dyDescent="0.2">
      <c r="A31" s="88" t="s">
        <v>119</v>
      </c>
      <c r="B31" s="84"/>
      <c r="C31" s="84"/>
      <c r="D31" s="84"/>
      <c r="E31" s="84"/>
      <c r="F31" s="84"/>
      <c r="G31" s="85"/>
    </row>
    <row r="32" spans="1:7" ht="15" customHeight="1" x14ac:dyDescent="0.2">
      <c r="A32" s="83" t="s">
        <v>120</v>
      </c>
      <c r="B32" s="86"/>
      <c r="C32" s="86"/>
      <c r="D32" s="86"/>
      <c r="E32" s="86"/>
      <c r="F32" s="86"/>
      <c r="G32" s="87"/>
    </row>
    <row r="33" spans="1:7" ht="15" customHeight="1" x14ac:dyDescent="0.2">
      <c r="A33" s="88" t="s">
        <v>137</v>
      </c>
      <c r="B33" s="84"/>
      <c r="C33" s="84"/>
      <c r="D33" s="84"/>
      <c r="E33" s="84"/>
      <c r="F33" s="84"/>
      <c r="G33" s="85"/>
    </row>
    <row r="34" spans="1:7" ht="15" customHeight="1" x14ac:dyDescent="0.2">
      <c r="A34" s="83" t="s">
        <v>122</v>
      </c>
      <c r="B34" s="86"/>
      <c r="C34" s="86"/>
      <c r="D34" s="86"/>
      <c r="E34" s="86"/>
      <c r="F34" s="86"/>
      <c r="G34" s="87"/>
    </row>
    <row r="35" spans="1:7" ht="15" customHeight="1" x14ac:dyDescent="0.2">
      <c r="A35" s="88" t="s">
        <v>123</v>
      </c>
      <c r="B35" s="84"/>
      <c r="C35" s="84"/>
      <c r="D35" s="84"/>
      <c r="E35" s="84"/>
      <c r="F35" s="84"/>
      <c r="G35" s="85"/>
    </row>
    <row r="36" spans="1:7" ht="15" customHeight="1" x14ac:dyDescent="0.2">
      <c r="A36" s="83" t="s">
        <v>124</v>
      </c>
      <c r="B36" s="86"/>
      <c r="C36" s="86"/>
      <c r="D36" s="86"/>
      <c r="E36" s="86"/>
      <c r="F36" s="86"/>
      <c r="G36" s="87"/>
    </row>
    <row r="37" spans="1:7" ht="15" customHeight="1" x14ac:dyDescent="0.2">
      <c r="A37" s="88" t="s">
        <v>125</v>
      </c>
      <c r="B37" s="84"/>
      <c r="C37" s="84"/>
      <c r="D37" s="84"/>
      <c r="E37" s="84"/>
      <c r="F37" s="84"/>
      <c r="G37" s="85"/>
    </row>
    <row r="38" spans="1:7" ht="15" customHeight="1" x14ac:dyDescent="0.2">
      <c r="A38" s="83" t="s">
        <v>126</v>
      </c>
      <c r="B38" s="86"/>
      <c r="C38" s="86"/>
      <c r="D38" s="86"/>
      <c r="E38" s="86"/>
      <c r="F38" s="86"/>
      <c r="G38" s="87"/>
    </row>
    <row r="39" spans="1:7" ht="15" customHeight="1" x14ac:dyDescent="0.2">
      <c r="A39" s="88" t="s">
        <v>127</v>
      </c>
      <c r="B39" s="84"/>
      <c r="C39" s="84"/>
      <c r="D39" s="84"/>
      <c r="E39" s="84"/>
      <c r="F39" s="84"/>
      <c r="G39" s="85"/>
    </row>
    <row r="40" spans="1:7" ht="15" customHeight="1" x14ac:dyDescent="0.2">
      <c r="A40" s="83" t="s">
        <v>128</v>
      </c>
      <c r="B40" s="86"/>
      <c r="C40" s="86"/>
      <c r="D40" s="86"/>
      <c r="E40" s="86"/>
      <c r="F40" s="86"/>
      <c r="G40" s="87"/>
    </row>
    <row r="41" spans="1:7" ht="15" customHeight="1" x14ac:dyDescent="0.2">
      <c r="A41" s="88" t="s">
        <v>129</v>
      </c>
      <c r="B41" s="84"/>
      <c r="C41" s="84"/>
      <c r="D41" s="84"/>
      <c r="E41" s="84"/>
      <c r="F41" s="84"/>
      <c r="G41" s="85"/>
    </row>
    <row r="42" spans="1:7" ht="15" customHeight="1" x14ac:dyDescent="0.2">
      <c r="A42" s="83"/>
      <c r="B42" s="86"/>
      <c r="C42" s="86"/>
      <c r="D42" s="86"/>
      <c r="E42" s="86"/>
      <c r="F42" s="86"/>
      <c r="G42" s="87"/>
    </row>
    <row r="43" spans="1:7" ht="15" customHeight="1" x14ac:dyDescent="0.2">
      <c r="A43" s="90" t="s">
        <v>1</v>
      </c>
      <c r="B43" s="84">
        <v>15684.6086</v>
      </c>
      <c r="C43" s="84">
        <v>32910.082600000002</v>
      </c>
      <c r="D43" s="84">
        <v>160345.38399999999</v>
      </c>
      <c r="E43" s="84">
        <v>11229.221799999999</v>
      </c>
      <c r="F43" s="84">
        <v>23189.050800000001</v>
      </c>
      <c r="G43" s="85">
        <v>124218.42660000001</v>
      </c>
    </row>
    <row r="44" spans="1:7" ht="15" customHeight="1" x14ac:dyDescent="0.2">
      <c r="A44" s="89" t="s">
        <v>2</v>
      </c>
      <c r="B44" s="86">
        <v>1571.1357</v>
      </c>
      <c r="C44" s="86">
        <v>3219.0972000000002</v>
      </c>
      <c r="D44" s="86">
        <v>14796.005300000001</v>
      </c>
      <c r="E44" s="86">
        <v>2000.1146000000001</v>
      </c>
      <c r="F44" s="86">
        <v>2538.1154999999999</v>
      </c>
      <c r="G44" s="87">
        <v>8669.0450999999994</v>
      </c>
    </row>
    <row r="45" spans="1:7" ht="15" customHeight="1" x14ac:dyDescent="0.2">
      <c r="A45" s="90" t="s">
        <v>142</v>
      </c>
      <c r="B45" s="84">
        <v>123000</v>
      </c>
      <c r="C45" s="84">
        <v>230000</v>
      </c>
      <c r="D45" s="84">
        <v>1073712.2446000001</v>
      </c>
      <c r="E45" s="84">
        <v>123901.2632</v>
      </c>
      <c r="F45" s="84">
        <v>228219.01089999999</v>
      </c>
      <c r="G45" s="85">
        <v>1031784.9677</v>
      </c>
    </row>
    <row r="46" spans="1:7" ht="15" customHeight="1" x14ac:dyDescent="0.2">
      <c r="A46" s="89" t="s">
        <v>3</v>
      </c>
      <c r="B46" s="86">
        <v>210389.24170000001</v>
      </c>
      <c r="C46" s="86">
        <v>429063.68540000002</v>
      </c>
      <c r="D46" s="86">
        <v>2090546.6187</v>
      </c>
      <c r="E46" s="86">
        <v>202646.5514</v>
      </c>
      <c r="F46" s="86">
        <v>388326.59730000002</v>
      </c>
      <c r="G46" s="87">
        <v>1927837.5777</v>
      </c>
    </row>
    <row r="47" spans="1:7" ht="15" customHeight="1" x14ac:dyDescent="0.2">
      <c r="A47" s="90" t="s">
        <v>102</v>
      </c>
      <c r="B47" s="84">
        <v>11</v>
      </c>
      <c r="C47" s="84">
        <v>25</v>
      </c>
      <c r="D47" s="84">
        <v>198</v>
      </c>
      <c r="E47" s="84">
        <v>10</v>
      </c>
      <c r="F47" s="84">
        <v>20</v>
      </c>
      <c r="G47" s="85">
        <v>171.21619999999999</v>
      </c>
    </row>
    <row r="48" spans="1:7" ht="15" customHeight="1" x14ac:dyDescent="0.2">
      <c r="A48" s="109" t="s">
        <v>59</v>
      </c>
      <c r="B48" s="110">
        <v>237405.05859999999</v>
      </c>
      <c r="C48" s="110">
        <v>529731.62879999995</v>
      </c>
      <c r="D48" s="110">
        <v>2841177.1828000001</v>
      </c>
      <c r="E48" s="110">
        <v>240956.9455</v>
      </c>
      <c r="F48" s="110">
        <v>517008.23680000001</v>
      </c>
      <c r="G48" s="111">
        <v>2908352.2411000002</v>
      </c>
    </row>
    <row r="49" spans="1:7" ht="6" customHeight="1" x14ac:dyDescent="0.2">
      <c r="B49" s="12"/>
      <c r="C49" s="12"/>
      <c r="D49" s="12"/>
      <c r="E49" s="12"/>
      <c r="F49" s="12"/>
      <c r="G49" s="12"/>
    </row>
    <row r="50" spans="1:7" ht="15" customHeight="1" x14ac:dyDescent="0.2">
      <c r="A50" s="7" t="s">
        <v>143</v>
      </c>
    </row>
    <row r="51" spans="1:7" ht="15" customHeight="1" x14ac:dyDescent="0.2">
      <c r="A51" s="60" t="s">
        <v>136</v>
      </c>
    </row>
  </sheetData>
  <phoneticPr fontId="0" type="noConversion"/>
  <printOptions horizontalCentered="1"/>
  <pageMargins left="0.59055118110236227" right="0.59055118110236227" top="0.78740157480314965" bottom="0.47244094488188981" header="0.39370078740157483" footer="0.39370078740157483"/>
  <pageSetup paperSize="9" orientation="portrait" r:id="rId1"/>
  <headerFooter>
    <oddFooter>&amp;L&amp;"-,Regular"Monthly Trade Statistics &amp;R&amp;"-,Regular"© ICO - Statistics on Coffee</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zoomScaleNormal="100" workbookViewId="0"/>
  </sheetViews>
  <sheetFormatPr defaultColWidth="8.83203125" defaultRowHeight="15" customHeight="1" x14ac:dyDescent="0.2"/>
  <cols>
    <col min="1" max="1" width="23.1640625" style="7" customWidth="1"/>
    <col min="2" max="7" width="12.33203125" style="6" customWidth="1"/>
    <col min="8" max="8" width="8.83203125" style="7"/>
    <col min="9" max="14" width="10.33203125" style="7" bestFit="1" customWidth="1"/>
    <col min="15" max="16384" width="8.83203125" style="7"/>
  </cols>
  <sheetData>
    <row r="1" spans="1:14" ht="12.95" customHeight="1" x14ac:dyDescent="0.2">
      <c r="A1" s="34" t="s">
        <v>41</v>
      </c>
      <c r="B1" s="74"/>
      <c r="C1" s="74"/>
      <c r="D1" s="74"/>
      <c r="E1" s="74"/>
    </row>
    <row r="2" spans="1:14" ht="12.95" customHeight="1" x14ac:dyDescent="0.2">
      <c r="A2" s="55"/>
      <c r="B2" s="74"/>
      <c r="C2" s="74"/>
      <c r="D2" s="74"/>
      <c r="E2" s="74"/>
    </row>
    <row r="3" spans="1:14" ht="12.95" customHeight="1" x14ac:dyDescent="0.2">
      <c r="A3" s="34" t="str">
        <f>+'TABLE 6'!A3</f>
        <v>RE-EXPORTS BY SELECTED IMPORTING COUNTRIES TO ALL DESTINATIONS</v>
      </c>
      <c r="B3" s="74"/>
      <c r="C3" s="74"/>
      <c r="D3" s="74"/>
      <c r="E3" s="74"/>
    </row>
    <row r="4" spans="1:14" ht="12.95" customHeight="1" x14ac:dyDescent="0.2">
      <c r="A4" s="56" t="s">
        <v>159</v>
      </c>
      <c r="B4" s="74"/>
      <c r="C4" s="74"/>
      <c r="D4" s="74"/>
      <c r="E4" s="74"/>
    </row>
    <row r="5" spans="1:14" ht="12.95" customHeight="1" x14ac:dyDescent="0.2">
      <c r="A5" s="34"/>
      <c r="B5" s="74"/>
      <c r="C5" s="74"/>
      <c r="D5" s="74"/>
      <c r="E5" s="74"/>
    </row>
    <row r="6" spans="1:14" ht="12.95" customHeight="1" x14ac:dyDescent="0.2">
      <c r="A6" s="34" t="s">
        <v>50</v>
      </c>
      <c r="B6" s="74"/>
      <c r="C6" s="74"/>
      <c r="D6" s="74"/>
      <c r="E6" s="74"/>
    </row>
    <row r="7" spans="1:14" ht="15" customHeight="1" x14ac:dyDescent="0.2">
      <c r="A7" s="192"/>
      <c r="B7" s="193">
        <v>43617</v>
      </c>
      <c r="C7" s="193">
        <f>+B7+32</f>
        <v>43649</v>
      </c>
      <c r="D7" s="193">
        <f t="shared" ref="D7" si="0">+C7+32</f>
        <v>43681</v>
      </c>
      <c r="E7" s="193">
        <f>+D7+32</f>
        <v>43713</v>
      </c>
      <c r="F7" s="193">
        <f>+E7+32</f>
        <v>43745</v>
      </c>
      <c r="G7" s="194">
        <f>+F7+32</f>
        <v>43777</v>
      </c>
      <c r="H7" s="13"/>
    </row>
    <row r="8" spans="1:14" ht="15" customHeight="1" x14ac:dyDescent="0.2">
      <c r="A8" s="14"/>
      <c r="B8" s="15"/>
      <c r="C8" s="15"/>
      <c r="D8" s="15"/>
      <c r="E8" s="15"/>
      <c r="F8" s="15"/>
      <c r="G8" s="16"/>
    </row>
    <row r="9" spans="1:14" ht="15" customHeight="1" x14ac:dyDescent="0.2">
      <c r="A9" s="184" t="s">
        <v>58</v>
      </c>
      <c r="B9" s="185">
        <v>3742876.3311999999</v>
      </c>
      <c r="C9" s="185">
        <v>4004914.9157999996</v>
      </c>
      <c r="D9" s="185">
        <v>3591146.7920999997</v>
      </c>
      <c r="E9" s="185">
        <v>3977230.3851999999</v>
      </c>
      <c r="F9" s="185">
        <v>4279240.9303000001</v>
      </c>
      <c r="G9" s="186">
        <v>4025415.8903999999</v>
      </c>
      <c r="I9" s="211"/>
      <c r="J9" s="211"/>
      <c r="K9" s="211"/>
      <c r="L9" s="211"/>
      <c r="M9" s="211"/>
      <c r="N9" s="211"/>
    </row>
    <row r="10" spans="1:14" ht="15" customHeight="1" x14ac:dyDescent="0.2">
      <c r="A10" s="20"/>
      <c r="B10" s="187"/>
      <c r="C10" s="187"/>
      <c r="D10" s="187"/>
      <c r="E10" s="187"/>
      <c r="F10" s="187"/>
      <c r="G10" s="188"/>
    </row>
    <row r="11" spans="1:14" s="66" customFormat="1" ht="15" customHeight="1" x14ac:dyDescent="0.2">
      <c r="A11" s="189" t="s">
        <v>138</v>
      </c>
      <c r="B11" s="190">
        <v>3233645.4013</v>
      </c>
      <c r="C11" s="190">
        <v>3513354.2132999999</v>
      </c>
      <c r="D11" s="190">
        <v>3079467.5858999998</v>
      </c>
      <c r="E11" s="190">
        <v>3467613.3143000002</v>
      </c>
      <c r="F11" s="190">
        <v>3642352.4808999998</v>
      </c>
      <c r="G11" s="191">
        <v>3437354.8457999998</v>
      </c>
    </row>
    <row r="12" spans="1:14" ht="15" customHeight="1" x14ac:dyDescent="0.2">
      <c r="A12" s="71" t="s">
        <v>66</v>
      </c>
      <c r="B12" s="22"/>
      <c r="C12" s="22"/>
      <c r="D12" s="22"/>
      <c r="E12" s="22"/>
      <c r="F12" s="22"/>
      <c r="G12" s="19"/>
    </row>
    <row r="13" spans="1:14" ht="15" customHeight="1" x14ac:dyDescent="0.2">
      <c r="A13" s="72" t="s">
        <v>67</v>
      </c>
      <c r="B13" s="69"/>
      <c r="C13" s="69"/>
      <c r="D13" s="69"/>
      <c r="E13" s="69"/>
      <c r="F13" s="69"/>
      <c r="G13" s="70"/>
    </row>
    <row r="14" spans="1:14" ht="15" customHeight="1" x14ac:dyDescent="0.2">
      <c r="A14" s="71" t="s">
        <v>68</v>
      </c>
      <c r="B14" s="22"/>
      <c r="C14" s="22"/>
      <c r="D14" s="22"/>
      <c r="E14" s="22"/>
      <c r="F14" s="22"/>
      <c r="G14" s="19"/>
    </row>
    <row r="15" spans="1:14" ht="15" customHeight="1" x14ac:dyDescent="0.2">
      <c r="A15" s="91" t="s">
        <v>135</v>
      </c>
      <c r="B15" s="84"/>
      <c r="C15" s="84"/>
      <c r="D15" s="84"/>
      <c r="E15" s="84"/>
      <c r="F15" s="84"/>
      <c r="G15" s="85"/>
    </row>
    <row r="16" spans="1:14" ht="15" customHeight="1" x14ac:dyDescent="0.2">
      <c r="A16" s="89" t="s">
        <v>69</v>
      </c>
      <c r="B16" s="86"/>
      <c r="C16" s="86"/>
      <c r="D16" s="86"/>
      <c r="E16" s="86"/>
      <c r="F16" s="86"/>
      <c r="G16" s="87"/>
    </row>
    <row r="17" spans="1:7" ht="15" customHeight="1" x14ac:dyDescent="0.2">
      <c r="A17" s="90" t="s">
        <v>70</v>
      </c>
      <c r="B17" s="84"/>
      <c r="C17" s="84"/>
      <c r="D17" s="84"/>
      <c r="E17" s="84"/>
      <c r="F17" s="84"/>
      <c r="G17" s="85"/>
    </row>
    <row r="18" spans="1:7" ht="15" customHeight="1" x14ac:dyDescent="0.2">
      <c r="A18" s="89" t="s">
        <v>71</v>
      </c>
      <c r="B18" s="86"/>
      <c r="C18" s="86"/>
      <c r="D18" s="86"/>
      <c r="E18" s="86"/>
      <c r="F18" s="86"/>
      <c r="G18" s="87"/>
    </row>
    <row r="19" spans="1:7" ht="15" customHeight="1" x14ac:dyDescent="0.2">
      <c r="A19" s="90" t="s">
        <v>72</v>
      </c>
      <c r="B19" s="84"/>
      <c r="C19" s="84"/>
      <c r="D19" s="84"/>
      <c r="E19" s="84"/>
      <c r="F19" s="84"/>
      <c r="G19" s="85"/>
    </row>
    <row r="20" spans="1:7" ht="15" customHeight="1" x14ac:dyDescent="0.2">
      <c r="A20" s="89" t="s">
        <v>73</v>
      </c>
      <c r="B20" s="86"/>
      <c r="C20" s="86"/>
      <c r="D20" s="86"/>
      <c r="E20" s="86"/>
      <c r="F20" s="86"/>
      <c r="G20" s="87"/>
    </row>
    <row r="21" spans="1:7" ht="15" customHeight="1" x14ac:dyDescent="0.2">
      <c r="A21" s="90" t="s">
        <v>74</v>
      </c>
      <c r="B21" s="84"/>
      <c r="C21" s="84"/>
      <c r="D21" s="84"/>
      <c r="E21" s="84"/>
      <c r="F21" s="84"/>
      <c r="G21" s="85"/>
    </row>
    <row r="22" spans="1:7" ht="15" customHeight="1" x14ac:dyDescent="0.2">
      <c r="A22" s="89" t="s">
        <v>75</v>
      </c>
      <c r="B22" s="86"/>
      <c r="C22" s="86"/>
      <c r="D22" s="86"/>
      <c r="E22" s="86"/>
      <c r="F22" s="86"/>
      <c r="G22" s="87"/>
    </row>
    <row r="23" spans="1:7" ht="15" customHeight="1" x14ac:dyDescent="0.2">
      <c r="A23" s="90" t="s">
        <v>76</v>
      </c>
      <c r="B23" s="84"/>
      <c r="C23" s="84"/>
      <c r="D23" s="84"/>
      <c r="E23" s="84"/>
      <c r="F23" s="84"/>
      <c r="G23" s="85"/>
    </row>
    <row r="24" spans="1:7" ht="15" customHeight="1" x14ac:dyDescent="0.2">
      <c r="A24" s="89" t="s">
        <v>77</v>
      </c>
      <c r="B24" s="86"/>
      <c r="C24" s="86"/>
      <c r="D24" s="86"/>
      <c r="E24" s="86"/>
      <c r="F24" s="86"/>
      <c r="G24" s="87"/>
    </row>
    <row r="25" spans="1:7" ht="15" customHeight="1" x14ac:dyDescent="0.2">
      <c r="A25" s="90" t="s">
        <v>78</v>
      </c>
      <c r="B25" s="84"/>
      <c r="C25" s="84"/>
      <c r="D25" s="84"/>
      <c r="E25" s="84"/>
      <c r="F25" s="84"/>
      <c r="G25" s="85"/>
    </row>
    <row r="26" spans="1:7" ht="15" customHeight="1" x14ac:dyDescent="0.2">
      <c r="A26" s="89" t="s">
        <v>79</v>
      </c>
      <c r="B26" s="86"/>
      <c r="C26" s="86"/>
      <c r="D26" s="86"/>
      <c r="E26" s="86"/>
      <c r="F26" s="86"/>
      <c r="G26" s="87"/>
    </row>
    <row r="27" spans="1:7" ht="15" customHeight="1" x14ac:dyDescent="0.2">
      <c r="A27" s="90" t="s">
        <v>80</v>
      </c>
      <c r="B27" s="84"/>
      <c r="C27" s="84"/>
      <c r="D27" s="84"/>
      <c r="E27" s="84"/>
      <c r="F27" s="84"/>
      <c r="G27" s="85"/>
    </row>
    <row r="28" spans="1:7" ht="15" customHeight="1" x14ac:dyDescent="0.2">
      <c r="A28" s="89" t="s">
        <v>81</v>
      </c>
      <c r="B28" s="86"/>
      <c r="C28" s="86"/>
      <c r="D28" s="86"/>
      <c r="E28" s="86"/>
      <c r="F28" s="86"/>
      <c r="G28" s="87"/>
    </row>
    <row r="29" spans="1:7" ht="15" customHeight="1" x14ac:dyDescent="0.2">
      <c r="A29" s="90" t="s">
        <v>82</v>
      </c>
      <c r="B29" s="84"/>
      <c r="C29" s="84"/>
      <c r="D29" s="84"/>
      <c r="E29" s="84"/>
      <c r="F29" s="84"/>
      <c r="G29" s="85"/>
    </row>
    <row r="30" spans="1:7" ht="15" customHeight="1" x14ac:dyDescent="0.2">
      <c r="A30" s="89" t="s">
        <v>83</v>
      </c>
      <c r="B30" s="86"/>
      <c r="C30" s="86"/>
      <c r="D30" s="86"/>
      <c r="E30" s="86"/>
      <c r="F30" s="86"/>
      <c r="G30" s="87"/>
    </row>
    <row r="31" spans="1:7" ht="15" customHeight="1" x14ac:dyDescent="0.2">
      <c r="A31" s="90" t="s">
        <v>139</v>
      </c>
      <c r="B31" s="84"/>
      <c r="C31" s="84"/>
      <c r="D31" s="84"/>
      <c r="E31" s="84"/>
      <c r="F31" s="84"/>
      <c r="G31" s="85"/>
    </row>
    <row r="32" spans="1:7" ht="15" customHeight="1" x14ac:dyDescent="0.2">
      <c r="A32" s="89" t="s">
        <v>85</v>
      </c>
      <c r="B32" s="86"/>
      <c r="C32" s="86"/>
      <c r="D32" s="86"/>
      <c r="E32" s="86"/>
      <c r="F32" s="86"/>
      <c r="G32" s="87"/>
    </row>
    <row r="33" spans="1:7" ht="15" customHeight="1" x14ac:dyDescent="0.2">
      <c r="A33" s="90" t="s">
        <v>86</v>
      </c>
      <c r="B33" s="84"/>
      <c r="C33" s="84"/>
      <c r="D33" s="84"/>
      <c r="E33" s="84"/>
      <c r="F33" s="84"/>
      <c r="G33" s="85"/>
    </row>
    <row r="34" spans="1:7" ht="15" customHeight="1" x14ac:dyDescent="0.2">
      <c r="A34" s="89" t="s">
        <v>87</v>
      </c>
      <c r="B34" s="86"/>
      <c r="C34" s="86"/>
      <c r="D34" s="86"/>
      <c r="E34" s="86"/>
      <c r="F34" s="86"/>
      <c r="G34" s="87"/>
    </row>
    <row r="35" spans="1:7" ht="15" customHeight="1" x14ac:dyDescent="0.2">
      <c r="A35" s="90" t="s">
        <v>88</v>
      </c>
      <c r="B35" s="84"/>
      <c r="C35" s="84"/>
      <c r="D35" s="84"/>
      <c r="E35" s="84"/>
      <c r="F35" s="84"/>
      <c r="G35" s="85"/>
    </row>
    <row r="36" spans="1:7" ht="15" customHeight="1" x14ac:dyDescent="0.2">
      <c r="A36" s="89" t="s">
        <v>89</v>
      </c>
      <c r="B36" s="86"/>
      <c r="C36" s="86"/>
      <c r="D36" s="86"/>
      <c r="E36" s="86"/>
      <c r="F36" s="86"/>
      <c r="G36" s="87"/>
    </row>
    <row r="37" spans="1:7" ht="15" customHeight="1" x14ac:dyDescent="0.2">
      <c r="A37" s="90" t="s">
        <v>90</v>
      </c>
      <c r="B37" s="84"/>
      <c r="C37" s="84"/>
      <c r="D37" s="84"/>
      <c r="E37" s="84"/>
      <c r="F37" s="84"/>
      <c r="G37" s="85"/>
    </row>
    <row r="38" spans="1:7" ht="15" customHeight="1" x14ac:dyDescent="0.2">
      <c r="A38" s="89" t="s">
        <v>91</v>
      </c>
      <c r="B38" s="86"/>
      <c r="C38" s="86"/>
      <c r="D38" s="86"/>
      <c r="E38" s="86"/>
      <c r="F38" s="86"/>
      <c r="G38" s="87"/>
    </row>
    <row r="39" spans="1:7" ht="15" customHeight="1" x14ac:dyDescent="0.2">
      <c r="A39" s="90" t="s">
        <v>92</v>
      </c>
      <c r="B39" s="84"/>
      <c r="C39" s="84"/>
      <c r="D39" s="84"/>
      <c r="E39" s="84"/>
      <c r="F39" s="84"/>
      <c r="G39" s="85"/>
    </row>
    <row r="40" spans="1:7" ht="15" customHeight="1" x14ac:dyDescent="0.2">
      <c r="A40" s="89"/>
      <c r="B40" s="86"/>
      <c r="C40" s="86"/>
      <c r="D40" s="86"/>
      <c r="E40" s="86"/>
      <c r="F40" s="86"/>
      <c r="G40" s="87"/>
    </row>
    <row r="41" spans="1:7" ht="15" customHeight="1" x14ac:dyDescent="0.2">
      <c r="A41" s="90" t="s">
        <v>1</v>
      </c>
      <c r="B41" s="84">
        <v>19209.775000000001</v>
      </c>
      <c r="C41" s="84">
        <v>11661.408600000001</v>
      </c>
      <c r="D41" s="84">
        <v>11566.5448</v>
      </c>
      <c r="E41" s="84">
        <v>14154.3181</v>
      </c>
      <c r="F41" s="84">
        <v>17225.473999999998</v>
      </c>
      <c r="G41" s="85">
        <v>15684.6086</v>
      </c>
    </row>
    <row r="42" spans="1:7" ht="15" customHeight="1" x14ac:dyDescent="0.2">
      <c r="A42" s="89" t="s">
        <v>2</v>
      </c>
      <c r="B42" s="86">
        <v>1131.3479</v>
      </c>
      <c r="C42" s="86">
        <v>677.30960000000005</v>
      </c>
      <c r="D42" s="86">
        <v>2219.2020000000002</v>
      </c>
      <c r="E42" s="86">
        <v>1760.5181</v>
      </c>
      <c r="F42" s="86">
        <v>1647.9614999999999</v>
      </c>
      <c r="G42" s="87">
        <v>1571.1357</v>
      </c>
    </row>
    <row r="43" spans="1:7" ht="15" customHeight="1" x14ac:dyDescent="0.2">
      <c r="A43" s="90" t="s">
        <v>142</v>
      </c>
      <c r="B43" s="84">
        <v>83455.539099999995</v>
      </c>
      <c r="C43" s="84">
        <v>77000</v>
      </c>
      <c r="D43" s="84">
        <v>82500</v>
      </c>
      <c r="E43" s="84">
        <v>97000</v>
      </c>
      <c r="F43" s="84">
        <v>107000</v>
      </c>
      <c r="G43" s="85">
        <v>123000</v>
      </c>
    </row>
    <row r="44" spans="1:7" ht="15" customHeight="1" x14ac:dyDescent="0.2">
      <c r="A44" s="89" t="s">
        <v>3</v>
      </c>
      <c r="B44" s="86">
        <v>165476.4926</v>
      </c>
      <c r="C44" s="86">
        <v>169265.99600000001</v>
      </c>
      <c r="D44" s="86">
        <v>178563.58410000001</v>
      </c>
      <c r="E44" s="86">
        <v>192515.5423</v>
      </c>
      <c r="F44" s="86">
        <v>218674.4437</v>
      </c>
      <c r="G44" s="87">
        <v>210389.24170000001</v>
      </c>
    </row>
    <row r="45" spans="1:7" ht="15" customHeight="1" x14ac:dyDescent="0.2">
      <c r="A45" s="90" t="s">
        <v>102</v>
      </c>
      <c r="B45" s="84">
        <v>14</v>
      </c>
      <c r="C45" s="84">
        <v>4</v>
      </c>
      <c r="D45" s="84">
        <v>45</v>
      </c>
      <c r="E45" s="84">
        <v>23</v>
      </c>
      <c r="F45" s="84">
        <v>14</v>
      </c>
      <c r="G45" s="85">
        <v>11</v>
      </c>
    </row>
    <row r="46" spans="1:7" ht="15" customHeight="1" x14ac:dyDescent="0.2">
      <c r="A46" s="109" t="s">
        <v>59</v>
      </c>
      <c r="B46" s="110">
        <v>239943.77530000001</v>
      </c>
      <c r="C46" s="110">
        <v>232951.9883</v>
      </c>
      <c r="D46" s="110">
        <v>236784.87530000001</v>
      </c>
      <c r="E46" s="110">
        <v>204163.6924</v>
      </c>
      <c r="F46" s="110">
        <v>292326.57020000002</v>
      </c>
      <c r="G46" s="111">
        <v>237405.05859999999</v>
      </c>
    </row>
    <row r="47" spans="1:7" ht="6" customHeight="1" x14ac:dyDescent="0.2"/>
    <row r="48" spans="1:7" ht="15" customHeight="1" x14ac:dyDescent="0.2">
      <c r="A48" s="7" t="s">
        <v>143</v>
      </c>
      <c r="G48" s="7"/>
    </row>
    <row r="49" spans="1:7" ht="15" customHeight="1" x14ac:dyDescent="0.2">
      <c r="A49" s="60" t="s">
        <v>136</v>
      </c>
      <c r="G49" s="7"/>
    </row>
  </sheetData>
  <phoneticPr fontId="0" type="noConversion"/>
  <printOptions horizontalCentered="1"/>
  <pageMargins left="0.59055118110236227" right="0.59055118110236227" top="0.78740157480314965" bottom="0.78740157480314965" header="0.39370078740157483" footer="0.39370078740157483"/>
  <pageSetup paperSize="9" orientation="portrait" r:id="rId1"/>
  <headerFooter>
    <oddFooter>&amp;L&amp;"-,Regular"Monthly Trade Statistics &amp;R&amp;"-,Regular"© ICO - Statistics on Coffee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TABLE 1</vt:lpstr>
      <vt:lpstr>TABLE 2</vt:lpstr>
      <vt:lpstr>TABLE 3</vt:lpstr>
      <vt:lpstr>TABLE 4</vt:lpstr>
      <vt:lpstr>TABLE 5</vt:lpstr>
      <vt:lpstr>TABLE 6</vt:lpstr>
      <vt:lpstr>TABLE 7</vt:lpstr>
      <vt:lpstr>'TABLE 1'!Print_Area</vt:lpstr>
      <vt:lpstr>'TABLE 2'!Print_Area</vt:lpstr>
      <vt:lpstr>'TABLE 3'!Print_Area</vt:lpstr>
    </vt:vector>
  </TitlesOfParts>
  <Company>ICO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Carvalho</dc:creator>
  <cp:lastModifiedBy>Pascale Deschamp</cp:lastModifiedBy>
  <cp:lastPrinted>2019-06-28T08:59:46Z</cp:lastPrinted>
  <dcterms:created xsi:type="dcterms:W3CDTF">2000-06-01T11:55:10Z</dcterms:created>
  <dcterms:modified xsi:type="dcterms:W3CDTF">2020-02-28T15:06:30Z</dcterms:modified>
</cp:coreProperties>
</file>