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24226"/>
  <mc:AlternateContent xmlns:mc="http://schemas.openxmlformats.org/markup-compatibility/2006">
    <mc:Choice Requires="x15">
      <x15ac:absPath xmlns:x15ac="http://schemas.microsoft.com/office/spreadsheetml/2010/11/ac" url="D:\documents\R\MTS\"/>
    </mc:Choice>
  </mc:AlternateContent>
  <xr:revisionPtr revIDLastSave="0" documentId="13_ncr:1_{BDBC43BB-D83E-484A-83D6-036AA94045B5}" xr6:coauthVersionLast="45" xr6:coauthVersionMax="45" xr10:uidLastSave="{00000000-0000-0000-0000-000000000000}"/>
  <bookViews>
    <workbookView xWindow="-108" yWindow="-108" windowWidth="21696" windowHeight="13176" xr2:uid="{00000000-000D-0000-FFFF-FFFF00000000}"/>
  </bookViews>
  <sheets>
    <sheet name="TABLE 1" sheetId="2" r:id="rId1"/>
    <sheet name="TABLE 2" sheetId="12" r:id="rId2"/>
    <sheet name="TABLE 3" sheetId="5" r:id="rId3"/>
    <sheet name="TABLE 4" sheetId="6" r:id="rId4"/>
    <sheet name="TABLE 5" sheetId="9" r:id="rId5"/>
    <sheet name="TABLE 6" sheetId="10" r:id="rId6"/>
    <sheet name="TABLE 7" sheetId="7" r:id="rId7"/>
  </sheets>
  <externalReferences>
    <externalReference r:id="rId8"/>
  </externalReferences>
  <definedNames>
    <definedName name="_xlnm.Print_Area" localSheetId="0">'TABLE 1'!$A$1:$H$66</definedName>
    <definedName name="_xlnm.Print_Area" localSheetId="1">'TABLE 2'!$A$1:$F$58</definedName>
    <definedName name="_xlnm.Print_Area" localSheetId="2">'TABLE 3'!$A$1:$H$62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 l="1"/>
  <c r="G10" i="2"/>
  <c r="E10" i="2"/>
  <c r="C10" i="2"/>
  <c r="H61" i="2" l="1"/>
  <c r="G61" i="2"/>
  <c r="E61" i="2"/>
  <c r="C61" i="2"/>
  <c r="H16" i="2"/>
  <c r="G16" i="2"/>
  <c r="E16" i="2"/>
  <c r="C16" i="2"/>
  <c r="G9" i="2"/>
  <c r="H9" i="2" s="1"/>
  <c r="E9" i="2"/>
  <c r="A4" i="2"/>
  <c r="C7" i="7" l="1"/>
  <c r="D7" i="7" s="1"/>
  <c r="E7" i="7" s="1"/>
  <c r="F7" i="7" s="1"/>
  <c r="G7" i="7" s="1"/>
  <c r="A3" i="7"/>
  <c r="C7" i="9"/>
  <c r="D7" i="9" s="1"/>
  <c r="E7" i="9" s="1"/>
  <c r="F7" i="9" s="1"/>
  <c r="G7" i="9" s="1"/>
  <c r="F8" i="12" l="1"/>
  <c r="D8" i="12"/>
  <c r="C10" i="12"/>
  <c r="D10" i="12" l="1"/>
  <c r="A5" i="12"/>
  <c r="H59" i="5"/>
  <c r="G59" i="5"/>
  <c r="F59" i="5"/>
  <c r="E59" i="5"/>
  <c r="D59" i="5"/>
  <c r="C59" i="5"/>
  <c r="H14" i="5"/>
  <c r="G14" i="5"/>
  <c r="F14" i="5"/>
  <c r="E14" i="5"/>
  <c r="D14" i="5"/>
  <c r="C14" i="5"/>
  <c r="H8" i="5"/>
  <c r="G8" i="5"/>
  <c r="F8" i="5"/>
  <c r="E8" i="5"/>
  <c r="D8" i="5"/>
  <c r="C8" i="5"/>
  <c r="G7" i="5"/>
  <c r="F7" i="5" s="1"/>
  <c r="E7" i="5" s="1"/>
  <c r="D7" i="5" s="1"/>
  <c r="C7" i="5" s="1"/>
  <c r="F10" i="12" l="1"/>
  <c r="E10" i="12"/>
</calcChain>
</file>

<file path=xl/sharedStrings.xml><?xml version="1.0" encoding="utf-8"?>
<sst xmlns="http://schemas.openxmlformats.org/spreadsheetml/2006/main" count="435" uniqueCount="155">
  <si>
    <t>TOTAL</t>
  </si>
  <si>
    <t>Japan</t>
  </si>
  <si>
    <t>Norway</t>
  </si>
  <si>
    <t>Switzerland</t>
  </si>
  <si>
    <t>Colombia</t>
  </si>
  <si>
    <t>Kenya</t>
  </si>
  <si>
    <t>Tanzania</t>
  </si>
  <si>
    <t>Burundi</t>
  </si>
  <si>
    <t>Costa Rica</t>
  </si>
  <si>
    <t>Cuba</t>
  </si>
  <si>
    <t>Dominican Republic</t>
  </si>
  <si>
    <t>Ecuador</t>
  </si>
  <si>
    <t>El Salvador</t>
  </si>
  <si>
    <t>Guatemala</t>
  </si>
  <si>
    <t>Honduras</t>
  </si>
  <si>
    <t>India</t>
  </si>
  <si>
    <t>Jamaica</t>
  </si>
  <si>
    <t>Malawi</t>
  </si>
  <si>
    <t>Mexico</t>
  </si>
  <si>
    <t>Nicaragua</t>
  </si>
  <si>
    <t>Panama</t>
  </si>
  <si>
    <t>Papua New Guinea</t>
  </si>
  <si>
    <t>Peru</t>
  </si>
  <si>
    <t>Rwanda</t>
  </si>
  <si>
    <t>Zambia</t>
  </si>
  <si>
    <t>Zimbabwe</t>
  </si>
  <si>
    <t>Brazil</t>
  </si>
  <si>
    <t>Ethiopia</t>
  </si>
  <si>
    <t>Angola</t>
  </si>
  <si>
    <t>Ghana</t>
  </si>
  <si>
    <t>Indonesia</t>
  </si>
  <si>
    <t>Cameroon</t>
  </si>
  <si>
    <t>Gabon</t>
  </si>
  <si>
    <t>Togo</t>
  </si>
  <si>
    <t>Philippines</t>
  </si>
  <si>
    <t>Thailand</t>
  </si>
  <si>
    <t>Uganda</t>
  </si>
  <si>
    <t>1/  Provisional</t>
  </si>
  <si>
    <t>TABLE 4</t>
  </si>
  <si>
    <t>TABLE 5</t>
  </si>
  <si>
    <t>TABLE 6</t>
  </si>
  <si>
    <t>TABLE 7</t>
  </si>
  <si>
    <t>Colombian Milds</t>
  </si>
  <si>
    <t>Other Milds</t>
  </si>
  <si>
    <t>Brazilian Naturals</t>
  </si>
  <si>
    <t>Robustas</t>
  </si>
  <si>
    <t>TABLE 1</t>
  </si>
  <si>
    <t>TABLE 2</t>
  </si>
  <si>
    <t>TABLE 3</t>
  </si>
  <si>
    <t>Central African Republic</t>
  </si>
  <si>
    <t>(60-kilo bags)</t>
  </si>
  <si>
    <t>1/</t>
  </si>
  <si>
    <t>PROVISIONAL EXPORTS BY EXPORTING COUNTRIES TO ALL DESTINATIONS</t>
  </si>
  <si>
    <t>Total</t>
  </si>
  <si>
    <t>R</t>
  </si>
  <si>
    <t>A</t>
  </si>
  <si>
    <t>A/R</t>
  </si>
  <si>
    <t>R/A</t>
  </si>
  <si>
    <t xml:space="preserve">TOTAL </t>
  </si>
  <si>
    <t>USA</t>
  </si>
  <si>
    <t>FOR COUNTRIES EXPORTING SIGNIFICANT VOLUMES OF BOTH TYPES OF COFFEE</t>
  </si>
  <si>
    <t>A blank indicates that the total volume has not been reported and, therefore, the breakdown by group is not yet known</t>
  </si>
  <si>
    <t>W = wet processed</t>
  </si>
  <si>
    <t>D = dry processed</t>
  </si>
  <si>
    <t>D/W = dry and/or wet processed</t>
  </si>
  <si>
    <t>BREAKDOWN OF EXPORTS OF GREEN ARABICA AND GREEN ROBUSTA</t>
  </si>
  <si>
    <t xml:space="preserve">   Austria</t>
  </si>
  <si>
    <t xml:space="preserve">   Belgium</t>
  </si>
  <si>
    <t xml:space="preserve">   Bulgaria</t>
  </si>
  <si>
    <t xml:space="preserve">   Cyprus</t>
  </si>
  <si>
    <t xml:space="preserve">   Czech Republic</t>
  </si>
  <si>
    <t xml:space="preserve">   Denmark</t>
  </si>
  <si>
    <t xml:space="preserve">   Estonia</t>
  </si>
  <si>
    <t xml:space="preserve">   Finland</t>
  </si>
  <si>
    <t xml:space="preserve">   France</t>
  </si>
  <si>
    <t xml:space="preserve">   Germany</t>
  </si>
  <si>
    <t xml:space="preserve">   Greece</t>
  </si>
  <si>
    <t xml:space="preserve">   Hungary</t>
  </si>
  <si>
    <t xml:space="preserve">   Ireland</t>
  </si>
  <si>
    <t xml:space="preserve">   Italy</t>
  </si>
  <si>
    <t xml:space="preserve">   Latvia</t>
  </si>
  <si>
    <t xml:space="preserve">   Lithuania</t>
  </si>
  <si>
    <t xml:space="preserve">   Luxembourg</t>
  </si>
  <si>
    <t xml:space="preserve">   Malta</t>
  </si>
  <si>
    <t xml:space="preserve">   Netherlands</t>
  </si>
  <si>
    <t xml:space="preserve">   Poland</t>
  </si>
  <si>
    <t xml:space="preserve">   Portugal</t>
  </si>
  <si>
    <t xml:space="preserve">   Romania</t>
  </si>
  <si>
    <t xml:space="preserve">   Slovakia</t>
  </si>
  <si>
    <t xml:space="preserve">   Slovenia</t>
  </si>
  <si>
    <t xml:space="preserve">   Spain</t>
  </si>
  <si>
    <t xml:space="preserve">   Sweden</t>
  </si>
  <si>
    <t xml:space="preserve">   United Kingdom</t>
  </si>
  <si>
    <t>to</t>
  </si>
  <si>
    <t>Liberia</t>
  </si>
  <si>
    <t>Timor-Leste</t>
  </si>
  <si>
    <t>Yemen</t>
  </si>
  <si>
    <t>IMPORTS BY SELECTED IMPORTING COUNTRIES FROM ALL SOURCES</t>
  </si>
  <si>
    <t>Washed Arabicas (W)</t>
  </si>
  <si>
    <t>Dry Arabicas (D)</t>
  </si>
  <si>
    <t>RE-EXPORTS BY SELECTED IMPORTING COUNTRIES TO ALL DESTINATIONS</t>
  </si>
  <si>
    <t>Note:  Group sub-totals take into account the corresponding share of each type of coffee exported by countries that produce and export both Arabica and Robusta in significant volumes.  It should be noted that, where applicable, an Arabica/Robusta ratio of 50/50 has been used to convert processed coffee into Green Bean Equivalent (GBE)</t>
  </si>
  <si>
    <t>Tunisia</t>
  </si>
  <si>
    <t>Austria</t>
  </si>
  <si>
    <t>Belgium</t>
  </si>
  <si>
    <t>Bulgaria</t>
  </si>
  <si>
    <t>Cyprus</t>
  </si>
  <si>
    <t>Czech 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</si>
  <si>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</si>
  <si>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</si>
  <si>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</si>
  <si>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</si>
  <si>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</si>
  <si>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</si>
  <si>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</si>
  <si>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</si>
  <si>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</si>
  <si>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</si>
  <si>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</si>
  <si>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</si>
  <si>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</si>
  <si>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</si>
  <si>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</si>
  <si>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</si>
  <si>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</si>
  <si>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</si>
  <si>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</si>
  <si>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</si>
  <si>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</si>
  <si>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United Kingdom</t>
  </si>
  <si>
    <t>Sierra Leone</t>
  </si>
  <si>
    <t>EXPORTS OF ALL FORMS OF COFFEE BY EXPORTING COUNTRIES TO ALL DESTINATIONS</t>
  </si>
  <si>
    <t>Sub-total:  All exporting Members</t>
  </si>
  <si>
    <t>Sub-total:  Exporting non-members</t>
  </si>
  <si>
    <t>Others</t>
  </si>
  <si>
    <t>Croatia</t>
  </si>
  <si>
    <t>1/  Source: Eurostat</t>
  </si>
  <si>
    <t xml:space="preserve">Netherlands </t>
  </si>
  <si>
    <t>European Union 1/</t>
  </si>
  <si>
    <t xml:space="preserve">   Netherlands </t>
  </si>
  <si>
    <t>Madagascar</t>
  </si>
  <si>
    <t>Robustas (D/W)</t>
  </si>
  <si>
    <t>Russian Federation</t>
  </si>
  <si>
    <t>Note:  From January 2014 consolidated data have been used for the European Union</t>
  </si>
  <si>
    <t>Nepal</t>
  </si>
  <si>
    <t>Venezuela</t>
  </si>
  <si>
    <t>Côte d'Ivoire</t>
  </si>
  <si>
    <t>Bolivia (Plurinational State of)</t>
  </si>
  <si>
    <t>Democratic Republic of Congo</t>
  </si>
  <si>
    <t>Viet Nam</t>
  </si>
  <si>
    <t>MAY TO OCTOBER 2019</t>
  </si>
  <si>
    <t>AUGUST 2019</t>
  </si>
  <si>
    <t>to Aug-19</t>
  </si>
  <si>
    <t>to Aug-18</t>
  </si>
  <si>
    <t>MARCH TO AUGUST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</si>
</sst>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0"/>
    <numFmt numFmtId="166" formatCode="_-* #,##0_-;\-* #,##0_-;_-* &quot;-&quot;??_-;_-@_-"/>
  </numFmts>
  <fonts count="51" x14ac:knownFonts="1">
    <font>
      <sz val="10"/>
      <name val="Times New Roman"/>
    </font>
    <font>
      <sz val="11"/>
      <color theme="1"/>
      <name val="Calibri"/>
      <family val="2"/>
    </font>
    <font>
      <sz val="11"/>
      <color theme="1"/>
      <name val="Calibri"/>
      <family val="2"/>
    </font>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name val="Calibri"/>
      <family val="2"/>
      <scheme val="minor"/>
    </font>
    <font>
      <sz val="9"/>
      <name val="Calibri"/>
      <family val="2"/>
      <scheme val="minor"/>
    </font>
    <font>
      <b/>
      <i/>
      <sz val="9"/>
      <name val="Calibri"/>
      <family val="2"/>
      <scheme val="minor"/>
    </font>
    <font>
      <sz val="10"/>
      <name val="Calibri"/>
      <family val="2"/>
      <scheme val="minor"/>
    </font>
    <font>
      <i/>
      <sz val="9"/>
      <name val="Calibri"/>
      <family val="2"/>
      <scheme val="minor"/>
    </font>
    <font>
      <b/>
      <sz val="10"/>
      <name val="Calibri"/>
      <family val="2"/>
      <scheme val="minor"/>
    </font>
    <font>
      <b/>
      <sz val="10"/>
      <color rgb="FFC00000"/>
      <name val="Calibri"/>
      <family val="2"/>
      <scheme val="minor"/>
    </font>
    <font>
      <sz val="10"/>
      <name val="Calibri"/>
      <family val="2"/>
    </font>
    <font>
      <b/>
      <i/>
      <sz val="10"/>
      <color rgb="FFC00000"/>
      <name val="Calibri"/>
      <family val="2"/>
    </font>
    <font>
      <sz val="8"/>
      <name val="Calibri"/>
      <family val="2"/>
      <scheme val="minor"/>
    </font>
    <font>
      <sz val="11"/>
      <name val="Calibri"/>
      <family val="2"/>
      <scheme val="minor"/>
    </font>
    <font>
      <sz val="10"/>
      <name val="Times New Roman"/>
      <family val="1"/>
    </font>
    <font>
      <b/>
      <i/>
      <sz val="10"/>
      <color rgb="FFC00000"/>
      <name val="Calibri"/>
      <family val="2"/>
      <scheme val="minor"/>
    </font>
    <font>
      <b/>
      <sz val="9"/>
      <name val="Calibri"/>
      <family val="2"/>
    </font>
    <font>
      <sz val="10"/>
      <color theme="1"/>
      <name val="Calibri"/>
      <family val="2"/>
    </font>
    <font>
      <b/>
      <sz val="10"/>
      <color theme="3" tint="-0.249977111117893"/>
      <name val="Calibri"/>
      <family val="2"/>
      <scheme val="minor"/>
    </font>
    <font>
      <b/>
      <sz val="10"/>
      <name val="Times New Roman"/>
      <family val="1"/>
    </font>
    <font>
      <b/>
      <sz val="10"/>
      <name val="Calibri"/>
      <family val="2"/>
    </font>
    <font>
      <sz val="10"/>
      <color theme="3" tint="-0.249977111117893"/>
      <name val="Calibri"/>
      <family val="2"/>
      <scheme val="minor"/>
    </font>
    <font>
      <b/>
      <sz val="10"/>
      <color indexed="62"/>
      <name val="Calibri"/>
      <family val="2"/>
      <scheme val="minor"/>
    </font>
    <font>
      <b/>
      <sz val="10"/>
      <color theme="1"/>
      <name val="Calibri"/>
      <family val="2"/>
    </font>
    <font>
      <b/>
      <i/>
      <sz val="10"/>
      <name val="Calibri"/>
      <family val="2"/>
      <scheme val="minor"/>
    </font>
    <font>
      <sz val="10"/>
      <name val="Times New Roman"/>
      <family val="1"/>
    </font>
    <font>
      <b/>
      <i/>
      <sz val="10"/>
      <name val="Calibri"/>
      <family val="2"/>
    </font>
    <font>
      <b/>
      <u/>
      <sz val="1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FDE9D9"/>
        <bgColor rgb="FF000000"/>
      </patternFill>
    </fill>
    <fill>
      <patternFill patternType="solid">
        <fgColor theme="9" tint="0.79998168889431442"/>
        <bgColor rgb="FF000000"/>
      </patternFill>
    </fill>
    <fill>
      <patternFill patternType="solid">
        <fgColor rgb="FFFDE9D9"/>
        <bgColor indexed="64"/>
      </patternFill>
    </fill>
    <fill>
      <patternFill patternType="solid">
        <fgColor theme="0"/>
        <bgColor rgb="FF000000"/>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8">
    <xf numFmtId="0" fontId="0"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3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164" fontId="37" fillId="0" borderId="0" applyFont="0" applyFill="0" applyBorder="0" applyAlignment="0" applyProtection="0"/>
    <xf numFmtId="0" fontId="14" fillId="0" borderId="0"/>
    <xf numFmtId="0" fontId="14" fillId="0" borderId="0"/>
    <xf numFmtId="0" fontId="13" fillId="0" borderId="0"/>
    <xf numFmtId="0" fontId="3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64" fontId="37"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64" fontId="37" fillId="0" borderId="0" applyFont="0" applyFill="0" applyBorder="0" applyAlignment="0" applyProtection="0"/>
    <xf numFmtId="0" fontId="13" fillId="0" borderId="0"/>
    <xf numFmtId="0" fontId="13" fillId="0" borderId="0"/>
    <xf numFmtId="0" fontId="37" fillId="0" borderId="0"/>
    <xf numFmtId="164" fontId="37" fillId="0" borderId="0" applyFont="0" applyFill="0" applyBorder="0" applyAlignment="0" applyProtection="0"/>
    <xf numFmtId="0" fontId="12" fillId="0" borderId="0"/>
    <xf numFmtId="0" fontId="11" fillId="0" borderId="0"/>
    <xf numFmtId="0" fontId="10" fillId="0" borderId="0"/>
    <xf numFmtId="0" fontId="9" fillId="0" borderId="0"/>
    <xf numFmtId="9" fontId="48" fillId="0" borderId="0" applyFont="0" applyFill="0" applyBorder="0" applyAlignment="0" applyProtection="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10">
    <xf numFmtId="0" fontId="0" fillId="0" borderId="0" xfId="0"/>
    <xf numFmtId="0" fontId="26" fillId="0" borderId="0" xfId="0" applyFont="1"/>
    <xf numFmtId="165" fontId="27" fillId="0" borderId="0" xfId="0" applyNumberFormat="1" applyFont="1" applyAlignment="1">
      <alignment horizontal="right"/>
    </xf>
    <xf numFmtId="0" fontId="27" fillId="0" borderId="0" xfId="0" applyFont="1" applyAlignment="1">
      <alignment horizontal="right"/>
    </xf>
    <xf numFmtId="3" fontId="27" fillId="0" borderId="0" xfId="0" applyNumberFormat="1" applyFont="1" applyAlignment="1">
      <alignment horizontal="right"/>
    </xf>
    <xf numFmtId="0" fontId="28" fillId="0" borderId="0" xfId="0" applyFont="1"/>
    <xf numFmtId="0" fontId="29" fillId="0" borderId="0" xfId="0" applyFont="1" applyAlignment="1">
      <alignment horizontal="right"/>
    </xf>
    <xf numFmtId="0" fontId="29" fillId="0" borderId="0" xfId="0" applyFont="1"/>
    <xf numFmtId="165" fontId="30" fillId="0" borderId="0" xfId="0" applyNumberFormat="1" applyFont="1" applyAlignment="1">
      <alignment horizontal="right"/>
    </xf>
    <xf numFmtId="0" fontId="30" fillId="0" borderId="0" xfId="0" applyFont="1"/>
    <xf numFmtId="0" fontId="30" fillId="0" borderId="0" xfId="0" applyFont="1" applyAlignment="1">
      <alignment horizontal="right"/>
    </xf>
    <xf numFmtId="0" fontId="31" fillId="0" borderId="0" xfId="0" applyFont="1"/>
    <xf numFmtId="3" fontId="29" fillId="0" borderId="0" xfId="0" applyNumberFormat="1" applyFont="1" applyAlignment="1">
      <alignment horizontal="right"/>
    </xf>
    <xf numFmtId="17" fontId="29" fillId="0" borderId="0" xfId="0" applyNumberFormat="1" applyFont="1"/>
    <xf numFmtId="0" fontId="29" fillId="0" borderId="6" xfId="0" applyFont="1" applyBorder="1"/>
    <xf numFmtId="0" fontId="29" fillId="0" borderId="0" xfId="0" applyFont="1" applyBorder="1" applyAlignment="1">
      <alignment horizontal="right"/>
    </xf>
    <xf numFmtId="0" fontId="29" fillId="0" borderId="7" xfId="0" applyFont="1" applyBorder="1" applyAlignment="1">
      <alignment horizontal="right"/>
    </xf>
    <xf numFmtId="0" fontId="33" fillId="0" borderId="6" xfId="0" applyFont="1" applyBorder="1"/>
    <xf numFmtId="3" fontId="33" fillId="0" borderId="7" xfId="0" applyNumberFormat="1" applyFont="1" applyBorder="1" applyAlignment="1">
      <alignment horizontal="right" vertical="center"/>
    </xf>
    <xf numFmtId="0" fontId="33" fillId="0" borderId="6" xfId="0" applyFont="1" applyBorder="1" applyAlignment="1">
      <alignment vertical="center"/>
    </xf>
    <xf numFmtId="0" fontId="33" fillId="3" borderId="6" xfId="0" applyFont="1" applyFill="1" applyBorder="1" applyAlignment="1">
      <alignment vertical="center"/>
    </xf>
    <xf numFmtId="3" fontId="33" fillId="0" borderId="0" xfId="0" applyNumberFormat="1" applyFont="1" applyBorder="1" applyAlignment="1">
      <alignment horizontal="right" vertical="center"/>
    </xf>
    <xf numFmtId="0" fontId="36" fillId="0" borderId="0" xfId="0" applyFont="1"/>
    <xf numFmtId="0" fontId="27" fillId="0" borderId="0" xfId="0" applyFont="1"/>
    <xf numFmtId="0" fontId="39" fillId="4" borderId="0" xfId="0" applyFont="1" applyFill="1" applyBorder="1" applyAlignment="1">
      <alignment horizontal="center" vertical="center"/>
    </xf>
    <xf numFmtId="3" fontId="40" fillId="3" borderId="0" xfId="0" applyNumberFormat="1" applyFont="1" applyFill="1" applyBorder="1" applyAlignment="1">
      <alignment vertical="center"/>
    </xf>
    <xf numFmtId="0" fontId="39" fillId="0" borderId="0" xfId="0" applyFont="1" applyFill="1" applyBorder="1" applyAlignment="1">
      <alignment horizontal="center" vertical="center"/>
    </xf>
    <xf numFmtId="3" fontId="40" fillId="0" borderId="0" xfId="0" applyNumberFormat="1" applyFont="1" applyBorder="1" applyAlignment="1">
      <alignment vertical="center"/>
    </xf>
    <xf numFmtId="3" fontId="40" fillId="0" borderId="0" xfId="0" applyNumberFormat="1" applyFont="1" applyBorder="1" applyAlignment="1">
      <alignment horizontal="right" vertical="center"/>
    </xf>
    <xf numFmtId="1" fontId="27" fillId="0" borderId="0" xfId="0" applyNumberFormat="1" applyFont="1" applyAlignment="1">
      <alignment horizontal="right"/>
    </xf>
    <xf numFmtId="0" fontId="41" fillId="0" borderId="0" xfId="0" applyFont="1"/>
    <xf numFmtId="0" fontId="41" fillId="0" borderId="0" xfId="0" applyFont="1" applyAlignment="1">
      <alignment horizontal="left"/>
    </xf>
    <xf numFmtId="0" fontId="41" fillId="0" borderId="2" xfId="0" applyFont="1" applyBorder="1"/>
    <xf numFmtId="0" fontId="41" fillId="0" borderId="2" xfId="0" applyFont="1" applyBorder="1" applyAlignment="1">
      <alignment horizontal="left"/>
    </xf>
    <xf numFmtId="0" fontId="32" fillId="2" borderId="4" xfId="0" applyFont="1" applyFill="1" applyBorder="1"/>
    <xf numFmtId="0" fontId="32" fillId="2" borderId="6" xfId="0" applyFont="1" applyFill="1" applyBorder="1"/>
    <xf numFmtId="0" fontId="32" fillId="2" borderId="8" xfId="0" applyFont="1" applyFill="1" applyBorder="1"/>
    <xf numFmtId="0" fontId="29" fillId="0" borderId="0" xfId="0" applyFont="1" applyBorder="1" applyAlignment="1">
      <alignment horizontal="left"/>
    </xf>
    <xf numFmtId="0" fontId="29" fillId="0" borderId="0" xfId="0" applyFont="1" applyBorder="1"/>
    <xf numFmtId="0" fontId="42" fillId="0" borderId="0" xfId="0" applyFont="1" applyAlignment="1">
      <alignment horizontal="right"/>
    </xf>
    <xf numFmtId="49" fontId="37" fillId="0" borderId="0" xfId="0" applyNumberFormat="1" applyFont="1" applyAlignment="1">
      <alignment horizontal="right"/>
    </xf>
    <xf numFmtId="3" fontId="33" fillId="0" borderId="0" xfId="0" applyNumberFormat="1" applyFont="1" applyBorder="1"/>
    <xf numFmtId="0" fontId="33" fillId="0" borderId="0" xfId="0" applyFont="1" applyBorder="1" applyAlignment="1">
      <alignment horizontal="left"/>
    </xf>
    <xf numFmtId="0" fontId="37" fillId="0" borderId="0" xfId="0" applyFont="1" applyAlignment="1">
      <alignment horizontal="right"/>
    </xf>
    <xf numFmtId="0" fontId="29" fillId="0" borderId="8" xfId="0" applyFont="1" applyBorder="1"/>
    <xf numFmtId="0" fontId="29" fillId="0" borderId="2" xfId="0" applyFont="1" applyBorder="1" applyAlignment="1">
      <alignment horizontal="left"/>
    </xf>
    <xf numFmtId="3" fontId="29" fillId="0" borderId="2" xfId="0" applyNumberFormat="1" applyFont="1" applyBorder="1"/>
    <xf numFmtId="0" fontId="29" fillId="0" borderId="0" xfId="0" applyFont="1" applyAlignment="1">
      <alignment horizontal="left"/>
    </xf>
    <xf numFmtId="17" fontId="41" fillId="0" borderId="0" xfId="0" quotePrefix="1" applyNumberFormat="1" applyFont="1"/>
    <xf numFmtId="0" fontId="44" fillId="0" borderId="0" xfId="0" applyFont="1"/>
    <xf numFmtId="0" fontId="41" fillId="0" borderId="0" xfId="0" applyFont="1" applyAlignment="1" applyProtection="1">
      <alignment horizontal="left"/>
    </xf>
    <xf numFmtId="0" fontId="31" fillId="0" borderId="0" xfId="0" applyFont="1" applyAlignment="1" applyProtection="1">
      <alignment horizontal="right"/>
    </xf>
    <xf numFmtId="0" fontId="31" fillId="0" borderId="0" xfId="0" applyFont="1" applyAlignment="1" applyProtection="1">
      <alignment horizontal="left"/>
    </xf>
    <xf numFmtId="0" fontId="45" fillId="0" borderId="0" xfId="0" quotePrefix="1" applyFont="1"/>
    <xf numFmtId="0" fontId="29" fillId="0" borderId="0" xfId="0" applyFont="1" applyAlignment="1">
      <alignment vertical="center"/>
    </xf>
    <xf numFmtId="0" fontId="43" fillId="4" borderId="0" xfId="0" applyFont="1" applyFill="1" applyBorder="1" applyAlignment="1">
      <alignment horizontal="center" vertical="center"/>
    </xf>
    <xf numFmtId="3" fontId="33" fillId="3" borderId="0" xfId="0" applyNumberFormat="1" applyFont="1" applyFill="1" applyBorder="1" applyAlignment="1">
      <alignment vertical="center"/>
    </xf>
    <xf numFmtId="3" fontId="33" fillId="3" borderId="7" xfId="0" applyNumberFormat="1" applyFont="1" applyFill="1" applyBorder="1" applyAlignment="1">
      <alignment vertical="center"/>
    </xf>
    <xf numFmtId="0" fontId="43" fillId="0" borderId="0" xfId="0" applyFont="1" applyFill="1" applyBorder="1" applyAlignment="1">
      <alignment horizontal="center" vertical="center"/>
    </xf>
    <xf numFmtId="3" fontId="33" fillId="0" borderId="0" xfId="0" applyNumberFormat="1" applyFont="1" applyBorder="1" applyAlignment="1">
      <alignment vertical="center"/>
    </xf>
    <xf numFmtId="0" fontId="38" fillId="0" borderId="0" xfId="0" applyFont="1"/>
    <xf numFmtId="0" fontId="33" fillId="0" borderId="6" xfId="0" applyFont="1" applyBorder="1" applyAlignment="1">
      <alignment horizontal="left" vertical="center" indent="1"/>
    </xf>
    <xf numFmtId="0" fontId="33" fillId="3" borderId="6" xfId="0" applyFont="1" applyFill="1" applyBorder="1" applyAlignment="1">
      <alignment horizontal="left" vertical="center" indent="1"/>
    </xf>
    <xf numFmtId="3" fontId="33" fillId="3" borderId="0" xfId="0" applyNumberFormat="1" applyFont="1" applyFill="1" applyBorder="1" applyAlignment="1">
      <alignment horizontal="right" vertical="center"/>
    </xf>
    <xf numFmtId="3" fontId="33" fillId="3" borderId="7" xfId="0" applyNumberFormat="1" applyFont="1" applyFill="1" applyBorder="1" applyAlignment="1">
      <alignment horizontal="right" vertical="center"/>
    </xf>
    <xf numFmtId="0" fontId="33" fillId="0" borderId="6" xfId="0" applyFont="1" applyBorder="1" applyAlignment="1">
      <alignment horizontal="left" vertical="center"/>
    </xf>
    <xf numFmtId="0" fontId="33" fillId="3" borderId="6" xfId="0" applyFont="1" applyFill="1" applyBorder="1" applyAlignment="1">
      <alignment horizontal="left" vertical="center"/>
    </xf>
    <xf numFmtId="165" fontId="44" fillId="0" borderId="0" xfId="0" applyNumberFormat="1" applyFont="1" applyAlignment="1">
      <alignment horizontal="right"/>
    </xf>
    <xf numFmtId="0" fontId="44" fillId="0" borderId="0" xfId="0" applyFont="1" applyAlignment="1">
      <alignment horizontal="right"/>
    </xf>
    <xf numFmtId="0" fontId="41" fillId="0" borderId="0" xfId="0" quotePrefix="1" applyFont="1"/>
    <xf numFmtId="3" fontId="44" fillId="0" borderId="0" xfId="0" applyNumberFormat="1" applyFont="1" applyAlignment="1">
      <alignment horizontal="right"/>
    </xf>
    <xf numFmtId="0" fontId="46" fillId="2" borderId="6" xfId="0" applyFont="1" applyFill="1" applyBorder="1"/>
    <xf numFmtId="0" fontId="40" fillId="0" borderId="6" xfId="0" applyFont="1" applyBorder="1"/>
    <xf numFmtId="0" fontId="46" fillId="0" borderId="0" xfId="0" applyFont="1" applyBorder="1" applyAlignment="1">
      <alignment horizontal="left"/>
    </xf>
    <xf numFmtId="3" fontId="40" fillId="0" borderId="0" xfId="0" applyNumberFormat="1" applyFont="1" applyBorder="1"/>
    <xf numFmtId="3" fontId="33" fillId="0" borderId="7" xfId="0" applyNumberFormat="1" applyFont="1" applyFill="1" applyBorder="1" applyAlignment="1">
      <alignment vertical="center"/>
    </xf>
    <xf numFmtId="0" fontId="33" fillId="0" borderId="6" xfId="0" applyFont="1" applyFill="1" applyBorder="1" applyAlignment="1">
      <alignment horizontal="left" vertical="center" indent="1"/>
    </xf>
    <xf numFmtId="3" fontId="33" fillId="5" borderId="0" xfId="0" applyNumberFormat="1" applyFont="1" applyFill="1" applyBorder="1" applyAlignment="1">
      <alignment horizontal="right" vertical="center"/>
    </xf>
    <xf numFmtId="3" fontId="33" fillId="5" borderId="7" xfId="0" applyNumberFormat="1" applyFont="1" applyFill="1" applyBorder="1" applyAlignment="1">
      <alignment horizontal="right" vertical="center"/>
    </xf>
    <xf numFmtId="3" fontId="33" fillId="0" borderId="0" xfId="0" applyNumberFormat="1" applyFont="1" applyFill="1" applyBorder="1" applyAlignment="1">
      <alignment horizontal="right" vertical="center"/>
    </xf>
    <xf numFmtId="3" fontId="33" fillId="0" borderId="7" xfId="0" applyNumberFormat="1" applyFont="1" applyFill="1" applyBorder="1" applyAlignment="1">
      <alignment horizontal="right" vertical="center"/>
    </xf>
    <xf numFmtId="0" fontId="33" fillId="5" borderId="6" xfId="0" applyFont="1" applyFill="1" applyBorder="1" applyAlignment="1">
      <alignment horizontal="left" vertical="center" indent="1"/>
    </xf>
    <xf numFmtId="0" fontId="33" fillId="0" borderId="6" xfId="0" applyFont="1" applyFill="1" applyBorder="1" applyAlignment="1">
      <alignment horizontal="left" vertical="center"/>
    </xf>
    <xf numFmtId="0" fontId="33" fillId="5" borderId="6" xfId="0" applyFont="1" applyFill="1" applyBorder="1" applyAlignment="1">
      <alignment horizontal="left" vertical="center"/>
    </xf>
    <xf numFmtId="49" fontId="29" fillId="5" borderId="6" xfId="0" applyNumberFormat="1" applyFont="1" applyFill="1" applyBorder="1" applyAlignment="1">
      <alignment horizontal="left" indent="1"/>
    </xf>
    <xf numFmtId="0" fontId="31" fillId="0" borderId="0" xfId="0" applyFont="1" applyAlignment="1">
      <alignment vertical="center"/>
    </xf>
    <xf numFmtId="0" fontId="47" fillId="0" borderId="0" xfId="0" applyFont="1" applyAlignment="1">
      <alignment vertical="center"/>
    </xf>
    <xf numFmtId="0" fontId="31" fillId="0" borderId="0" xfId="0" applyFont="1" applyFill="1" applyAlignment="1">
      <alignment vertical="center"/>
    </xf>
    <xf numFmtId="0" fontId="27" fillId="0" borderId="0" xfId="0" applyFont="1" applyFill="1"/>
    <xf numFmtId="0" fontId="29" fillId="0" borderId="0" xfId="0" applyFont="1" applyFill="1"/>
    <xf numFmtId="0" fontId="29" fillId="0" borderId="0" xfId="0" applyFont="1" applyAlignment="1">
      <alignment horizontal="center"/>
    </xf>
    <xf numFmtId="0" fontId="30" fillId="0" borderId="4" xfId="0" applyFont="1" applyBorder="1"/>
    <xf numFmtId="0" fontId="26" fillId="0" borderId="3" xfId="0" applyFont="1" applyBorder="1"/>
    <xf numFmtId="165" fontId="27" fillId="0" borderId="3" xfId="0" applyNumberFormat="1" applyFont="1" applyBorder="1" applyAlignment="1">
      <alignment horizontal="right"/>
    </xf>
    <xf numFmtId="0" fontId="27" fillId="0" borderId="3" xfId="0" applyFont="1" applyBorder="1"/>
    <xf numFmtId="3" fontId="27" fillId="0" borderId="3" xfId="0" applyNumberFormat="1" applyFont="1" applyBorder="1" applyAlignment="1">
      <alignment horizontal="right"/>
    </xf>
    <xf numFmtId="0" fontId="33" fillId="3" borderId="0" xfId="0" applyFont="1" applyFill="1" applyBorder="1" applyAlignment="1">
      <alignment horizontal="center" vertical="center"/>
    </xf>
    <xf numFmtId="0" fontId="33" fillId="6" borderId="6" xfId="0" applyFont="1" applyFill="1" applyBorder="1" applyAlignment="1">
      <alignment vertical="center"/>
    </xf>
    <xf numFmtId="0" fontId="43" fillId="6" borderId="0" xfId="0" applyFont="1" applyFill="1" applyBorder="1" applyAlignment="1">
      <alignment horizontal="center" vertical="center"/>
    </xf>
    <xf numFmtId="3" fontId="33" fillId="6" borderId="0" xfId="0" applyNumberFormat="1" applyFont="1" applyFill="1" applyBorder="1" applyAlignment="1">
      <alignment vertical="center"/>
    </xf>
    <xf numFmtId="3" fontId="33" fillId="6" borderId="7" xfId="0" applyNumberFormat="1" applyFont="1" applyFill="1" applyBorder="1" applyAlignment="1">
      <alignment vertical="center"/>
    </xf>
    <xf numFmtId="0" fontId="33" fillId="0" borderId="8" xfId="0" applyFont="1" applyFill="1" applyBorder="1" applyAlignment="1">
      <alignment horizontal="left" vertical="center"/>
    </xf>
    <xf numFmtId="3" fontId="33" fillId="0" borderId="2" xfId="0" applyNumberFormat="1" applyFont="1" applyFill="1" applyBorder="1" applyAlignment="1">
      <alignment horizontal="right" vertical="center"/>
    </xf>
    <xf numFmtId="3" fontId="33" fillId="0" borderId="9" xfId="0" applyNumberFormat="1" applyFont="1" applyFill="1" applyBorder="1" applyAlignment="1">
      <alignment horizontal="right" vertical="center"/>
    </xf>
    <xf numFmtId="0" fontId="33" fillId="4" borderId="6" xfId="0" applyFont="1" applyFill="1" applyBorder="1" applyAlignment="1">
      <alignment vertical="center"/>
    </xf>
    <xf numFmtId="3" fontId="33" fillId="4" borderId="0" xfId="0" applyNumberFormat="1" applyFont="1" applyFill="1" applyBorder="1" applyAlignment="1">
      <alignment vertical="center"/>
    </xf>
    <xf numFmtId="3" fontId="33" fillId="4" borderId="7" xfId="0" applyNumberFormat="1" applyFont="1" applyFill="1" applyBorder="1" applyAlignment="1">
      <alignment vertical="center"/>
    </xf>
    <xf numFmtId="0" fontId="33" fillId="4" borderId="8" xfId="0" applyFont="1" applyFill="1" applyBorder="1" applyAlignment="1">
      <alignment vertical="center"/>
    </xf>
    <xf numFmtId="0" fontId="43" fillId="4" borderId="2" xfId="0" applyFont="1" applyFill="1" applyBorder="1" applyAlignment="1">
      <alignment horizontal="center" vertical="center"/>
    </xf>
    <xf numFmtId="3" fontId="33" fillId="4" borderId="2" xfId="0" applyNumberFormat="1" applyFont="1" applyFill="1" applyBorder="1" applyAlignment="1">
      <alignment vertical="center"/>
    </xf>
    <xf numFmtId="3" fontId="33" fillId="4" borderId="9" xfId="0" applyNumberFormat="1" applyFont="1" applyFill="1" applyBorder="1" applyAlignment="1">
      <alignment vertical="center"/>
    </xf>
    <xf numFmtId="3" fontId="33" fillId="6" borderId="6" xfId="0" applyNumberFormat="1" applyFont="1" applyFill="1" applyBorder="1" applyAlignment="1">
      <alignment vertical="center"/>
    </xf>
    <xf numFmtId="3" fontId="43" fillId="6" borderId="0" xfId="0" applyNumberFormat="1" applyFont="1" applyFill="1" applyBorder="1" applyAlignment="1">
      <alignment horizontal="center" vertical="center"/>
    </xf>
    <xf numFmtId="3" fontId="33" fillId="0" borderId="0" xfId="0" applyNumberFormat="1" applyFont="1" applyFill="1" applyBorder="1"/>
    <xf numFmtId="3" fontId="47" fillId="0" borderId="0" xfId="0" applyNumberFormat="1" applyFont="1" applyAlignment="1">
      <alignment vertical="center"/>
    </xf>
    <xf numFmtId="10" fontId="47" fillId="0" borderId="0" xfId="59" applyNumberFormat="1" applyFont="1" applyAlignment="1">
      <alignment vertical="center"/>
    </xf>
    <xf numFmtId="0" fontId="31" fillId="2" borderId="3" xfId="0" applyFont="1" applyFill="1" applyBorder="1" applyAlignment="1">
      <alignment horizontal="left"/>
    </xf>
    <xf numFmtId="0" fontId="31" fillId="2" borderId="3" xfId="0" applyFont="1" applyFill="1" applyBorder="1" applyAlignment="1">
      <alignment horizontal="right"/>
    </xf>
    <xf numFmtId="17" fontId="31" fillId="2" borderId="3" xfId="0" applyNumberFormat="1" applyFont="1" applyFill="1" applyBorder="1" applyAlignment="1">
      <alignment horizontal="right"/>
    </xf>
    <xf numFmtId="17" fontId="31" fillId="2" borderId="5" xfId="0" applyNumberFormat="1" applyFont="1" applyFill="1" applyBorder="1" applyAlignment="1">
      <alignment horizontal="right"/>
    </xf>
    <xf numFmtId="0" fontId="31" fillId="2" borderId="0" xfId="0" applyFont="1" applyFill="1" applyBorder="1" applyAlignment="1">
      <alignment horizontal="left"/>
    </xf>
    <xf numFmtId="0" fontId="31" fillId="2" borderId="0" xfId="0" applyFont="1" applyFill="1" applyBorder="1" applyAlignment="1">
      <alignment horizontal="right"/>
    </xf>
    <xf numFmtId="17" fontId="31" fillId="2" borderId="0" xfId="0" applyNumberFormat="1" applyFont="1" applyFill="1" applyBorder="1" applyAlignment="1">
      <alignment horizontal="right"/>
    </xf>
    <xf numFmtId="0" fontId="31" fillId="2" borderId="2" xfId="0" applyFont="1" applyFill="1" applyBorder="1" applyAlignment="1">
      <alignment horizontal="left"/>
    </xf>
    <xf numFmtId="17" fontId="31" fillId="2" borderId="2" xfId="0" quotePrefix="1" applyNumberFormat="1" applyFont="1" applyFill="1" applyBorder="1" applyAlignment="1">
      <alignment horizontal="right"/>
    </xf>
    <xf numFmtId="17" fontId="31" fillId="2" borderId="2" xfId="0" applyNumberFormat="1" applyFont="1" applyFill="1" applyBorder="1" applyAlignment="1">
      <alignment horizontal="right"/>
    </xf>
    <xf numFmtId="17" fontId="31" fillId="2" borderId="9" xfId="0" quotePrefix="1" applyNumberFormat="1" applyFont="1" applyFill="1" applyBorder="1" applyAlignment="1">
      <alignment horizontal="right"/>
    </xf>
    <xf numFmtId="16" fontId="49" fillId="3" borderId="0" xfId="0" applyNumberFormat="1" applyFont="1" applyFill="1" applyBorder="1" applyAlignment="1">
      <alignment horizontal="left"/>
    </xf>
    <xf numFmtId="0" fontId="43" fillId="0" borderId="0" xfId="0" applyFont="1" applyBorder="1" applyAlignment="1">
      <alignment horizontal="left"/>
    </xf>
    <xf numFmtId="3" fontId="33" fillId="0" borderId="0" xfId="0" applyNumberFormat="1" applyFont="1" applyFill="1" applyBorder="1" applyAlignment="1">
      <alignment horizontal="right"/>
    </xf>
    <xf numFmtId="3" fontId="49" fillId="3" borderId="0" xfId="0" applyNumberFormat="1" applyFont="1" applyFill="1" applyBorder="1"/>
    <xf numFmtId="0" fontId="31" fillId="2" borderId="10" xfId="0" applyFont="1" applyFill="1" applyBorder="1" applyAlignment="1" applyProtection="1">
      <alignment horizontal="right"/>
    </xf>
    <xf numFmtId="0" fontId="31" fillId="2" borderId="1" xfId="0" applyFont="1" applyFill="1" applyBorder="1"/>
    <xf numFmtId="17" fontId="31" fillId="2" borderId="1" xfId="0" applyNumberFormat="1" applyFont="1" applyFill="1" applyBorder="1" applyAlignment="1" applyProtection="1">
      <alignment horizontal="right"/>
    </xf>
    <xf numFmtId="17" fontId="31" fillId="2" borderId="11" xfId="0" applyNumberFormat="1" applyFont="1" applyFill="1" applyBorder="1" applyAlignment="1" applyProtection="1">
      <alignment horizontal="right"/>
    </xf>
    <xf numFmtId="0" fontId="50" fillId="0" borderId="4" xfId="0" applyFont="1" applyFill="1" applyBorder="1" applyAlignment="1">
      <alignment vertical="center"/>
    </xf>
    <xf numFmtId="0" fontId="50" fillId="0" borderId="3" xfId="0" applyFont="1" applyFill="1" applyBorder="1" applyAlignment="1">
      <alignment vertical="center"/>
    </xf>
    <xf numFmtId="3" fontId="50" fillId="0" borderId="3" xfId="0" applyNumberFormat="1" applyFont="1" applyFill="1" applyBorder="1" applyAlignment="1">
      <alignment horizontal="right" vertical="center"/>
    </xf>
    <xf numFmtId="3" fontId="50" fillId="0" borderId="5" xfId="0" applyNumberFormat="1" applyFont="1" applyFill="1" applyBorder="1" applyAlignment="1">
      <alignment horizontal="right" vertical="center"/>
    </xf>
    <xf numFmtId="0" fontId="47" fillId="2" borderId="6" xfId="0" applyFont="1" applyFill="1" applyBorder="1" applyAlignment="1">
      <alignment vertical="center"/>
    </xf>
    <xf numFmtId="0" fontId="47" fillId="2" borderId="0" xfId="0" applyFont="1" applyFill="1" applyBorder="1" applyAlignment="1">
      <alignment vertical="center"/>
    </xf>
    <xf numFmtId="3" fontId="47" fillId="2" borderId="0" xfId="0" applyNumberFormat="1" applyFont="1" applyFill="1" applyBorder="1" applyAlignment="1">
      <alignment horizontal="right" vertical="center"/>
    </xf>
    <xf numFmtId="3" fontId="47" fillId="2" borderId="0" xfId="0" applyNumberFormat="1" applyFont="1" applyFill="1" applyBorder="1" applyAlignment="1">
      <alignment vertical="center"/>
    </xf>
    <xf numFmtId="3" fontId="47" fillId="2" borderId="7" xfId="0" applyNumberFormat="1" applyFont="1" applyFill="1" applyBorder="1" applyAlignment="1">
      <alignment horizontal="right" vertical="center"/>
    </xf>
    <xf numFmtId="0" fontId="47" fillId="0" borderId="6" xfId="0" applyFont="1" applyBorder="1" applyAlignment="1">
      <alignment vertical="center"/>
    </xf>
    <xf numFmtId="0" fontId="47" fillId="0" borderId="0" xfId="0" applyFont="1" applyBorder="1" applyAlignment="1">
      <alignment vertical="center"/>
    </xf>
    <xf numFmtId="3" fontId="47" fillId="0" borderId="0" xfId="0" applyNumberFormat="1" applyFont="1" applyBorder="1" applyAlignment="1">
      <alignment horizontal="right" vertical="center"/>
    </xf>
    <xf numFmtId="3" fontId="47" fillId="0" borderId="0" xfId="0" applyNumberFormat="1" applyFont="1" applyBorder="1" applyAlignment="1">
      <alignment vertical="center"/>
    </xf>
    <xf numFmtId="3" fontId="47" fillId="0" borderId="7" xfId="0" applyNumberFormat="1" applyFont="1" applyBorder="1" applyAlignment="1">
      <alignment horizontal="right" vertical="center"/>
    </xf>
    <xf numFmtId="0" fontId="47" fillId="0" borderId="8" xfId="0" applyFont="1" applyBorder="1" applyAlignment="1">
      <alignment vertical="center"/>
    </xf>
    <xf numFmtId="0" fontId="47" fillId="0" borderId="2" xfId="0" applyFont="1" applyBorder="1" applyAlignment="1">
      <alignment vertical="center"/>
    </xf>
    <xf numFmtId="3" fontId="47" fillId="0" borderId="2" xfId="0" applyNumberFormat="1" applyFont="1" applyBorder="1" applyAlignment="1">
      <alignment vertical="center"/>
    </xf>
    <xf numFmtId="3" fontId="47" fillId="0" borderId="9" xfId="0" applyNumberFormat="1" applyFont="1" applyBorder="1" applyAlignment="1">
      <alignment vertical="center"/>
    </xf>
    <xf numFmtId="0" fontId="47" fillId="0" borderId="4" xfId="0" applyFont="1" applyBorder="1" applyAlignment="1">
      <alignment vertical="center"/>
    </xf>
    <xf numFmtId="0" fontId="43" fillId="0" borderId="3" xfId="0" applyFont="1" applyFill="1" applyBorder="1" applyAlignment="1">
      <alignment vertical="center"/>
    </xf>
    <xf numFmtId="3" fontId="49" fillId="0" borderId="3" xfId="0" applyNumberFormat="1" applyFont="1" applyBorder="1" applyAlignment="1">
      <alignment vertical="center"/>
    </xf>
    <xf numFmtId="3" fontId="49" fillId="0" borderId="5" xfId="0" applyNumberFormat="1" applyFont="1" applyBorder="1" applyAlignment="1">
      <alignment horizontal="right" vertical="center"/>
    </xf>
    <xf numFmtId="0" fontId="31" fillId="2" borderId="3" xfId="0" applyFont="1" applyFill="1" applyBorder="1"/>
    <xf numFmtId="165" fontId="31" fillId="2" borderId="3" xfId="0" applyNumberFormat="1" applyFont="1" applyFill="1" applyBorder="1" applyAlignment="1">
      <alignment horizontal="right"/>
    </xf>
    <xf numFmtId="17" fontId="31" fillId="2" borderId="3" xfId="0" applyNumberFormat="1" applyFont="1" applyFill="1" applyBorder="1"/>
    <xf numFmtId="0" fontId="31" fillId="2" borderId="0" xfId="0" applyFont="1" applyFill="1" applyBorder="1"/>
    <xf numFmtId="165" fontId="31" fillId="2" borderId="0" xfId="0" applyNumberFormat="1" applyFont="1" applyFill="1" applyBorder="1" applyAlignment="1">
      <alignment horizontal="right"/>
    </xf>
    <xf numFmtId="0" fontId="31" fillId="2" borderId="2" xfId="0" applyFont="1" applyFill="1" applyBorder="1"/>
    <xf numFmtId="17" fontId="31" fillId="2" borderId="2" xfId="0" applyNumberFormat="1" applyFont="1" applyFill="1" applyBorder="1"/>
    <xf numFmtId="3" fontId="31" fillId="0" borderId="3" xfId="0" applyNumberFormat="1" applyFont="1" applyFill="1" applyBorder="1" applyAlignment="1">
      <alignment horizontal="center" vertical="top"/>
    </xf>
    <xf numFmtId="0" fontId="47" fillId="0" borderId="3" xfId="0" applyFont="1" applyBorder="1" applyAlignment="1">
      <alignment vertical="center"/>
    </xf>
    <xf numFmtId="3" fontId="49" fillId="5" borderId="0" xfId="0" applyNumberFormat="1" applyFont="1" applyFill="1" applyBorder="1"/>
    <xf numFmtId="49" fontId="41" fillId="0" borderId="0" xfId="0" applyNumberFormat="1" applyFont="1" applyAlignment="1" applyProtection="1">
      <alignment horizontal="left"/>
    </xf>
    <xf numFmtId="0" fontId="31" fillId="2" borderId="4" xfId="0" applyFont="1" applyFill="1" applyBorder="1"/>
    <xf numFmtId="0" fontId="31" fillId="2" borderId="6" xfId="0" applyFont="1" applyFill="1" applyBorder="1"/>
    <xf numFmtId="0" fontId="31" fillId="2" borderId="7" xfId="0" applyFont="1" applyFill="1" applyBorder="1" applyAlignment="1">
      <alignment horizontal="right"/>
    </xf>
    <xf numFmtId="0" fontId="31" fillId="2" borderId="8" xfId="0" applyFont="1" applyFill="1" applyBorder="1"/>
    <xf numFmtId="0" fontId="43" fillId="2" borderId="6" xfId="0" applyFont="1" applyFill="1" applyBorder="1" applyAlignment="1">
      <alignment vertical="center"/>
    </xf>
    <xf numFmtId="3" fontId="43" fillId="2" borderId="0" xfId="0" applyNumberFormat="1" applyFont="1" applyFill="1" applyBorder="1" applyAlignment="1">
      <alignment horizontal="right" vertical="center"/>
    </xf>
    <xf numFmtId="3" fontId="43" fillId="2" borderId="7" xfId="0" applyNumberFormat="1" applyFont="1" applyFill="1" applyBorder="1" applyAlignment="1">
      <alignment horizontal="right" vertical="center"/>
    </xf>
    <xf numFmtId="0" fontId="33" fillId="0" borderId="0" xfId="0" applyFont="1" applyBorder="1" applyAlignment="1">
      <alignment horizontal="right" vertical="center"/>
    </xf>
    <xf numFmtId="0" fontId="33" fillId="0" borderId="7" xfId="0" applyFont="1" applyBorder="1" applyAlignment="1">
      <alignment horizontal="right" vertical="center"/>
    </xf>
    <xf numFmtId="0" fontId="49" fillId="3" borderId="6" xfId="0" applyFont="1" applyFill="1" applyBorder="1" applyAlignment="1">
      <alignment horizontal="left" vertical="center"/>
    </xf>
    <xf numFmtId="3" fontId="49" fillId="3" borderId="0" xfId="0" applyNumberFormat="1" applyFont="1" applyFill="1" applyBorder="1" applyAlignment="1">
      <alignment horizontal="right" vertical="center"/>
    </xf>
    <xf numFmtId="3" fontId="49" fillId="3" borderId="7" xfId="0" applyNumberFormat="1" applyFont="1" applyFill="1" applyBorder="1" applyAlignment="1">
      <alignment horizontal="right" vertical="center"/>
    </xf>
    <xf numFmtId="0" fontId="31" fillId="2" borderId="10" xfId="0" applyFont="1" applyFill="1" applyBorder="1"/>
    <xf numFmtId="17" fontId="31" fillId="2" borderId="1" xfId="0" applyNumberFormat="1" applyFont="1" applyFill="1" applyBorder="1" applyAlignment="1">
      <alignment horizontal="right"/>
    </xf>
    <xf numFmtId="17" fontId="31" fillId="2" borderId="11" xfId="0" applyNumberFormat="1" applyFont="1" applyFill="1" applyBorder="1" applyAlignment="1">
      <alignment horizontal="right"/>
    </xf>
    <xf numFmtId="3" fontId="34" fillId="0" borderId="0" xfId="0" applyNumberFormat="1" applyFont="1" applyFill="1" applyBorder="1"/>
    <xf numFmtId="3" fontId="49" fillId="6" borderId="6" xfId="0" applyNumberFormat="1" applyFont="1" applyFill="1" applyBorder="1" applyAlignment="1">
      <alignment vertical="center"/>
    </xf>
    <xf numFmtId="3" fontId="49" fillId="6" borderId="0" xfId="0" applyNumberFormat="1" applyFont="1" applyFill="1" applyBorder="1" applyAlignment="1">
      <alignment vertical="center"/>
    </xf>
    <xf numFmtId="3" fontId="49" fillId="6" borderId="7" xfId="0" applyNumberFormat="1" applyFont="1" applyFill="1" applyBorder="1" applyAlignment="1">
      <alignment vertical="center"/>
    </xf>
    <xf numFmtId="0" fontId="35" fillId="0" borderId="0" xfId="0" applyFont="1" applyAlignment="1"/>
    <xf numFmtId="0" fontId="33" fillId="0" borderId="6" xfId="0" applyFont="1" applyFill="1" applyBorder="1" applyAlignment="1">
      <alignment vertical="center"/>
    </xf>
    <xf numFmtId="3" fontId="33" fillId="0" borderId="0" xfId="0" applyNumberFormat="1" applyFont="1" applyFill="1" applyBorder="1" applyAlignment="1">
      <alignment vertical="center"/>
    </xf>
    <xf numFmtId="0" fontId="33" fillId="5" borderId="6" xfId="0" applyFont="1" applyFill="1" applyBorder="1" applyAlignment="1">
      <alignment vertical="center"/>
    </xf>
    <xf numFmtId="0" fontId="39" fillId="5" borderId="0" xfId="0" applyFont="1" applyFill="1" applyBorder="1" applyAlignment="1">
      <alignment horizontal="center" vertical="center"/>
    </xf>
    <xf numFmtId="3" fontId="33" fillId="5" borderId="0" xfId="0" applyNumberFormat="1" applyFont="1" applyFill="1" applyBorder="1" applyAlignment="1">
      <alignment vertical="center"/>
    </xf>
    <xf numFmtId="166" fontId="27" fillId="0" borderId="0" xfId="23" applyNumberFormat="1" applyFont="1" applyAlignment="1">
      <alignment horizontal="right"/>
    </xf>
    <xf numFmtId="3" fontId="29" fillId="0" borderId="0" xfId="0" applyNumberFormat="1" applyFont="1"/>
    <xf numFmtId="0" fontId="33" fillId="0" borderId="10" xfId="0" applyFont="1" applyFill="1" applyBorder="1" applyAlignment="1">
      <alignment vertical="center"/>
    </xf>
    <xf numFmtId="0" fontId="43" fillId="0" borderId="1" xfId="0" applyFont="1" applyFill="1" applyBorder="1" applyAlignment="1">
      <alignment horizontal="center" vertical="center"/>
    </xf>
    <xf numFmtId="3" fontId="33" fillId="0" borderId="1" xfId="0" applyNumberFormat="1" applyFont="1" applyFill="1" applyBorder="1" applyAlignment="1">
      <alignment vertical="center"/>
    </xf>
    <xf numFmtId="3" fontId="33" fillId="0" borderId="11" xfId="0" applyNumberFormat="1" applyFont="1" applyFill="1" applyBorder="1" applyAlignment="1">
      <alignment vertical="center"/>
    </xf>
    <xf numFmtId="0" fontId="31" fillId="2" borderId="4" xfId="0" applyFont="1" applyFill="1" applyBorder="1" applyAlignment="1">
      <alignment horizontal="left" vertical="center"/>
    </xf>
    <xf numFmtId="0" fontId="31" fillId="2" borderId="6" xfId="0" applyFont="1" applyFill="1" applyBorder="1" applyAlignment="1">
      <alignment horizontal="left" vertical="center"/>
    </xf>
    <xf numFmtId="0" fontId="31" fillId="2" borderId="8" xfId="0" applyFont="1" applyFill="1" applyBorder="1" applyAlignment="1">
      <alignment horizontal="left" vertical="center"/>
    </xf>
    <xf numFmtId="0" fontId="44" fillId="0" borderId="0" xfId="0" applyFont="1" applyAlignment="1">
      <alignment horizontal="center"/>
    </xf>
    <xf numFmtId="0" fontId="29" fillId="2" borderId="8" xfId="0" applyFont="1" applyFill="1" applyBorder="1" applyAlignment="1">
      <alignment horizontal="center"/>
    </xf>
    <xf numFmtId="0" fontId="29" fillId="2" borderId="2" xfId="0" applyFont="1" applyFill="1" applyBorder="1" applyAlignment="1">
      <alignment horizontal="center"/>
    </xf>
    <xf numFmtId="0" fontId="35" fillId="0" borderId="8" xfId="0" applyFont="1" applyBorder="1" applyAlignment="1">
      <alignment horizontal="justify" vertical="top" wrapText="1"/>
    </xf>
    <xf numFmtId="0" fontId="35" fillId="0" borderId="2" xfId="0" applyFont="1" applyBorder="1" applyAlignment="1">
      <alignment horizontal="justify" vertical="top" wrapText="1"/>
    </xf>
    <xf numFmtId="0" fontId="29" fillId="2" borderId="10" xfId="0" applyFont="1" applyFill="1" applyBorder="1" applyAlignment="1">
      <alignment horizontal="center"/>
    </xf>
    <xf numFmtId="0" fontId="29" fillId="2" borderId="1" xfId="0" applyFont="1" applyFill="1" applyBorder="1" applyAlignment="1">
      <alignment horizontal="center"/>
    </xf>
    <xf numFmtId="0" fontId="29" fillId="2" borderId="11" xfId="0" applyFont="1" applyFill="1" applyBorder="1" applyAlignment="1">
      <alignment horizontal="center"/>
    </xf>
  </cellXfs>
  <cellStyles count="68">
    <cellStyle name="Comma 2" xfId="23" xr:uid="{00000000-0005-0000-0000-000000000000}"/>
    <cellStyle name="Comma 2 2" xfId="50" xr:uid="{00000000-0005-0000-0000-000001000000}"/>
    <cellStyle name="Comma 3" xfId="37" xr:uid="{00000000-0005-0000-0000-000002000000}"/>
    <cellStyle name="Comma 4" xfId="54" xr:uid="{00000000-0005-0000-0000-000003000000}"/>
    <cellStyle name="Normal" xfId="0" builtinId="0"/>
    <cellStyle name="Normal 10" xfId="9" xr:uid="{00000000-0005-0000-0000-000005000000}"/>
    <cellStyle name="Normal 10 2" xfId="22" xr:uid="{00000000-0005-0000-0000-000006000000}"/>
    <cellStyle name="Normal 10 2 2" xfId="49" xr:uid="{00000000-0005-0000-0000-000007000000}"/>
    <cellStyle name="Normal 10 3" xfId="36" xr:uid="{00000000-0005-0000-0000-000008000000}"/>
    <cellStyle name="Normal 11" xfId="10" xr:uid="{00000000-0005-0000-0000-000009000000}"/>
    <cellStyle name="Normal 11 2" xfId="24" xr:uid="{00000000-0005-0000-0000-00000A000000}"/>
    <cellStyle name="Normal 11 2 2" xfId="51" xr:uid="{00000000-0005-0000-0000-00000B000000}"/>
    <cellStyle name="Normal 11 3" xfId="38" xr:uid="{00000000-0005-0000-0000-00000C000000}"/>
    <cellStyle name="Normal 12" xfId="11" xr:uid="{00000000-0005-0000-0000-00000D000000}"/>
    <cellStyle name="Normal 12 2" xfId="25" xr:uid="{00000000-0005-0000-0000-00000E000000}"/>
    <cellStyle name="Normal 12 2 2" xfId="52" xr:uid="{00000000-0005-0000-0000-00000F000000}"/>
    <cellStyle name="Normal 12 3" xfId="39" xr:uid="{00000000-0005-0000-0000-000010000000}"/>
    <cellStyle name="Normal 13" xfId="12" xr:uid="{00000000-0005-0000-0000-000011000000}"/>
    <cellStyle name="Normal 13 2" xfId="40" xr:uid="{00000000-0005-0000-0000-000012000000}"/>
    <cellStyle name="Normal 14" xfId="13" xr:uid="{00000000-0005-0000-0000-000013000000}"/>
    <cellStyle name="Normal 15" xfId="26" xr:uid="{00000000-0005-0000-0000-000014000000}"/>
    <cellStyle name="Normal 16" xfId="27" xr:uid="{00000000-0005-0000-0000-000015000000}"/>
    <cellStyle name="Normal 17" xfId="53" xr:uid="{00000000-0005-0000-0000-000016000000}"/>
    <cellStyle name="Normal 18" xfId="55" xr:uid="{00000000-0005-0000-0000-000017000000}"/>
    <cellStyle name="Normal 19" xfId="56" xr:uid="{00000000-0005-0000-0000-000018000000}"/>
    <cellStyle name="Normal 2" xfId="1" xr:uid="{00000000-0005-0000-0000-000019000000}"/>
    <cellStyle name="Normal 2 2" xfId="14" xr:uid="{00000000-0005-0000-0000-00001A000000}"/>
    <cellStyle name="Normal 2 2 2" xfId="41" xr:uid="{00000000-0005-0000-0000-00001B000000}"/>
    <cellStyle name="Normal 2 3" xfId="28" xr:uid="{00000000-0005-0000-0000-00001C000000}"/>
    <cellStyle name="Normal 20" xfId="57" xr:uid="{00000000-0005-0000-0000-00001D000000}"/>
    <cellStyle name="Normal 21" xfId="58" xr:uid="{00000000-0005-0000-0000-00001E000000}"/>
    <cellStyle name="Normal 22" xfId="60" xr:uid="{00000000-0005-0000-0000-00001F000000}"/>
    <cellStyle name="Normal 23" xfId="61" xr:uid="{00000000-0005-0000-0000-000020000000}"/>
    <cellStyle name="Normal 24" xfId="62" xr:uid="{00000000-0005-0000-0000-000021000000}"/>
    <cellStyle name="Normal 25" xfId="63" xr:uid="{00000000-0005-0000-0000-000022000000}"/>
    <cellStyle name="Normal 26" xfId="64" xr:uid="{00000000-0005-0000-0000-000023000000}"/>
    <cellStyle name="Normal 27" xfId="65" xr:uid="{00000000-0005-0000-0000-000024000000}"/>
    <cellStyle name="Normal 28" xfId="66" xr:uid="{00000000-0005-0000-0000-000025000000}"/>
    <cellStyle name="Normal 29" xfId="67" xr:uid="{00000000-0005-0000-0000-000026000000}"/>
    <cellStyle name="Normal 3" xfId="2" xr:uid="{00000000-0005-0000-0000-000027000000}"/>
    <cellStyle name="Normal 3 2" xfId="15" xr:uid="{00000000-0005-0000-0000-000028000000}"/>
    <cellStyle name="Normal 3 2 2" xfId="42" xr:uid="{00000000-0005-0000-0000-000029000000}"/>
    <cellStyle name="Normal 3 3" xfId="29" xr:uid="{00000000-0005-0000-0000-00002A000000}"/>
    <cellStyle name="Normal 4" xfId="3" xr:uid="{00000000-0005-0000-0000-00002B000000}"/>
    <cellStyle name="Normal 4 2" xfId="16" xr:uid="{00000000-0005-0000-0000-00002C000000}"/>
    <cellStyle name="Normal 4 2 2" xfId="43" xr:uid="{00000000-0005-0000-0000-00002D000000}"/>
    <cellStyle name="Normal 4 3" xfId="30" xr:uid="{00000000-0005-0000-0000-00002E000000}"/>
    <cellStyle name="Normal 5" xfId="4" xr:uid="{00000000-0005-0000-0000-00002F000000}"/>
    <cellStyle name="Normal 5 2" xfId="17" xr:uid="{00000000-0005-0000-0000-000030000000}"/>
    <cellStyle name="Normal 5 2 2" xfId="44" xr:uid="{00000000-0005-0000-0000-000031000000}"/>
    <cellStyle name="Normal 5 3" xfId="31" xr:uid="{00000000-0005-0000-0000-000032000000}"/>
    <cellStyle name="Normal 6" xfId="5" xr:uid="{00000000-0005-0000-0000-000033000000}"/>
    <cellStyle name="Normal 6 2" xfId="18" xr:uid="{00000000-0005-0000-0000-000034000000}"/>
    <cellStyle name="Normal 6 2 2" xfId="45" xr:uid="{00000000-0005-0000-0000-000035000000}"/>
    <cellStyle name="Normal 6 3" xfId="32" xr:uid="{00000000-0005-0000-0000-000036000000}"/>
    <cellStyle name="Normal 7" xfId="6" xr:uid="{00000000-0005-0000-0000-000037000000}"/>
    <cellStyle name="Normal 7 2" xfId="19" xr:uid="{00000000-0005-0000-0000-000038000000}"/>
    <cellStyle name="Normal 7 2 2" xfId="46" xr:uid="{00000000-0005-0000-0000-000039000000}"/>
    <cellStyle name="Normal 7 3" xfId="33" xr:uid="{00000000-0005-0000-0000-00003A000000}"/>
    <cellStyle name="Normal 8" xfId="7" xr:uid="{00000000-0005-0000-0000-00003B000000}"/>
    <cellStyle name="Normal 8 2" xfId="20" xr:uid="{00000000-0005-0000-0000-00003C000000}"/>
    <cellStyle name="Normal 8 2 2" xfId="47" xr:uid="{00000000-0005-0000-0000-00003D000000}"/>
    <cellStyle name="Normal 8 3" xfId="34" xr:uid="{00000000-0005-0000-0000-00003E000000}"/>
    <cellStyle name="Normal 9" xfId="8" xr:uid="{00000000-0005-0000-0000-00003F000000}"/>
    <cellStyle name="Normal 9 2" xfId="21" xr:uid="{00000000-0005-0000-0000-000040000000}"/>
    <cellStyle name="Normal 9 2 2" xfId="48" xr:uid="{00000000-0005-0000-0000-000041000000}"/>
    <cellStyle name="Normal 9 3" xfId="35" xr:uid="{00000000-0005-0000-0000-000042000000}"/>
    <cellStyle name="Percent" xfId="59" builtinId="5"/>
  </cellStyles>
  <dxfs count="0"/>
  <tableStyles count="0" defaultTableStyle="TableStyleMedium9"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Economics%20&amp;%20Stats\Statistics\MTS\Monthly%20Trade%20Stats\Excel\2014\MTS-01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TABLE 2"/>
      <sheetName val="TABLE 3"/>
      <sheetName val="TABLE 4"/>
      <sheetName val="TABLE 5"/>
      <sheetName val="TABLE 6"/>
      <sheetName val="TABLE 7"/>
    </sheetNames>
    <sheetDataSet>
      <sheetData sheetId="0"/>
      <sheetData sheetId="1"/>
      <sheetData sheetId="2"/>
      <sheetData sheetId="3"/>
      <sheetData sheetId="4"/>
      <sheetData sheetId="5">
        <row r="3">
          <cell r="A3" t="str">
            <v>RE-EXPORTS BY SELECTED IMPORTING COUNTRIES TO ALL DESTINATIONS</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6"/>
  <sheetViews>
    <sheetView tabSelected="1" zoomScaleNormal="100" workbookViewId="0">
      <selection activeCell="J20" sqref="J20"/>
    </sheetView>
  </sheetViews>
  <sheetFormatPr defaultColWidth="8.77734375" defaultRowHeight="12" x14ac:dyDescent="0.25"/>
  <cols>
    <col min="1" max="1" width="32.44140625" style="23" customWidth="1"/>
    <col min="2" max="2" width="4.33203125" style="1" bestFit="1" customWidth="1"/>
    <col min="3" max="3" width="12" style="2" customWidth="1"/>
    <col min="4" max="4" width="2" style="23" customWidth="1"/>
    <col min="5" max="5" width="12.6640625" style="23" customWidth="1"/>
    <col min="6" max="6" width="2" style="23" customWidth="1"/>
    <col min="7" max="7" width="12" style="3" customWidth="1"/>
    <col min="8" max="8" width="12.6640625" style="3" customWidth="1"/>
    <col min="9" max="9" width="8.77734375" style="23"/>
    <col min="10" max="11" width="12.109375" style="23" bestFit="1" customWidth="1"/>
    <col min="12" max="16384" width="8.77734375" style="23"/>
  </cols>
  <sheetData>
    <row r="1" spans="1:11" s="7" customFormat="1" ht="12" customHeight="1" x14ac:dyDescent="0.3">
      <c r="A1" s="30" t="s">
        <v>46</v>
      </c>
      <c r="B1" s="30"/>
      <c r="C1" s="67"/>
      <c r="D1" s="49"/>
      <c r="E1" s="49"/>
      <c r="F1" s="49"/>
      <c r="G1" s="68"/>
      <c r="H1" s="68"/>
    </row>
    <row r="2" spans="1:11" s="7" customFormat="1" ht="5.0999999999999996" customHeight="1" x14ac:dyDescent="0.3">
      <c r="A2" s="202"/>
      <c r="B2" s="202"/>
      <c r="C2" s="202"/>
      <c r="D2" s="202"/>
      <c r="E2" s="202"/>
      <c r="F2" s="202"/>
      <c r="G2" s="202"/>
      <c r="H2" s="202"/>
    </row>
    <row r="3" spans="1:11" s="7" customFormat="1" ht="12" customHeight="1" x14ac:dyDescent="0.3">
      <c r="A3" s="30" t="s">
        <v>131</v>
      </c>
      <c r="B3" s="30"/>
      <c r="C3" s="67"/>
      <c r="D3" s="49"/>
      <c r="E3" s="49"/>
      <c r="F3" s="49"/>
      <c r="G3" s="68"/>
      <c r="H3" s="68"/>
    </row>
    <row r="4" spans="1:11" s="7" customFormat="1" ht="12" customHeight="1" x14ac:dyDescent="0.3">
      <c r="A4" s="48" t="str">
        <f>UPPER(TEXT(C9,"MMMM YYYY"))</f>
        <v>OCTOBER 2019</v>
      </c>
      <c r="B4" s="69"/>
      <c r="C4" s="67"/>
      <c r="D4" s="49"/>
      <c r="E4" s="49"/>
      <c r="F4" s="49"/>
      <c r="G4" s="68"/>
      <c r="H4" s="68"/>
    </row>
    <row r="5" spans="1:11" s="7" customFormat="1" ht="5.0999999999999996" customHeight="1" x14ac:dyDescent="0.3">
      <c r="A5" s="202"/>
      <c r="B5" s="202"/>
      <c r="C5" s="202"/>
      <c r="D5" s="202"/>
      <c r="E5" s="202"/>
      <c r="F5" s="202"/>
      <c r="G5" s="202"/>
      <c r="H5" s="202"/>
    </row>
    <row r="6" spans="1:11" s="7" customFormat="1" ht="12" customHeight="1" x14ac:dyDescent="0.3">
      <c r="A6" s="30" t="s">
        <v>50</v>
      </c>
      <c r="B6" s="30"/>
      <c r="C6" s="67"/>
      <c r="D6" s="49"/>
      <c r="E6" s="49"/>
      <c r="F6" s="49"/>
      <c r="G6" s="70"/>
      <c r="H6" s="70"/>
    </row>
    <row r="7" spans="1:11" s="1" customFormat="1" ht="11.1" customHeight="1" x14ac:dyDescent="0.3">
      <c r="A7" s="199"/>
      <c r="B7" s="157"/>
      <c r="C7" s="158"/>
      <c r="D7" s="157"/>
      <c r="E7" s="159">
        <v>43405</v>
      </c>
      <c r="F7" s="157"/>
      <c r="G7" s="117"/>
      <c r="H7" s="118">
        <v>43040</v>
      </c>
    </row>
    <row r="8" spans="1:11" s="1" customFormat="1" ht="9.9" customHeight="1" x14ac:dyDescent="0.3">
      <c r="A8" s="200"/>
      <c r="B8" s="160"/>
      <c r="C8" s="161"/>
      <c r="D8" s="160"/>
      <c r="E8" s="121" t="s">
        <v>93</v>
      </c>
      <c r="F8" s="160"/>
      <c r="G8" s="121"/>
      <c r="H8" s="121" t="s">
        <v>93</v>
      </c>
    </row>
    <row r="9" spans="1:11" s="1" customFormat="1" ht="11.1" customHeight="1" x14ac:dyDescent="0.3">
      <c r="A9" s="201"/>
      <c r="B9" s="162"/>
      <c r="C9" s="125">
        <v>43739</v>
      </c>
      <c r="D9" s="162"/>
      <c r="E9" s="163">
        <f>C9</f>
        <v>43739</v>
      </c>
      <c r="F9" s="162"/>
      <c r="G9" s="124">
        <f>+C9-365</f>
        <v>43374</v>
      </c>
      <c r="H9" s="124">
        <f>G9</f>
        <v>43374</v>
      </c>
    </row>
    <row r="10" spans="1:11" s="85" customFormat="1" ht="14.25" customHeight="1" x14ac:dyDescent="0.25">
      <c r="A10" s="135" t="s">
        <v>0</v>
      </c>
      <c r="B10" s="136"/>
      <c r="C10" s="137">
        <f>SUM(C11:C14)</f>
        <v>8906591.9965000004</v>
      </c>
      <c r="D10" s="164" t="s">
        <v>51</v>
      </c>
      <c r="E10" s="137">
        <f>SUM(E11:E14)</f>
        <v>129550117.16069999</v>
      </c>
      <c r="F10" s="164" t="s">
        <v>51</v>
      </c>
      <c r="G10" s="137">
        <f>SUM(G11:G14)</f>
        <v>10289897.723199999</v>
      </c>
      <c r="H10" s="137">
        <f>SUM(H11:H14)</f>
        <v>120903611.63169999</v>
      </c>
    </row>
    <row r="11" spans="1:11" s="86" customFormat="1" ht="14.25" customHeight="1" x14ac:dyDescent="0.25">
      <c r="A11" s="139" t="s">
        <v>42</v>
      </c>
      <c r="B11" s="140"/>
      <c r="C11" s="141">
        <v>1309759.5766</v>
      </c>
      <c r="D11" s="142"/>
      <c r="E11" s="142">
        <v>15116240.142200001</v>
      </c>
      <c r="F11" s="142"/>
      <c r="G11" s="141">
        <v>1153747.2290000001</v>
      </c>
      <c r="H11" s="141">
        <v>13920747.1</v>
      </c>
      <c r="J11" s="114"/>
      <c r="K11" s="114"/>
    </row>
    <row r="12" spans="1:11" s="86" customFormat="1" ht="14.25" customHeight="1" x14ac:dyDescent="0.25">
      <c r="A12" s="144" t="s">
        <v>43</v>
      </c>
      <c r="B12" s="145"/>
      <c r="C12" s="146">
        <v>1328700.99</v>
      </c>
      <c r="D12" s="147"/>
      <c r="E12" s="147">
        <v>26855096.811000001</v>
      </c>
      <c r="F12" s="147"/>
      <c r="G12" s="146">
        <v>1729118.4076</v>
      </c>
      <c r="H12" s="146">
        <v>28012087.816199999</v>
      </c>
    </row>
    <row r="13" spans="1:11" s="86" customFormat="1" ht="14.25" customHeight="1" x14ac:dyDescent="0.25">
      <c r="A13" s="139" t="s">
        <v>44</v>
      </c>
      <c r="B13" s="140"/>
      <c r="C13" s="141">
        <v>3444051.9717999999</v>
      </c>
      <c r="D13" s="142"/>
      <c r="E13" s="142">
        <v>41863746.239799999</v>
      </c>
      <c r="F13" s="142"/>
      <c r="G13" s="141">
        <v>3803566.0702999998</v>
      </c>
      <c r="H13" s="141">
        <v>34572813.8671</v>
      </c>
      <c r="J13" s="115"/>
    </row>
    <row r="14" spans="1:11" s="86" customFormat="1" ht="14.25" customHeight="1" x14ac:dyDescent="0.25">
      <c r="A14" s="149" t="s">
        <v>45</v>
      </c>
      <c r="B14" s="150"/>
      <c r="C14" s="151">
        <v>2824079.4580999999</v>
      </c>
      <c r="D14" s="151"/>
      <c r="E14" s="151">
        <v>45715033.967699997</v>
      </c>
      <c r="F14" s="151"/>
      <c r="G14" s="151">
        <v>3603466.0162999998</v>
      </c>
      <c r="H14" s="151">
        <v>44397962.848399997</v>
      </c>
    </row>
    <row r="15" spans="1:11" s="7" customFormat="1" ht="5.0999999999999996" customHeight="1" x14ac:dyDescent="0.3">
      <c r="A15" s="203"/>
      <c r="B15" s="204"/>
      <c r="C15" s="204"/>
      <c r="D15" s="204"/>
      <c r="E15" s="204"/>
      <c r="F15" s="204"/>
      <c r="G15" s="204"/>
      <c r="H15" s="204"/>
    </row>
    <row r="16" spans="1:11" s="54" customFormat="1" ht="14.25" customHeight="1" x14ac:dyDescent="0.25">
      <c r="A16" s="153" t="s">
        <v>132</v>
      </c>
      <c r="B16" s="165"/>
      <c r="C16" s="155">
        <f>SUM(C17:C59)</f>
        <v>8868526.0691</v>
      </c>
      <c r="D16" s="155"/>
      <c r="E16" s="155">
        <f>SUM(E17:E59)</f>
        <v>128972674.75130001</v>
      </c>
      <c r="F16" s="155"/>
      <c r="G16" s="155">
        <f>SUM(G17:G59)</f>
        <v>10249408.2082</v>
      </c>
      <c r="H16" s="155">
        <f>SUM(H17:H59)</f>
        <v>120309927.75579999</v>
      </c>
    </row>
    <row r="17" spans="1:8" ht="13.65" customHeight="1" x14ac:dyDescent="0.25">
      <c r="A17" s="20" t="s">
        <v>28</v>
      </c>
      <c r="B17" s="24" t="s">
        <v>54</v>
      </c>
      <c r="C17" s="56">
        <v>100</v>
      </c>
      <c r="D17" s="56"/>
      <c r="E17" s="56">
        <v>7751.08</v>
      </c>
      <c r="F17" s="56"/>
      <c r="G17" s="56">
        <v>1544.3167000000001</v>
      </c>
      <c r="H17" s="56">
        <v>8902.3166999999994</v>
      </c>
    </row>
    <row r="18" spans="1:8" ht="13.65" customHeight="1" x14ac:dyDescent="0.25">
      <c r="A18" s="19" t="s">
        <v>147</v>
      </c>
      <c r="B18" s="26" t="s">
        <v>55</v>
      </c>
      <c r="C18" s="59">
        <v>3459.5832999999998</v>
      </c>
      <c r="D18" s="59"/>
      <c r="E18" s="59">
        <v>22259.838400000001</v>
      </c>
      <c r="F18" s="59"/>
      <c r="G18" s="21">
        <v>4305.6166999999996</v>
      </c>
      <c r="H18" s="21">
        <v>23718.333500000001</v>
      </c>
    </row>
    <row r="19" spans="1:8" ht="13.65" customHeight="1" x14ac:dyDescent="0.25">
      <c r="A19" s="20" t="s">
        <v>26</v>
      </c>
      <c r="B19" s="24" t="s">
        <v>56</v>
      </c>
      <c r="C19" s="56">
        <v>3422111.9997999999</v>
      </c>
      <c r="D19" s="56"/>
      <c r="E19" s="56">
        <v>41463893.373899996</v>
      </c>
      <c r="F19" s="56"/>
      <c r="G19" s="56">
        <v>3927614.3235999998</v>
      </c>
      <c r="H19" s="56">
        <v>33692724.990500003</v>
      </c>
    </row>
    <row r="20" spans="1:8" ht="13.65" customHeight="1" x14ac:dyDescent="0.25">
      <c r="A20" s="19" t="s">
        <v>7</v>
      </c>
      <c r="B20" s="26" t="s">
        <v>55</v>
      </c>
      <c r="C20" s="59">
        <v>15000</v>
      </c>
      <c r="D20" s="59"/>
      <c r="E20" s="59">
        <v>183222.02830000001</v>
      </c>
      <c r="F20" s="59"/>
      <c r="G20" s="21">
        <v>10981.647199999999</v>
      </c>
      <c r="H20" s="21">
        <v>209252.64290000001</v>
      </c>
    </row>
    <row r="21" spans="1:8" ht="13.65" customHeight="1" x14ac:dyDescent="0.25">
      <c r="A21" s="20" t="s">
        <v>31</v>
      </c>
      <c r="B21" s="24" t="s">
        <v>57</v>
      </c>
      <c r="C21" s="56">
        <v>10000</v>
      </c>
      <c r="D21" s="56"/>
      <c r="E21" s="56">
        <v>183324.06659999999</v>
      </c>
      <c r="F21" s="56"/>
      <c r="G21" s="56">
        <v>13973.3333</v>
      </c>
      <c r="H21" s="56">
        <v>311486.25</v>
      </c>
    </row>
    <row r="22" spans="1:8" ht="13.65" customHeight="1" x14ac:dyDescent="0.25">
      <c r="A22" s="19" t="s">
        <v>49</v>
      </c>
      <c r="B22" s="26" t="s">
        <v>54</v>
      </c>
      <c r="C22" s="59">
        <v>0</v>
      </c>
      <c r="D22" s="59"/>
      <c r="E22" s="59">
        <v>37500</v>
      </c>
      <c r="F22" s="59"/>
      <c r="G22" s="59">
        <v>0</v>
      </c>
      <c r="H22" s="59">
        <v>39914</v>
      </c>
    </row>
    <row r="23" spans="1:8" ht="13.65" customHeight="1" x14ac:dyDescent="0.25">
      <c r="A23" s="20" t="s">
        <v>4</v>
      </c>
      <c r="B23" s="24" t="s">
        <v>55</v>
      </c>
      <c r="C23" s="56">
        <v>1211774.4267</v>
      </c>
      <c r="D23" s="56"/>
      <c r="E23" s="56">
        <v>13649804.9122</v>
      </c>
      <c r="F23" s="56"/>
      <c r="G23" s="56">
        <v>1063521.4783999999</v>
      </c>
      <c r="H23" s="56">
        <v>12664831.948100001</v>
      </c>
    </row>
    <row r="24" spans="1:8" ht="13.65" customHeight="1" x14ac:dyDescent="0.25">
      <c r="A24" s="188" t="s">
        <v>8</v>
      </c>
      <c r="B24" s="26" t="s">
        <v>55</v>
      </c>
      <c r="C24" s="189">
        <v>11852.9676</v>
      </c>
      <c r="D24" s="189"/>
      <c r="E24" s="189">
        <v>1068491.1377000001</v>
      </c>
      <c r="F24" s="189"/>
      <c r="G24" s="189">
        <v>35018.663200000003</v>
      </c>
      <c r="H24" s="189">
        <v>1218572.5641000001</v>
      </c>
    </row>
    <row r="25" spans="1:8" ht="13.65" customHeight="1" x14ac:dyDescent="0.25">
      <c r="A25" s="190" t="s">
        <v>146</v>
      </c>
      <c r="B25" s="191" t="s">
        <v>54</v>
      </c>
      <c r="C25" s="192">
        <v>80000</v>
      </c>
      <c r="D25" s="192"/>
      <c r="E25" s="192">
        <v>1653780.1096999999</v>
      </c>
      <c r="F25" s="192"/>
      <c r="G25" s="192">
        <v>170789.7567</v>
      </c>
      <c r="H25" s="192">
        <v>1361889.2065000001</v>
      </c>
    </row>
    <row r="26" spans="1:8" ht="13.65" customHeight="1" x14ac:dyDescent="0.25">
      <c r="A26" s="188" t="s">
        <v>9</v>
      </c>
      <c r="B26" s="26" t="s">
        <v>55</v>
      </c>
      <c r="C26" s="189">
        <v>1500</v>
      </c>
      <c r="D26" s="189"/>
      <c r="E26" s="189">
        <v>16449.237799999999</v>
      </c>
      <c r="F26" s="189"/>
      <c r="G26" s="189">
        <v>3759.7788</v>
      </c>
      <c r="H26" s="189">
        <v>32479.7369</v>
      </c>
    </row>
    <row r="27" spans="1:8" ht="13.65" customHeight="1" x14ac:dyDescent="0.25">
      <c r="A27" s="190" t="s">
        <v>148</v>
      </c>
      <c r="B27" s="191" t="s">
        <v>57</v>
      </c>
      <c r="C27" s="192">
        <v>6000</v>
      </c>
      <c r="D27" s="192"/>
      <c r="E27" s="192">
        <v>159600</v>
      </c>
      <c r="F27" s="192"/>
      <c r="G27" s="77">
        <v>7116.6666999999998</v>
      </c>
      <c r="H27" s="77">
        <v>185899.6667</v>
      </c>
    </row>
    <row r="28" spans="1:8" ht="13.65" customHeight="1" x14ac:dyDescent="0.25">
      <c r="A28" s="19" t="s">
        <v>11</v>
      </c>
      <c r="B28" s="26" t="s">
        <v>56</v>
      </c>
      <c r="C28" s="59">
        <v>34045.473899999997</v>
      </c>
      <c r="D28" s="59"/>
      <c r="E28" s="59">
        <v>476402.42599999998</v>
      </c>
      <c r="F28" s="59"/>
      <c r="G28" s="21">
        <v>42224.831700000002</v>
      </c>
      <c r="H28" s="21">
        <v>514176.61619999999</v>
      </c>
    </row>
    <row r="29" spans="1:8" ht="13.65" customHeight="1" x14ac:dyDescent="0.25">
      <c r="A29" s="20" t="s">
        <v>12</v>
      </c>
      <c r="B29" s="24" t="s">
        <v>55</v>
      </c>
      <c r="C29" s="56">
        <v>13347.5555</v>
      </c>
      <c r="D29" s="56"/>
      <c r="E29" s="56">
        <v>558794.53850000002</v>
      </c>
      <c r="F29" s="56"/>
      <c r="G29" s="56">
        <v>14475.8338</v>
      </c>
      <c r="H29" s="56">
        <v>574183.53740000003</v>
      </c>
    </row>
    <row r="30" spans="1:8" ht="13.65" customHeight="1" x14ac:dyDescent="0.25">
      <c r="A30" s="19" t="s">
        <v>27</v>
      </c>
      <c r="B30" s="26" t="s">
        <v>55</v>
      </c>
      <c r="C30" s="27">
        <v>275000</v>
      </c>
      <c r="D30" s="27"/>
      <c r="E30" s="27">
        <v>3712521.04</v>
      </c>
      <c r="F30" s="27"/>
      <c r="G30" s="28">
        <v>363702.36670000001</v>
      </c>
      <c r="H30" s="28">
        <v>3740855.3366</v>
      </c>
    </row>
    <row r="31" spans="1:8" ht="13.65" customHeight="1" x14ac:dyDescent="0.25">
      <c r="A31" s="20" t="s">
        <v>32</v>
      </c>
      <c r="B31" s="24" t="s">
        <v>54</v>
      </c>
      <c r="C31" s="25">
        <v>0</v>
      </c>
      <c r="D31" s="25"/>
      <c r="E31" s="25">
        <v>1.6910000000000001</v>
      </c>
      <c r="F31" s="25"/>
      <c r="G31" s="25">
        <v>0.84550000000000003</v>
      </c>
      <c r="H31" s="25">
        <v>15.121700000000001</v>
      </c>
    </row>
    <row r="32" spans="1:8" ht="13.65" customHeight="1" x14ac:dyDescent="0.25">
      <c r="A32" s="19" t="s">
        <v>29</v>
      </c>
      <c r="B32" s="26" t="s">
        <v>54</v>
      </c>
      <c r="C32" s="27">
        <v>1000</v>
      </c>
      <c r="D32" s="27"/>
      <c r="E32" s="27">
        <v>12805.7376</v>
      </c>
      <c r="F32" s="27"/>
      <c r="G32" s="27">
        <v>1126.6277</v>
      </c>
      <c r="H32" s="27">
        <v>11998.0134</v>
      </c>
    </row>
    <row r="33" spans="1:8" ht="13.65" customHeight="1" x14ac:dyDescent="0.25">
      <c r="A33" s="20" t="s">
        <v>13</v>
      </c>
      <c r="B33" s="24" t="s">
        <v>55</v>
      </c>
      <c r="C33" s="25">
        <v>80000</v>
      </c>
      <c r="D33" s="25"/>
      <c r="E33" s="25">
        <v>3610198.0419999999</v>
      </c>
      <c r="F33" s="25"/>
      <c r="G33" s="25">
        <v>76536.289699999994</v>
      </c>
      <c r="H33" s="25">
        <v>3332494.7609000001</v>
      </c>
    </row>
    <row r="34" spans="1:8" ht="13.65" customHeight="1" x14ac:dyDescent="0.25">
      <c r="A34" s="19" t="s">
        <v>14</v>
      </c>
      <c r="B34" s="26" t="s">
        <v>55</v>
      </c>
      <c r="C34" s="27">
        <v>74979.777700000006</v>
      </c>
      <c r="D34" s="27"/>
      <c r="E34" s="27">
        <v>6785806.8936000001</v>
      </c>
      <c r="F34" s="27"/>
      <c r="G34" s="28">
        <v>101053.145</v>
      </c>
      <c r="H34" s="28">
        <v>7263471.2539999997</v>
      </c>
    </row>
    <row r="35" spans="1:8" ht="13.65" customHeight="1" x14ac:dyDescent="0.25">
      <c r="A35" s="20" t="s">
        <v>15</v>
      </c>
      <c r="B35" s="24" t="s">
        <v>56</v>
      </c>
      <c r="C35" s="25">
        <v>350000</v>
      </c>
      <c r="D35" s="25"/>
      <c r="E35" s="25">
        <v>6013449.5802999996</v>
      </c>
      <c r="F35" s="25"/>
      <c r="G35" s="25">
        <v>358942.45319999999</v>
      </c>
      <c r="H35" s="25">
        <v>6305505.0725999996</v>
      </c>
    </row>
    <row r="36" spans="1:8" ht="13.65" customHeight="1" x14ac:dyDescent="0.25">
      <c r="A36" s="19" t="s">
        <v>30</v>
      </c>
      <c r="B36" s="26" t="s">
        <v>57</v>
      </c>
      <c r="C36" s="27">
        <v>342464.17739999999</v>
      </c>
      <c r="D36" s="27"/>
      <c r="E36" s="27">
        <v>6624833.5643999996</v>
      </c>
      <c r="F36" s="27"/>
      <c r="G36" s="28">
        <v>168985.20610000001</v>
      </c>
      <c r="H36" s="28">
        <v>5182211.3223000001</v>
      </c>
    </row>
    <row r="37" spans="1:8" ht="13.65" customHeight="1" x14ac:dyDescent="0.25">
      <c r="A37" s="20" t="s">
        <v>5</v>
      </c>
      <c r="B37" s="24" t="s">
        <v>55</v>
      </c>
      <c r="C37" s="25">
        <v>50000</v>
      </c>
      <c r="D37" s="25"/>
      <c r="E37" s="25">
        <v>836938.90330000001</v>
      </c>
      <c r="F37" s="25"/>
      <c r="G37" s="25">
        <v>56480.652300000002</v>
      </c>
      <c r="H37" s="25">
        <v>729384.10860000004</v>
      </c>
    </row>
    <row r="38" spans="1:8" ht="13.65" customHeight="1" x14ac:dyDescent="0.25">
      <c r="A38" s="19" t="s">
        <v>94</v>
      </c>
      <c r="B38" s="58" t="s">
        <v>54</v>
      </c>
      <c r="C38" s="59">
        <v>100</v>
      </c>
      <c r="D38" s="59"/>
      <c r="E38" s="59">
        <v>2373.3332999999998</v>
      </c>
      <c r="F38" s="59"/>
      <c r="G38" s="21">
        <v>30</v>
      </c>
      <c r="H38" s="21">
        <v>11015</v>
      </c>
    </row>
    <row r="39" spans="1:8" ht="13.65" customHeight="1" x14ac:dyDescent="0.25">
      <c r="A39" s="20" t="s">
        <v>140</v>
      </c>
      <c r="B39" s="55" t="s">
        <v>54</v>
      </c>
      <c r="C39" s="56">
        <v>3000</v>
      </c>
      <c r="D39" s="56"/>
      <c r="E39" s="56">
        <v>40685.661</v>
      </c>
      <c r="F39" s="56"/>
      <c r="G39" s="56">
        <v>341.99720000000002</v>
      </c>
      <c r="H39" s="56">
        <v>9776.3909999999996</v>
      </c>
    </row>
    <row r="40" spans="1:8" ht="13.65" customHeight="1" x14ac:dyDescent="0.25">
      <c r="A40" s="19" t="s">
        <v>17</v>
      </c>
      <c r="B40" s="58" t="s">
        <v>55</v>
      </c>
      <c r="C40" s="59">
        <v>500</v>
      </c>
      <c r="D40" s="59"/>
      <c r="E40" s="59">
        <v>13799.937900000001</v>
      </c>
      <c r="F40" s="59"/>
      <c r="G40" s="21">
        <v>437.4606</v>
      </c>
      <c r="H40" s="21">
        <v>11406.4746</v>
      </c>
    </row>
    <row r="41" spans="1:8" ht="13.65" customHeight="1" x14ac:dyDescent="0.25">
      <c r="A41" s="20" t="s">
        <v>18</v>
      </c>
      <c r="B41" s="55" t="s">
        <v>55</v>
      </c>
      <c r="C41" s="56">
        <v>150159.24160000001</v>
      </c>
      <c r="D41" s="56"/>
      <c r="E41" s="56">
        <v>2637729.3265999998</v>
      </c>
      <c r="F41" s="56"/>
      <c r="G41" s="56">
        <v>189131.1537</v>
      </c>
      <c r="H41" s="56">
        <v>3036597.2141</v>
      </c>
    </row>
    <row r="42" spans="1:8" ht="13.65" customHeight="1" x14ac:dyDescent="0.25">
      <c r="A42" s="19" t="s">
        <v>144</v>
      </c>
      <c r="B42" s="58" t="s">
        <v>55</v>
      </c>
      <c r="C42" s="59">
        <v>158.83330000000001</v>
      </c>
      <c r="D42" s="59"/>
      <c r="E42" s="59">
        <v>1611.1673000000001</v>
      </c>
      <c r="F42" s="59"/>
      <c r="G42" s="21">
        <v>138.89789999999999</v>
      </c>
      <c r="H42" s="21">
        <v>1653.8649</v>
      </c>
    </row>
    <row r="43" spans="1:8" ht="13.65" customHeight="1" x14ac:dyDescent="0.25">
      <c r="A43" s="20" t="s">
        <v>19</v>
      </c>
      <c r="B43" s="96" t="s">
        <v>55</v>
      </c>
      <c r="C43" s="56">
        <v>65000</v>
      </c>
      <c r="D43" s="56"/>
      <c r="E43" s="56">
        <v>2519017.6836999999</v>
      </c>
      <c r="F43" s="56"/>
      <c r="G43" s="56">
        <v>46261.814899999998</v>
      </c>
      <c r="H43" s="56">
        <v>2354213.3446999998</v>
      </c>
    </row>
    <row r="44" spans="1:8" ht="13.65" customHeight="1" x14ac:dyDescent="0.25">
      <c r="A44" s="19" t="s">
        <v>20</v>
      </c>
      <c r="B44" s="58" t="s">
        <v>55</v>
      </c>
      <c r="C44" s="59">
        <v>4000</v>
      </c>
      <c r="D44" s="59"/>
      <c r="E44" s="59">
        <v>46023.433900000004</v>
      </c>
      <c r="F44" s="59"/>
      <c r="G44" s="21">
        <v>16779.473000000002</v>
      </c>
      <c r="H44" s="21">
        <v>49623.0916</v>
      </c>
    </row>
    <row r="45" spans="1:8" ht="13.65" customHeight="1" x14ac:dyDescent="0.25">
      <c r="A45" s="20" t="s">
        <v>21</v>
      </c>
      <c r="B45" s="55" t="s">
        <v>56</v>
      </c>
      <c r="C45" s="56">
        <v>56565.333299999998</v>
      </c>
      <c r="D45" s="56"/>
      <c r="E45" s="56">
        <v>821928.50890000002</v>
      </c>
      <c r="F45" s="56"/>
      <c r="G45" s="56">
        <v>98757.589099999997</v>
      </c>
      <c r="H45" s="56">
        <v>821874.32</v>
      </c>
    </row>
    <row r="46" spans="1:8" ht="13.65" customHeight="1" x14ac:dyDescent="0.25">
      <c r="A46" s="19" t="s">
        <v>22</v>
      </c>
      <c r="B46" s="58" t="s">
        <v>55</v>
      </c>
      <c r="C46" s="59">
        <v>615000</v>
      </c>
      <c r="D46" s="59"/>
      <c r="E46" s="59">
        <v>3779559.6090000002</v>
      </c>
      <c r="F46" s="59"/>
      <c r="G46" s="21">
        <v>741188.63280000002</v>
      </c>
      <c r="H46" s="21">
        <v>4042462.3461000002</v>
      </c>
    </row>
    <row r="47" spans="1:8" ht="13.65" customHeight="1" x14ac:dyDescent="0.25">
      <c r="A47" s="20" t="s">
        <v>34</v>
      </c>
      <c r="B47" s="24" t="s">
        <v>54</v>
      </c>
      <c r="C47" s="25">
        <v>903.06659999999999</v>
      </c>
      <c r="D47" s="25"/>
      <c r="E47" s="25">
        <v>7722.7291999999998</v>
      </c>
      <c r="F47" s="25"/>
      <c r="G47" s="25">
        <v>397.8</v>
      </c>
      <c r="H47" s="25">
        <v>2960.4829</v>
      </c>
    </row>
    <row r="48" spans="1:8" ht="13.65" customHeight="1" x14ac:dyDescent="0.25">
      <c r="A48" s="19" t="s">
        <v>23</v>
      </c>
      <c r="B48" s="58" t="s">
        <v>55</v>
      </c>
      <c r="C48" s="59">
        <v>25000</v>
      </c>
      <c r="D48" s="59"/>
      <c r="E48" s="59">
        <v>282423.78240000003</v>
      </c>
      <c r="F48" s="59"/>
      <c r="G48" s="21">
        <v>29150.127400000001</v>
      </c>
      <c r="H48" s="21">
        <v>258402.2898</v>
      </c>
    </row>
    <row r="49" spans="1:8" ht="13.65" customHeight="1" x14ac:dyDescent="0.25">
      <c r="A49" s="20" t="s">
        <v>130</v>
      </c>
      <c r="B49" s="55" t="s">
        <v>54</v>
      </c>
      <c r="C49" s="56">
        <v>1500</v>
      </c>
      <c r="D49" s="56"/>
      <c r="E49" s="56">
        <v>28016.177299999999</v>
      </c>
      <c r="F49" s="56"/>
      <c r="G49" s="56">
        <v>1473.922</v>
      </c>
      <c r="H49" s="56">
        <v>25148.5959</v>
      </c>
    </row>
    <row r="50" spans="1:8" ht="13.65" customHeight="1" x14ac:dyDescent="0.25">
      <c r="A50" s="19" t="s">
        <v>6</v>
      </c>
      <c r="B50" s="58" t="s">
        <v>56</v>
      </c>
      <c r="C50" s="59">
        <v>95166.649900000004</v>
      </c>
      <c r="D50" s="59"/>
      <c r="E50" s="59">
        <v>1118724.7701000001</v>
      </c>
      <c r="F50" s="59"/>
      <c r="G50" s="21">
        <v>46668.579899999997</v>
      </c>
      <c r="H50" s="21">
        <v>723883.43649999995</v>
      </c>
    </row>
    <row r="51" spans="1:8" ht="13.65" customHeight="1" x14ac:dyDescent="0.25">
      <c r="A51" s="20" t="s">
        <v>35</v>
      </c>
      <c r="B51" s="55" t="s">
        <v>57</v>
      </c>
      <c r="C51" s="56">
        <v>14248.9822</v>
      </c>
      <c r="D51" s="56"/>
      <c r="E51" s="56">
        <v>169702.02929999999</v>
      </c>
      <c r="F51" s="56"/>
      <c r="G51" s="56">
        <v>24553.8472</v>
      </c>
      <c r="H51" s="56">
        <v>249119.18979999999</v>
      </c>
    </row>
    <row r="52" spans="1:8" ht="13.65" customHeight="1" x14ac:dyDescent="0.25">
      <c r="A52" s="19" t="s">
        <v>95</v>
      </c>
      <c r="B52" s="58" t="s">
        <v>55</v>
      </c>
      <c r="C52" s="59">
        <v>20000</v>
      </c>
      <c r="D52" s="59"/>
      <c r="E52" s="59">
        <v>125477.63340000001</v>
      </c>
      <c r="F52" s="59"/>
      <c r="G52" s="21">
        <v>26041.7333</v>
      </c>
      <c r="H52" s="21">
        <v>119255.80319999999</v>
      </c>
    </row>
    <row r="53" spans="1:8" ht="13.65" customHeight="1" x14ac:dyDescent="0.25">
      <c r="A53" s="20" t="s">
        <v>33</v>
      </c>
      <c r="B53" s="55" t="s">
        <v>54</v>
      </c>
      <c r="C53" s="56">
        <v>1000</v>
      </c>
      <c r="D53" s="56"/>
      <c r="E53" s="56">
        <v>80077.850000000006</v>
      </c>
      <c r="F53" s="56"/>
      <c r="G53" s="56">
        <v>0</v>
      </c>
      <c r="H53" s="56">
        <v>107859.45</v>
      </c>
    </row>
    <row r="54" spans="1:8" ht="13.65" customHeight="1" x14ac:dyDescent="0.25">
      <c r="A54" s="19" t="s">
        <v>36</v>
      </c>
      <c r="B54" s="58" t="s">
        <v>57</v>
      </c>
      <c r="C54" s="59">
        <v>378238</v>
      </c>
      <c r="D54" s="59"/>
      <c r="E54" s="59">
        <v>4481459</v>
      </c>
      <c r="F54" s="59"/>
      <c r="G54" s="21">
        <v>350743</v>
      </c>
      <c r="H54" s="21">
        <v>4328120</v>
      </c>
    </row>
    <row r="55" spans="1:8" ht="13.65" customHeight="1" x14ac:dyDescent="0.25">
      <c r="A55" s="20" t="s">
        <v>145</v>
      </c>
      <c r="B55" s="55" t="s">
        <v>55</v>
      </c>
      <c r="C55" s="56">
        <v>0</v>
      </c>
      <c r="D55" s="56"/>
      <c r="E55" s="56">
        <v>229.8433</v>
      </c>
      <c r="F55" s="56"/>
      <c r="G55" s="56">
        <v>30.375800000000002</v>
      </c>
      <c r="H55" s="56">
        <v>71543.152900000001</v>
      </c>
    </row>
    <row r="56" spans="1:8" ht="13.65" customHeight="1" x14ac:dyDescent="0.25">
      <c r="A56" s="19" t="s">
        <v>149</v>
      </c>
      <c r="B56" s="58" t="s">
        <v>54</v>
      </c>
      <c r="C56" s="59">
        <v>1450000.0003</v>
      </c>
      <c r="D56" s="59"/>
      <c r="E56" s="59">
        <v>25675389.4553</v>
      </c>
      <c r="F56" s="59"/>
      <c r="G56" s="21">
        <v>2248684.7549999999</v>
      </c>
      <c r="H56" s="21">
        <v>26612655.934099998</v>
      </c>
    </row>
    <row r="57" spans="1:8" ht="13.65" customHeight="1" x14ac:dyDescent="0.25">
      <c r="A57" s="20" t="s">
        <v>96</v>
      </c>
      <c r="B57" s="55" t="s">
        <v>55</v>
      </c>
      <c r="C57" s="56">
        <v>4000</v>
      </c>
      <c r="D57" s="56"/>
      <c r="E57" s="56">
        <v>40995.757400000002</v>
      </c>
      <c r="F57" s="56"/>
      <c r="G57" s="56">
        <v>4077.7204000000002</v>
      </c>
      <c r="H57" s="56">
        <v>41746.625099999997</v>
      </c>
    </row>
    <row r="58" spans="1:8" ht="13.65" customHeight="1" x14ac:dyDescent="0.25">
      <c r="A58" s="19" t="s">
        <v>24</v>
      </c>
      <c r="B58" s="58" t="s">
        <v>55</v>
      </c>
      <c r="C58" s="59">
        <v>1000</v>
      </c>
      <c r="D58" s="59"/>
      <c r="E58" s="59">
        <v>15101.481299999999</v>
      </c>
      <c r="F58" s="59"/>
      <c r="G58" s="21">
        <v>2045.4157</v>
      </c>
      <c r="H58" s="21">
        <v>24698.8776</v>
      </c>
    </row>
    <row r="59" spans="1:8" ht="13.65" customHeight="1" x14ac:dyDescent="0.25">
      <c r="A59" s="20" t="s">
        <v>25</v>
      </c>
      <c r="B59" s="55" t="s">
        <v>55</v>
      </c>
      <c r="C59" s="56">
        <v>350</v>
      </c>
      <c r="D59" s="56"/>
      <c r="E59" s="56">
        <v>6797.3793999999998</v>
      </c>
      <c r="F59" s="56"/>
      <c r="G59" s="56">
        <v>320.07929999999999</v>
      </c>
      <c r="H59" s="56">
        <v>1945.0714</v>
      </c>
    </row>
    <row r="60" spans="1:8" s="88" customFormat="1" ht="5.0999999999999996" customHeight="1" x14ac:dyDescent="0.25">
      <c r="A60" s="195"/>
      <c r="B60" s="196"/>
      <c r="C60" s="197"/>
      <c r="D60" s="197"/>
      <c r="E60" s="197"/>
      <c r="F60" s="197"/>
      <c r="G60" s="197"/>
      <c r="H60" s="197"/>
    </row>
    <row r="61" spans="1:8" s="22" customFormat="1" ht="14.25" customHeight="1" x14ac:dyDescent="0.3">
      <c r="A61" s="184" t="s">
        <v>133</v>
      </c>
      <c r="B61" s="185"/>
      <c r="C61" s="185">
        <f>+C62+C63+C64</f>
        <v>38065.9274</v>
      </c>
      <c r="D61" s="185"/>
      <c r="E61" s="185">
        <f>SUM(E62:E64)</f>
        <v>577442.4094</v>
      </c>
      <c r="F61" s="185"/>
      <c r="G61" s="185">
        <f>+G62+G63+G64</f>
        <v>40489.514999999999</v>
      </c>
      <c r="H61" s="185">
        <f>+H62+H63+H64</f>
        <v>593683.87589999998</v>
      </c>
    </row>
    <row r="62" spans="1:8" ht="13.65" customHeight="1" x14ac:dyDescent="0.25">
      <c r="A62" s="104" t="s">
        <v>10</v>
      </c>
      <c r="B62" s="55" t="s">
        <v>55</v>
      </c>
      <c r="C62" s="105">
        <v>1940.1375</v>
      </c>
      <c r="D62" s="105"/>
      <c r="E62" s="105">
        <v>25126.123500000002</v>
      </c>
      <c r="F62" s="105"/>
      <c r="G62" s="105">
        <v>3253.7267000000002</v>
      </c>
      <c r="H62" s="105">
        <v>31598.981800000001</v>
      </c>
    </row>
    <row r="63" spans="1:8" ht="13.65" customHeight="1" x14ac:dyDescent="0.25">
      <c r="A63" s="111" t="s">
        <v>16</v>
      </c>
      <c r="B63" s="112" t="s">
        <v>55</v>
      </c>
      <c r="C63" s="99">
        <v>605.78989999999999</v>
      </c>
      <c r="D63" s="99"/>
      <c r="E63" s="99">
        <v>8396.8575000000001</v>
      </c>
      <c r="F63" s="99"/>
      <c r="G63" s="99">
        <v>1063.2615000000001</v>
      </c>
      <c r="H63" s="99">
        <v>10576.175499999999</v>
      </c>
    </row>
    <row r="64" spans="1:8" s="88" customFormat="1" ht="13.65" customHeight="1" x14ac:dyDescent="0.25">
      <c r="A64" s="107" t="s">
        <v>134</v>
      </c>
      <c r="B64" s="108"/>
      <c r="C64" s="109">
        <v>35520</v>
      </c>
      <c r="D64" s="109"/>
      <c r="E64" s="109">
        <v>543919.42839999998</v>
      </c>
      <c r="F64" s="109"/>
      <c r="G64" s="109">
        <v>36172.5268</v>
      </c>
      <c r="H64" s="109">
        <v>551508.71860000002</v>
      </c>
    </row>
    <row r="65" spans="1:8" ht="11.1" customHeight="1" x14ac:dyDescent="0.25">
      <c r="A65" s="91" t="s">
        <v>37</v>
      </c>
      <c r="B65" s="92"/>
      <c r="C65" s="93"/>
      <c r="D65" s="94"/>
      <c r="E65" s="94"/>
      <c r="F65" s="94"/>
      <c r="G65" s="95"/>
      <c r="H65" s="95"/>
    </row>
    <row r="66" spans="1:8" ht="36.75" customHeight="1" x14ac:dyDescent="0.25">
      <c r="A66" s="205" t="s">
        <v>101</v>
      </c>
      <c r="B66" s="206"/>
      <c r="C66" s="206"/>
      <c r="D66" s="206"/>
      <c r="E66" s="206"/>
      <c r="F66" s="206"/>
      <c r="G66" s="206"/>
      <c r="H66" s="206"/>
    </row>
    <row r="67" spans="1:8" s="9" customFormat="1" ht="10.5" customHeight="1" x14ac:dyDescent="0.25">
      <c r="B67" s="5"/>
      <c r="C67" s="8"/>
      <c r="G67" s="10"/>
      <c r="H67" s="10"/>
    </row>
    <row r="68" spans="1:8" x14ac:dyDescent="0.25">
      <c r="C68" s="4"/>
      <c r="D68" s="4"/>
      <c r="E68" s="4"/>
      <c r="F68" s="4"/>
      <c r="G68" s="4"/>
      <c r="H68" s="4"/>
    </row>
    <row r="69" spans="1:8" x14ac:dyDescent="0.25">
      <c r="C69" s="193"/>
      <c r="D69" s="193"/>
      <c r="E69" s="193"/>
      <c r="F69" s="193"/>
      <c r="G69" s="193"/>
      <c r="H69" s="193"/>
    </row>
    <row r="70" spans="1:8" x14ac:dyDescent="0.25">
      <c r="C70" s="4"/>
      <c r="D70" s="4"/>
      <c r="E70" s="4"/>
      <c r="F70" s="4"/>
      <c r="G70" s="4"/>
      <c r="H70" s="4"/>
    </row>
    <row r="71" spans="1:8" x14ac:dyDescent="0.25">
      <c r="D71" s="2"/>
      <c r="E71" s="2"/>
      <c r="F71" s="2"/>
      <c r="G71" s="2"/>
      <c r="H71" s="2"/>
    </row>
    <row r="75" spans="1:8" x14ac:dyDescent="0.25">
      <c r="C75" s="29"/>
    </row>
    <row r="76" spans="1:8" x14ac:dyDescent="0.25">
      <c r="C76" s="29"/>
    </row>
  </sheetData>
  <mergeCells count="5">
    <mergeCell ref="A7:A9"/>
    <mergeCell ref="A2:H2"/>
    <mergeCell ref="A5:H5"/>
    <mergeCell ref="A15:H15"/>
    <mergeCell ref="A66:H66"/>
  </mergeCells>
  <phoneticPr fontId="0" type="noConversion"/>
  <printOptions horizontalCentered="1"/>
  <pageMargins left="0.39370078740157483" right="0.39370078740157483" top="0.35433070866141736" bottom="0.15748031496062992" header="0.39370078740157483" footer="0.23622047244094491"/>
  <pageSetup paperSize="9" scale="90" orientation="portrait" horizontalDpi="4294967295" verticalDpi="4294967295" r:id="rId1"/>
  <headerFooter>
    <oddFooter>&amp;L&amp;"-,Regular"Monthly Trade Statistics &amp;R&amp;"-,Regular"© ICO - Statistics on Coffee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9"/>
  <sheetViews>
    <sheetView zoomScaleNormal="100" workbookViewId="0"/>
  </sheetViews>
  <sheetFormatPr defaultColWidth="9.33203125" defaultRowHeight="13.8" x14ac:dyDescent="0.3"/>
  <cols>
    <col min="1" max="1" width="28.77734375" style="7" bestFit="1" customWidth="1"/>
    <col min="2" max="2" width="20.6640625" style="47" bestFit="1" customWidth="1"/>
    <col min="3" max="3" width="11" style="7" bestFit="1" customWidth="1"/>
    <col min="4" max="4" width="12.109375" style="7" bestFit="1" customWidth="1"/>
    <col min="5" max="5" width="11" style="7" bestFit="1" customWidth="1"/>
    <col min="6" max="6" width="12.109375" style="7" bestFit="1" customWidth="1"/>
    <col min="7" max="7" width="12" style="7" customWidth="1"/>
    <col min="8" max="16384" width="9.33203125" style="7"/>
  </cols>
  <sheetData>
    <row r="1" spans="1:7" s="11" customFormat="1" ht="12" customHeight="1" x14ac:dyDescent="0.3">
      <c r="A1" s="30" t="s">
        <v>47</v>
      </c>
      <c r="B1" s="31"/>
      <c r="C1" s="30"/>
      <c r="D1" s="30"/>
      <c r="E1" s="30"/>
      <c r="F1" s="30"/>
    </row>
    <row r="2" spans="1:7" s="11" customFormat="1" ht="12" customHeight="1" x14ac:dyDescent="0.3">
      <c r="A2" s="30"/>
      <c r="B2" s="31"/>
      <c r="C2" s="30"/>
      <c r="D2" s="30"/>
      <c r="E2" s="30"/>
      <c r="F2" s="30"/>
    </row>
    <row r="3" spans="1:7" s="11" customFormat="1" ht="12" customHeight="1" x14ac:dyDescent="0.3">
      <c r="A3" s="30" t="s">
        <v>65</v>
      </c>
      <c r="C3" s="30"/>
      <c r="D3" s="30"/>
      <c r="E3" s="30"/>
      <c r="F3" s="30"/>
    </row>
    <row r="4" spans="1:7" s="11" customFormat="1" ht="12" customHeight="1" x14ac:dyDescent="0.3">
      <c r="A4" s="30" t="s">
        <v>60</v>
      </c>
      <c r="C4" s="30"/>
      <c r="D4" s="30"/>
      <c r="E4" s="30"/>
      <c r="F4" s="30"/>
    </row>
    <row r="5" spans="1:7" s="11" customFormat="1" ht="12" customHeight="1" x14ac:dyDescent="0.3">
      <c r="A5" s="48" t="str">
        <f>+'TABLE 1'!A4</f>
        <v>OCTOBER 2019</v>
      </c>
      <c r="B5" s="31"/>
      <c r="C5" s="30"/>
      <c r="D5" s="30"/>
      <c r="E5" s="30"/>
      <c r="F5" s="30"/>
    </row>
    <row r="6" spans="1:7" s="11" customFormat="1" ht="12" customHeight="1" x14ac:dyDescent="0.3">
      <c r="A6" s="30"/>
      <c r="B6" s="31"/>
      <c r="C6" s="30"/>
      <c r="D6" s="30"/>
      <c r="E6" s="30"/>
      <c r="F6" s="30"/>
    </row>
    <row r="7" spans="1:7" s="11" customFormat="1" ht="12" customHeight="1" x14ac:dyDescent="0.3">
      <c r="A7" s="32" t="s">
        <v>50</v>
      </c>
      <c r="B7" s="33"/>
      <c r="C7" s="32"/>
      <c r="D7" s="32"/>
      <c r="E7" s="32"/>
      <c r="F7" s="32"/>
    </row>
    <row r="8" spans="1:7" s="11" customFormat="1" ht="12" customHeight="1" x14ac:dyDescent="0.3">
      <c r="A8" s="34"/>
      <c r="B8" s="116"/>
      <c r="C8" s="117"/>
      <c r="D8" s="118">
        <f>'TABLE 1'!E7</f>
        <v>43405</v>
      </c>
      <c r="E8" s="117"/>
      <c r="F8" s="118">
        <f>'TABLE 1'!H7</f>
        <v>43040</v>
      </c>
    </row>
    <row r="9" spans="1:7" s="11" customFormat="1" ht="12" customHeight="1" x14ac:dyDescent="0.3">
      <c r="A9" s="35"/>
      <c r="B9" s="120"/>
      <c r="C9" s="121"/>
      <c r="D9" s="121" t="s">
        <v>93</v>
      </c>
      <c r="E9" s="121"/>
      <c r="F9" s="121" t="s">
        <v>93</v>
      </c>
    </row>
    <row r="10" spans="1:7" s="11" customFormat="1" ht="12" customHeight="1" x14ac:dyDescent="0.3">
      <c r="A10" s="36"/>
      <c r="B10" s="123"/>
      <c r="C10" s="124">
        <f>'TABLE 1'!C9</f>
        <v>43739</v>
      </c>
      <c r="D10" s="124">
        <f>'TABLE 1'!E9</f>
        <v>43739</v>
      </c>
      <c r="E10" s="124">
        <f>'TABLE 1'!G9</f>
        <v>43374</v>
      </c>
      <c r="F10" s="124">
        <f>'TABLE 1'!H9</f>
        <v>43374</v>
      </c>
    </row>
    <row r="11" spans="1:7" ht="10.5" customHeight="1" x14ac:dyDescent="0.3">
      <c r="A11" s="14"/>
      <c r="B11" s="37"/>
      <c r="C11" s="38"/>
      <c r="D11" s="38"/>
      <c r="E11" s="38"/>
      <c r="F11" s="38"/>
    </row>
    <row r="12" spans="1:7" ht="12" customHeight="1" x14ac:dyDescent="0.3">
      <c r="A12" s="71" t="s">
        <v>26</v>
      </c>
      <c r="B12" s="127" t="s">
        <v>53</v>
      </c>
      <c r="C12" s="166">
        <v>3100201</v>
      </c>
      <c r="D12" s="166">
        <v>37485280.419500001</v>
      </c>
      <c r="E12" s="166">
        <v>3599118.0836</v>
      </c>
      <c r="F12" s="166">
        <v>29998601.683899999</v>
      </c>
      <c r="G12" s="39"/>
    </row>
    <row r="13" spans="1:7" ht="12" customHeight="1" x14ac:dyDescent="0.3">
      <c r="A13" s="72"/>
      <c r="B13" s="128" t="s">
        <v>98</v>
      </c>
      <c r="C13" s="113"/>
      <c r="D13" s="113"/>
      <c r="E13" s="113">
        <v>35357.449999999997</v>
      </c>
      <c r="F13" s="113">
        <v>379185.31650000002</v>
      </c>
      <c r="G13" s="40"/>
    </row>
    <row r="14" spans="1:7" ht="12" customHeight="1" x14ac:dyDescent="0.3">
      <c r="A14" s="72"/>
      <c r="B14" s="128" t="s">
        <v>99</v>
      </c>
      <c r="C14" s="113"/>
      <c r="D14" s="113"/>
      <c r="E14" s="113">
        <v>3194766.8002999998</v>
      </c>
      <c r="F14" s="113">
        <v>27459905.000599999</v>
      </c>
      <c r="G14" s="40"/>
    </row>
    <row r="15" spans="1:7" ht="12" customHeight="1" x14ac:dyDescent="0.3">
      <c r="A15" s="72"/>
      <c r="B15" s="128" t="s">
        <v>141</v>
      </c>
      <c r="C15" s="113">
        <v>274001</v>
      </c>
      <c r="D15" s="113">
        <v>3639321.233</v>
      </c>
      <c r="E15" s="113">
        <v>368993.8333</v>
      </c>
      <c r="F15" s="113">
        <v>2159511.3668</v>
      </c>
      <c r="G15" s="40"/>
    </row>
    <row r="16" spans="1:7" ht="12" customHeight="1" x14ac:dyDescent="0.3">
      <c r="A16" s="72"/>
      <c r="B16" s="42"/>
      <c r="C16" s="113"/>
      <c r="D16" s="113"/>
      <c r="E16" s="113"/>
      <c r="F16" s="113"/>
      <c r="G16" s="43"/>
    </row>
    <row r="17" spans="1:11" ht="12" customHeight="1" x14ac:dyDescent="0.3">
      <c r="A17" s="71" t="s">
        <v>31</v>
      </c>
      <c r="B17" s="127" t="s">
        <v>53</v>
      </c>
      <c r="C17" s="166">
        <v>10000</v>
      </c>
      <c r="D17" s="166">
        <v>183324.06659999999</v>
      </c>
      <c r="E17" s="166">
        <v>13973.3333</v>
      </c>
      <c r="F17" s="166">
        <v>311486.25</v>
      </c>
      <c r="G17" s="39"/>
    </row>
    <row r="18" spans="1:11" ht="12" customHeight="1" x14ac:dyDescent="0.3">
      <c r="A18" s="72"/>
      <c r="B18" s="128" t="s">
        <v>98</v>
      </c>
      <c r="C18" s="113"/>
      <c r="D18" s="113"/>
      <c r="E18" s="113">
        <v>2598.3332999999998</v>
      </c>
      <c r="F18" s="113">
        <v>22222.75</v>
      </c>
      <c r="G18" s="40"/>
    </row>
    <row r="19" spans="1:11" ht="12" customHeight="1" x14ac:dyDescent="0.3">
      <c r="A19" s="72"/>
      <c r="B19" s="128" t="s">
        <v>141</v>
      </c>
      <c r="C19" s="113"/>
      <c r="D19" s="113"/>
      <c r="E19" s="113">
        <v>11375</v>
      </c>
      <c r="F19" s="113">
        <v>289263.5</v>
      </c>
      <c r="G19" s="40"/>
      <c r="K19" s="183"/>
    </row>
    <row r="20" spans="1:11" ht="12" customHeight="1" x14ac:dyDescent="0.3">
      <c r="A20" s="72"/>
      <c r="B20" s="42"/>
      <c r="C20" s="113"/>
      <c r="D20" s="113"/>
      <c r="E20" s="113"/>
      <c r="F20" s="113"/>
      <c r="G20" s="43"/>
    </row>
    <row r="21" spans="1:11" ht="12" customHeight="1" x14ac:dyDescent="0.3">
      <c r="A21" s="71" t="s">
        <v>148</v>
      </c>
      <c r="B21" s="127" t="s">
        <v>53</v>
      </c>
      <c r="C21" s="166">
        <v>6000</v>
      </c>
      <c r="D21" s="166">
        <v>159600</v>
      </c>
      <c r="E21" s="166">
        <v>7116.6666999999998</v>
      </c>
      <c r="F21" s="166">
        <v>185899.6667</v>
      </c>
      <c r="G21" s="43"/>
    </row>
    <row r="22" spans="1:11" ht="12" customHeight="1" x14ac:dyDescent="0.3">
      <c r="A22" s="72"/>
      <c r="B22" s="128" t="s">
        <v>98</v>
      </c>
      <c r="C22" s="113"/>
      <c r="D22" s="113"/>
      <c r="E22" s="113">
        <v>2372.2166999999999</v>
      </c>
      <c r="F22" s="113">
        <v>65966.550099999993</v>
      </c>
      <c r="G22" s="43"/>
    </row>
    <row r="23" spans="1:11" ht="12" customHeight="1" x14ac:dyDescent="0.3">
      <c r="A23" s="72"/>
      <c r="B23" s="128" t="s">
        <v>141</v>
      </c>
      <c r="C23" s="113"/>
      <c r="D23" s="113"/>
      <c r="E23" s="113">
        <v>4744.45</v>
      </c>
      <c r="F23" s="113">
        <v>119933.11659999999</v>
      </c>
      <c r="G23" s="43"/>
    </row>
    <row r="24" spans="1:11" ht="12" customHeight="1" x14ac:dyDescent="0.3">
      <c r="A24" s="72"/>
      <c r="B24" s="42"/>
      <c r="C24" s="113"/>
      <c r="D24" s="113"/>
      <c r="E24" s="113"/>
      <c r="F24" s="113"/>
      <c r="G24" s="43"/>
    </row>
    <row r="25" spans="1:11" ht="12" customHeight="1" x14ac:dyDescent="0.3">
      <c r="A25" s="71" t="s">
        <v>11</v>
      </c>
      <c r="B25" s="127" t="s">
        <v>53</v>
      </c>
      <c r="C25" s="166">
        <v>2369.6667000000002</v>
      </c>
      <c r="D25" s="166">
        <v>33688.1806</v>
      </c>
      <c r="E25" s="166">
        <v>8244.2167000000009</v>
      </c>
      <c r="F25" s="166">
        <v>71343.850200000001</v>
      </c>
      <c r="G25" s="39"/>
    </row>
    <row r="26" spans="1:11" ht="12" customHeight="1" x14ac:dyDescent="0.3">
      <c r="A26" s="72"/>
      <c r="B26" s="128" t="s">
        <v>98</v>
      </c>
      <c r="C26" s="113">
        <v>2229.75</v>
      </c>
      <c r="D26" s="113">
        <v>13945.5807</v>
      </c>
      <c r="E26" s="113">
        <v>1838.8</v>
      </c>
      <c r="F26" s="113">
        <v>12958.8001</v>
      </c>
      <c r="G26" s="40"/>
    </row>
    <row r="27" spans="1:11" ht="12" customHeight="1" x14ac:dyDescent="0.3">
      <c r="A27" s="72"/>
      <c r="B27" s="128" t="s">
        <v>99</v>
      </c>
      <c r="C27" s="113">
        <v>23.25</v>
      </c>
      <c r="D27" s="113">
        <v>440.7</v>
      </c>
      <c r="E27" s="113">
        <v>0</v>
      </c>
      <c r="F27" s="113">
        <v>5678.7001</v>
      </c>
      <c r="G27" s="40"/>
    </row>
    <row r="28" spans="1:11" ht="12" customHeight="1" x14ac:dyDescent="0.3">
      <c r="A28" s="72"/>
      <c r="B28" s="128" t="s">
        <v>141</v>
      </c>
      <c r="C28" s="113">
        <v>116.66670000000001</v>
      </c>
      <c r="D28" s="113">
        <v>19301.8999</v>
      </c>
      <c r="E28" s="113">
        <v>6405.4166999999998</v>
      </c>
      <c r="F28" s="113">
        <v>52706.35</v>
      </c>
      <c r="G28" s="40"/>
    </row>
    <row r="29" spans="1:11" ht="12" customHeight="1" x14ac:dyDescent="0.3">
      <c r="A29" s="72"/>
      <c r="B29" s="42"/>
      <c r="C29" s="113"/>
      <c r="D29" s="113"/>
      <c r="E29" s="113"/>
      <c r="F29" s="113"/>
      <c r="G29" s="43"/>
    </row>
    <row r="30" spans="1:11" ht="12" customHeight="1" x14ac:dyDescent="0.3">
      <c r="A30" s="71" t="s">
        <v>15</v>
      </c>
      <c r="B30" s="127" t="s">
        <v>53</v>
      </c>
      <c r="C30" s="166">
        <v>245000</v>
      </c>
      <c r="D30" s="166">
        <v>4074866.2467</v>
      </c>
      <c r="E30" s="166">
        <v>230239.261</v>
      </c>
      <c r="F30" s="166">
        <v>4203874.0310000004</v>
      </c>
      <c r="G30" s="39"/>
    </row>
    <row r="31" spans="1:11" ht="12" customHeight="1" x14ac:dyDescent="0.3">
      <c r="A31" s="72"/>
      <c r="B31" s="128" t="s">
        <v>98</v>
      </c>
      <c r="C31" s="129"/>
      <c r="D31" s="129"/>
      <c r="E31" s="113">
        <v>23292.416700000002</v>
      </c>
      <c r="F31" s="113">
        <v>700822.97329999995</v>
      </c>
      <c r="G31" s="40"/>
    </row>
    <row r="32" spans="1:11" ht="12" customHeight="1" x14ac:dyDescent="0.3">
      <c r="A32" s="72"/>
      <c r="B32" s="128" t="s">
        <v>99</v>
      </c>
      <c r="C32" s="113"/>
      <c r="D32" s="113"/>
      <c r="E32" s="113">
        <v>11504.444</v>
      </c>
      <c r="F32" s="113">
        <v>239306.25229999999</v>
      </c>
      <c r="G32" s="40"/>
    </row>
    <row r="33" spans="1:7" ht="12" customHeight="1" x14ac:dyDescent="0.3">
      <c r="A33" s="72"/>
      <c r="B33" s="128" t="s">
        <v>141</v>
      </c>
      <c r="C33" s="113"/>
      <c r="D33" s="113"/>
      <c r="E33" s="113">
        <v>195442.40030000001</v>
      </c>
      <c r="F33" s="113">
        <v>3263744.8054</v>
      </c>
      <c r="G33" s="40"/>
    </row>
    <row r="34" spans="1:7" ht="12" customHeight="1" x14ac:dyDescent="0.3">
      <c r="A34" s="72"/>
      <c r="B34" s="42"/>
      <c r="C34" s="113"/>
      <c r="D34" s="113"/>
      <c r="E34" s="113"/>
      <c r="F34" s="113"/>
      <c r="G34" s="43"/>
    </row>
    <row r="35" spans="1:7" ht="12" customHeight="1" x14ac:dyDescent="0.3">
      <c r="A35" s="71" t="s">
        <v>30</v>
      </c>
      <c r="B35" s="127" t="s">
        <v>53</v>
      </c>
      <c r="C35" s="166">
        <v>204932.5</v>
      </c>
      <c r="D35" s="166">
        <v>4224085.0285999998</v>
      </c>
      <c r="E35" s="166">
        <v>162860.3333</v>
      </c>
      <c r="F35" s="166">
        <v>3971597.1562999999</v>
      </c>
      <c r="G35" s="39"/>
    </row>
    <row r="36" spans="1:7" ht="12" customHeight="1" x14ac:dyDescent="0.3">
      <c r="A36" s="72"/>
      <c r="B36" s="128" t="s">
        <v>98</v>
      </c>
      <c r="C36" s="113">
        <v>1503.3334</v>
      </c>
      <c r="D36" s="113">
        <v>51817.916499999999</v>
      </c>
      <c r="E36" s="113">
        <v>3719.6667000000002</v>
      </c>
      <c r="F36" s="113">
        <v>51322.228300000002</v>
      </c>
      <c r="G36" s="40"/>
    </row>
    <row r="37" spans="1:7" ht="12" customHeight="1" x14ac:dyDescent="0.3">
      <c r="A37" s="72"/>
      <c r="B37" s="128" t="s">
        <v>99</v>
      </c>
      <c r="C37" s="113">
        <v>18427.499899999999</v>
      </c>
      <c r="D37" s="113">
        <v>1117442.9284000001</v>
      </c>
      <c r="E37" s="113">
        <v>25980.333299999998</v>
      </c>
      <c r="F37" s="113">
        <v>1078384.2279999999</v>
      </c>
      <c r="G37" s="40"/>
    </row>
    <row r="38" spans="1:7" ht="12" customHeight="1" x14ac:dyDescent="0.3">
      <c r="A38" s="72"/>
      <c r="B38" s="128" t="s">
        <v>141</v>
      </c>
      <c r="C38" s="113">
        <v>185001.6667</v>
      </c>
      <c r="D38" s="113">
        <v>3054824.1836999999</v>
      </c>
      <c r="E38" s="113">
        <v>133160.3333</v>
      </c>
      <c r="F38" s="113">
        <v>2841890.7</v>
      </c>
      <c r="G38" s="40"/>
    </row>
    <row r="39" spans="1:7" ht="12" customHeight="1" x14ac:dyDescent="0.3">
      <c r="A39" s="72"/>
      <c r="B39" s="42"/>
      <c r="C39" s="113"/>
      <c r="D39" s="113"/>
      <c r="E39" s="113"/>
      <c r="F39" s="113"/>
      <c r="G39" s="43"/>
    </row>
    <row r="40" spans="1:7" ht="12" customHeight="1" x14ac:dyDescent="0.3">
      <c r="A40" s="71" t="s">
        <v>21</v>
      </c>
      <c r="B40" s="127" t="s">
        <v>53</v>
      </c>
      <c r="C40" s="166">
        <v>56565.333299999998</v>
      </c>
      <c r="D40" s="166">
        <v>821919.68310000002</v>
      </c>
      <c r="E40" s="166">
        <v>98742.000100000005</v>
      </c>
      <c r="F40" s="166">
        <v>821722</v>
      </c>
      <c r="G40" s="39"/>
    </row>
    <row r="41" spans="1:7" ht="12" customHeight="1" x14ac:dyDescent="0.3">
      <c r="A41" s="72"/>
      <c r="B41" s="128" t="s">
        <v>98</v>
      </c>
      <c r="C41" s="113">
        <v>56415.333299999998</v>
      </c>
      <c r="D41" s="113">
        <v>820499.68310000002</v>
      </c>
      <c r="E41" s="113">
        <v>98342.000100000005</v>
      </c>
      <c r="F41" s="113">
        <v>819952</v>
      </c>
      <c r="G41" s="40"/>
    </row>
    <row r="42" spans="1:7" ht="12" customHeight="1" x14ac:dyDescent="0.3">
      <c r="A42" s="72"/>
      <c r="B42" s="128" t="s">
        <v>141</v>
      </c>
      <c r="C42" s="113">
        <v>150</v>
      </c>
      <c r="D42" s="113">
        <v>1420</v>
      </c>
      <c r="E42" s="113">
        <v>400</v>
      </c>
      <c r="F42" s="113">
        <v>1770</v>
      </c>
      <c r="G42" s="40"/>
    </row>
    <row r="43" spans="1:7" ht="12" customHeight="1" x14ac:dyDescent="0.3">
      <c r="A43" s="72"/>
      <c r="B43" s="42"/>
      <c r="C43" s="113"/>
      <c r="D43" s="113"/>
      <c r="E43" s="113"/>
      <c r="F43" s="113"/>
      <c r="G43" s="43"/>
    </row>
    <row r="44" spans="1:7" ht="12" customHeight="1" x14ac:dyDescent="0.3">
      <c r="A44" s="71" t="s">
        <v>6</v>
      </c>
      <c r="B44" s="127" t="s">
        <v>53</v>
      </c>
      <c r="C44" s="166">
        <v>95166.649900000004</v>
      </c>
      <c r="D44" s="166">
        <v>1113122.9835000001</v>
      </c>
      <c r="E44" s="166">
        <v>45667.883300000001</v>
      </c>
      <c r="F44" s="166">
        <v>718732.31649999996</v>
      </c>
      <c r="G44" s="39"/>
    </row>
    <row r="45" spans="1:7" ht="12" customHeight="1" x14ac:dyDescent="0.3">
      <c r="A45" s="72"/>
      <c r="B45" s="128" t="s">
        <v>98</v>
      </c>
      <c r="C45" s="113">
        <v>47985.149899999997</v>
      </c>
      <c r="D45" s="113">
        <v>643858.76670000004</v>
      </c>
      <c r="E45" s="113">
        <v>34884.75</v>
      </c>
      <c r="F45" s="113">
        <v>550645.06660000002</v>
      </c>
      <c r="G45" s="40"/>
    </row>
    <row r="46" spans="1:7" ht="12" customHeight="1" x14ac:dyDescent="0.3">
      <c r="A46" s="72"/>
      <c r="B46" s="128" t="s">
        <v>99</v>
      </c>
      <c r="C46" s="113">
        <v>990</v>
      </c>
      <c r="D46" s="113">
        <v>2555</v>
      </c>
      <c r="E46" s="113">
        <v>0</v>
      </c>
      <c r="F46" s="113">
        <v>320</v>
      </c>
      <c r="G46" s="40"/>
    </row>
    <row r="47" spans="1:7" ht="12" customHeight="1" x14ac:dyDescent="0.3">
      <c r="A47" s="72"/>
      <c r="B47" s="128" t="s">
        <v>141</v>
      </c>
      <c r="C47" s="113">
        <v>46191.5</v>
      </c>
      <c r="D47" s="113">
        <v>466709.21679999999</v>
      </c>
      <c r="E47" s="113">
        <v>10783.1333</v>
      </c>
      <c r="F47" s="113">
        <v>167767.2499</v>
      </c>
      <c r="G47" s="40"/>
    </row>
    <row r="48" spans="1:7" ht="12" customHeight="1" x14ac:dyDescent="0.3">
      <c r="A48" s="72"/>
      <c r="B48" s="42"/>
      <c r="C48" s="41"/>
      <c r="D48" s="41"/>
      <c r="E48" s="41"/>
      <c r="F48" s="41"/>
      <c r="G48" s="40"/>
    </row>
    <row r="49" spans="1:7" ht="12" customHeight="1" x14ac:dyDescent="0.3">
      <c r="A49" s="71" t="s">
        <v>36</v>
      </c>
      <c r="B49" s="127" t="s">
        <v>53</v>
      </c>
      <c r="C49" s="130">
        <v>378238</v>
      </c>
      <c r="D49" s="130">
        <v>4481459</v>
      </c>
      <c r="E49" s="130">
        <v>350743</v>
      </c>
      <c r="F49" s="130">
        <v>4328120</v>
      </c>
      <c r="G49" s="43"/>
    </row>
    <row r="50" spans="1:7" ht="12" customHeight="1" x14ac:dyDescent="0.3">
      <c r="A50" s="17"/>
      <c r="B50" s="128" t="s">
        <v>98</v>
      </c>
      <c r="C50" s="41">
        <v>75501</v>
      </c>
      <c r="D50" s="41">
        <v>935926</v>
      </c>
      <c r="E50" s="41">
        <v>107873</v>
      </c>
      <c r="F50" s="41">
        <v>1132504</v>
      </c>
      <c r="G50" s="39"/>
    </row>
    <row r="51" spans="1:7" ht="12" customHeight="1" x14ac:dyDescent="0.3">
      <c r="A51" s="17"/>
      <c r="B51" s="73" t="s">
        <v>141</v>
      </c>
      <c r="C51" s="74">
        <v>302737</v>
      </c>
      <c r="D51" s="74">
        <v>3545533</v>
      </c>
      <c r="E51" s="74">
        <v>242870</v>
      </c>
      <c r="F51" s="74">
        <v>3195616</v>
      </c>
      <c r="G51" s="40"/>
    </row>
    <row r="52" spans="1:7" ht="7.5" customHeight="1" x14ac:dyDescent="0.3">
      <c r="A52" s="44"/>
      <c r="B52" s="45"/>
      <c r="C52" s="46"/>
      <c r="D52" s="46"/>
      <c r="E52" s="46"/>
      <c r="F52" s="46"/>
      <c r="G52" s="40"/>
    </row>
    <row r="53" spans="1:7" ht="5.0999999999999996" customHeight="1" x14ac:dyDescent="0.3"/>
    <row r="54" spans="1:7" ht="10.5" customHeight="1" x14ac:dyDescent="0.3">
      <c r="A54" s="7" t="s">
        <v>61</v>
      </c>
    </row>
    <row r="55" spans="1:7" ht="10.5" customHeight="1" x14ac:dyDescent="0.3">
      <c r="A55" s="7" t="s">
        <v>62</v>
      </c>
    </row>
    <row r="56" spans="1:7" ht="10.5" customHeight="1" x14ac:dyDescent="0.3">
      <c r="A56" s="7" t="s">
        <v>63</v>
      </c>
    </row>
    <row r="57" spans="1:7" ht="10.5" customHeight="1" x14ac:dyDescent="0.3">
      <c r="A57" s="7" t="s">
        <v>64</v>
      </c>
    </row>
    <row r="58" spans="1:7" ht="10.5" customHeight="1" x14ac:dyDescent="0.3"/>
    <row r="59" spans="1:7" ht="10.5" customHeight="1" x14ac:dyDescent="0.3"/>
  </sheetData>
  <phoneticPr fontId="0" type="noConversion"/>
  <printOptions horizontalCentered="1"/>
  <pageMargins left="0.39370078740157483" right="0.39370078740157483" top="0.78740157480314965" bottom="0.78740157480314965" header="0.39370078740157483" footer="0.39370078740157483"/>
  <pageSetup paperSize="9" scale="95" orientation="portrait" r:id="rId1"/>
  <headerFooter>
    <oddFooter>&amp;L&amp;"-,Regular"Monthly Trade Statistics &amp;R&amp;"-,Regular"© ICO - Statistics on Coffee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6"/>
  <sheetViews>
    <sheetView zoomScaleNormal="100" workbookViewId="0"/>
  </sheetViews>
  <sheetFormatPr defaultColWidth="9.77734375" defaultRowHeight="13.8" x14ac:dyDescent="0.3"/>
  <cols>
    <col min="1" max="1" width="32.33203125" style="7" customWidth="1"/>
    <col min="2" max="2" width="4.33203125" style="11" bestFit="1" customWidth="1"/>
    <col min="3" max="3" width="11.77734375" style="6" customWidth="1"/>
    <col min="4" max="8" width="11.77734375" style="7" customWidth="1"/>
    <col min="9" max="16384" width="9.77734375" style="7"/>
  </cols>
  <sheetData>
    <row r="1" spans="1:8" ht="12" customHeight="1" x14ac:dyDescent="0.3">
      <c r="A1" s="30" t="s">
        <v>48</v>
      </c>
      <c r="H1" s="90"/>
    </row>
    <row r="2" spans="1:8" ht="12" customHeight="1" x14ac:dyDescent="0.3">
      <c r="A2" s="49"/>
    </row>
    <row r="3" spans="1:8" s="11" customFormat="1" ht="12" customHeight="1" x14ac:dyDescent="0.3">
      <c r="A3" s="50" t="s">
        <v>52</v>
      </c>
      <c r="C3" s="51"/>
      <c r="D3" s="52"/>
      <c r="E3" s="52"/>
      <c r="F3" s="52"/>
      <c r="G3" s="52"/>
      <c r="H3" s="52"/>
    </row>
    <row r="4" spans="1:8" s="11" customFormat="1" ht="12" customHeight="1" x14ac:dyDescent="0.3">
      <c r="A4" s="50" t="s">
        <v>150</v>
      </c>
      <c r="B4" s="53"/>
      <c r="C4" s="51"/>
      <c r="D4" s="52"/>
      <c r="E4" s="52"/>
      <c r="F4" s="52"/>
      <c r="G4" s="52"/>
      <c r="H4" s="52"/>
    </row>
    <row r="5" spans="1:8" s="11" customFormat="1" ht="12" customHeight="1" x14ac:dyDescent="0.3">
      <c r="A5" s="50"/>
      <c r="C5" s="51"/>
      <c r="D5" s="52"/>
      <c r="E5" s="52"/>
      <c r="F5" s="52"/>
      <c r="G5" s="52"/>
      <c r="H5" s="52"/>
    </row>
    <row r="6" spans="1:8" s="11" customFormat="1" ht="12" customHeight="1" x14ac:dyDescent="0.3">
      <c r="A6" s="50" t="s">
        <v>50</v>
      </c>
      <c r="C6" s="51"/>
      <c r="D6" s="52"/>
      <c r="E6" s="52"/>
      <c r="F6" s="52"/>
      <c r="G6" s="52"/>
      <c r="H6" s="52"/>
    </row>
    <row r="7" spans="1:8" s="6" customFormat="1" x14ac:dyDescent="0.3">
      <c r="A7" s="131"/>
      <c r="B7" s="132"/>
      <c r="C7" s="133">
        <f t="shared" ref="C7:F7" si="0">EDATE(D7,-1)</f>
        <v>43586</v>
      </c>
      <c r="D7" s="133">
        <f t="shared" si="0"/>
        <v>43617</v>
      </c>
      <c r="E7" s="133">
        <f t="shared" si="0"/>
        <v>43647</v>
      </c>
      <c r="F7" s="133">
        <f t="shared" si="0"/>
        <v>43678</v>
      </c>
      <c r="G7" s="133">
        <f>EDATE(H7,-1)</f>
        <v>43709</v>
      </c>
      <c r="H7" s="134">
        <v>43739</v>
      </c>
    </row>
    <row r="8" spans="1:8" s="87" customFormat="1" ht="14.25" customHeight="1" x14ac:dyDescent="0.25">
      <c r="A8" s="135" t="s">
        <v>0</v>
      </c>
      <c r="B8" s="136"/>
      <c r="C8" s="137">
        <f t="shared" ref="C8:H8" si="1">SUM(C9:C12)</f>
        <v>12284568.5328</v>
      </c>
      <c r="D8" s="137">
        <f t="shared" si="1"/>
        <v>10998134.118000001</v>
      </c>
      <c r="E8" s="137">
        <f t="shared" si="1"/>
        <v>11823068.944</v>
      </c>
      <c r="F8" s="137">
        <f t="shared" si="1"/>
        <v>10585765.983899999</v>
      </c>
      <c r="G8" s="137">
        <f t="shared" si="1"/>
        <v>9502769.0569000002</v>
      </c>
      <c r="H8" s="138">
        <f t="shared" si="1"/>
        <v>8906591.9965000004</v>
      </c>
    </row>
    <row r="9" spans="1:8" s="86" customFormat="1" ht="14.25" customHeight="1" x14ac:dyDescent="0.25">
      <c r="A9" s="139" t="s">
        <v>42</v>
      </c>
      <c r="B9" s="140"/>
      <c r="C9" s="141">
        <v>1153784.335</v>
      </c>
      <c r="D9" s="142">
        <v>1218303.7786999999</v>
      </c>
      <c r="E9" s="141">
        <v>1224235.503</v>
      </c>
      <c r="F9" s="141">
        <v>1295466.01</v>
      </c>
      <c r="G9" s="141">
        <v>1088393.6776999999</v>
      </c>
      <c r="H9" s="143">
        <v>1309759.5766</v>
      </c>
    </row>
    <row r="10" spans="1:8" s="86" customFormat="1" ht="14.25" customHeight="1" x14ac:dyDescent="0.25">
      <c r="A10" s="144" t="s">
        <v>43</v>
      </c>
      <c r="B10" s="145"/>
      <c r="C10" s="146">
        <v>3040632.5463</v>
      </c>
      <c r="D10" s="147">
        <v>2813236.0011</v>
      </c>
      <c r="E10" s="146">
        <v>2694249.0046000001</v>
      </c>
      <c r="F10" s="146">
        <v>2120089.8026000001</v>
      </c>
      <c r="G10" s="146">
        <v>1845876.3995000001</v>
      </c>
      <c r="H10" s="148">
        <v>1328700.99</v>
      </c>
    </row>
    <row r="11" spans="1:8" s="86" customFormat="1" ht="14.25" customHeight="1" x14ac:dyDescent="0.25">
      <c r="A11" s="139" t="s">
        <v>44</v>
      </c>
      <c r="B11" s="140"/>
      <c r="C11" s="141">
        <v>3879971.3341999999</v>
      </c>
      <c r="D11" s="142">
        <v>3078866.7905999999</v>
      </c>
      <c r="E11" s="141">
        <v>3369127.4035999998</v>
      </c>
      <c r="F11" s="141">
        <v>3316094.2278999998</v>
      </c>
      <c r="G11" s="141">
        <v>3300360.6049000002</v>
      </c>
      <c r="H11" s="143">
        <v>3444051.9717999999</v>
      </c>
    </row>
    <row r="12" spans="1:8" s="86" customFormat="1" ht="14.25" customHeight="1" x14ac:dyDescent="0.25">
      <c r="A12" s="149" t="s">
        <v>45</v>
      </c>
      <c r="B12" s="150"/>
      <c r="C12" s="151">
        <v>4210180.3173000002</v>
      </c>
      <c r="D12" s="151">
        <v>3887727.5476000002</v>
      </c>
      <c r="E12" s="151">
        <v>4535457.0328000002</v>
      </c>
      <c r="F12" s="151">
        <v>3854115.9434000002</v>
      </c>
      <c r="G12" s="151">
        <v>3268138.3747999999</v>
      </c>
      <c r="H12" s="152">
        <v>2824079.4580999999</v>
      </c>
    </row>
    <row r="13" spans="1:8" ht="5.0999999999999996" customHeight="1" x14ac:dyDescent="0.3">
      <c r="A13" s="207"/>
      <c r="B13" s="208"/>
      <c r="C13" s="208"/>
      <c r="D13" s="208"/>
      <c r="E13" s="208"/>
      <c r="F13" s="208"/>
      <c r="G13" s="208"/>
      <c r="H13" s="209"/>
    </row>
    <row r="14" spans="1:8" s="54" customFormat="1" ht="14.1" customHeight="1" x14ac:dyDescent="0.25">
      <c r="A14" s="153" t="s">
        <v>132</v>
      </c>
      <c r="B14" s="154"/>
      <c r="C14" s="155">
        <f t="shared" ref="C14:H14" si="2">SUM(C15:C57)</f>
        <v>12229277.326499999</v>
      </c>
      <c r="D14" s="155">
        <f t="shared" si="2"/>
        <v>10933332.370600004</v>
      </c>
      <c r="E14" s="155">
        <f t="shared" si="2"/>
        <v>11758432.600099999</v>
      </c>
      <c r="F14" s="155">
        <f t="shared" si="2"/>
        <v>10538298.381499998</v>
      </c>
      <c r="G14" s="155">
        <f t="shared" si="2"/>
        <v>9463209.6903999988</v>
      </c>
      <c r="H14" s="156">
        <f t="shared" si="2"/>
        <v>8868526.0690000001</v>
      </c>
    </row>
    <row r="15" spans="1:8" s="54" customFormat="1" ht="12.9" customHeight="1" x14ac:dyDescent="0.25">
      <c r="A15" s="20" t="s">
        <v>28</v>
      </c>
      <c r="B15" s="55" t="s">
        <v>54</v>
      </c>
      <c r="C15" s="56">
        <v>1500</v>
      </c>
      <c r="D15" s="56">
        <v>500</v>
      </c>
      <c r="E15" s="56">
        <v>500</v>
      </c>
      <c r="F15" s="56">
        <v>500</v>
      </c>
      <c r="G15" s="56">
        <v>500</v>
      </c>
      <c r="H15" s="57">
        <v>100</v>
      </c>
    </row>
    <row r="16" spans="1:8" s="54" customFormat="1" ht="12.9" customHeight="1" x14ac:dyDescent="0.25">
      <c r="A16" s="19" t="s">
        <v>147</v>
      </c>
      <c r="B16" s="58" t="s">
        <v>55</v>
      </c>
      <c r="C16" s="59">
        <v>146.36670000000001</v>
      </c>
      <c r="D16" s="59">
        <v>3.1667000000000001</v>
      </c>
      <c r="E16" s="21">
        <v>233.33330000000001</v>
      </c>
      <c r="F16" s="59">
        <v>1518.3884</v>
      </c>
      <c r="G16" s="21">
        <v>3296</v>
      </c>
      <c r="H16" s="75">
        <v>3459.5832999999998</v>
      </c>
    </row>
    <row r="17" spans="1:8" s="54" customFormat="1" ht="12.9" customHeight="1" x14ac:dyDescent="0.25">
      <c r="A17" s="20" t="s">
        <v>26</v>
      </c>
      <c r="B17" s="55" t="s">
        <v>56</v>
      </c>
      <c r="C17" s="56">
        <v>3866819.6989000002</v>
      </c>
      <c r="D17" s="56">
        <v>3103479.7157999999</v>
      </c>
      <c r="E17" s="56">
        <v>3383132.5946999998</v>
      </c>
      <c r="F17" s="56">
        <v>3330340.1908</v>
      </c>
      <c r="G17" s="56">
        <v>3232296</v>
      </c>
      <c r="H17" s="57">
        <v>3422111.9997999999</v>
      </c>
    </row>
    <row r="18" spans="1:8" s="54" customFormat="1" ht="12.9" customHeight="1" x14ac:dyDescent="0.25">
      <c r="A18" s="19" t="s">
        <v>7</v>
      </c>
      <c r="B18" s="58" t="s">
        <v>55</v>
      </c>
      <c r="C18" s="59">
        <v>15000</v>
      </c>
      <c r="D18" s="59">
        <v>14000</v>
      </c>
      <c r="E18" s="21">
        <v>8000</v>
      </c>
      <c r="F18" s="59">
        <v>10000</v>
      </c>
      <c r="G18" s="21">
        <v>10000</v>
      </c>
      <c r="H18" s="75">
        <v>15000</v>
      </c>
    </row>
    <row r="19" spans="1:8" s="54" customFormat="1" ht="12.9" customHeight="1" x14ac:dyDescent="0.25">
      <c r="A19" s="20" t="s">
        <v>31</v>
      </c>
      <c r="B19" s="55" t="s">
        <v>57</v>
      </c>
      <c r="C19" s="56">
        <v>30000</v>
      </c>
      <c r="D19" s="56">
        <v>6612</v>
      </c>
      <c r="E19" s="56">
        <v>35000</v>
      </c>
      <c r="F19" s="56">
        <v>30000</v>
      </c>
      <c r="G19" s="56">
        <v>25000</v>
      </c>
      <c r="H19" s="57">
        <v>10000</v>
      </c>
    </row>
    <row r="20" spans="1:8" s="54" customFormat="1" ht="12.9" customHeight="1" x14ac:dyDescent="0.25">
      <c r="A20" s="19" t="s">
        <v>49</v>
      </c>
      <c r="B20" s="58" t="s">
        <v>54</v>
      </c>
      <c r="C20" s="59">
        <v>12000</v>
      </c>
      <c r="D20" s="59">
        <v>1500</v>
      </c>
      <c r="E20" s="59">
        <v>0</v>
      </c>
      <c r="F20" s="59">
        <v>0</v>
      </c>
      <c r="G20" s="59">
        <v>0</v>
      </c>
      <c r="H20" s="75">
        <v>0</v>
      </c>
    </row>
    <row r="21" spans="1:8" s="54" customFormat="1" ht="12.9" customHeight="1" x14ac:dyDescent="0.25">
      <c r="A21" s="20" t="s">
        <v>4</v>
      </c>
      <c r="B21" s="55" t="s">
        <v>55</v>
      </c>
      <c r="C21" s="56">
        <v>1028467.2118</v>
      </c>
      <c r="D21" s="56">
        <v>1110815.8836999999</v>
      </c>
      <c r="E21" s="56">
        <v>1122194.3206</v>
      </c>
      <c r="F21" s="56">
        <v>1214583.7771999999</v>
      </c>
      <c r="G21" s="56">
        <v>1008896.1433</v>
      </c>
      <c r="H21" s="57">
        <v>1211774.4267</v>
      </c>
    </row>
    <row r="22" spans="1:8" s="54" customFormat="1" ht="12.9" customHeight="1" x14ac:dyDescent="0.25">
      <c r="A22" s="19" t="s">
        <v>8</v>
      </c>
      <c r="B22" s="58" t="s">
        <v>55</v>
      </c>
      <c r="C22" s="59">
        <v>151181.39110000001</v>
      </c>
      <c r="D22" s="59">
        <v>136462.54800000001</v>
      </c>
      <c r="E22" s="21">
        <v>117725.7197</v>
      </c>
      <c r="F22" s="59">
        <v>127411.3422</v>
      </c>
      <c r="G22" s="21">
        <v>60919.0605</v>
      </c>
      <c r="H22" s="75">
        <v>11852.9676</v>
      </c>
    </row>
    <row r="23" spans="1:8" s="54" customFormat="1" ht="12.9" customHeight="1" x14ac:dyDescent="0.25">
      <c r="A23" s="20" t="s">
        <v>146</v>
      </c>
      <c r="B23" s="55" t="s">
        <v>54</v>
      </c>
      <c r="C23" s="56">
        <v>100000</v>
      </c>
      <c r="D23" s="56">
        <v>147393.11670000001</v>
      </c>
      <c r="E23" s="56">
        <v>266734.75</v>
      </c>
      <c r="F23" s="56">
        <v>119999.9999</v>
      </c>
      <c r="G23" s="56">
        <v>119999.9999</v>
      </c>
      <c r="H23" s="57">
        <v>80000</v>
      </c>
    </row>
    <row r="24" spans="1:8" s="54" customFormat="1" ht="12.9" customHeight="1" x14ac:dyDescent="0.25">
      <c r="A24" s="19" t="s">
        <v>9</v>
      </c>
      <c r="B24" s="58" t="s">
        <v>55</v>
      </c>
      <c r="C24" s="59">
        <v>1500</v>
      </c>
      <c r="D24" s="59">
        <v>600</v>
      </c>
      <c r="E24" s="59">
        <v>1500</v>
      </c>
      <c r="F24" s="59">
        <v>2000</v>
      </c>
      <c r="G24" s="59">
        <v>1000</v>
      </c>
      <c r="H24" s="75">
        <v>1500</v>
      </c>
    </row>
    <row r="25" spans="1:8" s="54" customFormat="1" ht="12.9" customHeight="1" x14ac:dyDescent="0.25">
      <c r="A25" s="20" t="s">
        <v>148</v>
      </c>
      <c r="B25" s="55" t="s">
        <v>57</v>
      </c>
      <c r="C25" s="56">
        <v>17000</v>
      </c>
      <c r="D25" s="56">
        <v>15000</v>
      </c>
      <c r="E25" s="56">
        <v>16000</v>
      </c>
      <c r="F25" s="56">
        <v>15500</v>
      </c>
      <c r="G25" s="56">
        <v>10000</v>
      </c>
      <c r="H25" s="57">
        <v>6000</v>
      </c>
    </row>
    <row r="26" spans="1:8" s="54" customFormat="1" ht="12.9" customHeight="1" x14ac:dyDescent="0.25">
      <c r="A26" s="19" t="s">
        <v>11</v>
      </c>
      <c r="B26" s="58" t="s">
        <v>56</v>
      </c>
      <c r="C26" s="59">
        <v>40566.141799999998</v>
      </c>
      <c r="D26" s="59">
        <v>37241.5334</v>
      </c>
      <c r="E26" s="21">
        <v>44000.703300000001</v>
      </c>
      <c r="F26" s="59">
        <v>51028.68</v>
      </c>
      <c r="G26" s="21">
        <v>58498.109199999999</v>
      </c>
      <c r="H26" s="75">
        <v>34045.473899999997</v>
      </c>
    </row>
    <row r="27" spans="1:8" s="54" customFormat="1" ht="12.9" customHeight="1" x14ac:dyDescent="0.25">
      <c r="A27" s="20" t="s">
        <v>12</v>
      </c>
      <c r="B27" s="55" t="s">
        <v>55</v>
      </c>
      <c r="C27" s="56">
        <v>67608.27</v>
      </c>
      <c r="D27" s="56">
        <v>71719.659899999999</v>
      </c>
      <c r="E27" s="56">
        <v>53086.829400000002</v>
      </c>
      <c r="F27" s="56">
        <v>33640.037400000001</v>
      </c>
      <c r="G27" s="56">
        <v>26185.520799999998</v>
      </c>
      <c r="H27" s="57">
        <v>13347.5555</v>
      </c>
    </row>
    <row r="28" spans="1:8" s="54" customFormat="1" ht="12.9" customHeight="1" x14ac:dyDescent="0.25">
      <c r="A28" s="19" t="s">
        <v>27</v>
      </c>
      <c r="B28" s="58" t="s">
        <v>55</v>
      </c>
      <c r="C28" s="59">
        <v>353283.9167</v>
      </c>
      <c r="D28" s="59">
        <v>411558.25</v>
      </c>
      <c r="E28" s="21">
        <v>529954.75329999998</v>
      </c>
      <c r="F28" s="59">
        <v>437328.76669999998</v>
      </c>
      <c r="G28" s="21">
        <v>361760.38669999997</v>
      </c>
      <c r="H28" s="75">
        <v>275000</v>
      </c>
    </row>
    <row r="29" spans="1:8" s="54" customFormat="1" ht="12.9" customHeight="1" x14ac:dyDescent="0.25">
      <c r="A29" s="20" t="s">
        <v>32</v>
      </c>
      <c r="B29" s="55" t="s">
        <v>54</v>
      </c>
      <c r="C29" s="56">
        <v>0</v>
      </c>
      <c r="D29" s="56">
        <v>0</v>
      </c>
      <c r="E29" s="56">
        <v>0</v>
      </c>
      <c r="F29" s="56">
        <v>0</v>
      </c>
      <c r="G29" s="56">
        <v>0</v>
      </c>
      <c r="H29" s="57">
        <v>0</v>
      </c>
    </row>
    <row r="30" spans="1:8" s="54" customFormat="1" ht="12.9" customHeight="1" x14ac:dyDescent="0.25">
      <c r="A30" s="19" t="s">
        <v>29</v>
      </c>
      <c r="B30" s="58" t="s">
        <v>54</v>
      </c>
      <c r="C30" s="59">
        <v>1287.7453</v>
      </c>
      <c r="D30" s="59">
        <v>748.85329999999999</v>
      </c>
      <c r="E30" s="59">
        <v>710.30259999999998</v>
      </c>
      <c r="F30" s="59">
        <v>500</v>
      </c>
      <c r="G30" s="59">
        <v>500</v>
      </c>
      <c r="H30" s="75">
        <v>1000</v>
      </c>
    </row>
    <row r="31" spans="1:8" s="54" customFormat="1" ht="12.9" customHeight="1" x14ac:dyDescent="0.25">
      <c r="A31" s="20" t="s">
        <v>13</v>
      </c>
      <c r="B31" s="55" t="s">
        <v>55</v>
      </c>
      <c r="C31" s="56">
        <v>513483.13219999999</v>
      </c>
      <c r="D31" s="56">
        <v>471477.93030000001</v>
      </c>
      <c r="E31" s="56">
        <v>400798.83169999998</v>
      </c>
      <c r="F31" s="56">
        <v>298433.93900000001</v>
      </c>
      <c r="G31" s="56">
        <v>214565.62119999999</v>
      </c>
      <c r="H31" s="57">
        <v>80000</v>
      </c>
    </row>
    <row r="32" spans="1:8" s="54" customFormat="1" ht="12.9" customHeight="1" x14ac:dyDescent="0.25">
      <c r="A32" s="19" t="s">
        <v>14</v>
      </c>
      <c r="B32" s="58" t="s">
        <v>55</v>
      </c>
      <c r="C32" s="59">
        <v>922396.76100000006</v>
      </c>
      <c r="D32" s="59">
        <v>926291.36629999999</v>
      </c>
      <c r="E32" s="21">
        <v>696659.18229999999</v>
      </c>
      <c r="F32" s="59">
        <v>272374.57900000003</v>
      </c>
      <c r="G32" s="21">
        <v>246410.47700000001</v>
      </c>
      <c r="H32" s="75">
        <v>74979.777700000006</v>
      </c>
    </row>
    <row r="33" spans="1:8" s="54" customFormat="1" ht="12.9" customHeight="1" x14ac:dyDescent="0.25">
      <c r="A33" s="20" t="s">
        <v>15</v>
      </c>
      <c r="B33" s="55" t="s">
        <v>56</v>
      </c>
      <c r="C33" s="56">
        <v>624740.14500000002</v>
      </c>
      <c r="D33" s="56">
        <v>513956.8382</v>
      </c>
      <c r="E33" s="56">
        <v>496384.83559999999</v>
      </c>
      <c r="F33" s="56">
        <v>422525.38199999998</v>
      </c>
      <c r="G33" s="56">
        <v>415176.14390000002</v>
      </c>
      <c r="H33" s="57">
        <v>350000</v>
      </c>
    </row>
    <row r="34" spans="1:8" s="54" customFormat="1" ht="12.9" customHeight="1" x14ac:dyDescent="0.25">
      <c r="A34" s="19" t="s">
        <v>30</v>
      </c>
      <c r="B34" s="58" t="s">
        <v>57</v>
      </c>
      <c r="C34" s="59">
        <v>746628.66229999997</v>
      </c>
      <c r="D34" s="59">
        <v>343499.66840000002</v>
      </c>
      <c r="E34" s="21">
        <v>827432.22869999998</v>
      </c>
      <c r="F34" s="59">
        <v>731849.38219999999</v>
      </c>
      <c r="G34" s="21">
        <v>702817.57640000002</v>
      </c>
      <c r="H34" s="75">
        <v>342464.17729999998</v>
      </c>
    </row>
    <row r="35" spans="1:8" s="54" customFormat="1" ht="12.9" customHeight="1" x14ac:dyDescent="0.25">
      <c r="A35" s="20" t="s">
        <v>5</v>
      </c>
      <c r="B35" s="55" t="s">
        <v>55</v>
      </c>
      <c r="C35" s="56">
        <v>78800.406600000002</v>
      </c>
      <c r="D35" s="56">
        <v>83732.744999999995</v>
      </c>
      <c r="E35" s="56">
        <v>87629.649099999995</v>
      </c>
      <c r="F35" s="56">
        <v>70077.949500000002</v>
      </c>
      <c r="G35" s="56">
        <v>68592.251000000004</v>
      </c>
      <c r="H35" s="57">
        <v>50000</v>
      </c>
    </row>
    <row r="36" spans="1:8" s="54" customFormat="1" ht="12.9" customHeight="1" x14ac:dyDescent="0.25">
      <c r="A36" s="19" t="s">
        <v>94</v>
      </c>
      <c r="B36" s="58" t="s">
        <v>54</v>
      </c>
      <c r="C36" s="59">
        <v>0</v>
      </c>
      <c r="D36" s="59">
        <v>200</v>
      </c>
      <c r="E36" s="21">
        <v>350</v>
      </c>
      <c r="F36" s="59">
        <v>300</v>
      </c>
      <c r="G36" s="21">
        <v>500</v>
      </c>
      <c r="H36" s="75">
        <v>100</v>
      </c>
    </row>
    <row r="37" spans="1:8" s="54" customFormat="1" ht="12.9" customHeight="1" x14ac:dyDescent="0.25">
      <c r="A37" s="20" t="s">
        <v>140</v>
      </c>
      <c r="B37" s="55" t="s">
        <v>54</v>
      </c>
      <c r="C37" s="56">
        <v>4000</v>
      </c>
      <c r="D37" s="56">
        <v>5000</v>
      </c>
      <c r="E37" s="56">
        <v>1500</v>
      </c>
      <c r="F37" s="56">
        <v>1500</v>
      </c>
      <c r="G37" s="56">
        <v>2000</v>
      </c>
      <c r="H37" s="57">
        <v>3000</v>
      </c>
    </row>
    <row r="38" spans="1:8" s="54" customFormat="1" ht="12.9" customHeight="1" x14ac:dyDescent="0.25">
      <c r="A38" s="19" t="s">
        <v>17</v>
      </c>
      <c r="B38" s="58" t="s">
        <v>55</v>
      </c>
      <c r="C38" s="59">
        <v>1000</v>
      </c>
      <c r="D38" s="59">
        <v>1000</v>
      </c>
      <c r="E38" s="21">
        <v>700</v>
      </c>
      <c r="F38" s="59">
        <v>400</v>
      </c>
      <c r="G38" s="21">
        <v>600</v>
      </c>
      <c r="H38" s="75">
        <v>500</v>
      </c>
    </row>
    <row r="39" spans="1:8" s="54" customFormat="1" ht="12.9" customHeight="1" x14ac:dyDescent="0.25">
      <c r="A39" s="20" t="s">
        <v>18</v>
      </c>
      <c r="B39" s="55" t="s">
        <v>55</v>
      </c>
      <c r="C39" s="56">
        <v>283343.86139999999</v>
      </c>
      <c r="D39" s="56">
        <v>259747.33859999999</v>
      </c>
      <c r="E39" s="56">
        <v>224267.8971</v>
      </c>
      <c r="F39" s="56">
        <v>202324.8855</v>
      </c>
      <c r="G39" s="56">
        <v>144752.7193</v>
      </c>
      <c r="H39" s="57">
        <v>150159.24160000001</v>
      </c>
    </row>
    <row r="40" spans="1:8" s="54" customFormat="1" ht="12.9" customHeight="1" x14ac:dyDescent="0.25">
      <c r="A40" s="19" t="s">
        <v>144</v>
      </c>
      <c r="B40" s="58" t="s">
        <v>55</v>
      </c>
      <c r="C40" s="59">
        <v>125</v>
      </c>
      <c r="D40" s="59">
        <v>250</v>
      </c>
      <c r="E40" s="21">
        <v>125</v>
      </c>
      <c r="F40" s="59">
        <v>201.4</v>
      </c>
      <c r="G40" s="21">
        <v>86.616699999999994</v>
      </c>
      <c r="H40" s="75">
        <v>158.83330000000001</v>
      </c>
    </row>
    <row r="41" spans="1:8" s="54" customFormat="1" ht="12.9" customHeight="1" x14ac:dyDescent="0.25">
      <c r="A41" s="20" t="s">
        <v>19</v>
      </c>
      <c r="B41" s="55" t="s">
        <v>55</v>
      </c>
      <c r="C41" s="56">
        <v>417908.9117</v>
      </c>
      <c r="D41" s="56">
        <v>275000</v>
      </c>
      <c r="E41" s="56">
        <v>250000</v>
      </c>
      <c r="F41" s="56">
        <v>150000</v>
      </c>
      <c r="G41" s="56">
        <v>75000</v>
      </c>
      <c r="H41" s="57">
        <v>65000</v>
      </c>
    </row>
    <row r="42" spans="1:8" s="54" customFormat="1" ht="12.9" customHeight="1" x14ac:dyDescent="0.25">
      <c r="A42" s="19" t="s">
        <v>20</v>
      </c>
      <c r="B42" s="58" t="s">
        <v>55</v>
      </c>
      <c r="C42" s="59">
        <v>13053.9787</v>
      </c>
      <c r="D42" s="59">
        <v>6265.3150999999998</v>
      </c>
      <c r="E42" s="21">
        <v>5112.5177000000003</v>
      </c>
      <c r="F42" s="59">
        <v>7367.6553000000004</v>
      </c>
      <c r="G42" s="21">
        <v>1200</v>
      </c>
      <c r="H42" s="75">
        <v>4000</v>
      </c>
    </row>
    <row r="43" spans="1:8" s="54" customFormat="1" ht="12.9" customHeight="1" x14ac:dyDescent="0.25">
      <c r="A43" s="20" t="s">
        <v>21</v>
      </c>
      <c r="B43" s="55" t="s">
        <v>56</v>
      </c>
      <c r="C43" s="56">
        <v>78233.065900000001</v>
      </c>
      <c r="D43" s="56">
        <v>61413.666700000002</v>
      </c>
      <c r="E43" s="56">
        <v>77545.426699999996</v>
      </c>
      <c r="F43" s="56">
        <v>97328.899900000004</v>
      </c>
      <c r="G43" s="56">
        <v>95411.666599999997</v>
      </c>
      <c r="H43" s="57">
        <v>56565.333299999998</v>
      </c>
    </row>
    <row r="44" spans="1:8" s="54" customFormat="1" ht="12.9" customHeight="1" x14ac:dyDescent="0.25">
      <c r="A44" s="19" t="s">
        <v>22</v>
      </c>
      <c r="B44" s="58" t="s">
        <v>55</v>
      </c>
      <c r="C44" s="59">
        <v>82803.052599999995</v>
      </c>
      <c r="D44" s="59">
        <v>173345.9345</v>
      </c>
      <c r="E44" s="21">
        <v>395908.42609999998</v>
      </c>
      <c r="F44" s="59">
        <v>504410.83380000002</v>
      </c>
      <c r="G44" s="21">
        <v>616298.64619999996</v>
      </c>
      <c r="H44" s="75">
        <v>615000</v>
      </c>
    </row>
    <row r="45" spans="1:8" s="54" customFormat="1" ht="12.9" customHeight="1" x14ac:dyDescent="0.25">
      <c r="A45" s="20" t="s">
        <v>34</v>
      </c>
      <c r="B45" s="55" t="s">
        <v>54</v>
      </c>
      <c r="C45" s="56">
        <v>788.97</v>
      </c>
      <c r="D45" s="56">
        <v>317.80680000000001</v>
      </c>
      <c r="E45" s="56">
        <v>940.64009999999996</v>
      </c>
      <c r="F45" s="56">
        <v>47.700099999999999</v>
      </c>
      <c r="G45" s="56">
        <v>957.84</v>
      </c>
      <c r="H45" s="57">
        <v>903.06659999999999</v>
      </c>
    </row>
    <row r="46" spans="1:8" s="54" customFormat="1" ht="12.9" customHeight="1" x14ac:dyDescent="0.25">
      <c r="A46" s="19" t="s">
        <v>23</v>
      </c>
      <c r="B46" s="58" t="s">
        <v>55</v>
      </c>
      <c r="C46" s="59">
        <v>22813.533299999999</v>
      </c>
      <c r="D46" s="59">
        <v>27032.2916</v>
      </c>
      <c r="E46" s="21">
        <v>20000</v>
      </c>
      <c r="F46" s="59">
        <v>20000</v>
      </c>
      <c r="G46" s="21">
        <v>20000</v>
      </c>
      <c r="H46" s="75">
        <v>25000</v>
      </c>
    </row>
    <row r="47" spans="1:8" s="54" customFormat="1" ht="12.9" customHeight="1" x14ac:dyDescent="0.25">
      <c r="A47" s="20" t="s">
        <v>130</v>
      </c>
      <c r="B47" s="55" t="s">
        <v>54</v>
      </c>
      <c r="C47" s="56">
        <v>4500</v>
      </c>
      <c r="D47" s="56">
        <v>5000</v>
      </c>
      <c r="E47" s="56">
        <v>3500</v>
      </c>
      <c r="F47" s="56">
        <v>2000</v>
      </c>
      <c r="G47" s="56">
        <v>1500</v>
      </c>
      <c r="H47" s="57">
        <v>1500</v>
      </c>
    </row>
    <row r="48" spans="1:8" s="54" customFormat="1" ht="12.9" customHeight="1" x14ac:dyDescent="0.25">
      <c r="A48" s="19" t="s">
        <v>6</v>
      </c>
      <c r="B48" s="58" t="s">
        <v>56</v>
      </c>
      <c r="C48" s="59">
        <v>66139.049899999998</v>
      </c>
      <c r="D48" s="59">
        <v>59466.15</v>
      </c>
      <c r="E48" s="21">
        <v>40461.033300000003</v>
      </c>
      <c r="F48" s="59">
        <v>38044.449999999997</v>
      </c>
      <c r="G48" s="21">
        <v>30820.7834</v>
      </c>
      <c r="H48" s="75">
        <v>95166.649900000004</v>
      </c>
    </row>
    <row r="49" spans="1:8" s="54" customFormat="1" ht="12.9" customHeight="1" x14ac:dyDescent="0.25">
      <c r="A49" s="20" t="s">
        <v>35</v>
      </c>
      <c r="B49" s="55" t="s">
        <v>57</v>
      </c>
      <c r="C49" s="56">
        <v>19942.053100000001</v>
      </c>
      <c r="D49" s="56">
        <v>6939.5411000000004</v>
      </c>
      <c r="E49" s="56">
        <v>10398.0075</v>
      </c>
      <c r="F49" s="56">
        <v>21296.475399999999</v>
      </c>
      <c r="G49" s="56">
        <v>16541.9611</v>
      </c>
      <c r="H49" s="57">
        <v>14248.9822</v>
      </c>
    </row>
    <row r="50" spans="1:8" s="54" customFormat="1" ht="12.9" customHeight="1" x14ac:dyDescent="0.25">
      <c r="A50" s="19" t="s">
        <v>95</v>
      </c>
      <c r="B50" s="58" t="s">
        <v>55</v>
      </c>
      <c r="C50" s="59">
        <v>5284</v>
      </c>
      <c r="D50" s="59">
        <v>4833.05</v>
      </c>
      <c r="E50" s="21">
        <v>16086.6167</v>
      </c>
      <c r="F50" s="59">
        <v>25429.666700000002</v>
      </c>
      <c r="G50" s="21">
        <v>13507.1667</v>
      </c>
      <c r="H50" s="75">
        <v>20000</v>
      </c>
    </row>
    <row r="51" spans="1:8" s="54" customFormat="1" ht="12.9" customHeight="1" x14ac:dyDescent="0.25">
      <c r="A51" s="20" t="s">
        <v>33</v>
      </c>
      <c r="B51" s="55" t="s">
        <v>54</v>
      </c>
      <c r="C51" s="56">
        <v>3000</v>
      </c>
      <c r="D51" s="56">
        <v>5000</v>
      </c>
      <c r="E51" s="56">
        <v>6000</v>
      </c>
      <c r="F51" s="56">
        <v>5000</v>
      </c>
      <c r="G51" s="56">
        <v>10000</v>
      </c>
      <c r="H51" s="57">
        <v>1000</v>
      </c>
    </row>
    <row r="52" spans="1:8" s="54" customFormat="1" ht="12.9" customHeight="1" x14ac:dyDescent="0.25">
      <c r="A52" s="19" t="s">
        <v>36</v>
      </c>
      <c r="B52" s="58" t="s">
        <v>57</v>
      </c>
      <c r="C52" s="59">
        <v>348632</v>
      </c>
      <c r="D52" s="59">
        <v>341628</v>
      </c>
      <c r="E52" s="21">
        <v>463709</v>
      </c>
      <c r="F52" s="59">
        <v>489184</v>
      </c>
      <c r="G52" s="21">
        <v>362219</v>
      </c>
      <c r="H52" s="75">
        <v>378238</v>
      </c>
    </row>
    <row r="53" spans="1:8" s="54" customFormat="1" ht="12.9" customHeight="1" x14ac:dyDescent="0.25">
      <c r="A53" s="20" t="s">
        <v>145</v>
      </c>
      <c r="B53" s="55" t="s">
        <v>55</v>
      </c>
      <c r="C53" s="56">
        <v>0</v>
      </c>
      <c r="D53" s="56">
        <v>0</v>
      </c>
      <c r="E53" s="56">
        <v>0</v>
      </c>
      <c r="F53" s="56">
        <v>0</v>
      </c>
      <c r="G53" s="56">
        <v>0</v>
      </c>
      <c r="H53" s="57">
        <v>0</v>
      </c>
    </row>
    <row r="54" spans="1:8" s="54" customFormat="1" ht="12.9" customHeight="1" x14ac:dyDescent="0.25">
      <c r="A54" s="97" t="s">
        <v>149</v>
      </c>
      <c r="B54" s="98" t="s">
        <v>54</v>
      </c>
      <c r="C54" s="99">
        <v>2300000.0005000001</v>
      </c>
      <c r="D54" s="99">
        <v>2300000.0005000001</v>
      </c>
      <c r="E54" s="99">
        <v>2150000.0005999999</v>
      </c>
      <c r="F54" s="99">
        <v>1800000.0005000001</v>
      </c>
      <c r="G54" s="99">
        <v>1500000.0005000001</v>
      </c>
      <c r="H54" s="100">
        <v>1450000.0003</v>
      </c>
    </row>
    <row r="55" spans="1:8" s="54" customFormat="1" ht="12.9" customHeight="1" x14ac:dyDescent="0.25">
      <c r="A55" s="20" t="s">
        <v>96</v>
      </c>
      <c r="B55" s="55" t="s">
        <v>55</v>
      </c>
      <c r="C55" s="56">
        <v>4000</v>
      </c>
      <c r="D55" s="56">
        <v>2500</v>
      </c>
      <c r="E55" s="56">
        <v>3000</v>
      </c>
      <c r="F55" s="56">
        <v>2500</v>
      </c>
      <c r="G55" s="56">
        <v>3500</v>
      </c>
      <c r="H55" s="57">
        <v>4000</v>
      </c>
    </row>
    <row r="56" spans="1:8" s="54" customFormat="1" ht="12.9" customHeight="1" x14ac:dyDescent="0.25">
      <c r="A56" s="19" t="s">
        <v>24</v>
      </c>
      <c r="B56" s="58" t="s">
        <v>55</v>
      </c>
      <c r="C56" s="59">
        <v>1000</v>
      </c>
      <c r="D56" s="59">
        <v>1500</v>
      </c>
      <c r="E56" s="21">
        <v>800</v>
      </c>
      <c r="F56" s="59">
        <v>1000</v>
      </c>
      <c r="G56" s="21">
        <v>1500</v>
      </c>
      <c r="H56" s="75">
        <v>1000</v>
      </c>
    </row>
    <row r="57" spans="1:8" s="54" customFormat="1" ht="12.9" customHeight="1" x14ac:dyDescent="0.25">
      <c r="A57" s="20" t="s">
        <v>25</v>
      </c>
      <c r="B57" s="55" t="s">
        <v>55</v>
      </c>
      <c r="C57" s="56">
        <v>300</v>
      </c>
      <c r="D57" s="56">
        <v>300</v>
      </c>
      <c r="E57" s="56">
        <v>350</v>
      </c>
      <c r="F57" s="56">
        <v>350</v>
      </c>
      <c r="G57" s="56">
        <v>400</v>
      </c>
      <c r="H57" s="57">
        <v>350</v>
      </c>
    </row>
    <row r="58" spans="1:8" s="89" customFormat="1" ht="5.0999999999999996" customHeight="1" x14ac:dyDescent="0.3">
      <c r="A58" s="195"/>
      <c r="B58" s="196"/>
      <c r="C58" s="197"/>
      <c r="D58" s="197"/>
      <c r="E58" s="197"/>
      <c r="F58" s="197"/>
      <c r="G58" s="197"/>
      <c r="H58" s="198"/>
    </row>
    <row r="59" spans="1:8" ht="14.1" customHeight="1" x14ac:dyDescent="0.3">
      <c r="A59" s="184" t="s">
        <v>133</v>
      </c>
      <c r="B59" s="185"/>
      <c r="C59" s="185">
        <f>+C60+C61+C62</f>
        <v>55291.206400000003</v>
      </c>
      <c r="D59" s="185">
        <f t="shared" ref="D59:G59" si="3">+D60+D61+D62</f>
        <v>64801.747499999998</v>
      </c>
      <c r="E59" s="185">
        <f t="shared" si="3"/>
        <v>64636.343699999998</v>
      </c>
      <c r="F59" s="185">
        <f t="shared" si="3"/>
        <v>47467.602599999998</v>
      </c>
      <c r="G59" s="185">
        <f t="shared" si="3"/>
        <v>39559.366399999999</v>
      </c>
      <c r="H59" s="186">
        <f>+H60+H61+H62</f>
        <v>38065.9274</v>
      </c>
    </row>
    <row r="60" spans="1:8" s="89" customFormat="1" ht="12.9" customHeight="1" x14ac:dyDescent="0.3">
      <c r="A60" s="104" t="s">
        <v>10</v>
      </c>
      <c r="B60" s="55" t="s">
        <v>55</v>
      </c>
      <c r="C60" s="105">
        <v>2114.9906000000001</v>
      </c>
      <c r="D60" s="105">
        <v>2756.9194000000002</v>
      </c>
      <c r="E60" s="105">
        <v>2500</v>
      </c>
      <c r="F60" s="105">
        <v>2000.0001</v>
      </c>
      <c r="G60" s="105">
        <v>2500</v>
      </c>
      <c r="H60" s="106">
        <v>1940.1375</v>
      </c>
    </row>
    <row r="61" spans="1:8" ht="12.9" customHeight="1" x14ac:dyDescent="0.3">
      <c r="A61" s="111" t="s">
        <v>16</v>
      </c>
      <c r="B61" s="112" t="s">
        <v>55</v>
      </c>
      <c r="C61" s="99">
        <v>551.21579999999994</v>
      </c>
      <c r="D61" s="99">
        <v>1049.8280999999999</v>
      </c>
      <c r="E61" s="99">
        <v>1536.3436999999999</v>
      </c>
      <c r="F61" s="99">
        <v>742.60249999999996</v>
      </c>
      <c r="G61" s="99">
        <v>1609.3664000000001</v>
      </c>
      <c r="H61" s="100">
        <v>605.78989999999999</v>
      </c>
    </row>
    <row r="62" spans="1:8" ht="12.9" customHeight="1" x14ac:dyDescent="0.3">
      <c r="A62" s="107" t="s">
        <v>134</v>
      </c>
      <c r="B62" s="108"/>
      <c r="C62" s="109">
        <v>52625</v>
      </c>
      <c r="D62" s="109">
        <v>60995</v>
      </c>
      <c r="E62" s="109">
        <v>60600</v>
      </c>
      <c r="F62" s="109">
        <v>44725</v>
      </c>
      <c r="G62" s="109">
        <v>35450</v>
      </c>
      <c r="H62" s="110">
        <v>35520</v>
      </c>
    </row>
    <row r="63" spans="1:8" ht="4.5" customHeight="1" x14ac:dyDescent="0.3"/>
    <row r="64" spans="1:8" x14ac:dyDescent="0.3">
      <c r="A64" s="187"/>
      <c r="B64" s="187"/>
      <c r="C64" s="187"/>
      <c r="D64" s="187"/>
      <c r="E64" s="187"/>
      <c r="F64" s="187"/>
      <c r="G64" s="187"/>
      <c r="H64" s="187"/>
    </row>
    <row r="65" spans="3:8" x14ac:dyDescent="0.3">
      <c r="C65" s="12"/>
      <c r="D65" s="12"/>
      <c r="E65" s="12"/>
      <c r="F65" s="12"/>
      <c r="G65" s="12"/>
      <c r="H65" s="12"/>
    </row>
    <row r="66" spans="3:8" x14ac:dyDescent="0.3">
      <c r="C66" s="12"/>
      <c r="D66" s="12"/>
      <c r="E66" s="12"/>
      <c r="F66" s="12"/>
      <c r="G66" s="12"/>
      <c r="H66" s="12"/>
    </row>
  </sheetData>
  <mergeCells count="1">
    <mergeCell ref="A13:H13"/>
  </mergeCells>
  <phoneticPr fontId="0" type="noConversion"/>
  <printOptions horizontalCentered="1"/>
  <pageMargins left="0.39370078740157483" right="0.39370078740157483" top="0.39370078740157483" bottom="0.19685039370078741" header="0.39370078740157483" footer="0.39370078740157483"/>
  <pageSetup paperSize="9" scale="95" orientation="portrait" r:id="rId1"/>
  <headerFooter>
    <oddFooter>&amp;L&amp;"-,Regular"Monthly Trade Statistics&amp;R&amp;"-,Regular"© ICO - Statistics on Coffee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1"/>
  <sheetViews>
    <sheetView zoomScaleNormal="100" workbookViewId="0"/>
  </sheetViews>
  <sheetFormatPr defaultColWidth="8.77734375" defaultRowHeight="15" customHeight="1" x14ac:dyDescent="0.3"/>
  <cols>
    <col min="1" max="1" width="23.109375" style="7" customWidth="1"/>
    <col min="2" max="2" width="14.33203125" style="6" customWidth="1"/>
    <col min="3" max="4" width="13.33203125" style="6" bestFit="1" customWidth="1"/>
    <col min="5" max="5" width="12.109375" style="6" bestFit="1" customWidth="1"/>
    <col min="6" max="7" width="13.33203125" style="6" bestFit="1" customWidth="1"/>
    <col min="8" max="8" width="8.77734375" style="7"/>
    <col min="9" max="9" width="11.44140625" style="7" bestFit="1" customWidth="1"/>
    <col min="10" max="11" width="12.6640625" style="7" bestFit="1" customWidth="1"/>
    <col min="12" max="12" width="11.44140625" style="7" bestFit="1" customWidth="1"/>
    <col min="13" max="14" width="12.6640625" style="7" bestFit="1" customWidth="1"/>
    <col min="15" max="16384" width="8.77734375" style="7"/>
  </cols>
  <sheetData>
    <row r="1" spans="1:14" s="49" customFormat="1" ht="12.9" customHeight="1" x14ac:dyDescent="0.3">
      <c r="A1" s="30" t="s">
        <v>38</v>
      </c>
      <c r="B1" s="68"/>
      <c r="C1" s="68"/>
      <c r="D1" s="68"/>
      <c r="E1" s="68"/>
      <c r="F1" s="68"/>
      <c r="G1" s="68"/>
    </row>
    <row r="2" spans="1:14" s="49" customFormat="1" ht="12.9" customHeight="1" x14ac:dyDescent="0.3">
      <c r="B2" s="68"/>
      <c r="C2" s="68"/>
      <c r="D2" s="68"/>
      <c r="E2" s="68"/>
      <c r="F2" s="68"/>
      <c r="G2" s="68"/>
    </row>
    <row r="3" spans="1:14" s="49" customFormat="1" ht="12.9" customHeight="1" x14ac:dyDescent="0.3">
      <c r="A3" s="30" t="s">
        <v>97</v>
      </c>
      <c r="B3" s="68"/>
      <c r="C3" s="68"/>
      <c r="D3" s="68"/>
      <c r="E3" s="68"/>
      <c r="F3" s="68"/>
      <c r="G3" s="68"/>
    </row>
    <row r="4" spans="1:14" s="49" customFormat="1" ht="12.9" customHeight="1" x14ac:dyDescent="0.3">
      <c r="A4" s="167" t="s">
        <v>151</v>
      </c>
      <c r="B4" s="68"/>
      <c r="C4" s="68"/>
      <c r="D4" s="68"/>
      <c r="E4" s="68"/>
      <c r="F4" s="68"/>
      <c r="G4" s="68"/>
    </row>
    <row r="5" spans="1:14" s="49" customFormat="1" ht="12.9" customHeight="1" x14ac:dyDescent="0.3">
      <c r="A5" s="30"/>
      <c r="B5" s="68"/>
      <c r="C5" s="68"/>
      <c r="D5" s="68"/>
      <c r="E5" s="68"/>
      <c r="F5" s="68"/>
      <c r="G5" s="68"/>
    </row>
    <row r="6" spans="1:14" s="49" customFormat="1" ht="12.9" customHeight="1" x14ac:dyDescent="0.3">
      <c r="A6" s="32" t="s">
        <v>50</v>
      </c>
      <c r="B6" s="68"/>
      <c r="C6" s="68"/>
      <c r="D6" s="68"/>
      <c r="E6" s="68"/>
      <c r="F6" s="68"/>
      <c r="G6" s="68"/>
    </row>
    <row r="7" spans="1:14" s="11" customFormat="1" ht="12" customHeight="1" x14ac:dyDescent="0.3">
      <c r="A7" s="168"/>
      <c r="B7" s="117"/>
      <c r="C7" s="118">
        <v>43374</v>
      </c>
      <c r="D7" s="118">
        <v>43344</v>
      </c>
      <c r="E7" s="117"/>
      <c r="F7" s="118">
        <v>43009</v>
      </c>
      <c r="G7" s="119">
        <v>42979</v>
      </c>
    </row>
    <row r="8" spans="1:14" s="11" customFormat="1" ht="12" customHeight="1" x14ac:dyDescent="0.3">
      <c r="A8" s="169"/>
      <c r="B8" s="122">
        <v>43678</v>
      </c>
      <c r="C8" s="121" t="s">
        <v>152</v>
      </c>
      <c r="D8" s="121" t="s">
        <v>152</v>
      </c>
      <c r="E8" s="122">
        <v>43313</v>
      </c>
      <c r="F8" s="121" t="s">
        <v>153</v>
      </c>
      <c r="G8" s="170" t="s">
        <v>153</v>
      </c>
    </row>
    <row r="9" spans="1:14" s="11" customFormat="1" ht="12" customHeight="1" x14ac:dyDescent="0.3">
      <c r="A9" s="171"/>
      <c r="B9" s="124"/>
      <c r="C9" s="124"/>
      <c r="D9" s="124"/>
      <c r="E9" s="124"/>
      <c r="F9" s="124"/>
      <c r="G9" s="126"/>
    </row>
    <row r="10" spans="1:14" ht="12" customHeight="1" x14ac:dyDescent="0.3">
      <c r="A10" s="14"/>
      <c r="B10" s="15"/>
      <c r="C10" s="15"/>
      <c r="D10" s="15"/>
      <c r="E10" s="15"/>
      <c r="F10" s="15"/>
      <c r="G10" s="16"/>
    </row>
    <row r="11" spans="1:14" ht="15" customHeight="1" x14ac:dyDescent="0.3">
      <c r="A11" s="172" t="s">
        <v>58</v>
      </c>
      <c r="B11" s="173">
        <v>10907194</v>
      </c>
      <c r="C11" s="173">
        <v>125482221</v>
      </c>
      <c r="D11" s="173">
        <v>135513985</v>
      </c>
      <c r="E11" s="173">
        <v>10802268</v>
      </c>
      <c r="F11" s="173">
        <v>117998754</v>
      </c>
      <c r="G11" s="174">
        <v>128440740</v>
      </c>
      <c r="I11" s="194"/>
      <c r="J11" s="194"/>
      <c r="K11" s="194"/>
      <c r="L11" s="194"/>
      <c r="M11" s="194"/>
      <c r="N11" s="194"/>
    </row>
    <row r="12" spans="1:14" ht="12" customHeight="1" x14ac:dyDescent="0.3">
      <c r="A12" s="19"/>
      <c r="B12" s="175"/>
      <c r="C12" s="175"/>
      <c r="D12" s="175"/>
      <c r="E12" s="175"/>
      <c r="F12" s="175"/>
      <c r="G12" s="176"/>
    </row>
    <row r="13" spans="1:14" s="60" customFormat="1" ht="15" customHeight="1" x14ac:dyDescent="0.3">
      <c r="A13" s="177" t="s">
        <v>138</v>
      </c>
      <c r="B13" s="178">
        <v>6519023</v>
      </c>
      <c r="C13" s="178">
        <v>79485916</v>
      </c>
      <c r="D13" s="178">
        <v>86082379</v>
      </c>
      <c r="E13" s="178">
        <v>7021302</v>
      </c>
      <c r="F13" s="178">
        <v>76177005</v>
      </c>
      <c r="G13" s="179">
        <v>82957237</v>
      </c>
    </row>
    <row r="14" spans="1:14" ht="15" customHeight="1" x14ac:dyDescent="0.3">
      <c r="A14" s="61" t="s">
        <v>103</v>
      </c>
      <c r="B14" s="21"/>
      <c r="C14" s="21"/>
      <c r="D14" s="21"/>
      <c r="E14" s="21"/>
      <c r="F14" s="21"/>
      <c r="G14" s="18"/>
    </row>
    <row r="15" spans="1:14" ht="15" customHeight="1" x14ac:dyDescent="0.3">
      <c r="A15" s="62" t="s">
        <v>104</v>
      </c>
      <c r="B15" s="63"/>
      <c r="C15" s="63"/>
      <c r="D15" s="63"/>
      <c r="E15" s="63"/>
      <c r="F15" s="63"/>
      <c r="G15" s="64"/>
    </row>
    <row r="16" spans="1:14" ht="15" customHeight="1" x14ac:dyDescent="0.3">
      <c r="A16" s="61" t="s">
        <v>105</v>
      </c>
      <c r="B16" s="21"/>
      <c r="C16" s="21"/>
      <c r="D16" s="21"/>
      <c r="E16" s="21"/>
      <c r="F16" s="21"/>
      <c r="G16" s="18"/>
    </row>
    <row r="17" spans="1:7" ht="15" customHeight="1" x14ac:dyDescent="0.3">
      <c r="A17" s="84" t="s">
        <v>135</v>
      </c>
      <c r="B17" s="77"/>
      <c r="C17" s="77"/>
      <c r="D17" s="77"/>
      <c r="E17" s="77"/>
      <c r="F17" s="77"/>
      <c r="G17" s="78"/>
    </row>
    <row r="18" spans="1:7" ht="15" customHeight="1" x14ac:dyDescent="0.3">
      <c r="A18" s="76" t="s">
        <v>106</v>
      </c>
      <c r="B18" s="79"/>
      <c r="C18" s="79"/>
      <c r="D18" s="79"/>
      <c r="E18" s="79"/>
      <c r="F18" s="79"/>
      <c r="G18" s="80"/>
    </row>
    <row r="19" spans="1:7" ht="15" customHeight="1" x14ac:dyDescent="0.3">
      <c r="A19" s="81" t="s">
        <v>107</v>
      </c>
      <c r="B19" s="77"/>
      <c r="C19" s="77"/>
      <c r="D19" s="77"/>
      <c r="E19" s="77"/>
      <c r="F19" s="77"/>
      <c r="G19" s="78"/>
    </row>
    <row r="20" spans="1:7" ht="15" customHeight="1" x14ac:dyDescent="0.3">
      <c r="A20" s="76" t="s">
        <v>108</v>
      </c>
      <c r="B20" s="79"/>
      <c r="C20" s="79"/>
      <c r="D20" s="79"/>
      <c r="E20" s="79"/>
      <c r="F20" s="79"/>
      <c r="G20" s="80"/>
    </row>
    <row r="21" spans="1:7" ht="15" customHeight="1" x14ac:dyDescent="0.3">
      <c r="A21" s="81" t="s">
        <v>109</v>
      </c>
      <c r="B21" s="77"/>
      <c r="C21" s="77"/>
      <c r="D21" s="77"/>
      <c r="E21" s="77"/>
      <c r="F21" s="77"/>
      <c r="G21" s="78"/>
    </row>
    <row r="22" spans="1:7" ht="15" customHeight="1" x14ac:dyDescent="0.3">
      <c r="A22" s="76" t="s">
        <v>110</v>
      </c>
      <c r="B22" s="79"/>
      <c r="C22" s="79"/>
      <c r="D22" s="79"/>
      <c r="E22" s="79"/>
      <c r="F22" s="79"/>
      <c r="G22" s="80"/>
    </row>
    <row r="23" spans="1:7" ht="15" customHeight="1" x14ac:dyDescent="0.3">
      <c r="A23" s="81" t="s">
        <v>111</v>
      </c>
      <c r="B23" s="77"/>
      <c r="C23" s="77"/>
      <c r="D23" s="77"/>
      <c r="E23" s="77"/>
      <c r="F23" s="77"/>
      <c r="G23" s="78"/>
    </row>
    <row r="24" spans="1:7" ht="15" customHeight="1" x14ac:dyDescent="0.3">
      <c r="A24" s="76" t="s">
        <v>112</v>
      </c>
      <c r="B24" s="79"/>
      <c r="C24" s="79"/>
      <c r="D24" s="79"/>
      <c r="E24" s="79"/>
      <c r="F24" s="79"/>
      <c r="G24" s="80"/>
    </row>
    <row r="25" spans="1:7" ht="15" customHeight="1" x14ac:dyDescent="0.3">
      <c r="A25" s="81" t="s">
        <v>113</v>
      </c>
      <c r="B25" s="77"/>
      <c r="C25" s="77"/>
      <c r="D25" s="77"/>
      <c r="E25" s="77"/>
      <c r="F25" s="77"/>
      <c r="G25" s="78"/>
    </row>
    <row r="26" spans="1:7" ht="15" customHeight="1" x14ac:dyDescent="0.3">
      <c r="A26" s="76" t="s">
        <v>114</v>
      </c>
      <c r="B26" s="79"/>
      <c r="C26" s="79"/>
      <c r="D26" s="79"/>
      <c r="E26" s="79"/>
      <c r="F26" s="79"/>
      <c r="G26" s="80"/>
    </row>
    <row r="27" spans="1:7" ht="15" customHeight="1" x14ac:dyDescent="0.3">
      <c r="A27" s="81" t="s">
        <v>115</v>
      </c>
      <c r="B27" s="77"/>
      <c r="C27" s="77"/>
      <c r="D27" s="77"/>
      <c r="E27" s="77"/>
      <c r="F27" s="77"/>
      <c r="G27" s="78"/>
    </row>
    <row r="28" spans="1:7" ht="15" customHeight="1" x14ac:dyDescent="0.3">
      <c r="A28" s="76" t="s">
        <v>116</v>
      </c>
      <c r="B28" s="79"/>
      <c r="C28" s="79"/>
      <c r="D28" s="79"/>
      <c r="E28" s="79"/>
      <c r="F28" s="79"/>
      <c r="G28" s="80"/>
    </row>
    <row r="29" spans="1:7" ht="15" customHeight="1" x14ac:dyDescent="0.3">
      <c r="A29" s="81" t="s">
        <v>117</v>
      </c>
      <c r="B29" s="77"/>
      <c r="C29" s="77"/>
      <c r="D29" s="77"/>
      <c r="E29" s="77"/>
      <c r="F29" s="77"/>
      <c r="G29" s="78"/>
    </row>
    <row r="30" spans="1:7" ht="15" customHeight="1" x14ac:dyDescent="0.3">
      <c r="A30" s="76" t="s">
        <v>118</v>
      </c>
      <c r="B30" s="79"/>
      <c r="C30" s="79"/>
      <c r="D30" s="79"/>
      <c r="E30" s="79"/>
      <c r="F30" s="79"/>
      <c r="G30" s="80"/>
    </row>
    <row r="31" spans="1:7" ht="15" customHeight="1" x14ac:dyDescent="0.3">
      <c r="A31" s="81" t="s">
        <v>119</v>
      </c>
      <c r="B31" s="77"/>
      <c r="C31" s="77"/>
      <c r="D31" s="77"/>
      <c r="E31" s="77"/>
      <c r="F31" s="77"/>
      <c r="G31" s="78"/>
    </row>
    <row r="32" spans="1:7" ht="15" customHeight="1" x14ac:dyDescent="0.3">
      <c r="A32" s="76" t="s">
        <v>120</v>
      </c>
      <c r="B32" s="79"/>
      <c r="C32" s="79"/>
      <c r="D32" s="79"/>
      <c r="E32" s="79"/>
      <c r="F32" s="79"/>
      <c r="G32" s="80"/>
    </row>
    <row r="33" spans="1:7" ht="15" customHeight="1" x14ac:dyDescent="0.3">
      <c r="A33" s="81" t="s">
        <v>121</v>
      </c>
      <c r="B33" s="77"/>
      <c r="C33" s="77"/>
      <c r="D33" s="77"/>
      <c r="E33" s="77"/>
      <c r="F33" s="77"/>
      <c r="G33" s="78"/>
    </row>
    <row r="34" spans="1:7" ht="15" customHeight="1" x14ac:dyDescent="0.3">
      <c r="A34" s="76" t="s">
        <v>122</v>
      </c>
      <c r="B34" s="79"/>
      <c r="C34" s="79"/>
      <c r="D34" s="79"/>
      <c r="E34" s="79"/>
      <c r="F34" s="79"/>
      <c r="G34" s="80"/>
    </row>
    <row r="35" spans="1:7" ht="15" customHeight="1" x14ac:dyDescent="0.3">
      <c r="A35" s="81" t="s">
        <v>123</v>
      </c>
      <c r="B35" s="77"/>
      <c r="C35" s="77"/>
      <c r="D35" s="77"/>
      <c r="E35" s="77"/>
      <c r="F35" s="77"/>
      <c r="G35" s="78"/>
    </row>
    <row r="36" spans="1:7" ht="15" customHeight="1" x14ac:dyDescent="0.3">
      <c r="A36" s="76" t="s">
        <v>124</v>
      </c>
      <c r="B36" s="79"/>
      <c r="C36" s="79"/>
      <c r="D36" s="79"/>
      <c r="E36" s="79"/>
      <c r="F36" s="79"/>
      <c r="G36" s="80"/>
    </row>
    <row r="37" spans="1:7" ht="15" customHeight="1" x14ac:dyDescent="0.3">
      <c r="A37" s="81" t="s">
        <v>125</v>
      </c>
      <c r="B37" s="77"/>
      <c r="C37" s="77"/>
      <c r="D37" s="77"/>
      <c r="E37" s="77"/>
      <c r="F37" s="77"/>
      <c r="G37" s="78"/>
    </row>
    <row r="38" spans="1:7" ht="15" customHeight="1" x14ac:dyDescent="0.3">
      <c r="A38" s="76" t="s">
        <v>126</v>
      </c>
      <c r="B38" s="79"/>
      <c r="C38" s="79"/>
      <c r="D38" s="79"/>
      <c r="E38" s="79"/>
      <c r="F38" s="79"/>
      <c r="G38" s="80"/>
    </row>
    <row r="39" spans="1:7" ht="15" customHeight="1" x14ac:dyDescent="0.3">
      <c r="A39" s="81" t="s">
        <v>127</v>
      </c>
      <c r="B39" s="77"/>
      <c r="C39" s="77"/>
      <c r="D39" s="77"/>
      <c r="E39" s="77"/>
      <c r="F39" s="77"/>
      <c r="G39" s="78"/>
    </row>
    <row r="40" spans="1:7" ht="15" customHeight="1" x14ac:dyDescent="0.3">
      <c r="A40" s="76" t="s">
        <v>128</v>
      </c>
      <c r="B40" s="79"/>
      <c r="C40" s="79"/>
      <c r="D40" s="79"/>
      <c r="E40" s="79"/>
      <c r="F40" s="79"/>
      <c r="G40" s="80"/>
    </row>
    <row r="41" spans="1:7" ht="15" customHeight="1" x14ac:dyDescent="0.3">
      <c r="A41" s="81" t="s">
        <v>129</v>
      </c>
      <c r="B41" s="77"/>
      <c r="C41" s="77"/>
      <c r="D41" s="77"/>
      <c r="E41" s="77"/>
      <c r="F41" s="77"/>
      <c r="G41" s="78"/>
    </row>
    <row r="42" spans="1:7" ht="12" customHeight="1" x14ac:dyDescent="0.3">
      <c r="A42" s="76"/>
      <c r="B42" s="79"/>
      <c r="C42" s="79"/>
      <c r="D42" s="79"/>
      <c r="E42" s="79"/>
      <c r="F42" s="79"/>
      <c r="G42" s="80"/>
    </row>
    <row r="43" spans="1:7" ht="15" customHeight="1" x14ac:dyDescent="0.3">
      <c r="A43" s="83" t="s">
        <v>1</v>
      </c>
      <c r="B43" s="77">
        <v>676480</v>
      </c>
      <c r="C43" s="77">
        <v>7562052</v>
      </c>
      <c r="D43" s="77">
        <v>8093912</v>
      </c>
      <c r="E43" s="77">
        <v>691419</v>
      </c>
      <c r="F43" s="77">
        <v>6806574</v>
      </c>
      <c r="G43" s="78">
        <v>7414029</v>
      </c>
    </row>
    <row r="44" spans="1:7" ht="15" customHeight="1" x14ac:dyDescent="0.3">
      <c r="A44" s="82" t="s">
        <v>2</v>
      </c>
      <c r="B44" s="79">
        <v>76241</v>
      </c>
      <c r="C44" s="79">
        <v>734944</v>
      </c>
      <c r="D44" s="79">
        <v>793795</v>
      </c>
      <c r="E44" s="79">
        <v>83227</v>
      </c>
      <c r="F44" s="79">
        <v>677571</v>
      </c>
      <c r="G44" s="80">
        <v>740719</v>
      </c>
    </row>
    <row r="45" spans="1:7" ht="15" customHeight="1" x14ac:dyDescent="0.3">
      <c r="A45" s="83" t="s">
        <v>142</v>
      </c>
      <c r="B45" s="77">
        <v>534200</v>
      </c>
      <c r="C45" s="77">
        <v>5270414</v>
      </c>
      <c r="D45" s="77">
        <v>5726519</v>
      </c>
      <c r="E45" s="77">
        <v>389883</v>
      </c>
      <c r="F45" s="77">
        <v>4876248</v>
      </c>
      <c r="G45" s="78">
        <v>5322740</v>
      </c>
    </row>
    <row r="46" spans="1:7" ht="15" customHeight="1" x14ac:dyDescent="0.3">
      <c r="A46" s="82" t="s">
        <v>3</v>
      </c>
      <c r="B46" s="79">
        <v>271085</v>
      </c>
      <c r="C46" s="79">
        <v>2865896</v>
      </c>
      <c r="D46" s="79">
        <v>3065380</v>
      </c>
      <c r="E46" s="79">
        <v>231026</v>
      </c>
      <c r="F46" s="79">
        <v>2873505</v>
      </c>
      <c r="G46" s="80">
        <v>3095052</v>
      </c>
    </row>
    <row r="47" spans="1:7" ht="15" customHeight="1" x14ac:dyDescent="0.3">
      <c r="A47" s="83" t="s">
        <v>102</v>
      </c>
      <c r="B47" s="77">
        <v>60000</v>
      </c>
      <c r="C47" s="77">
        <v>498029</v>
      </c>
      <c r="D47" s="77">
        <v>549029</v>
      </c>
      <c r="E47" s="77">
        <v>41700</v>
      </c>
      <c r="F47" s="77">
        <v>465968</v>
      </c>
      <c r="G47" s="78">
        <v>536566</v>
      </c>
    </row>
    <row r="48" spans="1:7" ht="15" customHeight="1" x14ac:dyDescent="0.3">
      <c r="A48" s="101" t="s">
        <v>59</v>
      </c>
      <c r="B48" s="102">
        <v>2770165</v>
      </c>
      <c r="C48" s="102">
        <v>29064969</v>
      </c>
      <c r="D48" s="102">
        <v>31202970</v>
      </c>
      <c r="E48" s="102">
        <v>2343709</v>
      </c>
      <c r="F48" s="102">
        <v>26121884</v>
      </c>
      <c r="G48" s="103">
        <v>28374397</v>
      </c>
    </row>
    <row r="49" spans="1:7" ht="5.4" customHeight="1" x14ac:dyDescent="0.3">
      <c r="B49" s="12"/>
      <c r="C49" s="12"/>
      <c r="D49" s="12"/>
      <c r="E49" s="12"/>
      <c r="F49" s="12"/>
      <c r="G49" s="12"/>
    </row>
    <row r="50" spans="1:7" ht="15" customHeight="1" x14ac:dyDescent="0.3">
      <c r="A50" s="7" t="s">
        <v>143</v>
      </c>
    </row>
    <row r="51" spans="1:7" ht="15" customHeight="1" x14ac:dyDescent="0.3">
      <c r="A51" s="54" t="s">
        <v>136</v>
      </c>
    </row>
  </sheetData>
  <phoneticPr fontId="0" type="noConversion"/>
  <printOptions horizontalCentered="1"/>
  <pageMargins left="0.59055118110236227" right="0.59055118110236227" top="0.78740157480314965" bottom="0.51181102362204722" header="0.39370078740157483" footer="0.39370078740157483"/>
  <pageSetup paperSize="9" orientation="portrait" r:id="rId1"/>
  <headerFooter>
    <oddFooter xml:space="preserve">&amp;L&amp;"-,Regular"Monthly Trade Statistics &amp;R&amp;"-,Regular"© ICO - Statistics  on Coffee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9"/>
  <sheetViews>
    <sheetView workbookViewId="0"/>
  </sheetViews>
  <sheetFormatPr defaultColWidth="8.77734375" defaultRowHeight="15" customHeight="1" x14ac:dyDescent="0.3"/>
  <cols>
    <col min="1" max="1" width="23.109375" style="7" customWidth="1"/>
    <col min="2" max="7" width="12.33203125" style="6" customWidth="1"/>
    <col min="8" max="8" width="8.77734375" style="7"/>
    <col min="9" max="14" width="11.44140625" style="7" bestFit="1" customWidth="1"/>
    <col min="15" max="16384" width="8.77734375" style="7"/>
  </cols>
  <sheetData>
    <row r="1" spans="1:14" ht="12.9" customHeight="1" x14ac:dyDescent="0.3">
      <c r="A1" s="30" t="s">
        <v>39</v>
      </c>
      <c r="B1" s="68"/>
      <c r="C1" s="68"/>
      <c r="D1" s="68"/>
      <c r="E1" s="68"/>
    </row>
    <row r="2" spans="1:14" ht="12.9" customHeight="1" x14ac:dyDescent="0.3">
      <c r="A2" s="49"/>
      <c r="B2" s="68"/>
      <c r="C2" s="68"/>
      <c r="D2" s="68"/>
      <c r="E2" s="68"/>
    </row>
    <row r="3" spans="1:14" ht="12.9" customHeight="1" x14ac:dyDescent="0.3">
      <c r="A3" s="30" t="s">
        <v>97</v>
      </c>
      <c r="B3" s="68"/>
      <c r="C3" s="68"/>
      <c r="D3" s="68"/>
      <c r="E3" s="68"/>
    </row>
    <row r="4" spans="1:14" ht="12.9" customHeight="1" x14ac:dyDescent="0.3">
      <c r="A4" s="50" t="s">
        <v>154</v>
      </c>
      <c r="B4" s="68"/>
      <c r="C4" s="68"/>
      <c r="D4" s="68"/>
      <c r="E4" s="68"/>
    </row>
    <row r="5" spans="1:14" ht="12.9" customHeight="1" x14ac:dyDescent="0.3">
      <c r="A5" s="30"/>
      <c r="B5" s="68"/>
      <c r="C5" s="68"/>
      <c r="D5" s="68"/>
      <c r="E5" s="68"/>
    </row>
    <row r="6" spans="1:14" ht="12.9" customHeight="1" x14ac:dyDescent="0.3">
      <c r="A6" s="30" t="s">
        <v>50</v>
      </c>
      <c r="B6" s="68"/>
      <c r="C6" s="68"/>
      <c r="D6" s="68"/>
      <c r="E6" s="68"/>
    </row>
    <row r="7" spans="1:14" ht="15" customHeight="1" x14ac:dyDescent="0.3">
      <c r="A7" s="180"/>
      <c r="B7" s="181">
        <v>43525</v>
      </c>
      <c r="C7" s="181">
        <f>+B7+32</f>
        <v>43557</v>
      </c>
      <c r="D7" s="181">
        <f t="shared" ref="D7" si="0">+C7+32</f>
        <v>43589</v>
      </c>
      <c r="E7" s="181">
        <f>+D7+32</f>
        <v>43621</v>
      </c>
      <c r="F7" s="181">
        <f>+E7+32</f>
        <v>43653</v>
      </c>
      <c r="G7" s="182">
        <f>+F7+32</f>
        <v>43685</v>
      </c>
    </row>
    <row r="8" spans="1:14" ht="15" customHeight="1" x14ac:dyDescent="0.3">
      <c r="A8" s="14"/>
      <c r="B8" s="15"/>
      <c r="C8" s="15"/>
      <c r="D8" s="15"/>
      <c r="E8" s="15"/>
      <c r="F8" s="15"/>
      <c r="G8" s="16"/>
    </row>
    <row r="9" spans="1:14" ht="15" customHeight="1" x14ac:dyDescent="0.3">
      <c r="A9" s="172" t="s">
        <v>58</v>
      </c>
      <c r="B9" s="173">
        <v>11288737</v>
      </c>
      <c r="C9" s="173">
        <v>11817834</v>
      </c>
      <c r="D9" s="173">
        <v>12420517</v>
      </c>
      <c r="E9" s="173">
        <v>11048269</v>
      </c>
      <c r="F9" s="173">
        <v>12664378</v>
      </c>
      <c r="G9" s="174">
        <v>10907194</v>
      </c>
      <c r="I9" s="194"/>
      <c r="J9" s="194"/>
      <c r="K9" s="194"/>
      <c r="L9" s="194"/>
      <c r="M9" s="194"/>
      <c r="N9" s="194"/>
    </row>
    <row r="10" spans="1:14" ht="15" customHeight="1" x14ac:dyDescent="0.3">
      <c r="A10" s="19"/>
      <c r="B10" s="175"/>
      <c r="C10" s="175"/>
      <c r="D10" s="175"/>
      <c r="E10" s="175"/>
      <c r="F10" s="175"/>
      <c r="G10" s="176"/>
    </row>
    <row r="11" spans="1:14" s="60" customFormat="1" ht="15" customHeight="1" x14ac:dyDescent="0.3">
      <c r="A11" s="177" t="s">
        <v>138</v>
      </c>
      <c r="B11" s="178">
        <v>7080775</v>
      </c>
      <c r="C11" s="178">
        <v>7472282</v>
      </c>
      <c r="D11" s="178">
        <v>7690735</v>
      </c>
      <c r="E11" s="178">
        <v>6844906</v>
      </c>
      <c r="F11" s="178">
        <v>8185820</v>
      </c>
      <c r="G11" s="179">
        <v>6519023</v>
      </c>
    </row>
    <row r="12" spans="1:14" ht="15" customHeight="1" x14ac:dyDescent="0.3">
      <c r="A12" s="65" t="s">
        <v>66</v>
      </c>
      <c r="B12" s="21"/>
      <c r="C12" s="21"/>
      <c r="D12" s="21"/>
      <c r="E12" s="21"/>
      <c r="F12" s="21"/>
      <c r="G12" s="18"/>
    </row>
    <row r="13" spans="1:14" ht="15" customHeight="1" x14ac:dyDescent="0.3">
      <c r="A13" s="66" t="s">
        <v>67</v>
      </c>
      <c r="B13" s="63"/>
      <c r="C13" s="63"/>
      <c r="D13" s="63"/>
      <c r="E13" s="63"/>
      <c r="F13" s="63"/>
      <c r="G13" s="64"/>
    </row>
    <row r="14" spans="1:14" ht="15" customHeight="1" x14ac:dyDescent="0.3">
      <c r="A14" s="65" t="s">
        <v>68</v>
      </c>
      <c r="B14" s="21"/>
      <c r="C14" s="21"/>
      <c r="D14" s="21"/>
      <c r="E14" s="21"/>
      <c r="F14" s="21"/>
      <c r="G14" s="18"/>
    </row>
    <row r="15" spans="1:14" ht="15" customHeight="1" x14ac:dyDescent="0.3">
      <c r="A15" s="84" t="s">
        <v>135</v>
      </c>
      <c r="B15" s="77"/>
      <c r="C15" s="77"/>
      <c r="D15" s="77"/>
      <c r="E15" s="77"/>
      <c r="F15" s="77"/>
      <c r="G15" s="78"/>
    </row>
    <row r="16" spans="1:14" ht="15" customHeight="1" x14ac:dyDescent="0.3">
      <c r="A16" s="82" t="s">
        <v>69</v>
      </c>
      <c r="B16" s="79"/>
      <c r="C16" s="79"/>
      <c r="D16" s="79"/>
      <c r="E16" s="79"/>
      <c r="F16" s="79"/>
      <c r="G16" s="80"/>
    </row>
    <row r="17" spans="1:7" ht="15" customHeight="1" x14ac:dyDescent="0.3">
      <c r="A17" s="83" t="s">
        <v>70</v>
      </c>
      <c r="B17" s="77"/>
      <c r="C17" s="77"/>
      <c r="D17" s="77"/>
      <c r="E17" s="77"/>
      <c r="F17" s="77"/>
      <c r="G17" s="78"/>
    </row>
    <row r="18" spans="1:7" ht="15" customHeight="1" x14ac:dyDescent="0.3">
      <c r="A18" s="82" t="s">
        <v>71</v>
      </c>
      <c r="B18" s="79"/>
      <c r="C18" s="79"/>
      <c r="D18" s="79"/>
      <c r="E18" s="79"/>
      <c r="F18" s="79"/>
      <c r="G18" s="80"/>
    </row>
    <row r="19" spans="1:7" ht="15" customHeight="1" x14ac:dyDescent="0.3">
      <c r="A19" s="83" t="s">
        <v>72</v>
      </c>
      <c r="B19" s="77"/>
      <c r="C19" s="77"/>
      <c r="D19" s="77"/>
      <c r="E19" s="77"/>
      <c r="F19" s="77"/>
      <c r="G19" s="78"/>
    </row>
    <row r="20" spans="1:7" ht="15" customHeight="1" x14ac:dyDescent="0.3">
      <c r="A20" s="82" t="s">
        <v>73</v>
      </c>
      <c r="B20" s="79"/>
      <c r="C20" s="79"/>
      <c r="D20" s="79"/>
      <c r="E20" s="79"/>
      <c r="F20" s="79"/>
      <c r="G20" s="80"/>
    </row>
    <row r="21" spans="1:7" ht="15" customHeight="1" x14ac:dyDescent="0.3">
      <c r="A21" s="83" t="s">
        <v>74</v>
      </c>
      <c r="B21" s="77"/>
      <c r="C21" s="77"/>
      <c r="D21" s="77"/>
      <c r="E21" s="77"/>
      <c r="F21" s="77"/>
      <c r="G21" s="78"/>
    </row>
    <row r="22" spans="1:7" ht="15" customHeight="1" x14ac:dyDescent="0.3">
      <c r="A22" s="82" t="s">
        <v>75</v>
      </c>
      <c r="B22" s="79"/>
      <c r="C22" s="79"/>
      <c r="D22" s="79"/>
      <c r="E22" s="79"/>
      <c r="F22" s="79"/>
      <c r="G22" s="80"/>
    </row>
    <row r="23" spans="1:7" ht="15" customHeight="1" x14ac:dyDescent="0.3">
      <c r="A23" s="83" t="s">
        <v>76</v>
      </c>
      <c r="B23" s="77"/>
      <c r="C23" s="77"/>
      <c r="D23" s="77"/>
      <c r="E23" s="77"/>
      <c r="F23" s="77"/>
      <c r="G23" s="78"/>
    </row>
    <row r="24" spans="1:7" ht="15" customHeight="1" x14ac:dyDescent="0.3">
      <c r="A24" s="82" t="s">
        <v>77</v>
      </c>
      <c r="B24" s="79"/>
      <c r="C24" s="79"/>
      <c r="D24" s="79"/>
      <c r="E24" s="79"/>
      <c r="F24" s="79"/>
      <c r="G24" s="80"/>
    </row>
    <row r="25" spans="1:7" ht="15" customHeight="1" x14ac:dyDescent="0.3">
      <c r="A25" s="83" t="s">
        <v>78</v>
      </c>
      <c r="B25" s="77"/>
      <c r="C25" s="77"/>
      <c r="D25" s="77"/>
      <c r="E25" s="77"/>
      <c r="F25" s="77"/>
      <c r="G25" s="78"/>
    </row>
    <row r="26" spans="1:7" ht="15" customHeight="1" x14ac:dyDescent="0.3">
      <c r="A26" s="82" t="s">
        <v>79</v>
      </c>
      <c r="B26" s="79"/>
      <c r="C26" s="79"/>
      <c r="D26" s="79"/>
      <c r="E26" s="79"/>
      <c r="F26" s="79"/>
      <c r="G26" s="80"/>
    </row>
    <row r="27" spans="1:7" ht="15" customHeight="1" x14ac:dyDescent="0.3">
      <c r="A27" s="83" t="s">
        <v>80</v>
      </c>
      <c r="B27" s="77"/>
      <c r="C27" s="77"/>
      <c r="D27" s="77"/>
      <c r="E27" s="77"/>
      <c r="F27" s="77"/>
      <c r="G27" s="78"/>
    </row>
    <row r="28" spans="1:7" ht="15" customHeight="1" x14ac:dyDescent="0.3">
      <c r="A28" s="82" t="s">
        <v>81</v>
      </c>
      <c r="B28" s="79"/>
      <c r="C28" s="79"/>
      <c r="D28" s="79"/>
      <c r="E28" s="79"/>
      <c r="F28" s="79"/>
      <c r="G28" s="80"/>
    </row>
    <row r="29" spans="1:7" ht="15" customHeight="1" x14ac:dyDescent="0.3">
      <c r="A29" s="83" t="s">
        <v>82</v>
      </c>
      <c r="B29" s="77"/>
      <c r="C29" s="77"/>
      <c r="D29" s="77"/>
      <c r="E29" s="77"/>
      <c r="F29" s="77"/>
      <c r="G29" s="78"/>
    </row>
    <row r="30" spans="1:7" ht="15" customHeight="1" x14ac:dyDescent="0.3">
      <c r="A30" s="82" t="s">
        <v>83</v>
      </c>
      <c r="B30" s="79"/>
      <c r="C30" s="79"/>
      <c r="D30" s="79"/>
      <c r="E30" s="79"/>
      <c r="F30" s="79"/>
      <c r="G30" s="80"/>
    </row>
    <row r="31" spans="1:7" ht="15" customHeight="1" x14ac:dyDescent="0.3">
      <c r="A31" s="83" t="s">
        <v>84</v>
      </c>
      <c r="B31" s="77"/>
      <c r="C31" s="77"/>
      <c r="D31" s="77"/>
      <c r="E31" s="77"/>
      <c r="F31" s="77"/>
      <c r="G31" s="78"/>
    </row>
    <row r="32" spans="1:7" ht="15" customHeight="1" x14ac:dyDescent="0.3">
      <c r="A32" s="82" t="s">
        <v>85</v>
      </c>
      <c r="B32" s="79"/>
      <c r="C32" s="79"/>
      <c r="D32" s="79"/>
      <c r="E32" s="79"/>
      <c r="F32" s="79"/>
      <c r="G32" s="80"/>
    </row>
    <row r="33" spans="1:7" ht="15" customHeight="1" x14ac:dyDescent="0.3">
      <c r="A33" s="83" t="s">
        <v>86</v>
      </c>
      <c r="B33" s="77"/>
      <c r="C33" s="77"/>
      <c r="D33" s="77"/>
      <c r="E33" s="77"/>
      <c r="F33" s="77"/>
      <c r="G33" s="78"/>
    </row>
    <row r="34" spans="1:7" ht="15" customHeight="1" x14ac:dyDescent="0.3">
      <c r="A34" s="82" t="s">
        <v>87</v>
      </c>
      <c r="B34" s="79"/>
      <c r="C34" s="79"/>
      <c r="D34" s="79"/>
      <c r="E34" s="79"/>
      <c r="F34" s="79"/>
      <c r="G34" s="80"/>
    </row>
    <row r="35" spans="1:7" ht="15" customHeight="1" x14ac:dyDescent="0.3">
      <c r="A35" s="83" t="s">
        <v>88</v>
      </c>
      <c r="B35" s="77"/>
      <c r="C35" s="77"/>
      <c r="D35" s="77"/>
      <c r="E35" s="77"/>
      <c r="F35" s="77"/>
      <c r="G35" s="78"/>
    </row>
    <row r="36" spans="1:7" ht="15" customHeight="1" x14ac:dyDescent="0.3">
      <c r="A36" s="82" t="s">
        <v>89</v>
      </c>
      <c r="B36" s="79"/>
      <c r="C36" s="79"/>
      <c r="D36" s="79"/>
      <c r="E36" s="79"/>
      <c r="F36" s="79"/>
      <c r="G36" s="80"/>
    </row>
    <row r="37" spans="1:7" ht="15" customHeight="1" x14ac:dyDescent="0.3">
      <c r="A37" s="83" t="s">
        <v>90</v>
      </c>
      <c r="B37" s="77"/>
      <c r="C37" s="77"/>
      <c r="D37" s="77"/>
      <c r="E37" s="77"/>
      <c r="F37" s="77"/>
      <c r="G37" s="78"/>
    </row>
    <row r="38" spans="1:7" ht="15" customHeight="1" x14ac:dyDescent="0.3">
      <c r="A38" s="82" t="s">
        <v>91</v>
      </c>
      <c r="B38" s="79"/>
      <c r="C38" s="79"/>
      <c r="D38" s="79"/>
      <c r="E38" s="79"/>
      <c r="F38" s="79"/>
      <c r="G38" s="80"/>
    </row>
    <row r="39" spans="1:7" ht="15" customHeight="1" x14ac:dyDescent="0.3">
      <c r="A39" s="83" t="s">
        <v>92</v>
      </c>
      <c r="B39" s="77"/>
      <c r="C39" s="77"/>
      <c r="D39" s="77"/>
      <c r="E39" s="77"/>
      <c r="F39" s="77"/>
      <c r="G39" s="78"/>
    </row>
    <row r="40" spans="1:7" ht="15" customHeight="1" x14ac:dyDescent="0.3">
      <c r="A40" s="82"/>
      <c r="B40" s="79"/>
      <c r="C40" s="79"/>
      <c r="D40" s="79"/>
      <c r="E40" s="79"/>
      <c r="F40" s="79"/>
      <c r="G40" s="80"/>
    </row>
    <row r="41" spans="1:7" ht="15" customHeight="1" x14ac:dyDescent="0.3">
      <c r="A41" s="83" t="s">
        <v>1</v>
      </c>
      <c r="B41" s="77">
        <v>697856</v>
      </c>
      <c r="C41" s="77">
        <v>747849</v>
      </c>
      <c r="D41" s="77">
        <v>704842</v>
      </c>
      <c r="E41" s="77">
        <v>681320</v>
      </c>
      <c r="F41" s="77">
        <v>827822</v>
      </c>
      <c r="G41" s="78">
        <v>676480</v>
      </c>
    </row>
    <row r="42" spans="1:7" ht="15" customHeight="1" x14ac:dyDescent="0.3">
      <c r="A42" s="82" t="s">
        <v>2</v>
      </c>
      <c r="B42" s="79">
        <v>54173</v>
      </c>
      <c r="C42" s="79">
        <v>76086</v>
      </c>
      <c r="D42" s="79">
        <v>73822</v>
      </c>
      <c r="E42" s="79">
        <v>68837</v>
      </c>
      <c r="F42" s="79">
        <v>74999</v>
      </c>
      <c r="G42" s="80">
        <v>76241</v>
      </c>
    </row>
    <row r="43" spans="1:7" ht="15" customHeight="1" x14ac:dyDescent="0.3">
      <c r="A43" s="83" t="s">
        <v>142</v>
      </c>
      <c r="B43" s="77">
        <v>515325</v>
      </c>
      <c r="C43" s="77">
        <v>528832</v>
      </c>
      <c r="D43" s="77">
        <v>537524</v>
      </c>
      <c r="E43" s="77">
        <v>413378</v>
      </c>
      <c r="F43" s="77">
        <v>485000</v>
      </c>
      <c r="G43" s="78">
        <v>534200</v>
      </c>
    </row>
    <row r="44" spans="1:7" ht="15" customHeight="1" x14ac:dyDescent="0.3">
      <c r="A44" s="82" t="s">
        <v>3</v>
      </c>
      <c r="B44" s="79">
        <v>257681</v>
      </c>
      <c r="C44" s="79">
        <v>285371</v>
      </c>
      <c r="D44" s="79">
        <v>279867</v>
      </c>
      <c r="E44" s="79">
        <v>227003</v>
      </c>
      <c r="F44" s="79">
        <v>271745</v>
      </c>
      <c r="G44" s="80">
        <v>271085</v>
      </c>
    </row>
    <row r="45" spans="1:7" ht="15" customHeight="1" x14ac:dyDescent="0.3">
      <c r="A45" s="83" t="s">
        <v>102</v>
      </c>
      <c r="B45" s="77">
        <v>57300</v>
      </c>
      <c r="C45" s="77">
        <v>42000</v>
      </c>
      <c r="D45" s="77">
        <v>37000</v>
      </c>
      <c r="E45" s="77">
        <v>47500</v>
      </c>
      <c r="F45" s="77">
        <v>29000</v>
      </c>
      <c r="G45" s="78">
        <v>60000</v>
      </c>
    </row>
    <row r="46" spans="1:7" ht="15" customHeight="1" x14ac:dyDescent="0.3">
      <c r="A46" s="101" t="s">
        <v>59</v>
      </c>
      <c r="B46" s="102">
        <v>2625628</v>
      </c>
      <c r="C46" s="102">
        <v>2665414</v>
      </c>
      <c r="D46" s="102">
        <v>3096727</v>
      </c>
      <c r="E46" s="102">
        <v>2765324</v>
      </c>
      <c r="F46" s="102">
        <v>2789993</v>
      </c>
      <c r="G46" s="103">
        <v>2770165</v>
      </c>
    </row>
    <row r="47" spans="1:7" ht="6" customHeight="1" x14ac:dyDescent="0.3"/>
    <row r="48" spans="1:7" ht="15" customHeight="1" x14ac:dyDescent="0.3">
      <c r="A48" s="7" t="s">
        <v>143</v>
      </c>
      <c r="G48" s="7"/>
    </row>
    <row r="49" spans="1:7" ht="15" customHeight="1" x14ac:dyDescent="0.3">
      <c r="A49" s="54" t="s">
        <v>136</v>
      </c>
      <c r="G49" s="7"/>
    </row>
  </sheetData>
  <phoneticPr fontId="0" type="noConversion"/>
  <printOptions horizontalCentered="1"/>
  <pageMargins left="0.59055118110236227" right="0.59055118110236227" top="0.78740157480314965" bottom="0.78740157480314965" header="0.39370078740157483" footer="0.39370078740157483"/>
  <pageSetup paperSize="9" orientation="portrait" r:id="rId1"/>
  <headerFooter>
    <oddFooter>&amp;L&amp;"-,Regular"Monthly Trade Statistics &amp;R&amp;"-,Regular"© ICO - Statistics on Coffee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1"/>
  <sheetViews>
    <sheetView workbookViewId="0"/>
  </sheetViews>
  <sheetFormatPr defaultColWidth="8.77734375" defaultRowHeight="15" customHeight="1" x14ac:dyDescent="0.3"/>
  <cols>
    <col min="1" max="1" width="23.109375" style="7" customWidth="1"/>
    <col min="2" max="2" width="14" style="6" customWidth="1"/>
    <col min="3" max="4" width="12.33203125" style="6" customWidth="1"/>
    <col min="5" max="5" width="14.33203125" style="6" customWidth="1"/>
    <col min="6" max="7" width="12.33203125" style="6" customWidth="1"/>
    <col min="8" max="16384" width="8.77734375" style="7"/>
  </cols>
  <sheetData>
    <row r="1" spans="1:7" ht="12.9" customHeight="1" x14ac:dyDescent="0.3">
      <c r="A1" s="30" t="s">
        <v>40</v>
      </c>
      <c r="B1" s="68"/>
      <c r="C1" s="68"/>
      <c r="D1" s="68"/>
      <c r="E1" s="68"/>
    </row>
    <row r="2" spans="1:7" ht="12.9" customHeight="1" x14ac:dyDescent="0.3">
      <c r="A2" s="49"/>
      <c r="B2" s="68"/>
      <c r="C2" s="68"/>
      <c r="D2" s="68"/>
      <c r="E2" s="68"/>
    </row>
    <row r="3" spans="1:7" ht="12.9" customHeight="1" x14ac:dyDescent="0.3">
      <c r="A3" s="30" t="s">
        <v>100</v>
      </c>
      <c r="B3" s="68"/>
      <c r="C3" s="68"/>
      <c r="D3" s="68"/>
      <c r="E3" s="68"/>
    </row>
    <row r="4" spans="1:7" ht="12.9" customHeight="1" x14ac:dyDescent="0.3">
      <c r="A4" s="167" t="s">
        <v>151</v>
      </c>
      <c r="B4" s="68"/>
      <c r="C4" s="68"/>
      <c r="D4" s="68"/>
      <c r="E4" s="68"/>
    </row>
    <row r="5" spans="1:7" ht="12.9" customHeight="1" x14ac:dyDescent="0.3">
      <c r="A5" s="30"/>
      <c r="B5" s="68"/>
      <c r="C5" s="68"/>
      <c r="D5" s="68"/>
      <c r="E5" s="68"/>
    </row>
    <row r="6" spans="1:7" ht="12.9" customHeight="1" x14ac:dyDescent="0.3">
      <c r="A6" s="32" t="s">
        <v>50</v>
      </c>
      <c r="B6" s="68"/>
      <c r="C6" s="68"/>
      <c r="D6" s="68"/>
      <c r="E6" s="68"/>
    </row>
    <row r="7" spans="1:7" s="11" customFormat="1" ht="12" customHeight="1" x14ac:dyDescent="0.3">
      <c r="A7" s="168"/>
      <c r="B7" s="117"/>
      <c r="C7" s="118">
        <v>43374</v>
      </c>
      <c r="D7" s="118">
        <v>43344</v>
      </c>
      <c r="E7" s="117"/>
      <c r="F7" s="118">
        <v>43009</v>
      </c>
      <c r="G7" s="119">
        <v>42979</v>
      </c>
    </row>
    <row r="8" spans="1:7" s="11" customFormat="1" ht="12" customHeight="1" x14ac:dyDescent="0.3">
      <c r="A8" s="169"/>
      <c r="B8" s="122">
        <v>43678</v>
      </c>
      <c r="C8" s="121" t="s">
        <v>152</v>
      </c>
      <c r="D8" s="121" t="s">
        <v>152</v>
      </c>
      <c r="E8" s="122">
        <v>43313</v>
      </c>
      <c r="F8" s="121" t="s">
        <v>153</v>
      </c>
      <c r="G8" s="170" t="s">
        <v>153</v>
      </c>
    </row>
    <row r="9" spans="1:7" s="11" customFormat="1" ht="12" customHeight="1" x14ac:dyDescent="0.3">
      <c r="A9" s="171"/>
      <c r="B9" s="124"/>
      <c r="C9" s="124"/>
      <c r="D9" s="124"/>
      <c r="E9" s="124"/>
      <c r="F9" s="124"/>
      <c r="G9" s="126"/>
    </row>
    <row r="10" spans="1:7" ht="15" customHeight="1" x14ac:dyDescent="0.3">
      <c r="A10" s="14"/>
      <c r="B10" s="15"/>
      <c r="C10" s="15"/>
      <c r="D10" s="15"/>
      <c r="E10" s="15"/>
      <c r="F10" s="15"/>
      <c r="G10" s="16"/>
    </row>
    <row r="11" spans="1:7" ht="15" customHeight="1" x14ac:dyDescent="0.3">
      <c r="A11" s="172" t="s">
        <v>58</v>
      </c>
      <c r="B11" s="173">
        <v>3575761</v>
      </c>
      <c r="C11" s="173">
        <v>42638630</v>
      </c>
      <c r="D11" s="173">
        <v>46267487</v>
      </c>
      <c r="E11" s="173">
        <v>3623926</v>
      </c>
      <c r="F11" s="173">
        <v>41077877</v>
      </c>
      <c r="G11" s="174">
        <v>44871687</v>
      </c>
    </row>
    <row r="12" spans="1:7" ht="15" customHeight="1" x14ac:dyDescent="0.3">
      <c r="A12" s="19"/>
      <c r="B12" s="175"/>
      <c r="C12" s="175"/>
      <c r="D12" s="175"/>
      <c r="E12" s="175"/>
      <c r="F12" s="175"/>
      <c r="G12" s="176"/>
    </row>
    <row r="13" spans="1:7" s="60" customFormat="1" ht="15" customHeight="1" x14ac:dyDescent="0.3">
      <c r="A13" s="177" t="s">
        <v>138</v>
      </c>
      <c r="B13" s="178">
        <v>3064104</v>
      </c>
      <c r="C13" s="178">
        <v>37033142</v>
      </c>
      <c r="D13" s="178">
        <v>40165309</v>
      </c>
      <c r="E13" s="178">
        <v>3134281</v>
      </c>
      <c r="F13" s="178">
        <v>35624323</v>
      </c>
      <c r="G13" s="179">
        <v>38943385</v>
      </c>
    </row>
    <row r="14" spans="1:7" ht="15" customHeight="1" x14ac:dyDescent="0.3">
      <c r="A14" s="61" t="s">
        <v>103</v>
      </c>
      <c r="B14" s="21"/>
      <c r="C14" s="21"/>
      <c r="D14" s="21"/>
      <c r="E14" s="21"/>
      <c r="F14" s="21"/>
      <c r="G14" s="18"/>
    </row>
    <row r="15" spans="1:7" ht="15" customHeight="1" x14ac:dyDescent="0.3">
      <c r="A15" s="62" t="s">
        <v>104</v>
      </c>
      <c r="B15" s="63"/>
      <c r="C15" s="63"/>
      <c r="D15" s="63"/>
      <c r="E15" s="63"/>
      <c r="F15" s="63"/>
      <c r="G15" s="64"/>
    </row>
    <row r="16" spans="1:7" ht="15" customHeight="1" x14ac:dyDescent="0.3">
      <c r="A16" s="61" t="s">
        <v>105</v>
      </c>
      <c r="B16" s="21"/>
      <c r="C16" s="21"/>
      <c r="D16" s="21"/>
      <c r="E16" s="21"/>
      <c r="F16" s="21"/>
      <c r="G16" s="18"/>
    </row>
    <row r="17" spans="1:7" ht="15" customHeight="1" x14ac:dyDescent="0.3">
      <c r="A17" s="84" t="s">
        <v>135</v>
      </c>
      <c r="B17" s="77"/>
      <c r="C17" s="77"/>
      <c r="D17" s="77"/>
      <c r="E17" s="77"/>
      <c r="F17" s="77"/>
      <c r="G17" s="78"/>
    </row>
    <row r="18" spans="1:7" ht="15" customHeight="1" x14ac:dyDescent="0.3">
      <c r="A18" s="76" t="s">
        <v>106</v>
      </c>
      <c r="B18" s="79"/>
      <c r="C18" s="79"/>
      <c r="D18" s="79"/>
      <c r="E18" s="79"/>
      <c r="F18" s="79"/>
      <c r="G18" s="80"/>
    </row>
    <row r="19" spans="1:7" ht="15" customHeight="1" x14ac:dyDescent="0.3">
      <c r="A19" s="81" t="s">
        <v>107</v>
      </c>
      <c r="B19" s="77"/>
      <c r="C19" s="77"/>
      <c r="D19" s="77"/>
      <c r="E19" s="77"/>
      <c r="F19" s="77"/>
      <c r="G19" s="78"/>
    </row>
    <row r="20" spans="1:7" ht="15" customHeight="1" x14ac:dyDescent="0.3">
      <c r="A20" s="76" t="s">
        <v>108</v>
      </c>
      <c r="B20" s="79"/>
      <c r="C20" s="79"/>
      <c r="D20" s="79"/>
      <c r="E20" s="79"/>
      <c r="F20" s="79"/>
      <c r="G20" s="80"/>
    </row>
    <row r="21" spans="1:7" ht="15" customHeight="1" x14ac:dyDescent="0.3">
      <c r="A21" s="81" t="s">
        <v>109</v>
      </c>
      <c r="B21" s="77"/>
      <c r="C21" s="77"/>
      <c r="D21" s="77"/>
      <c r="E21" s="77"/>
      <c r="F21" s="77"/>
      <c r="G21" s="78"/>
    </row>
    <row r="22" spans="1:7" ht="15" customHeight="1" x14ac:dyDescent="0.3">
      <c r="A22" s="76" t="s">
        <v>110</v>
      </c>
      <c r="B22" s="79"/>
      <c r="C22" s="79"/>
      <c r="D22" s="79"/>
      <c r="E22" s="79"/>
      <c r="F22" s="79"/>
      <c r="G22" s="80"/>
    </row>
    <row r="23" spans="1:7" ht="15" customHeight="1" x14ac:dyDescent="0.3">
      <c r="A23" s="81" t="s">
        <v>111</v>
      </c>
      <c r="B23" s="77"/>
      <c r="C23" s="77"/>
      <c r="D23" s="77"/>
      <c r="E23" s="77"/>
      <c r="F23" s="77"/>
      <c r="G23" s="78"/>
    </row>
    <row r="24" spans="1:7" ht="15" customHeight="1" x14ac:dyDescent="0.3">
      <c r="A24" s="76" t="s">
        <v>112</v>
      </c>
      <c r="B24" s="79"/>
      <c r="C24" s="79"/>
      <c r="D24" s="79"/>
      <c r="E24" s="79"/>
      <c r="F24" s="79"/>
      <c r="G24" s="80"/>
    </row>
    <row r="25" spans="1:7" ht="15" customHeight="1" x14ac:dyDescent="0.3">
      <c r="A25" s="81" t="s">
        <v>113</v>
      </c>
      <c r="B25" s="77"/>
      <c r="C25" s="77"/>
      <c r="D25" s="77"/>
      <c r="E25" s="77"/>
      <c r="F25" s="77"/>
      <c r="G25" s="78"/>
    </row>
    <row r="26" spans="1:7" ht="15" customHeight="1" x14ac:dyDescent="0.3">
      <c r="A26" s="76" t="s">
        <v>114</v>
      </c>
      <c r="B26" s="79"/>
      <c r="C26" s="79"/>
      <c r="D26" s="79"/>
      <c r="E26" s="79"/>
      <c r="F26" s="79"/>
      <c r="G26" s="80"/>
    </row>
    <row r="27" spans="1:7" ht="15" customHeight="1" x14ac:dyDescent="0.3">
      <c r="A27" s="81" t="s">
        <v>115</v>
      </c>
      <c r="B27" s="77"/>
      <c r="C27" s="77"/>
      <c r="D27" s="77"/>
      <c r="E27" s="77"/>
      <c r="F27" s="77"/>
      <c r="G27" s="78"/>
    </row>
    <row r="28" spans="1:7" ht="15" customHeight="1" x14ac:dyDescent="0.3">
      <c r="A28" s="76" t="s">
        <v>116</v>
      </c>
      <c r="B28" s="79"/>
      <c r="C28" s="79"/>
      <c r="D28" s="79"/>
      <c r="E28" s="79"/>
      <c r="F28" s="79"/>
      <c r="G28" s="80"/>
    </row>
    <row r="29" spans="1:7" ht="15" customHeight="1" x14ac:dyDescent="0.3">
      <c r="A29" s="81" t="s">
        <v>117</v>
      </c>
      <c r="B29" s="77"/>
      <c r="C29" s="77"/>
      <c r="D29" s="77"/>
      <c r="E29" s="77"/>
      <c r="F29" s="77"/>
      <c r="G29" s="78"/>
    </row>
    <row r="30" spans="1:7" ht="15" customHeight="1" x14ac:dyDescent="0.3">
      <c r="A30" s="76" t="s">
        <v>118</v>
      </c>
      <c r="B30" s="79"/>
      <c r="C30" s="79"/>
      <c r="D30" s="79"/>
      <c r="E30" s="79"/>
      <c r="F30" s="79"/>
      <c r="G30" s="80"/>
    </row>
    <row r="31" spans="1:7" ht="15" customHeight="1" x14ac:dyDescent="0.3">
      <c r="A31" s="81" t="s">
        <v>119</v>
      </c>
      <c r="B31" s="77"/>
      <c r="C31" s="77"/>
      <c r="D31" s="77"/>
      <c r="E31" s="77"/>
      <c r="F31" s="77"/>
      <c r="G31" s="78"/>
    </row>
    <row r="32" spans="1:7" ht="15" customHeight="1" x14ac:dyDescent="0.3">
      <c r="A32" s="76" t="s">
        <v>120</v>
      </c>
      <c r="B32" s="79"/>
      <c r="C32" s="79"/>
      <c r="D32" s="79"/>
      <c r="E32" s="79"/>
      <c r="F32" s="79"/>
      <c r="G32" s="80"/>
    </row>
    <row r="33" spans="1:7" ht="15" customHeight="1" x14ac:dyDescent="0.3">
      <c r="A33" s="81" t="s">
        <v>137</v>
      </c>
      <c r="B33" s="77"/>
      <c r="C33" s="77"/>
      <c r="D33" s="77"/>
      <c r="E33" s="77"/>
      <c r="F33" s="77"/>
      <c r="G33" s="78"/>
    </row>
    <row r="34" spans="1:7" ht="15" customHeight="1" x14ac:dyDescent="0.3">
      <c r="A34" s="76" t="s">
        <v>122</v>
      </c>
      <c r="B34" s="79"/>
      <c r="C34" s="79"/>
      <c r="D34" s="79"/>
      <c r="E34" s="79"/>
      <c r="F34" s="79"/>
      <c r="G34" s="80"/>
    </row>
    <row r="35" spans="1:7" ht="15" customHeight="1" x14ac:dyDescent="0.3">
      <c r="A35" s="81" t="s">
        <v>123</v>
      </c>
      <c r="B35" s="77"/>
      <c r="C35" s="77"/>
      <c r="D35" s="77"/>
      <c r="E35" s="77"/>
      <c r="F35" s="77"/>
      <c r="G35" s="78"/>
    </row>
    <row r="36" spans="1:7" ht="15" customHeight="1" x14ac:dyDescent="0.3">
      <c r="A36" s="76" t="s">
        <v>124</v>
      </c>
      <c r="B36" s="79"/>
      <c r="C36" s="79"/>
      <c r="D36" s="79"/>
      <c r="E36" s="79"/>
      <c r="F36" s="79"/>
      <c r="G36" s="80"/>
    </row>
    <row r="37" spans="1:7" ht="15" customHeight="1" x14ac:dyDescent="0.3">
      <c r="A37" s="81" t="s">
        <v>125</v>
      </c>
      <c r="B37" s="77"/>
      <c r="C37" s="77"/>
      <c r="D37" s="77"/>
      <c r="E37" s="77"/>
      <c r="F37" s="77"/>
      <c r="G37" s="78"/>
    </row>
    <row r="38" spans="1:7" ht="15" customHeight="1" x14ac:dyDescent="0.3">
      <c r="A38" s="76" t="s">
        <v>126</v>
      </c>
      <c r="B38" s="79"/>
      <c r="C38" s="79"/>
      <c r="D38" s="79"/>
      <c r="E38" s="79"/>
      <c r="F38" s="79"/>
      <c r="G38" s="80"/>
    </row>
    <row r="39" spans="1:7" ht="15" customHeight="1" x14ac:dyDescent="0.3">
      <c r="A39" s="81" t="s">
        <v>127</v>
      </c>
      <c r="B39" s="77"/>
      <c r="C39" s="77"/>
      <c r="D39" s="77"/>
      <c r="E39" s="77"/>
      <c r="F39" s="77"/>
      <c r="G39" s="78"/>
    </row>
    <row r="40" spans="1:7" ht="15" customHeight="1" x14ac:dyDescent="0.3">
      <c r="A40" s="76" t="s">
        <v>128</v>
      </c>
      <c r="B40" s="79"/>
      <c r="C40" s="79"/>
      <c r="D40" s="79"/>
      <c r="E40" s="79"/>
      <c r="F40" s="79"/>
      <c r="G40" s="80"/>
    </row>
    <row r="41" spans="1:7" ht="15" customHeight="1" x14ac:dyDescent="0.3">
      <c r="A41" s="81" t="s">
        <v>129</v>
      </c>
      <c r="B41" s="77"/>
      <c r="C41" s="77"/>
      <c r="D41" s="77"/>
      <c r="E41" s="77"/>
      <c r="F41" s="77"/>
      <c r="G41" s="78"/>
    </row>
    <row r="42" spans="1:7" ht="15" customHeight="1" x14ac:dyDescent="0.3">
      <c r="A42" s="76"/>
      <c r="B42" s="79"/>
      <c r="C42" s="79"/>
      <c r="D42" s="79"/>
      <c r="E42" s="79"/>
      <c r="F42" s="79"/>
      <c r="G42" s="80"/>
    </row>
    <row r="43" spans="1:7" ht="15" customHeight="1" x14ac:dyDescent="0.3">
      <c r="A43" s="83" t="s">
        <v>1</v>
      </c>
      <c r="B43" s="77">
        <v>11567</v>
      </c>
      <c r="C43" s="77">
        <v>136470</v>
      </c>
      <c r="D43" s="77">
        <v>146908</v>
      </c>
      <c r="E43" s="77">
        <v>8888</v>
      </c>
      <c r="F43" s="77">
        <v>111946</v>
      </c>
      <c r="G43" s="78">
        <v>121526</v>
      </c>
    </row>
    <row r="44" spans="1:7" ht="15" customHeight="1" x14ac:dyDescent="0.3">
      <c r="A44" s="82" t="s">
        <v>2</v>
      </c>
      <c r="B44" s="79">
        <v>2219</v>
      </c>
      <c r="C44" s="79">
        <v>12355</v>
      </c>
      <c r="D44" s="79">
        <v>13932</v>
      </c>
      <c r="E44" s="79">
        <v>677</v>
      </c>
      <c r="F44" s="79">
        <v>5552</v>
      </c>
      <c r="G44" s="80">
        <v>6614</v>
      </c>
    </row>
    <row r="45" spans="1:7" ht="15" customHeight="1" x14ac:dyDescent="0.3">
      <c r="A45" s="83" t="s">
        <v>142</v>
      </c>
      <c r="B45" s="77">
        <v>82500</v>
      </c>
      <c r="C45" s="77">
        <v>974931</v>
      </c>
      <c r="D45" s="77">
        <v>1077931</v>
      </c>
      <c r="E45" s="77">
        <v>88537</v>
      </c>
      <c r="F45" s="77">
        <v>905813</v>
      </c>
      <c r="G45" s="78">
        <v>978709</v>
      </c>
    </row>
    <row r="46" spans="1:7" ht="15" customHeight="1" x14ac:dyDescent="0.3">
      <c r="A46" s="82" t="s">
        <v>3</v>
      </c>
      <c r="B46" s="79">
        <v>178564</v>
      </c>
      <c r="C46" s="79">
        <v>1857294</v>
      </c>
      <c r="D46" s="79">
        <v>2011204</v>
      </c>
      <c r="E46" s="79">
        <v>158985</v>
      </c>
      <c r="F46" s="79">
        <v>1758320</v>
      </c>
      <c r="G46" s="80">
        <v>1923328</v>
      </c>
    </row>
    <row r="47" spans="1:7" ht="15" customHeight="1" x14ac:dyDescent="0.3">
      <c r="A47" s="83" t="s">
        <v>102</v>
      </c>
      <c r="B47" s="77">
        <v>23</v>
      </c>
      <c r="C47" s="77">
        <v>148</v>
      </c>
      <c r="D47" s="77">
        <v>168</v>
      </c>
      <c r="E47" s="77">
        <v>32</v>
      </c>
      <c r="F47" s="77">
        <v>161</v>
      </c>
      <c r="G47" s="78">
        <v>187</v>
      </c>
    </row>
    <row r="48" spans="1:7" ht="15" customHeight="1" x14ac:dyDescent="0.3">
      <c r="A48" s="101" t="s">
        <v>59</v>
      </c>
      <c r="B48" s="102">
        <v>236785</v>
      </c>
      <c r="C48" s="102">
        <v>2624290</v>
      </c>
      <c r="D48" s="102">
        <v>2852034</v>
      </c>
      <c r="E48" s="102">
        <v>232526</v>
      </c>
      <c r="F48" s="102">
        <v>2671761</v>
      </c>
      <c r="G48" s="103">
        <v>2897938</v>
      </c>
    </row>
    <row r="49" spans="1:7" ht="6" customHeight="1" x14ac:dyDescent="0.3">
      <c r="B49" s="12"/>
      <c r="C49" s="12"/>
      <c r="D49" s="12"/>
      <c r="E49" s="12"/>
      <c r="F49" s="12"/>
      <c r="G49" s="12"/>
    </row>
    <row r="50" spans="1:7" ht="15" customHeight="1" x14ac:dyDescent="0.3">
      <c r="A50" s="7" t="s">
        <v>143</v>
      </c>
    </row>
    <row r="51" spans="1:7" ht="15" customHeight="1" x14ac:dyDescent="0.3">
      <c r="A51" s="54" t="s">
        <v>136</v>
      </c>
    </row>
  </sheetData>
  <phoneticPr fontId="0" type="noConversion"/>
  <printOptions horizontalCentered="1"/>
  <pageMargins left="0.59055118110236227" right="0.59055118110236227" top="0.78740157480314965" bottom="0.47244094488188981" header="0.39370078740157483" footer="0.39370078740157483"/>
  <pageSetup paperSize="9" orientation="portrait" r:id="rId1"/>
  <headerFooter>
    <oddFooter>&amp;L&amp;"-,Regular"Monthly Trade Statistics &amp;R&amp;"-,Regular"© ICO - Statistics on Coffee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9"/>
  <sheetViews>
    <sheetView zoomScaleNormal="100" workbookViewId="0"/>
  </sheetViews>
  <sheetFormatPr defaultColWidth="8.77734375" defaultRowHeight="15" customHeight="1" x14ac:dyDescent="0.3"/>
  <cols>
    <col min="1" max="1" width="23.109375" style="7" customWidth="1"/>
    <col min="2" max="7" width="12.33203125" style="6" customWidth="1"/>
    <col min="8" max="8" width="8.77734375" style="7"/>
    <col min="9" max="14" width="10.33203125" style="7" bestFit="1" customWidth="1"/>
    <col min="15" max="16384" width="8.77734375" style="7"/>
  </cols>
  <sheetData>
    <row r="1" spans="1:14" ht="12.9" customHeight="1" x14ac:dyDescent="0.3">
      <c r="A1" s="30" t="s">
        <v>41</v>
      </c>
      <c r="B1" s="68"/>
      <c r="C1" s="68"/>
      <c r="D1" s="68"/>
      <c r="E1" s="68"/>
    </row>
    <row r="2" spans="1:14" ht="12.9" customHeight="1" x14ac:dyDescent="0.3">
      <c r="A2" s="49"/>
      <c r="B2" s="68"/>
      <c r="C2" s="68"/>
      <c r="D2" s="68"/>
      <c r="E2" s="68"/>
    </row>
    <row r="3" spans="1:14" ht="12.9" customHeight="1" x14ac:dyDescent="0.3">
      <c r="A3" s="30" t="str">
        <f>+'[1]TABLE 6'!A3</f>
        <v>RE-EXPORTS BY SELECTED IMPORTING COUNTRIES TO ALL DESTINATIONS</v>
      </c>
      <c r="B3" s="68"/>
      <c r="C3" s="68"/>
      <c r="D3" s="68"/>
      <c r="E3" s="68"/>
    </row>
    <row r="4" spans="1:14" ht="12.9" customHeight="1" x14ac:dyDescent="0.3">
      <c r="A4" s="50" t="s">
        <v>154</v>
      </c>
      <c r="B4" s="68"/>
      <c r="C4" s="68"/>
      <c r="D4" s="68"/>
      <c r="E4" s="68"/>
    </row>
    <row r="5" spans="1:14" ht="12.9" customHeight="1" x14ac:dyDescent="0.3">
      <c r="A5" s="30"/>
      <c r="B5" s="68"/>
      <c r="C5" s="68"/>
      <c r="D5" s="68"/>
      <c r="E5" s="68"/>
    </row>
    <row r="6" spans="1:14" ht="12.9" customHeight="1" x14ac:dyDescent="0.3">
      <c r="A6" s="30" t="s">
        <v>50</v>
      </c>
      <c r="B6" s="68"/>
      <c r="C6" s="68"/>
      <c r="D6" s="68"/>
      <c r="E6" s="68"/>
    </row>
    <row r="7" spans="1:14" ht="15" customHeight="1" x14ac:dyDescent="0.3">
      <c r="A7" s="180"/>
      <c r="B7" s="181">
        <v>43525</v>
      </c>
      <c r="C7" s="181">
        <f>+B7+32</f>
        <v>43557</v>
      </c>
      <c r="D7" s="181">
        <f t="shared" ref="D7" si="0">+C7+32</f>
        <v>43589</v>
      </c>
      <c r="E7" s="181">
        <f>+D7+32</f>
        <v>43621</v>
      </c>
      <c r="F7" s="181">
        <f>+E7+32</f>
        <v>43653</v>
      </c>
      <c r="G7" s="182">
        <f>+F7+32</f>
        <v>43685</v>
      </c>
      <c r="H7" s="13"/>
    </row>
    <row r="8" spans="1:14" ht="15" customHeight="1" x14ac:dyDescent="0.3">
      <c r="A8" s="14"/>
      <c r="B8" s="15"/>
      <c r="C8" s="15"/>
      <c r="D8" s="15"/>
      <c r="E8" s="15"/>
      <c r="F8" s="15"/>
      <c r="G8" s="16"/>
    </row>
    <row r="9" spans="1:14" ht="15" customHeight="1" x14ac:dyDescent="0.3">
      <c r="A9" s="172" t="s">
        <v>58</v>
      </c>
      <c r="B9" s="173">
        <v>3974188</v>
      </c>
      <c r="C9" s="173">
        <v>3835969</v>
      </c>
      <c r="D9" s="173">
        <v>4058212</v>
      </c>
      <c r="E9" s="173">
        <v>3732771</v>
      </c>
      <c r="F9" s="173">
        <v>3943325</v>
      </c>
      <c r="G9" s="174">
        <v>3575761</v>
      </c>
      <c r="I9" s="194"/>
      <c r="J9" s="194"/>
      <c r="K9" s="194"/>
      <c r="L9" s="194"/>
      <c r="M9" s="194"/>
      <c r="N9" s="194"/>
    </row>
    <row r="10" spans="1:14" ht="15" customHeight="1" x14ac:dyDescent="0.3">
      <c r="A10" s="19"/>
      <c r="B10" s="175"/>
      <c r="C10" s="175"/>
      <c r="D10" s="175"/>
      <c r="E10" s="175"/>
      <c r="F10" s="175"/>
      <c r="G10" s="176"/>
    </row>
    <row r="11" spans="1:14" s="60" customFormat="1" ht="15" customHeight="1" x14ac:dyDescent="0.3">
      <c r="A11" s="177" t="s">
        <v>138</v>
      </c>
      <c r="B11" s="178">
        <v>3447155</v>
      </c>
      <c r="C11" s="178">
        <v>3302114</v>
      </c>
      <c r="D11" s="178">
        <v>3565956</v>
      </c>
      <c r="E11" s="178">
        <v>3223540</v>
      </c>
      <c r="F11" s="178">
        <v>3451765</v>
      </c>
      <c r="G11" s="179">
        <v>3064104</v>
      </c>
    </row>
    <row r="12" spans="1:14" ht="15" customHeight="1" x14ac:dyDescent="0.3">
      <c r="A12" s="65" t="s">
        <v>66</v>
      </c>
      <c r="B12" s="21"/>
      <c r="C12" s="21"/>
      <c r="D12" s="21"/>
      <c r="E12" s="21"/>
      <c r="F12" s="21"/>
      <c r="G12" s="18"/>
    </row>
    <row r="13" spans="1:14" ht="15" customHeight="1" x14ac:dyDescent="0.3">
      <c r="A13" s="66" t="s">
        <v>67</v>
      </c>
      <c r="B13" s="63"/>
      <c r="C13" s="63"/>
      <c r="D13" s="63"/>
      <c r="E13" s="63"/>
      <c r="F13" s="63"/>
      <c r="G13" s="64"/>
    </row>
    <row r="14" spans="1:14" ht="15" customHeight="1" x14ac:dyDescent="0.3">
      <c r="A14" s="65" t="s">
        <v>68</v>
      </c>
      <c r="B14" s="21"/>
      <c r="C14" s="21"/>
      <c r="D14" s="21"/>
      <c r="E14" s="21"/>
      <c r="F14" s="21"/>
      <c r="G14" s="18"/>
    </row>
    <row r="15" spans="1:14" ht="15" customHeight="1" x14ac:dyDescent="0.3">
      <c r="A15" s="84" t="s">
        <v>135</v>
      </c>
      <c r="B15" s="77"/>
      <c r="C15" s="77"/>
      <c r="D15" s="77"/>
      <c r="E15" s="77"/>
      <c r="F15" s="77"/>
      <c r="G15" s="78"/>
    </row>
    <row r="16" spans="1:14" ht="15" customHeight="1" x14ac:dyDescent="0.3">
      <c r="A16" s="82" t="s">
        <v>69</v>
      </c>
      <c r="B16" s="79"/>
      <c r="C16" s="79"/>
      <c r="D16" s="79"/>
      <c r="E16" s="79"/>
      <c r="F16" s="79"/>
      <c r="G16" s="80"/>
    </row>
    <row r="17" spans="1:7" ht="15" customHeight="1" x14ac:dyDescent="0.3">
      <c r="A17" s="83" t="s">
        <v>70</v>
      </c>
      <c r="B17" s="77"/>
      <c r="C17" s="77"/>
      <c r="D17" s="77"/>
      <c r="E17" s="77"/>
      <c r="F17" s="77"/>
      <c r="G17" s="78"/>
    </row>
    <row r="18" spans="1:7" ht="15" customHeight="1" x14ac:dyDescent="0.3">
      <c r="A18" s="82" t="s">
        <v>71</v>
      </c>
      <c r="B18" s="79"/>
      <c r="C18" s="79"/>
      <c r="D18" s="79"/>
      <c r="E18" s="79"/>
      <c r="F18" s="79"/>
      <c r="G18" s="80"/>
    </row>
    <row r="19" spans="1:7" ht="15" customHeight="1" x14ac:dyDescent="0.3">
      <c r="A19" s="83" t="s">
        <v>72</v>
      </c>
      <c r="B19" s="77"/>
      <c r="C19" s="77"/>
      <c r="D19" s="77"/>
      <c r="E19" s="77"/>
      <c r="F19" s="77"/>
      <c r="G19" s="78"/>
    </row>
    <row r="20" spans="1:7" ht="15" customHeight="1" x14ac:dyDescent="0.3">
      <c r="A20" s="82" t="s">
        <v>73</v>
      </c>
      <c r="B20" s="79"/>
      <c r="C20" s="79"/>
      <c r="D20" s="79"/>
      <c r="E20" s="79"/>
      <c r="F20" s="79"/>
      <c r="G20" s="80"/>
    </row>
    <row r="21" spans="1:7" ht="15" customHeight="1" x14ac:dyDescent="0.3">
      <c r="A21" s="83" t="s">
        <v>74</v>
      </c>
      <c r="B21" s="77"/>
      <c r="C21" s="77"/>
      <c r="D21" s="77"/>
      <c r="E21" s="77"/>
      <c r="F21" s="77"/>
      <c r="G21" s="78"/>
    </row>
    <row r="22" spans="1:7" ht="15" customHeight="1" x14ac:dyDescent="0.3">
      <c r="A22" s="82" t="s">
        <v>75</v>
      </c>
      <c r="B22" s="79"/>
      <c r="C22" s="79"/>
      <c r="D22" s="79"/>
      <c r="E22" s="79"/>
      <c r="F22" s="79"/>
      <c r="G22" s="80"/>
    </row>
    <row r="23" spans="1:7" ht="15" customHeight="1" x14ac:dyDescent="0.3">
      <c r="A23" s="83" t="s">
        <v>76</v>
      </c>
      <c r="B23" s="77"/>
      <c r="C23" s="77"/>
      <c r="D23" s="77"/>
      <c r="E23" s="77"/>
      <c r="F23" s="77"/>
      <c r="G23" s="78"/>
    </row>
    <row r="24" spans="1:7" ht="15" customHeight="1" x14ac:dyDescent="0.3">
      <c r="A24" s="82" t="s">
        <v>77</v>
      </c>
      <c r="B24" s="79"/>
      <c r="C24" s="79"/>
      <c r="D24" s="79"/>
      <c r="E24" s="79"/>
      <c r="F24" s="79"/>
      <c r="G24" s="80"/>
    </row>
    <row r="25" spans="1:7" ht="15" customHeight="1" x14ac:dyDescent="0.3">
      <c r="A25" s="83" t="s">
        <v>78</v>
      </c>
      <c r="B25" s="77"/>
      <c r="C25" s="77"/>
      <c r="D25" s="77"/>
      <c r="E25" s="77"/>
      <c r="F25" s="77"/>
      <c r="G25" s="78"/>
    </row>
    <row r="26" spans="1:7" ht="15" customHeight="1" x14ac:dyDescent="0.3">
      <c r="A26" s="82" t="s">
        <v>79</v>
      </c>
      <c r="B26" s="79"/>
      <c r="C26" s="79"/>
      <c r="D26" s="79"/>
      <c r="E26" s="79"/>
      <c r="F26" s="79"/>
      <c r="G26" s="80"/>
    </row>
    <row r="27" spans="1:7" ht="15" customHeight="1" x14ac:dyDescent="0.3">
      <c r="A27" s="83" t="s">
        <v>80</v>
      </c>
      <c r="B27" s="77"/>
      <c r="C27" s="77"/>
      <c r="D27" s="77"/>
      <c r="E27" s="77"/>
      <c r="F27" s="77"/>
      <c r="G27" s="78"/>
    </row>
    <row r="28" spans="1:7" ht="15" customHeight="1" x14ac:dyDescent="0.3">
      <c r="A28" s="82" t="s">
        <v>81</v>
      </c>
      <c r="B28" s="79"/>
      <c r="C28" s="79"/>
      <c r="D28" s="79"/>
      <c r="E28" s="79"/>
      <c r="F28" s="79"/>
      <c r="G28" s="80"/>
    </row>
    <row r="29" spans="1:7" ht="15" customHeight="1" x14ac:dyDescent="0.3">
      <c r="A29" s="83" t="s">
        <v>82</v>
      </c>
      <c r="B29" s="77"/>
      <c r="C29" s="77"/>
      <c r="D29" s="77"/>
      <c r="E29" s="77"/>
      <c r="F29" s="77"/>
      <c r="G29" s="78"/>
    </row>
    <row r="30" spans="1:7" ht="15" customHeight="1" x14ac:dyDescent="0.3">
      <c r="A30" s="82" t="s">
        <v>83</v>
      </c>
      <c r="B30" s="79"/>
      <c r="C30" s="79"/>
      <c r="D30" s="79"/>
      <c r="E30" s="79"/>
      <c r="F30" s="79"/>
      <c r="G30" s="80"/>
    </row>
    <row r="31" spans="1:7" ht="15" customHeight="1" x14ac:dyDescent="0.3">
      <c r="A31" s="83" t="s">
        <v>139</v>
      </c>
      <c r="B31" s="77"/>
      <c r="C31" s="77"/>
      <c r="D31" s="77"/>
      <c r="E31" s="77"/>
      <c r="F31" s="77"/>
      <c r="G31" s="78"/>
    </row>
    <row r="32" spans="1:7" ht="15" customHeight="1" x14ac:dyDescent="0.3">
      <c r="A32" s="82" t="s">
        <v>85</v>
      </c>
      <c r="B32" s="79"/>
      <c r="C32" s="79"/>
      <c r="D32" s="79"/>
      <c r="E32" s="79"/>
      <c r="F32" s="79"/>
      <c r="G32" s="80"/>
    </row>
    <row r="33" spans="1:7" ht="15" customHeight="1" x14ac:dyDescent="0.3">
      <c r="A33" s="83" t="s">
        <v>86</v>
      </c>
      <c r="B33" s="77"/>
      <c r="C33" s="77"/>
      <c r="D33" s="77"/>
      <c r="E33" s="77"/>
      <c r="F33" s="77"/>
      <c r="G33" s="78"/>
    </row>
    <row r="34" spans="1:7" ht="15" customHeight="1" x14ac:dyDescent="0.3">
      <c r="A34" s="82" t="s">
        <v>87</v>
      </c>
      <c r="B34" s="79"/>
      <c r="C34" s="79"/>
      <c r="D34" s="79"/>
      <c r="E34" s="79"/>
      <c r="F34" s="79"/>
      <c r="G34" s="80"/>
    </row>
    <row r="35" spans="1:7" ht="15" customHeight="1" x14ac:dyDescent="0.3">
      <c r="A35" s="83" t="s">
        <v>88</v>
      </c>
      <c r="B35" s="77"/>
      <c r="C35" s="77"/>
      <c r="D35" s="77"/>
      <c r="E35" s="77"/>
      <c r="F35" s="77"/>
      <c r="G35" s="78"/>
    </row>
    <row r="36" spans="1:7" ht="15" customHeight="1" x14ac:dyDescent="0.3">
      <c r="A36" s="82" t="s">
        <v>89</v>
      </c>
      <c r="B36" s="79"/>
      <c r="C36" s="79"/>
      <c r="D36" s="79"/>
      <c r="E36" s="79"/>
      <c r="F36" s="79"/>
      <c r="G36" s="80"/>
    </row>
    <row r="37" spans="1:7" ht="15" customHeight="1" x14ac:dyDescent="0.3">
      <c r="A37" s="83" t="s">
        <v>90</v>
      </c>
      <c r="B37" s="77"/>
      <c r="C37" s="77"/>
      <c r="D37" s="77"/>
      <c r="E37" s="77"/>
      <c r="F37" s="77"/>
      <c r="G37" s="78"/>
    </row>
    <row r="38" spans="1:7" ht="15" customHeight="1" x14ac:dyDescent="0.3">
      <c r="A38" s="82" t="s">
        <v>91</v>
      </c>
      <c r="B38" s="79"/>
      <c r="C38" s="79"/>
      <c r="D38" s="79"/>
      <c r="E38" s="79"/>
      <c r="F38" s="79"/>
      <c r="G38" s="80"/>
    </row>
    <row r="39" spans="1:7" ht="15" customHeight="1" x14ac:dyDescent="0.3">
      <c r="A39" s="83" t="s">
        <v>92</v>
      </c>
      <c r="B39" s="77"/>
      <c r="C39" s="77"/>
      <c r="D39" s="77"/>
      <c r="E39" s="77"/>
      <c r="F39" s="77"/>
      <c r="G39" s="78"/>
    </row>
    <row r="40" spans="1:7" ht="15" customHeight="1" x14ac:dyDescent="0.3">
      <c r="A40" s="82"/>
      <c r="B40" s="79"/>
      <c r="C40" s="79"/>
      <c r="D40" s="79"/>
      <c r="E40" s="79"/>
      <c r="F40" s="79"/>
      <c r="G40" s="80"/>
    </row>
    <row r="41" spans="1:7" ht="15" customHeight="1" x14ac:dyDescent="0.3">
      <c r="A41" s="83" t="s">
        <v>1</v>
      </c>
      <c r="B41" s="77">
        <v>13475</v>
      </c>
      <c r="C41" s="77">
        <v>13646</v>
      </c>
      <c r="D41" s="77">
        <v>12387</v>
      </c>
      <c r="E41" s="77">
        <v>19210</v>
      </c>
      <c r="F41" s="77">
        <v>11661</v>
      </c>
      <c r="G41" s="78">
        <v>11567</v>
      </c>
    </row>
    <row r="42" spans="1:7" ht="15" customHeight="1" x14ac:dyDescent="0.3">
      <c r="A42" s="82" t="s">
        <v>2</v>
      </c>
      <c r="B42" s="79">
        <v>824</v>
      </c>
      <c r="C42" s="79">
        <v>552</v>
      </c>
      <c r="D42" s="79">
        <v>1081</v>
      </c>
      <c r="E42" s="79">
        <v>1131</v>
      </c>
      <c r="F42" s="79">
        <v>677</v>
      </c>
      <c r="G42" s="80">
        <v>2219</v>
      </c>
    </row>
    <row r="43" spans="1:7" ht="15" customHeight="1" x14ac:dyDescent="0.3">
      <c r="A43" s="83" t="s">
        <v>142</v>
      </c>
      <c r="B43" s="77">
        <v>89057</v>
      </c>
      <c r="C43" s="77">
        <v>92716</v>
      </c>
      <c r="D43" s="77">
        <v>77573</v>
      </c>
      <c r="E43" s="77">
        <v>83456</v>
      </c>
      <c r="F43" s="77">
        <v>77000</v>
      </c>
      <c r="G43" s="78">
        <v>82500</v>
      </c>
    </row>
    <row r="44" spans="1:7" ht="15" customHeight="1" x14ac:dyDescent="0.3">
      <c r="A44" s="82" t="s">
        <v>3</v>
      </c>
      <c r="B44" s="79">
        <v>175347</v>
      </c>
      <c r="C44" s="79">
        <v>161932</v>
      </c>
      <c r="D44" s="79">
        <v>167865</v>
      </c>
      <c r="E44" s="79">
        <v>165476</v>
      </c>
      <c r="F44" s="79">
        <v>169266</v>
      </c>
      <c r="G44" s="80">
        <v>178564</v>
      </c>
    </row>
    <row r="45" spans="1:7" ht="15" customHeight="1" x14ac:dyDescent="0.3">
      <c r="A45" s="83" t="s">
        <v>102</v>
      </c>
      <c r="B45" s="77">
        <v>6</v>
      </c>
      <c r="C45" s="77">
        <v>13</v>
      </c>
      <c r="D45" s="77">
        <v>38</v>
      </c>
      <c r="E45" s="77">
        <v>14</v>
      </c>
      <c r="F45" s="77">
        <v>4</v>
      </c>
      <c r="G45" s="78">
        <v>23</v>
      </c>
    </row>
    <row r="46" spans="1:7" ht="15" customHeight="1" x14ac:dyDescent="0.3">
      <c r="A46" s="101" t="s">
        <v>59</v>
      </c>
      <c r="B46" s="102">
        <v>248323</v>
      </c>
      <c r="C46" s="102">
        <v>264996</v>
      </c>
      <c r="D46" s="102">
        <v>233312</v>
      </c>
      <c r="E46" s="102">
        <v>239944</v>
      </c>
      <c r="F46" s="102">
        <v>232952</v>
      </c>
      <c r="G46" s="103">
        <v>236785</v>
      </c>
    </row>
    <row r="47" spans="1:7" ht="6" customHeight="1" x14ac:dyDescent="0.3"/>
    <row r="48" spans="1:7" ht="15" customHeight="1" x14ac:dyDescent="0.3">
      <c r="A48" s="7" t="s">
        <v>143</v>
      </c>
      <c r="G48" s="7"/>
    </row>
    <row r="49" spans="1:7" ht="15" customHeight="1" x14ac:dyDescent="0.3">
      <c r="A49" s="54" t="s">
        <v>136</v>
      </c>
      <c r="G49" s="7"/>
    </row>
  </sheetData>
  <phoneticPr fontId="0" type="noConversion"/>
  <printOptions horizontalCentered="1"/>
  <pageMargins left="0.59055118110236227" right="0.59055118110236227" top="0.78740157480314965" bottom="0.78740157480314965" header="0.39370078740157483" footer="0.39370078740157483"/>
  <pageSetup paperSize="9" orientation="portrait" r:id="rId1"/>
  <headerFooter>
    <oddFooter>&amp;L&amp;"-,Regular"Monthly Trade Statistics &amp;R&amp;"-,Regular"© ICO - Statistics on Coffee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TABLE 1</vt:lpstr>
      <vt:lpstr>TABLE 2</vt:lpstr>
      <vt:lpstr>TABLE 3</vt:lpstr>
      <vt:lpstr>TABLE 4</vt:lpstr>
      <vt:lpstr>TABLE 5</vt:lpstr>
      <vt:lpstr>TABLE 6</vt:lpstr>
      <vt:lpstr>TABLE 7</vt:lpstr>
      <vt:lpstr>'TABLE 1'!Print_Area</vt:lpstr>
      <vt:lpstr>'TABLE 2'!Print_Area</vt:lpstr>
      <vt:lpstr>'TABLE 3'!Print_Area</vt:lpstr>
    </vt:vector>
  </TitlesOfParts>
  <Company>ICO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Carvalho</dc:creator>
  <cp:lastModifiedBy>TRAVEL</cp:lastModifiedBy>
  <cp:lastPrinted>2019-10-31T12:13:54Z</cp:lastPrinted>
  <dcterms:created xsi:type="dcterms:W3CDTF">2000-06-01T11:55:10Z</dcterms:created>
  <dcterms:modified xsi:type="dcterms:W3CDTF">2020-10-19T16:43:02Z</dcterms:modified>
</cp:coreProperties>
</file>