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100" yWindow="-165" windowWidth="12525" windowHeight="8550"/>
  </bookViews>
  <sheets>
    <sheet name="Sheet1" sheetId="1" r:id="rId1"/>
  </sheets>
  <calcPr calcId="145621"/>
</workbook>
</file>

<file path=xl/calcChain.xml><?xml version="1.0" encoding="utf-8"?>
<calcChain xmlns="http://schemas.openxmlformats.org/spreadsheetml/2006/main">
  <c r="AE4" i="1" l="1"/>
  <c r="M4" i="1"/>
  <c r="M34" i="1" l="1"/>
  <c r="M35" i="1"/>
  <c r="M36" i="1"/>
  <c r="M37" i="1"/>
  <c r="M38" i="1"/>
  <c r="M39" i="1"/>
  <c r="M40" i="1"/>
  <c r="M41" i="1"/>
  <c r="M42" i="1"/>
  <c r="Z21" i="1" l="1"/>
  <c r="Z20" i="1"/>
  <c r="X37" i="1" l="1"/>
  <c r="X38" i="1"/>
  <c r="X39" i="1"/>
  <c r="X40" i="1"/>
  <c r="X41" i="1"/>
  <c r="X42" i="1"/>
  <c r="V37" i="1"/>
  <c r="V38" i="1"/>
  <c r="V39" i="1"/>
  <c r="V40" i="1"/>
  <c r="V41" i="1"/>
  <c r="V42" i="1"/>
  <c r="T42" i="1"/>
  <c r="Z42" i="1" s="1"/>
  <c r="T37" i="1"/>
  <c r="Z37" i="1" s="1"/>
  <c r="T38" i="1"/>
  <c r="Z38" i="1" s="1"/>
  <c r="T39" i="1"/>
  <c r="Z39" i="1" s="1"/>
  <c r="T40" i="1"/>
  <c r="Z40" i="1" s="1"/>
  <c r="T41" i="1"/>
  <c r="Z41" i="1" s="1"/>
  <c r="M33" i="1" l="1"/>
  <c r="X33" i="1" l="1"/>
  <c r="X34" i="1"/>
  <c r="X35" i="1"/>
  <c r="X36" i="1"/>
  <c r="V33" i="1"/>
  <c r="V34" i="1"/>
  <c r="V35" i="1"/>
  <c r="V36" i="1"/>
  <c r="T33" i="1"/>
  <c r="Z33" i="1" s="1"/>
  <c r="T34" i="1"/>
  <c r="Z34" i="1" s="1"/>
  <c r="T35" i="1"/>
  <c r="Z35" i="1" s="1"/>
  <c r="T36" i="1"/>
  <c r="Z36" i="1" s="1"/>
  <c r="X29" i="1" l="1"/>
  <c r="X30" i="1"/>
  <c r="X31" i="1"/>
  <c r="X32" i="1"/>
  <c r="V29" i="1"/>
  <c r="V30" i="1"/>
  <c r="V31" i="1"/>
  <c r="V32" i="1"/>
  <c r="T29" i="1"/>
  <c r="Z29" i="1" s="1"/>
  <c r="T30" i="1"/>
  <c r="Z30" i="1" s="1"/>
  <c r="T31" i="1"/>
  <c r="Z31" i="1" s="1"/>
  <c r="T32" i="1"/>
  <c r="Z32" i="1" s="1"/>
  <c r="X24" i="1"/>
  <c r="X25" i="1"/>
  <c r="X26" i="1"/>
  <c r="X27" i="1"/>
  <c r="V24" i="1"/>
  <c r="V25" i="1"/>
  <c r="V26" i="1"/>
  <c r="V27" i="1"/>
  <c r="T27" i="1"/>
  <c r="Z27" i="1" s="1"/>
  <c r="T24" i="1"/>
  <c r="Z24" i="1" s="1"/>
  <c r="T25" i="1"/>
  <c r="Z25" i="1" s="1"/>
  <c r="T26" i="1"/>
  <c r="Z26" i="1" s="1"/>
  <c r="T23" i="1" l="1"/>
  <c r="M31" i="1" l="1"/>
  <c r="M3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2" i="1"/>
  <c r="AE2" i="1"/>
  <c r="AF2" i="1" l="1"/>
  <c r="T28" i="1"/>
  <c r="Z28" i="1" s="1"/>
  <c r="M3" i="1" l="1"/>
  <c r="M7" i="1"/>
  <c r="M8" i="1"/>
  <c r="M9" i="1"/>
  <c r="M10" i="1"/>
  <c r="M11" i="1"/>
  <c r="M12" i="1"/>
  <c r="M13" i="1"/>
  <c r="M14" i="1"/>
  <c r="M15" i="1"/>
  <c r="M16" i="1"/>
  <c r="M17" i="1"/>
  <c r="M18" i="1"/>
  <c r="M19" i="1"/>
  <c r="M20" i="1"/>
  <c r="M21" i="1"/>
  <c r="M22" i="1"/>
  <c r="M23" i="1"/>
  <c r="M24" i="1"/>
  <c r="M25" i="1"/>
  <c r="M26" i="1"/>
  <c r="M27" i="1"/>
  <c r="M28" i="1"/>
  <c r="M29" i="1"/>
  <c r="M30" i="1"/>
  <c r="M2" i="1"/>
  <c r="AG2" i="1" l="1"/>
  <c r="X28" i="1"/>
  <c r="V28" i="1"/>
  <c r="X22" i="1"/>
  <c r="X23" i="1"/>
  <c r="V22" i="1"/>
  <c r="V23" i="1"/>
  <c r="T22" i="1"/>
  <c r="Z22" i="1" s="1"/>
  <c r="Z23" i="1"/>
  <c r="T21" i="1" l="1"/>
  <c r="V21" i="1"/>
  <c r="X21" i="1"/>
  <c r="T20" i="1"/>
  <c r="V20" i="1"/>
  <c r="X20" i="1"/>
  <c r="X3" i="1" l="1"/>
  <c r="X4" i="1"/>
  <c r="X5" i="1"/>
  <c r="X6" i="1"/>
  <c r="X7" i="1"/>
  <c r="X8" i="1"/>
  <c r="X9" i="1"/>
  <c r="X10" i="1"/>
  <c r="X11" i="1"/>
  <c r="X12" i="1"/>
  <c r="X13" i="1"/>
  <c r="X14" i="1"/>
  <c r="X15" i="1"/>
  <c r="X16" i="1"/>
  <c r="X17" i="1"/>
  <c r="X18" i="1"/>
  <c r="X19" i="1"/>
  <c r="X2" i="1"/>
  <c r="V3" i="1"/>
  <c r="V4" i="1"/>
  <c r="V5" i="1"/>
  <c r="V6" i="1"/>
  <c r="V7" i="1"/>
  <c r="V8" i="1"/>
  <c r="V9" i="1"/>
  <c r="V10" i="1"/>
  <c r="V11" i="1"/>
  <c r="V12" i="1"/>
  <c r="V13" i="1"/>
  <c r="V14" i="1"/>
  <c r="V15" i="1"/>
  <c r="V16" i="1"/>
  <c r="V17" i="1"/>
  <c r="V18" i="1"/>
  <c r="V19" i="1"/>
  <c r="V2" i="1"/>
  <c r="T4" i="1"/>
  <c r="Z4" i="1" s="1"/>
  <c r="T5" i="1"/>
  <c r="Z5" i="1" s="1"/>
  <c r="T6" i="1"/>
  <c r="Z6" i="1" s="1"/>
  <c r="T7" i="1"/>
  <c r="Z7" i="1" s="1"/>
  <c r="T8" i="1"/>
  <c r="Z8" i="1" s="1"/>
  <c r="T9" i="1"/>
  <c r="Z9" i="1" s="1"/>
  <c r="T10" i="1"/>
  <c r="Z10" i="1" s="1"/>
  <c r="T11" i="1"/>
  <c r="Z11" i="1" s="1"/>
  <c r="T12" i="1"/>
  <c r="Z12" i="1" s="1"/>
  <c r="T13" i="1"/>
  <c r="Z13" i="1" s="1"/>
  <c r="T14" i="1"/>
  <c r="Z14" i="1" s="1"/>
  <c r="T15" i="1"/>
  <c r="Z15" i="1" s="1"/>
  <c r="T16" i="1"/>
  <c r="Z16" i="1" s="1"/>
  <c r="T17" i="1"/>
  <c r="Z17" i="1" s="1"/>
  <c r="T18" i="1"/>
  <c r="Z18" i="1" s="1"/>
  <c r="T19" i="1"/>
  <c r="Z19" i="1" s="1"/>
  <c r="T3" i="1"/>
  <c r="Z3" i="1" s="1"/>
  <c r="T2" i="1"/>
  <c r="Z2" i="1" s="1"/>
</calcChain>
</file>

<file path=xl/comments1.xml><?xml version="1.0" encoding="utf-8"?>
<comments xmlns="http://schemas.openxmlformats.org/spreadsheetml/2006/main">
  <authors>
    <author>Author</author>
    <author>Caitlin Dickinson</author>
    <author>Kimbel, Kilian</author>
  </authors>
  <commentList>
    <comment ref="Q1" authorId="0">
      <text>
        <r>
          <rPr>
            <b/>
            <sz val="9"/>
            <color indexed="81"/>
            <rFont val="Tahoma"/>
            <family val="2"/>
          </rPr>
          <t>Author:</t>
        </r>
        <r>
          <rPr>
            <sz val="9"/>
            <color indexed="81"/>
            <rFont val="Tahoma"/>
            <family val="2"/>
          </rPr>
          <t xml:space="preserve">
If surveys addressed to anyone other than the coordinator, include here.</t>
        </r>
      </text>
    </comment>
    <comment ref="C29" authorId="1">
      <text>
        <r>
          <rPr>
            <b/>
            <sz val="9"/>
            <color indexed="81"/>
            <rFont val="Tahoma"/>
            <family val="2"/>
          </rPr>
          <t>Caitlin Dickinson:</t>
        </r>
        <r>
          <rPr>
            <sz val="9"/>
            <color indexed="81"/>
            <rFont val="Tahoma"/>
            <family val="2"/>
          </rPr>
          <t xml:space="preserve">
Please resend ABCS survey link to Lisa. She never received the survey!</t>
        </r>
      </text>
    </comment>
    <comment ref="I41" authorId="2">
      <text>
        <r>
          <rPr>
            <b/>
            <sz val="9"/>
            <color indexed="81"/>
            <rFont val="Tahoma"/>
            <family val="2"/>
          </rPr>
          <t>Kimbel, Kilian:</t>
        </r>
        <r>
          <rPr>
            <sz val="9"/>
            <color indexed="81"/>
            <rFont val="Tahoma"/>
            <family val="2"/>
          </rPr>
          <t xml:space="preserve">
2/18: PC's e-mail bounced back. E-mailed Caitlin. </t>
        </r>
      </text>
    </comment>
  </commentList>
</comments>
</file>

<file path=xl/sharedStrings.xml><?xml version="1.0" encoding="utf-8"?>
<sst xmlns="http://schemas.openxmlformats.org/spreadsheetml/2006/main" count="460" uniqueCount="332">
  <si>
    <t>Harney District Hospital Family Care</t>
  </si>
  <si>
    <t>Warner Mountain Medical Clinic</t>
  </si>
  <si>
    <t>Columbia River Community Health Services</t>
  </si>
  <si>
    <t>Deschutes Rim Health Clinic</t>
  </si>
  <si>
    <t>Stark Medical Group</t>
  </si>
  <si>
    <t>Bridgeway Recovery Services</t>
  </si>
  <si>
    <t>Canby HealthCare Clinic</t>
  </si>
  <si>
    <t>Cascade Family Care</t>
  </si>
  <si>
    <t>Davies Clinic</t>
  </si>
  <si>
    <t>Santiam Medical Clinic</t>
  </si>
  <si>
    <t>Southwest Family Physicians</t>
  </si>
  <si>
    <t>Sublimity Medical Clinic</t>
  </si>
  <si>
    <t>Oak Street Medical PC</t>
  </si>
  <si>
    <t>Pearl Street Health Home</t>
  </si>
  <si>
    <t>Springfield Family Physicians</t>
  </si>
  <si>
    <t>Springfield Family Physicians: Centennial</t>
  </si>
  <si>
    <t>Lynda Haakenson</t>
  </si>
  <si>
    <t>Dala Pardue</t>
  </si>
  <si>
    <t>Deena Gallaway</t>
  </si>
  <si>
    <t>Sharon DeHart</t>
  </si>
  <si>
    <t>Brenda Stark</t>
  </si>
  <si>
    <t>Char Tong</t>
  </si>
  <si>
    <t>Abbie Nelson</t>
  </si>
  <si>
    <t xml:space="preserve">Agi Weller </t>
  </si>
  <si>
    <t>Ashley Leach</t>
  </si>
  <si>
    <t>Ben Stutz</t>
  </si>
  <si>
    <t>Betty Evans</t>
  </si>
  <si>
    <t>Carrie Suiter</t>
  </si>
  <si>
    <t>Jane Conley</t>
  </si>
  <si>
    <t>Kadie Kokkler</t>
  </si>
  <si>
    <t>lhaakenson@harneydh.com</t>
  </si>
  <si>
    <t>dala.p@warnermountainmedical.org</t>
  </si>
  <si>
    <t>dgallaway@crchs.net</t>
  </si>
  <si>
    <t>sharondehart@centurytel.net</t>
  </si>
  <si>
    <t>stark_brenda@yahoo.com</t>
  </si>
  <si>
    <t>ctong@bridgewayrecovery.com</t>
  </si>
  <si>
    <t>abigailsara@gmail.com</t>
  </si>
  <si>
    <t>agiweller29@gmail.com</t>
  </si>
  <si>
    <t>aleach@daviesclinic.com</t>
  </si>
  <si>
    <t>bstutz@swfamilyphysicians.com</t>
  </si>
  <si>
    <t>betty@oakstreetmedical.com</t>
  </si>
  <si>
    <t>CSuiter@c-f-d.org</t>
  </si>
  <si>
    <t>janec@springfieldfamilyphysicians.com</t>
  </si>
  <si>
    <t>kadiec@springfieldfamilyphysicians.com</t>
  </si>
  <si>
    <t>Batch</t>
  </si>
  <si>
    <t>Kickoff Date</t>
  </si>
  <si>
    <t>Coordinator</t>
  </si>
  <si>
    <t>Email</t>
  </si>
  <si>
    <t xml:space="preserve">https://www.surveymonkey.com/r/StaffSurvey_HDHFC </t>
  </si>
  <si>
    <t xml:space="preserve">https://www.surveymonkey.com/r/StaffSurvey_WMMC </t>
  </si>
  <si>
    <t xml:space="preserve">https://www.surveymonkey.com/r/StaffSurvey_CRCHS </t>
  </si>
  <si>
    <t xml:space="preserve">https://www.surveymonkey.com/r/StaffSurvey_DRHC </t>
  </si>
  <si>
    <t xml:space="preserve">https://www.surveymonkey.com/r/StaffSurvey_SMG </t>
  </si>
  <si>
    <t xml:space="preserve">https://www.surveymonkey.com/r/StaffSurvey_AMC </t>
  </si>
  <si>
    <t xml:space="preserve">https://www.surveymonkey.com/r/StaffSurvey_BRS </t>
  </si>
  <si>
    <t xml:space="preserve">https://www.surveymonkey.com/r/StaffSurvey_CHCC </t>
  </si>
  <si>
    <t xml:space="preserve">https://www.surveymonkey.com/r/StaffSurvey_CFC </t>
  </si>
  <si>
    <t xml:space="preserve">https://www.surveymonkey.com/r/StaffSurvey_DC </t>
  </si>
  <si>
    <t xml:space="preserve">https://www.surveymonkey.com/r/StaffSurvey_SMC </t>
  </si>
  <si>
    <t xml:space="preserve">https://www.surveymonkey.com/r/StaffSurvey_SFP </t>
  </si>
  <si>
    <t xml:space="preserve">https://www.surveymonkey.com/r/StaffSurvey_SubMC </t>
  </si>
  <si>
    <t xml:space="preserve">https://www.surveymonkey.com/r/StaffSurvey_OSMPC </t>
  </si>
  <si>
    <t xml:space="preserve">https://www.surveymonkey.com/r/StaffSurvey_PSHH </t>
  </si>
  <si>
    <t xml:space="preserve">https://www.surveymonkey.com/r/StaffSurvey_Springfield_FP </t>
  </si>
  <si>
    <t xml:space="preserve">https://www.surveymonkey.com/r/StaffSurvey_Springfield_FPC </t>
  </si>
  <si>
    <t>weblink</t>
  </si>
  <si>
    <t>Aumsville Medical Clinic</t>
  </si>
  <si>
    <t>Santiam Internal Medicine Clinic</t>
  </si>
  <si>
    <t xml:space="preserve">https://www.surveymonkey.com/r/StaffSurvey_Santiam_IMC </t>
  </si>
  <si>
    <t>Paper surveys requested?</t>
  </si>
  <si>
    <t xml:space="preserve">Address </t>
  </si>
  <si>
    <t>Date paper survey sent</t>
  </si>
  <si>
    <t>yes</t>
  </si>
  <si>
    <t>345 N Grant St Canby OR 97013</t>
  </si>
  <si>
    <t>No</t>
  </si>
  <si>
    <t>Thank you e-mail sent</t>
  </si>
  <si>
    <t>X</t>
  </si>
  <si>
    <t>Completed by coordinator</t>
  </si>
  <si>
    <t xml:space="preserve">How many staff? </t>
  </si>
  <si>
    <t>620 South J Street Lakeview, OR 97630</t>
  </si>
  <si>
    <t>PO Box 397 Boardman OR 97818</t>
  </si>
  <si>
    <t>PO Box 219 Maupin OR 97037-0219</t>
  </si>
  <si>
    <t>PO Box J Ontario OR 97914</t>
  </si>
  <si>
    <t>2280 Marcola Rd Springfield OR 97477</t>
  </si>
  <si>
    <t>R1 sent</t>
  </si>
  <si>
    <t>R2 sent</t>
  </si>
  <si>
    <t>R3 sent</t>
  </si>
  <si>
    <t>R4 sent</t>
  </si>
  <si>
    <t xml:space="preserve">Staff completes </t>
  </si>
  <si>
    <t xml:space="preserve">Partial </t>
  </si>
  <si>
    <t>R1 due</t>
  </si>
  <si>
    <t>R2 due</t>
  </si>
  <si>
    <t>R3 due</t>
  </si>
  <si>
    <t>R4 due</t>
  </si>
  <si>
    <t xml:space="preserve">Notes </t>
  </si>
  <si>
    <t>703 SE 1st Ave Canby OR 97013</t>
  </si>
  <si>
    <t xml:space="preserve">Giftcard preference </t>
  </si>
  <si>
    <t>Amazon.com eCards</t>
  </si>
  <si>
    <t xml:space="preserve">Target </t>
  </si>
  <si>
    <t>Starbucks</t>
  </si>
  <si>
    <t>490 East E Street Burns OR 97720</t>
  </si>
  <si>
    <t xml:space="preserve">1/7/16: E-mailed contact to ask if she actually has 75 staff members with direct patient interaction. KK. 1/8/16: Primary contact confirmed # is accurate, LT said it is ok. </t>
  </si>
  <si>
    <t xml:space="preserve">Grande Ronde Hospital Regional Medical Clinic
</t>
  </si>
  <si>
    <t>Tammy Winde</t>
  </si>
  <si>
    <t>trw02@grh.org</t>
  </si>
  <si>
    <t>Grande Ronde: Elgin</t>
  </si>
  <si>
    <t>Grande Ronde: Union</t>
  </si>
  <si>
    <t>St. Luke's Clinic: EOMA</t>
  </si>
  <si>
    <t>Kim Ogan</t>
  </si>
  <si>
    <t>oganki@slhs.org</t>
  </si>
  <si>
    <t>Winding Waters Clinic</t>
  </si>
  <si>
    <t>Keli Christman</t>
  </si>
  <si>
    <t>keli@windingwatersclinic.org</t>
  </si>
  <si>
    <t>Dunes Family Health Care</t>
  </si>
  <si>
    <t>Sheri Aasen</t>
  </si>
  <si>
    <t>saasen@luhonline.com</t>
  </si>
  <si>
    <t>Samaritan Family Medicine, Geary Street</t>
  </si>
  <si>
    <t>Monica DeMasi</t>
  </si>
  <si>
    <t>mdemasi@samhealth.org</t>
  </si>
  <si>
    <t>Samaritan Internal Medicine, Corvallis</t>
  </si>
  <si>
    <t>Carolyn Larrowe</t>
  </si>
  <si>
    <t>clarrowe@samhealth.org</t>
  </si>
  <si>
    <t>Willamette Family Health Clinic</t>
  </si>
  <si>
    <t>Colleen Smith</t>
  </si>
  <si>
    <t>colleens@wfts.org</t>
  </si>
  <si>
    <t>Family Medical Group NE</t>
  </si>
  <si>
    <t>Lisa Kranz</t>
  </si>
  <si>
    <t>lisa.kranz@fmgne.com</t>
  </si>
  <si>
    <t>Outside In</t>
  </si>
  <si>
    <t>Bryan Swisshelm</t>
  </si>
  <si>
    <t>Bryan Swisshelm (bryans@outsidein.org)</t>
  </si>
  <si>
    <t>https://www.surveymonkey.com/r/StaffSurvey_GRHRMC</t>
  </si>
  <si>
    <t>https://www.surveymonkey.com/r/StaffSurvey_GR_Elgin</t>
  </si>
  <si>
    <t>https://www.surveymonkey.com/r/StaffSurvey_GR_Union</t>
  </si>
  <si>
    <t>https://www.surveymonkey.com/r/StaffSurvey_SLC_EOMA</t>
  </si>
  <si>
    <t>https://www.surveymonkey.com/r/StaffSurvey_WWC</t>
  </si>
  <si>
    <t>https://www.surveymonkey.com/r/StaffSurvey_DFHC</t>
  </si>
  <si>
    <t>https://www.surveymonkey.com/r/StaffSurvey_SFM_GearySt</t>
  </si>
  <si>
    <t>https://www.surveymonkey.com/r/StaffSurvey_SIM_Corvallis</t>
  </si>
  <si>
    <t>https://www.surveymonkey.com/r/StaffSurvey_WFHC</t>
  </si>
  <si>
    <t>https://www.surveymonkey.com/r/StaffSurvey_FMG_NE</t>
  </si>
  <si>
    <t>https://www.surveymonkey.com/r/StaffSurvey_Outside_In</t>
  </si>
  <si>
    <t>603 Medical Parkway Enterprise, OR 97828</t>
  </si>
  <si>
    <t>Yes</t>
  </si>
  <si>
    <t>3521 NW Samaritan Drive Suite 201 Corvallis OR 97330</t>
  </si>
  <si>
    <t>1700 Geary Street SE Albany OR 97322</t>
  </si>
  <si>
    <t>Target</t>
  </si>
  <si>
    <t>1132 SW 13th Ave Portland, OR 97205</t>
  </si>
  <si>
    <t>2647 NE 33rd Avenue Portland OR 97212</t>
  </si>
  <si>
    <t>620 Ranch Road Reedsport OR 97467</t>
  </si>
  <si>
    <t>Fred Meyer</t>
  </si>
  <si>
    <t>3950 17th Street, St. A Baker City OR 97814</t>
  </si>
  <si>
    <t>Oregon City Wellness Family Medicine</t>
  </si>
  <si>
    <t>Harrison Family Medicine</t>
  </si>
  <si>
    <t>Lower Columbia Clinic</t>
  </si>
  <si>
    <t>oregoncitywellness.drbarth@gmail.com</t>
  </si>
  <si>
    <t>Dr. Barth</t>
  </si>
  <si>
    <t xml:space="preserve">Kristin Schmidtgall </t>
  </si>
  <si>
    <t>pa@harrisonmedicine.com</t>
  </si>
  <si>
    <t>Thomas Duncan, MD</t>
  </si>
  <si>
    <t xml:space="preserve">1/27/16: Received (3) paper surveys today. </t>
  </si>
  <si>
    <t>https://www.surveymonkey.com/r/StaffSurvey_OCWFM</t>
  </si>
  <si>
    <t>https://www.surveymonkey.com/r/StaffSurvey_HFM</t>
  </si>
  <si>
    <t>https://www.surveymonkey.com/r/StaffSurvey_LCC</t>
  </si>
  <si>
    <t>Needs giftcard</t>
  </si>
  <si>
    <t>3207 SW Perkins Ave Pendleton OR 97801</t>
  </si>
  <si>
    <t>lowercolumbiaclinic@yahoo.com</t>
  </si>
  <si>
    <t>Reminder sent on 2/3 to remind staff to complete.</t>
  </si>
  <si>
    <t>Lynda Fraser; Roxanna Neuhaus</t>
  </si>
  <si>
    <t>lfraser@santiamhospital.org; rheuhaus@santiamhospital.org</t>
  </si>
  <si>
    <t>Lynda Fraser; Shannon Waddle</t>
  </si>
  <si>
    <t>lfraser@santiamhospital.org; swaddle@santiamhospital.org</t>
  </si>
  <si>
    <t>Lynda Fraser; Doris Berry</t>
  </si>
  <si>
    <t>lfraser@santiamhospital.org; dberry@santiamhospital.org</t>
  </si>
  <si>
    <t>Coach</t>
  </si>
  <si>
    <t>Kristin Chatfield</t>
  </si>
  <si>
    <t>Emily Chirnside</t>
  </si>
  <si>
    <t>Angela Combe</t>
  </si>
  <si>
    <t>Cullen Conway</t>
  </si>
  <si>
    <t>Todd Noletto</t>
  </si>
  <si>
    <t>Beth Sommers</t>
  </si>
  <si>
    <t>Sweet Home</t>
  </si>
  <si>
    <t>Samaritan Family Medicine, Brownsville</t>
  </si>
  <si>
    <t>Kristin Ashcraft</t>
  </si>
  <si>
    <t>kashcraft@samhealth.org</t>
  </si>
  <si>
    <t xml:space="preserve">Good Shepherd Medical Group </t>
  </si>
  <si>
    <t>Troy Legore</t>
  </si>
  <si>
    <t>tlegore@gshealth.org</t>
  </si>
  <si>
    <t>https://www.surveymonkey.com/r/StaffSurvey_SweetHome</t>
  </si>
  <si>
    <t>https://www.surveymonkey.com/r/StaffSurvey_SFM_Brownsville</t>
  </si>
  <si>
    <t>https://www.surveymonkey.com/r/StaffSurvey_GSMG</t>
  </si>
  <si>
    <t xml:space="preserve">Reminder sent on 1/28 &amp; 2/5 to remind staff to complete. </t>
  </si>
  <si>
    <t xml:space="preserve">2/5/16: New primary contact added (Roxanna); per Caitlin, both Roxanna &amp; Lynda want to receive information all project information. 2/8/16: Sent staff survey to new primary contact. KK </t>
  </si>
  <si>
    <t xml:space="preserve">2/5/16: New primary contact added (Doris);  per Caitlin, both Lynda and Doris want to receive all project information.  2/8/16: Sent staff survey to new primary contact. KK </t>
  </si>
  <si>
    <t xml:space="preserve">2/5/16: New primary contact added (Shannon); per Caitlin, both Lynda and Shannon want to receive all project information.  2/8/16: Sent staff survey to new primary contact. KK </t>
  </si>
  <si>
    <t>600 NW 11th Street Suite E-37 Hermiston OR 97838</t>
  </si>
  <si>
    <t xml:space="preserve">1/22/16:  Some staff will complete online and some will need paper copies per primary contact. 2/3/16: Not sending reminder yet as practice may have just received paper copies. 2/9/16: Received (22) paper surveys today. 2/10/16: Received (2) more paper surveys, one without address filled in. KK </t>
  </si>
  <si>
    <t>ABCS batch</t>
  </si>
  <si>
    <t>ABCS weblink</t>
  </si>
  <si>
    <t xml:space="preserve">https://www.surveymonkey.com/r/ABCSSurvey_HDHFC </t>
  </si>
  <si>
    <t>ABCSSurvey_HDHFC</t>
  </si>
  <si>
    <t xml:space="preserve">https://www.surveymonkey.com/r/ABCSSurvey_WMMC </t>
  </si>
  <si>
    <t>ABCSSurvey_WMMC</t>
  </si>
  <si>
    <t xml:space="preserve">https://www.surveymonkey.com/r/ABCSSurvey_CRCHS </t>
  </si>
  <si>
    <t>ABCSSurvey_CRCHS</t>
  </si>
  <si>
    <t xml:space="preserve">https://www.surveymonkey.com/r/ABCSSurvey_DRHC </t>
  </si>
  <si>
    <t>ABCSSurvey_DRHC</t>
  </si>
  <si>
    <t xml:space="preserve">https://www.surveymonkey.com/r/ABCSSurvey_SMG </t>
  </si>
  <si>
    <t>ABCSSurvey_SMG</t>
  </si>
  <si>
    <t xml:space="preserve">https://www.surveymonkey.com/r/ABCSSurvey_AMC </t>
  </si>
  <si>
    <t>ABCSSurvey_AMC</t>
  </si>
  <si>
    <t xml:space="preserve">https://www.surveymonkey.com/r/ABCSSurvey_BRS </t>
  </si>
  <si>
    <t>ABCSSurvey_BRS</t>
  </si>
  <si>
    <t xml:space="preserve">https://www.surveymonkey.com/r/ABCSSurvey_CHCC </t>
  </si>
  <si>
    <t>ABCSSurvey_CHCC</t>
  </si>
  <si>
    <t xml:space="preserve">https://www.surveymonkey.com/r/ABCSSurvey_CFC </t>
  </si>
  <si>
    <t>ABCSSurvey_CFC</t>
  </si>
  <si>
    <t xml:space="preserve">https://www.surveymonkey.com/r/ABCSSurvey_DC </t>
  </si>
  <si>
    <t>ABCSSurvey_DC</t>
  </si>
  <si>
    <t xml:space="preserve">https://www.surveymonkey.com/r/ABCSSurvey_Santiam_IMC </t>
  </si>
  <si>
    <t>ABCSSurvey_Santiam_IMC</t>
  </si>
  <si>
    <t xml:space="preserve">https://www.surveymonkey.com/r/ABCSSurvey_SMC </t>
  </si>
  <si>
    <t>ABCSSurvey_SMC</t>
  </si>
  <si>
    <t xml:space="preserve">https://www.surveymonkey.com/r/ABCSSurvey_SFP </t>
  </si>
  <si>
    <t>ABCSSurvey_SFP</t>
  </si>
  <si>
    <t xml:space="preserve">https://www.surveymonkey.com/r/ABCSSurvey_SubMC </t>
  </si>
  <si>
    <t>ABCSSurvey_SubMC</t>
  </si>
  <si>
    <t xml:space="preserve">https://www.surveymonkey.com/r/ABCSSurvey_OSMPC </t>
  </si>
  <si>
    <t>ABCSSurvey_OSMPC</t>
  </si>
  <si>
    <t xml:space="preserve">https://www.surveymonkey.com/r/ABCSSurvey_PSHH </t>
  </si>
  <si>
    <t>ABCSSurvey_PSHH</t>
  </si>
  <si>
    <t xml:space="preserve">https://www.surveymonkey.com/r/ABCSSurvey_Springfield_FP </t>
  </si>
  <si>
    <t>ABCSSurvey_Springfield_FP</t>
  </si>
  <si>
    <t xml:space="preserve">https://www.surveymonkey.com/r/ABCSSurvey_Springfield_FPC </t>
  </si>
  <si>
    <t>ABCSSurvey_Springfield_FPC</t>
  </si>
  <si>
    <t>https://www.surveymonkey.com/r/ABCSSurvey_GRHRMC</t>
  </si>
  <si>
    <t>ABCSSurvey_GRHRMC</t>
  </si>
  <si>
    <t>https://www.surveymonkey.com/r/ABCSSurvey_GR_Elgin</t>
  </si>
  <si>
    <t>ABCSSurvey_GR_Elgin</t>
  </si>
  <si>
    <t>https://www.surveymonkey.com/r/ABCSSurvey_GR_Union</t>
  </si>
  <si>
    <t>ABCSSurvey_GR_Union</t>
  </si>
  <si>
    <t>https://www.surveymonkey.com/r/ABCSSurvey_SLC_EOMA</t>
  </si>
  <si>
    <t>ABCSSurvey_SLC_EOMA</t>
  </si>
  <si>
    <t>https://www.surveymonkey.com/r/ABCSSurvey_WWC</t>
  </si>
  <si>
    <t>ABCSSurvey_WWC</t>
  </si>
  <si>
    <t>https://www.surveymonkey.com/r/ABCSSurvey_DFHC</t>
  </si>
  <si>
    <t>ABCSSurvey_DFHC</t>
  </si>
  <si>
    <t>https://www.surveymonkey.com/r/ABCSSurvey_SFM_GearySt</t>
  </si>
  <si>
    <t>ABCSSurvey_SFM_GearySt</t>
  </si>
  <si>
    <t>https://www.surveymonkey.com/r/ABCSSurvey_SIM_Corvallis</t>
  </si>
  <si>
    <t>ABCSSurvey_SIM_Corvallis</t>
  </si>
  <si>
    <t>https://www.surveymonkey.com/r/ABCSSurvey_WFHC</t>
  </si>
  <si>
    <t>ABCSSurvey_WFHC</t>
  </si>
  <si>
    <t>https://www.surveymonkey.com/r/ABCSSurvey_FMG_NE</t>
  </si>
  <si>
    <t>ABCSSurvey_FMG_NE</t>
  </si>
  <si>
    <t>https://www.surveymonkey.com/r/ABCSSurvey_Outside_In</t>
  </si>
  <si>
    <t>ABCSSurvey_Outside_In</t>
  </si>
  <si>
    <t>https://www.surveymonkey.com/r/ABCSSurvey_OCWFM</t>
  </si>
  <si>
    <t>ABCSSurvey_OCWFM</t>
  </si>
  <si>
    <t>https://www.surveymonkey.com/r/ABCSSurvey_HFM</t>
  </si>
  <si>
    <t>ABCSSurvey_HFM</t>
  </si>
  <si>
    <t>https://www.surveymonkey.com/r/ABCSSurvey_LCC</t>
  </si>
  <si>
    <t>ABCSSurvey_LCC</t>
  </si>
  <si>
    <t>https://www.surveymonkey.com/r/ABCSSurvey_SweetHome</t>
  </si>
  <si>
    <t>ABCSSurvey_SweetHome</t>
  </si>
  <si>
    <t>https://www.surveymonkey.com/r/ABCSSurvey_SFM_Brownsville</t>
  </si>
  <si>
    <t>ABCSSurvey_SFM_Brownsville</t>
  </si>
  <si>
    <t>https://www.surveymonkey.com/r/ABCSSurvey_GSMG</t>
  </si>
  <si>
    <t>ABCSSurvey_GSMG</t>
  </si>
  <si>
    <t xml:space="preserve">506 4th St. La Grande OR 97850 </t>
  </si>
  <si>
    <t>1400 Division St. Elgin OR 97827</t>
  </si>
  <si>
    <t>142 E. Dearborn St. Union Oregon 97883</t>
  </si>
  <si>
    <t>2/12: Sent paper surveys and e-mail to PC to let her know they are in the mail.</t>
  </si>
  <si>
    <t xml:space="preserve">Reminder sent on 1/28, 2/5, 2/16 to remind staff to complete. </t>
  </si>
  <si>
    <t xml:space="preserve">Reminder sent on 2/5 to remind staff to complete. 2/16, Needs giftcard, waiting for giftcard order to process. </t>
  </si>
  <si>
    <t xml:space="preserve">
1/6/16: Had an e-mail interaction w/ primary contact on 12/31 and knows to take survey &amp; forward to staff. Not sending reminders at this time. KK  1/25/16: Sent a reminder to complete. 2/16/16: Sent final reminder to complete and remind staff to complete. 2/16: PC responded to e-mail with giftcard preference and vague answer for # of staff as well as some confusion surrounding who the staff survey should go to. 2/17: KK replied back and clarified that only paid clinicians/staff that interact with patients complete survey. Asked again for # of staff in order to calculate response rate for giftcard. </t>
  </si>
  <si>
    <t>Cascades East Family Medicine Clinic</t>
  </si>
  <si>
    <t>Steven Brantley</t>
  </si>
  <si>
    <t>Cow Creek Health &amp; Wellness Center</t>
  </si>
  <si>
    <t>Mountain View Family Practice</t>
  </si>
  <si>
    <t>Rinehart Clinic</t>
  </si>
  <si>
    <t>Junction City Medical Clinic</t>
  </si>
  <si>
    <t>fkoepke@skylakes.org</t>
  </si>
  <si>
    <t xml:space="preserve">Sharon Stanphill </t>
  </si>
  <si>
    <t>sstanphill@cowcreek.com</t>
  </si>
  <si>
    <t>Oregon City Family Practice</t>
  </si>
  <si>
    <t>dgreen@ocfpc.net</t>
  </si>
  <si>
    <t>Caitlin</t>
  </si>
  <si>
    <t>trobinson@rinehartclinic.org</t>
  </si>
  <si>
    <t>Tereasa Robinson</t>
  </si>
  <si>
    <t>Jessica Baird</t>
  </si>
  <si>
    <t>jbaird@mtnviewfamilypractice.com</t>
  </si>
  <si>
    <t>Sophie Smith</t>
  </si>
  <si>
    <t>ssmith@junctioncitymedical.com</t>
  </si>
  <si>
    <t>https://www.surveymonkey.com/r/StaffSurvey_CEFMC</t>
  </si>
  <si>
    <t>https://www.surveymonkey.com/r/StaffSurvey_CCHWC</t>
  </si>
  <si>
    <t>https://www.surveymonkey.com/r/StaffSurvey_MVFP</t>
  </si>
  <si>
    <t>https://www.surveymonkey.com/r/StaffSurvey_OCFP</t>
  </si>
  <si>
    <t>https://www.surveymonkey.com/r/StaffSurvey_RC</t>
  </si>
  <si>
    <t>https://www.surveymonkey.com/r/StaffSurvey_JCMC</t>
  </si>
  <si>
    <t xml:space="preserve">2/5/16: Noticed more staff surveys completed than number of staff noted by primary contact. 2/9: KK e-mailed PC and PC misread question, currently there are 7 staff members. KK will edit her response. They will also be adding a biller (not counting yet).  2/12: Sent reminder to PC to remind her staff. 2/19/16: Needs giftcard. </t>
  </si>
  <si>
    <t xml:space="preserve">2/19: Sent reminder to PC to remind her staff to complete. </t>
  </si>
  <si>
    <t xml:space="preserve">1/25/16: Primary contact skipped Q3. We'll need to know total # of staff in order to calculate response rate for giftcard. Reminder sent on 1/28, 2/5, &amp; 2/12 to remind staff to complete; also asked about Q3 on 1/28 and PC answered! 2/19: Checked survey responses and there are none for staff, but KK had marked 2 completed. Not sure what happened. KK to send final reminder to staff. </t>
  </si>
  <si>
    <t>2/3/16 &amp; 2/19: Sent reminder to remind staff to complete.</t>
  </si>
  <si>
    <t xml:space="preserve">Primary contact filled in practice name as: Geary Street Family Medicine, Samaritan Health Services. 1/28, 2/5, 2/12, &amp; 2/19: Reminders sent to remind staff to complete survey. </t>
  </si>
  <si>
    <t xml:space="preserve">1/28, 2/5, 2/12, &amp; 2/19: Reminder sent to PC to remind staff to complete survey. </t>
  </si>
  <si>
    <t>Jane Brown 595 18th Street Astoria OR 97103</t>
  </si>
  <si>
    <t xml:space="preserve">2/16/16: Need giftcard, waiting for giftcard request to process. 2/23/16: More staff completed than what coordinator noted. </t>
  </si>
  <si>
    <t>Faith Koepke</t>
  </si>
  <si>
    <t>2801 Daggett Avenue Klamath Falls OR 97601</t>
  </si>
  <si>
    <t xml:space="preserve">2/23/16: Completed survey twice, identical answers. </t>
  </si>
  <si>
    <t>24900 SE Stark St. #205 Gresha OR 97030</t>
  </si>
  <si>
    <t xml:space="preserve">2/23/16: Sent out 10 paper surveys, e-mailed PC to let her know they are in the mail. </t>
  </si>
  <si>
    <t xml:space="preserve">1/21/16: Carolyn e-mailed that they do not plan to spread H2N to other teams until many months down the road so not everyone is fully educated. She only wants to send survey to a portion of her staff. She also needs to resubmit survey as she filled it out with the whole clinic numbers. 1/21/16: KK responded and asked further questions. GHRI team will discuss on 1/25 for resolution. 1/25: GHRI team decided we want all staff to complete. KK responded to Carolyn and she is willing to send out to all staff. Waiting for her to confirm if she needs 49 copies. 1/27: Went ahead and sent paper surveys. 2/10/16: KK not sending reminders yet based on conversation w/ Carolyn, will give her another wk. 2/23/16: Sent reminder to PC to remind staff to complete surveys. 2/23/16: PC responded and said she has 2 left to collect and will mail them this week. She also said it would be helpful to put a desired date to return the survey-told her I'd pass along the feedback. </t>
  </si>
  <si>
    <t xml:space="preserve">2/8/16: Received (14) paper surveys today.  2/23/16: Sent reminder to PC to remind staff to complete (included how many completes so far).  2/23/16: Per PC, responded &amp; asked if we rcv'd paper survies, let her know we did and she also mentioned that she left one with Todd. Will e-mail Catilin to see if Todd can mail to us. KK </t>
  </si>
  <si>
    <t>Done</t>
  </si>
  <si>
    <t>x</t>
  </si>
  <si>
    <t>no</t>
  </si>
  <si>
    <t>FOR WEEKLY DASHBOARD!!</t>
  </si>
  <si>
    <t>N sent</t>
  </si>
  <si>
    <t>N 1+ complete</t>
  </si>
  <si>
    <t>N &gt;75% complete</t>
  </si>
  <si>
    <t>Staffsurvey_sent</t>
  </si>
  <si>
    <t>staffsurvey_complete</t>
  </si>
  <si>
    <t>staffsurvey_percent</t>
  </si>
  <si>
    <t>practice_name</t>
  </si>
  <si>
    <t>practiceID</t>
  </si>
  <si>
    <t>q20154</t>
  </si>
  <si>
    <t>q20161</t>
  </si>
  <si>
    <t>q20162</t>
  </si>
  <si>
    <t>q20163</t>
  </si>
  <si>
    <t>q20164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</si>
</sst>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sz val="10"/>
      <color theme="1"/>
      <name val="Calibri"/>
      <family val="2"/>
      <scheme val="minor"/>
    </font>
    <font>
      <b/>
      <sz val="10"/>
      <color theme="1"/>
      <name val="Calibri"/>
      <family val="2"/>
      <scheme val="minor"/>
    </font>
    <font>
      <sz val="11"/>
      <color theme="1"/>
      <name val="Calibri"/>
      <family val="2"/>
      <scheme val="minor"/>
    </font>
    <font>
      <sz val="12"/>
      <color theme="1"/>
      <name val="Calibri"/>
      <family val="2"/>
      <scheme val="minor"/>
    </font>
    <font>
      <sz val="10"/>
      <color rgb="FF000000"/>
      <name val="Calibri"/>
      <family val="2"/>
      <scheme val="minor"/>
    </font>
    <font>
      <u/>
      <sz val="10"/>
      <color theme="10"/>
      <name val="Calibri"/>
      <family val="2"/>
      <scheme val="minor"/>
    </font>
    <font>
      <sz val="10"/>
      <name val="Arial"/>
      <family val="2"/>
    </font>
    <font>
      <sz val="11"/>
      <name val="Calibri"/>
      <family val="2"/>
    </font>
    <font>
      <sz val="10"/>
      <name val="Calibri"/>
      <family val="2"/>
      <scheme val="minor"/>
    </font>
    <font>
      <sz val="10"/>
      <color theme="10"/>
      <name val="Calibri"/>
      <family val="2"/>
      <scheme val="minor"/>
    </font>
    <font>
      <sz val="10"/>
      <color rgb="FFFF0000"/>
      <name val="Calibri"/>
      <family val="2"/>
      <scheme val="minor"/>
    </font>
    <font>
      <b/>
      <sz val="10"/>
      <name val="Calibri"/>
      <family val="2"/>
      <scheme val="minor"/>
    </font>
    <font>
      <b/>
      <sz val="16"/>
      <color theme="1"/>
      <name val="Calibri"/>
      <family val="2"/>
      <scheme val="minor"/>
    </font>
    <font>
      <sz val="11"/>
      <color rgb="FF333333"/>
      <name val="Segoe UI"/>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8">
    <xf numFmtId="0" fontId="0" fillId="0" borderId="0"/>
    <xf numFmtId="0" fontId="1" fillId="0" borderId="0" applyNumberFormat="0" applyFill="0" applyBorder="0" applyAlignment="0" applyProtection="0"/>
    <xf numFmtId="0" fontId="6" fillId="0" borderId="0"/>
    <xf numFmtId="0" fontId="7" fillId="0" borderId="0"/>
    <xf numFmtId="0" fontId="6" fillId="0" borderId="0"/>
    <xf numFmtId="0" fontId="10" fillId="0" borderId="0"/>
    <xf numFmtId="0" fontId="11" fillId="0" borderId="0"/>
    <xf numFmtId="0" fontId="11" fillId="0" borderId="0"/>
    <xf numFmtId="0" fontId="11" fillId="0" borderId="0"/>
    <xf numFmtId="0" fontId="6" fillId="0" borderId="0"/>
    <xf numFmtId="9" fontId="6" fillId="0" borderId="0" applyFont="0" applyFill="0" applyBorder="0" applyAlignment="0" applyProtection="0"/>
    <xf numFmtId="0" fontId="6" fillId="0" borderId="0"/>
    <xf numFmtId="0" fontId="6" fillId="0" borderId="0"/>
    <xf numFmtId="0" fontId="11"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7" fillId="0" borderId="0" applyFont="0" applyFill="0" applyBorder="0" applyAlignment="0" applyProtection="0"/>
  </cellStyleXfs>
  <cellXfs count="72">
    <xf numFmtId="0" fontId="0" fillId="0" borderId="0" xfId="0"/>
    <xf numFmtId="0" fontId="4" fillId="0" borderId="1" xfId="0" applyFont="1" applyBorder="1" applyAlignment="1">
      <alignment wrapText="1"/>
    </xf>
    <xf numFmtId="0" fontId="5" fillId="0" borderId="1" xfId="0" applyFont="1" applyBorder="1" applyAlignment="1">
      <alignment wrapText="1"/>
    </xf>
    <xf numFmtId="0" fontId="4" fillId="0" borderId="1" xfId="0" applyFont="1" applyFill="1" applyBorder="1"/>
    <xf numFmtId="0" fontId="5" fillId="0" borderId="1" xfId="0" applyFont="1" applyBorder="1" applyAlignment="1">
      <alignment horizontal="center" wrapText="1"/>
    </xf>
    <xf numFmtId="16" fontId="4" fillId="0" borderId="1" xfId="0" applyNumberFormat="1" applyFont="1" applyFill="1" applyBorder="1"/>
    <xf numFmtId="0" fontId="4" fillId="0" borderId="1" xfId="0" applyFont="1" applyFill="1" applyBorder="1" applyAlignment="1">
      <alignment horizontal="center"/>
    </xf>
    <xf numFmtId="0" fontId="4" fillId="0" borderId="1" xfId="0" applyFont="1" applyFill="1" applyBorder="1" applyAlignment="1">
      <alignment wrapText="1"/>
    </xf>
    <xf numFmtId="14" fontId="4" fillId="0" borderId="1" xfId="0" applyNumberFormat="1" applyFont="1" applyFill="1" applyBorder="1"/>
    <xf numFmtId="0" fontId="4" fillId="0" borderId="0" xfId="0" applyFont="1" applyFill="1"/>
    <xf numFmtId="0" fontId="8" fillId="0" borderId="0" xfId="0" applyFont="1" applyFill="1"/>
    <xf numFmtId="0" fontId="4" fillId="0" borderId="1" xfId="0" applyFont="1" applyBorder="1"/>
    <xf numFmtId="0" fontId="4" fillId="0" borderId="1" xfId="0" applyFont="1" applyBorder="1" applyAlignment="1">
      <alignment horizontal="center"/>
    </xf>
    <xf numFmtId="14" fontId="4" fillId="0" borderId="1" xfId="0" applyNumberFormat="1" applyFont="1" applyBorder="1"/>
    <xf numFmtId="0" fontId="4" fillId="0" borderId="0" xfId="0" applyFont="1"/>
    <xf numFmtId="0" fontId="9" fillId="0" borderId="1" xfId="1" applyFont="1" applyFill="1" applyBorder="1" applyAlignment="1">
      <alignment vertical="center"/>
    </xf>
    <xf numFmtId="14" fontId="5" fillId="0" borderId="1" xfId="0" applyNumberFormat="1" applyFont="1" applyFill="1" applyBorder="1"/>
    <xf numFmtId="9" fontId="4" fillId="0" borderId="1" xfId="0" applyNumberFormat="1" applyFont="1" applyFill="1" applyBorder="1"/>
    <xf numFmtId="0" fontId="5" fillId="0" borderId="1" xfId="0" applyFont="1" applyFill="1" applyBorder="1"/>
    <xf numFmtId="0" fontId="9" fillId="0" borderId="1" xfId="1" applyFont="1" applyFill="1" applyBorder="1"/>
    <xf numFmtId="0" fontId="9" fillId="0" borderId="1" xfId="1" applyFont="1" applyFill="1" applyBorder="1" applyAlignment="1">
      <alignment vertical="center" wrapText="1"/>
    </xf>
    <xf numFmtId="0" fontId="4" fillId="0" borderId="1" xfId="2" applyFont="1" applyFill="1" applyBorder="1" applyAlignment="1">
      <alignment wrapText="1"/>
    </xf>
    <xf numFmtId="0" fontId="4" fillId="2" borderId="1" xfId="0" applyFont="1" applyFill="1" applyBorder="1"/>
    <xf numFmtId="0" fontId="4" fillId="0" borderId="1" xfId="0" applyFont="1" applyFill="1" applyBorder="1" applyAlignment="1">
      <alignment horizontal="center" wrapText="1"/>
    </xf>
    <xf numFmtId="0" fontId="9" fillId="0" borderId="1" xfId="1" applyFont="1" applyFill="1" applyBorder="1" applyAlignment="1">
      <alignment wrapText="1"/>
    </xf>
    <xf numFmtId="0" fontId="13" fillId="0" borderId="0" xfId="1" applyFont="1" applyFill="1"/>
    <xf numFmtId="0" fontId="8" fillId="0" borderId="1" xfId="0" applyFont="1" applyFill="1" applyBorder="1" applyAlignment="1">
      <alignment vertical="center" wrapText="1"/>
    </xf>
    <xf numFmtId="0" fontId="9" fillId="0" borderId="1" xfId="1" applyFont="1" applyFill="1" applyBorder="1" applyAlignment="1">
      <alignment horizontal="left"/>
    </xf>
    <xf numFmtId="0" fontId="5" fillId="0" borderId="1" xfId="0" applyFont="1" applyFill="1" applyBorder="1" applyAlignment="1">
      <alignment horizontal="center"/>
    </xf>
    <xf numFmtId="0" fontId="8" fillId="0" borderId="1" xfId="0" applyFont="1" applyFill="1" applyBorder="1" applyAlignment="1">
      <alignment wrapText="1"/>
    </xf>
    <xf numFmtId="16" fontId="8" fillId="0" borderId="1" xfId="0" applyNumberFormat="1" applyFont="1" applyFill="1" applyBorder="1" applyAlignment="1">
      <alignment horizontal="right" vertical="center" wrapText="1"/>
    </xf>
    <xf numFmtId="16" fontId="8" fillId="0" borderId="1" xfId="0" applyNumberFormat="1" applyFont="1" applyFill="1" applyBorder="1" applyAlignment="1">
      <alignment horizontal="right" wrapText="1"/>
    </xf>
    <xf numFmtId="14" fontId="5" fillId="0" borderId="1" xfId="0" applyNumberFormat="1" applyFont="1" applyBorder="1" applyAlignment="1">
      <alignment wrapText="1"/>
    </xf>
    <xf numFmtId="14" fontId="5" fillId="0" borderId="1" xfId="0" applyNumberFormat="1" applyFont="1" applyBorder="1"/>
    <xf numFmtId="0" fontId="5" fillId="0" borderId="1" xfId="0" applyFont="1" applyBorder="1"/>
    <xf numFmtId="0" fontId="5" fillId="2" borderId="1" xfId="0" applyFont="1" applyFill="1" applyBorder="1" applyAlignment="1">
      <alignment horizontal="center" wrapText="1"/>
    </xf>
    <xf numFmtId="1" fontId="5" fillId="2" borderId="1" xfId="0" applyNumberFormat="1" applyFont="1" applyFill="1" applyBorder="1" applyAlignment="1">
      <alignment horizontal="center" wrapText="1"/>
    </xf>
    <xf numFmtId="0" fontId="4" fillId="0" borderId="1" xfId="0" applyFont="1" applyFill="1" applyBorder="1" applyAlignment="1"/>
    <xf numFmtId="0" fontId="4" fillId="0" borderId="1" xfId="2" applyFont="1" applyFill="1" applyBorder="1" applyAlignment="1"/>
    <xf numFmtId="0" fontId="4" fillId="0" borderId="1" xfId="3" applyFont="1" applyFill="1" applyBorder="1" applyAlignment="1">
      <alignment wrapText="1"/>
    </xf>
    <xf numFmtId="0" fontId="4" fillId="0" borderId="1" xfId="0" applyFont="1" applyBorder="1" applyAlignment="1"/>
    <xf numFmtId="0" fontId="9" fillId="0" borderId="1" xfId="1" applyFont="1" applyBorder="1"/>
    <xf numFmtId="0" fontId="12" fillId="0" borderId="1" xfId="13" applyFont="1" applyFill="1" applyBorder="1"/>
    <xf numFmtId="0" fontId="1" fillId="0" borderId="1" xfId="1" applyFill="1" applyBorder="1"/>
    <xf numFmtId="0" fontId="4" fillId="3" borderId="1" xfId="0" applyFont="1" applyFill="1" applyBorder="1"/>
    <xf numFmtId="9" fontId="4" fillId="4" borderId="1" xfId="0" applyNumberFormat="1" applyFont="1" applyFill="1" applyBorder="1"/>
    <xf numFmtId="0" fontId="1" fillId="0" borderId="1" xfId="1" applyFill="1" applyBorder="1" applyAlignment="1">
      <alignment vertical="center"/>
    </xf>
    <xf numFmtId="0" fontId="14" fillId="3" borderId="1" xfId="0" applyFont="1" applyFill="1" applyBorder="1"/>
    <xf numFmtId="14" fontId="5" fillId="3" borderId="1" xfId="0" applyNumberFormat="1" applyFont="1" applyFill="1" applyBorder="1"/>
    <xf numFmtId="0" fontId="4" fillId="5" borderId="1" xfId="0" applyFont="1" applyFill="1" applyBorder="1"/>
    <xf numFmtId="0" fontId="4" fillId="5" borderId="1" xfId="3" applyFont="1" applyFill="1" applyBorder="1" applyAlignment="1"/>
    <xf numFmtId="0" fontId="4" fillId="5" borderId="1" xfId="0" applyFont="1" applyFill="1" applyBorder="1" applyAlignment="1"/>
    <xf numFmtId="16" fontId="4" fillId="5" borderId="1" xfId="0" applyNumberFormat="1" applyFont="1" applyFill="1" applyBorder="1"/>
    <xf numFmtId="0" fontId="1" fillId="5" borderId="1" xfId="1" applyFill="1" applyBorder="1"/>
    <xf numFmtId="0" fontId="9" fillId="5" borderId="1" xfId="1" applyFont="1" applyFill="1" applyBorder="1"/>
    <xf numFmtId="14" fontId="4" fillId="5" borderId="1" xfId="0" applyNumberFormat="1" applyFont="1" applyFill="1" applyBorder="1"/>
    <xf numFmtId="0" fontId="4" fillId="5" borderId="1" xfId="0" applyFont="1" applyFill="1" applyBorder="1" applyAlignment="1">
      <alignment horizontal="center"/>
    </xf>
    <xf numFmtId="9" fontId="4" fillId="5" borderId="1" xfId="0" applyNumberFormat="1" applyFont="1" applyFill="1" applyBorder="1"/>
    <xf numFmtId="0" fontId="4" fillId="5" borderId="1" xfId="0" applyFont="1" applyFill="1" applyBorder="1" applyAlignment="1">
      <alignment wrapText="1"/>
    </xf>
    <xf numFmtId="0" fontId="4" fillId="5" borderId="0" xfId="0" applyFont="1" applyFill="1"/>
    <xf numFmtId="0" fontId="15" fillId="5" borderId="1" xfId="0" applyFont="1" applyFill="1" applyBorder="1" applyAlignment="1">
      <alignment wrapText="1"/>
    </xf>
    <xf numFmtId="0" fontId="15" fillId="5" borderId="1" xfId="2" applyFont="1" applyFill="1" applyBorder="1" applyAlignment="1">
      <alignment wrapText="1"/>
    </xf>
    <xf numFmtId="0" fontId="15" fillId="5" borderId="1" xfId="0" applyFont="1" applyFill="1" applyBorder="1" applyAlignment="1"/>
    <xf numFmtId="0" fontId="15" fillId="5" borderId="1" xfId="0" applyFont="1" applyFill="1" applyBorder="1" applyAlignment="1">
      <alignment vertical="justify" wrapText="1"/>
    </xf>
    <xf numFmtId="0" fontId="15" fillId="5" borderId="1" xfId="2" applyFont="1" applyFill="1" applyBorder="1" applyAlignment="1"/>
    <xf numFmtId="0" fontId="15" fillId="5" borderId="1" xfId="3" applyFont="1" applyFill="1" applyBorder="1" applyAlignment="1">
      <alignment wrapText="1"/>
    </xf>
    <xf numFmtId="0" fontId="15" fillId="5" borderId="1" xfId="15" applyFont="1" applyFill="1" applyBorder="1" applyAlignment="1"/>
    <xf numFmtId="0" fontId="15" fillId="5" borderId="1" xfId="3" applyFont="1" applyFill="1" applyBorder="1" applyAlignment="1"/>
    <xf numFmtId="0" fontId="16" fillId="2" borderId="1" xfId="0" applyFont="1" applyFill="1" applyBorder="1" applyAlignment="1">
      <alignment horizontal="center"/>
    </xf>
    <xf numFmtId="0" fontId="4" fillId="2" borderId="0" xfId="0" applyFont="1" applyFill="1"/>
    <xf numFmtId="0" fontId="5" fillId="2" borderId="1" xfId="0" applyFont="1" applyFill="1" applyBorder="1" applyAlignment="1">
      <alignment wrapText="1"/>
    </xf>
    <xf numFmtId="0" fontId="17" fillId="0" borderId="0" xfId="0" applyFont="1"/>
  </cellXfs>
  <cellStyles count="28">
    <cellStyle name="Hyperlink" xfId="1" builtinId="8"/>
    <cellStyle name="Normal" xfId="0" builtinId="0"/>
    <cellStyle name="Normal 10" xfId="5"/>
    <cellStyle name="Normal 2" xfId="2"/>
    <cellStyle name="Normal 2 2" xfId="13"/>
    <cellStyle name="Normal 2 3" xfId="11"/>
    <cellStyle name="Normal 2 4" xfId="6"/>
    <cellStyle name="Normal 251" xfId="4"/>
    <cellStyle name="Normal 251 2" xfId="16"/>
    <cellStyle name="Normal 251 2 2" xfId="24"/>
    <cellStyle name="Normal 251 3" xfId="18"/>
    <cellStyle name="Normal 251 3 2" xfId="26"/>
    <cellStyle name="Normal 251 4" xfId="20"/>
    <cellStyle name="Normal 3" xfId="7"/>
    <cellStyle name="Normal 3 2" xfId="8"/>
    <cellStyle name="Normal 3 3" xfId="14"/>
    <cellStyle name="Normal 3 4" xfId="9"/>
    <cellStyle name="Normal 4" xfId="12"/>
    <cellStyle name="Normal 4 2" xfId="22"/>
    <cellStyle name="Normal 5" xfId="15"/>
    <cellStyle name="Normal 5 2" xfId="23"/>
    <cellStyle name="Normal 6" xfId="17"/>
    <cellStyle name="Normal 6 2" xfId="25"/>
    <cellStyle name="Normal 7" xfId="3"/>
    <cellStyle name="Normal 8" xfId="19"/>
    <cellStyle name="Percent 2" xfId="10"/>
    <cellStyle name="Percent 2 2" xfId="21"/>
    <cellStyle name="Percent 3" xfId="27"/>
  </cellStyles>
  <dxfs count="8">
    <dxf>
      <fill>
        <patternFill>
          <bgColor rgb="FFFF0000"/>
        </patternFill>
      </fill>
    </dxf>
    <dxf>
      <font>
        <color auto="1"/>
      </font>
      <fill>
        <patternFill patternType="none">
          <bgColor auto="1"/>
        </patternFill>
      </fill>
    </dxf>
    <dxf>
      <fill>
        <patternFill>
          <bgColor rgb="FFFF0000"/>
        </patternFill>
      </fill>
    </dxf>
    <dxf>
      <fill>
        <patternFill>
          <bgColor theme="0"/>
        </patternFill>
      </fill>
    </dxf>
    <dxf>
      <font>
        <color theme="0"/>
      </font>
    </dxf>
    <dxf>
      <fill>
        <patternFill>
          <bgColor rgb="FF00B050"/>
        </patternFill>
      </fill>
    </dxf>
    <dxf>
      <fill>
        <patternFill patternType="none">
          <bgColor auto="1"/>
        </patternFill>
      </fill>
    </dxf>
    <dxf>
      <font>
        <color theme="0" tint="-0.2499465926084170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urveymonkey.com/r/StaffSurvey_CFC" TargetMode="External"/><Relationship Id="rId117" Type="http://schemas.openxmlformats.org/officeDocument/2006/relationships/comments" Target="../comments1.xml"/><Relationship Id="rId21" Type="http://schemas.openxmlformats.org/officeDocument/2006/relationships/hyperlink" Target="https://www.surveymonkey.com/r/StaffSurvey_DRHC" TargetMode="External"/><Relationship Id="rId42" Type="http://schemas.openxmlformats.org/officeDocument/2006/relationships/hyperlink" Target="https://www.surveymonkey.com/r/StaffSurvey_GR_Union" TargetMode="External"/><Relationship Id="rId47" Type="http://schemas.openxmlformats.org/officeDocument/2006/relationships/hyperlink" Target="https://www.surveymonkey.com/r/StaffSurvey_SIM_Corvallis" TargetMode="External"/><Relationship Id="rId63" Type="http://schemas.openxmlformats.org/officeDocument/2006/relationships/hyperlink" Target="https://www.surveymonkey.com/r/StaffSurvey_SweetHome" TargetMode="External"/><Relationship Id="rId68" Type="http://schemas.openxmlformats.org/officeDocument/2006/relationships/hyperlink" Target="mailto:trw02@grh.org" TargetMode="External"/><Relationship Id="rId84" Type="http://schemas.openxmlformats.org/officeDocument/2006/relationships/hyperlink" Target="https://www.surveymonkey.com/r/StaffSurvey_Springfield_FP" TargetMode="External"/><Relationship Id="rId89" Type="http://schemas.openxmlformats.org/officeDocument/2006/relationships/hyperlink" Target="https://www.surveymonkey.com/r/StaffSurvey_GR_Union" TargetMode="External"/><Relationship Id="rId112" Type="http://schemas.openxmlformats.org/officeDocument/2006/relationships/hyperlink" Target="mailto:trobinson@rinehartclinic.org" TargetMode="External"/><Relationship Id="rId16" Type="http://schemas.openxmlformats.org/officeDocument/2006/relationships/hyperlink" Target="mailto:janec@springfieldfamilyphysicians.com" TargetMode="External"/><Relationship Id="rId107" Type="http://schemas.openxmlformats.org/officeDocument/2006/relationships/hyperlink" Target="https://www.surveymonkey.com/r/StaffSurvey_CCHWC" TargetMode="External"/><Relationship Id="rId11" Type="http://schemas.openxmlformats.org/officeDocument/2006/relationships/hyperlink" Target="mailto:lfraser@santiamhospital.org" TargetMode="External"/><Relationship Id="rId24" Type="http://schemas.openxmlformats.org/officeDocument/2006/relationships/hyperlink" Target="https://www.surveymonkey.com/r/StaffSurvey_BRS" TargetMode="External"/><Relationship Id="rId32" Type="http://schemas.openxmlformats.org/officeDocument/2006/relationships/hyperlink" Target="https://www.surveymonkey.com/r/StaffSurvey_PSHH" TargetMode="External"/><Relationship Id="rId37" Type="http://schemas.openxmlformats.org/officeDocument/2006/relationships/hyperlink" Target="mailto:colleens@wfts.org" TargetMode="External"/><Relationship Id="rId40" Type="http://schemas.openxmlformats.org/officeDocument/2006/relationships/hyperlink" Target="https://www.surveymonkey.com/r/StaffSurvey_GRHRMC" TargetMode="External"/><Relationship Id="rId45" Type="http://schemas.openxmlformats.org/officeDocument/2006/relationships/hyperlink" Target="https://www.surveymonkey.com/r/StaffSurvey_DFHC" TargetMode="External"/><Relationship Id="rId53" Type="http://schemas.openxmlformats.org/officeDocument/2006/relationships/hyperlink" Target="mailto:saasen@luhonline.com" TargetMode="External"/><Relationship Id="rId58" Type="http://schemas.openxmlformats.org/officeDocument/2006/relationships/hyperlink" Target="mailto:mdemasi@samhealth.org" TargetMode="External"/><Relationship Id="rId66" Type="http://schemas.openxmlformats.org/officeDocument/2006/relationships/hyperlink" Target="mailto:oregoncitywellness.drbarth@gmail.com" TargetMode="External"/><Relationship Id="rId74" Type="http://schemas.openxmlformats.org/officeDocument/2006/relationships/hyperlink" Target="https://www.surveymonkey.com/r/StaffSurvey_AMC" TargetMode="External"/><Relationship Id="rId79" Type="http://schemas.openxmlformats.org/officeDocument/2006/relationships/hyperlink" Target="https://www.surveymonkey.com/r/StaffSurvey_SMC" TargetMode="External"/><Relationship Id="rId87" Type="http://schemas.openxmlformats.org/officeDocument/2006/relationships/hyperlink" Target="https://www.surveymonkey.com/r/StaffSurvey_GRHRMC" TargetMode="External"/><Relationship Id="rId102" Type="http://schemas.openxmlformats.org/officeDocument/2006/relationships/hyperlink" Target="https://www.surveymonkey.com/r/StaffSurvey_SFM_Brownsville" TargetMode="External"/><Relationship Id="rId110" Type="http://schemas.openxmlformats.org/officeDocument/2006/relationships/hyperlink" Target="https://www.surveymonkey.com/r/StaffSurvey_RC" TargetMode="External"/><Relationship Id="rId115" Type="http://schemas.openxmlformats.org/officeDocument/2006/relationships/printerSettings" Target="../printerSettings/printerSettings1.bin"/><Relationship Id="rId5" Type="http://schemas.openxmlformats.org/officeDocument/2006/relationships/hyperlink" Target="mailto:stark_brenda@yahoo.com" TargetMode="External"/><Relationship Id="rId61" Type="http://schemas.openxmlformats.org/officeDocument/2006/relationships/hyperlink" Target="mailto:kashcraft@samhealth.org" TargetMode="External"/><Relationship Id="rId82" Type="http://schemas.openxmlformats.org/officeDocument/2006/relationships/hyperlink" Target="https://www.surveymonkey.com/r/StaffSurvey_OSMPC" TargetMode="External"/><Relationship Id="rId90" Type="http://schemas.openxmlformats.org/officeDocument/2006/relationships/hyperlink" Target="https://www.surveymonkey.com/r/StaffSurvey_SLC_EOMA" TargetMode="External"/><Relationship Id="rId95" Type="http://schemas.openxmlformats.org/officeDocument/2006/relationships/hyperlink" Target="https://www.surveymonkey.com/r/StaffSurvey_WFHC" TargetMode="External"/><Relationship Id="rId19" Type="http://schemas.openxmlformats.org/officeDocument/2006/relationships/hyperlink" Target="https://www.surveymonkey.com/r/StaffSurvey_WMMC" TargetMode="External"/><Relationship Id="rId14" Type="http://schemas.openxmlformats.org/officeDocument/2006/relationships/hyperlink" Target="mailto:betty@oakstreetmedical.com" TargetMode="External"/><Relationship Id="rId22" Type="http://schemas.openxmlformats.org/officeDocument/2006/relationships/hyperlink" Target="https://www.surveymonkey.com/r/StaffSurvey_SMG" TargetMode="External"/><Relationship Id="rId27" Type="http://schemas.openxmlformats.org/officeDocument/2006/relationships/hyperlink" Target="https://www.surveymonkey.com/r/StaffSurvey_DC" TargetMode="External"/><Relationship Id="rId30" Type="http://schemas.openxmlformats.org/officeDocument/2006/relationships/hyperlink" Target="https://www.surveymonkey.com/r/StaffSurvey_SubMC" TargetMode="External"/><Relationship Id="rId35" Type="http://schemas.openxmlformats.org/officeDocument/2006/relationships/hyperlink" Target="https://www.surveymonkey.com/r/StaffSurvey_Santiam_IMC" TargetMode="External"/><Relationship Id="rId43" Type="http://schemas.openxmlformats.org/officeDocument/2006/relationships/hyperlink" Target="https://www.surveymonkey.com/r/StaffSurvey_SLC_EOMA" TargetMode="External"/><Relationship Id="rId48" Type="http://schemas.openxmlformats.org/officeDocument/2006/relationships/hyperlink" Target="https://www.surveymonkey.com/r/StaffSurvey_WFHC" TargetMode="External"/><Relationship Id="rId56" Type="http://schemas.openxmlformats.org/officeDocument/2006/relationships/hyperlink" Target="https://www.surveymonkey.com/r/StaffSurvey_LCC" TargetMode="External"/><Relationship Id="rId64" Type="http://schemas.openxmlformats.org/officeDocument/2006/relationships/hyperlink" Target="https://www.surveymonkey.com/r/StaffSurvey_SFM_Brownsville" TargetMode="External"/><Relationship Id="rId69" Type="http://schemas.openxmlformats.org/officeDocument/2006/relationships/hyperlink" Target="https://www.surveymonkey.com/r/StaffSurvey_HDHFC" TargetMode="External"/><Relationship Id="rId77" Type="http://schemas.openxmlformats.org/officeDocument/2006/relationships/hyperlink" Target="https://www.surveymonkey.com/r/StaffSurvey_CFC" TargetMode="External"/><Relationship Id="rId100" Type="http://schemas.openxmlformats.org/officeDocument/2006/relationships/hyperlink" Target="https://www.surveymonkey.com/r/StaffSurvey_LCC" TargetMode="External"/><Relationship Id="rId105" Type="http://schemas.openxmlformats.org/officeDocument/2006/relationships/hyperlink" Target="mailto:jbaird@mtnviewfamilypractice.com" TargetMode="External"/><Relationship Id="rId113" Type="http://schemas.openxmlformats.org/officeDocument/2006/relationships/hyperlink" Target="mailto:trw02@grh.org" TargetMode="External"/><Relationship Id="rId8" Type="http://schemas.openxmlformats.org/officeDocument/2006/relationships/hyperlink" Target="mailto:abigailsara@gmail.com" TargetMode="External"/><Relationship Id="rId51" Type="http://schemas.openxmlformats.org/officeDocument/2006/relationships/hyperlink" Target="mailto:pa@harrisonmedicine.com" TargetMode="External"/><Relationship Id="rId72" Type="http://schemas.openxmlformats.org/officeDocument/2006/relationships/hyperlink" Target="https://www.surveymonkey.com/r/StaffSurvey_DRHC" TargetMode="External"/><Relationship Id="rId80" Type="http://schemas.openxmlformats.org/officeDocument/2006/relationships/hyperlink" Target="https://www.surveymonkey.com/r/StaffSurvey_SFP" TargetMode="External"/><Relationship Id="rId85" Type="http://schemas.openxmlformats.org/officeDocument/2006/relationships/hyperlink" Target="https://www.surveymonkey.com/r/StaffSurvey_Springfield_FPC" TargetMode="External"/><Relationship Id="rId93" Type="http://schemas.openxmlformats.org/officeDocument/2006/relationships/hyperlink" Target="https://www.surveymonkey.com/r/StaffSurvey_SFM_GearySt" TargetMode="External"/><Relationship Id="rId98" Type="http://schemas.openxmlformats.org/officeDocument/2006/relationships/hyperlink" Target="https://www.surveymonkey.com/r/StaffSurvey_OCWFM" TargetMode="External"/><Relationship Id="rId3" Type="http://schemas.openxmlformats.org/officeDocument/2006/relationships/hyperlink" Target="mailto:dgallaway@crchs.net" TargetMode="External"/><Relationship Id="rId12" Type="http://schemas.openxmlformats.org/officeDocument/2006/relationships/hyperlink" Target="mailto:lfraser@santiamhospital.org" TargetMode="External"/><Relationship Id="rId17" Type="http://schemas.openxmlformats.org/officeDocument/2006/relationships/hyperlink" Target="mailto:kadiec@springfieldfamilyphysicians.com" TargetMode="External"/><Relationship Id="rId25" Type="http://schemas.openxmlformats.org/officeDocument/2006/relationships/hyperlink" Target="https://www.surveymonkey.com/r/StaffSurvey_CHCC" TargetMode="External"/><Relationship Id="rId33" Type="http://schemas.openxmlformats.org/officeDocument/2006/relationships/hyperlink" Target="https://www.surveymonkey.com/r/StaffSurvey_Springfield_FP" TargetMode="External"/><Relationship Id="rId38" Type="http://schemas.openxmlformats.org/officeDocument/2006/relationships/hyperlink" Target="mailto:clarrowe@samhealth.org" TargetMode="External"/><Relationship Id="rId46" Type="http://schemas.openxmlformats.org/officeDocument/2006/relationships/hyperlink" Target="https://www.surveymonkey.com/r/StaffSurvey_SFM_GearySt" TargetMode="External"/><Relationship Id="rId59" Type="http://schemas.openxmlformats.org/officeDocument/2006/relationships/hyperlink" Target="mailto:keli@windingwatersclinic.org" TargetMode="External"/><Relationship Id="rId67" Type="http://schemas.openxmlformats.org/officeDocument/2006/relationships/hyperlink" Target="mailto:tlegore@gshealth.org" TargetMode="External"/><Relationship Id="rId103" Type="http://schemas.openxmlformats.org/officeDocument/2006/relationships/hyperlink" Target="https://www.surveymonkey.com/r/StaffSurvey_GSMG" TargetMode="External"/><Relationship Id="rId108" Type="http://schemas.openxmlformats.org/officeDocument/2006/relationships/hyperlink" Target="https://www.surveymonkey.com/r/StaffSurvey_MVFP" TargetMode="External"/><Relationship Id="rId116" Type="http://schemas.openxmlformats.org/officeDocument/2006/relationships/vmlDrawing" Target="../drawings/vmlDrawing1.vml"/><Relationship Id="rId20" Type="http://schemas.openxmlformats.org/officeDocument/2006/relationships/hyperlink" Target="https://www.surveymonkey.com/r/StaffSurvey_CRCHS" TargetMode="External"/><Relationship Id="rId41" Type="http://schemas.openxmlformats.org/officeDocument/2006/relationships/hyperlink" Target="https://www.surveymonkey.com/r/StaffSurvey_GR_Elgin" TargetMode="External"/><Relationship Id="rId54" Type="http://schemas.openxmlformats.org/officeDocument/2006/relationships/hyperlink" Target="https://www.surveymonkey.com/r/StaffSurvey_OCWFM" TargetMode="External"/><Relationship Id="rId62" Type="http://schemas.openxmlformats.org/officeDocument/2006/relationships/hyperlink" Target="mailto:kashcraft@samhealth.org" TargetMode="External"/><Relationship Id="rId70" Type="http://schemas.openxmlformats.org/officeDocument/2006/relationships/hyperlink" Target="https://www.surveymonkey.com/r/StaffSurvey_WMMC" TargetMode="External"/><Relationship Id="rId75" Type="http://schemas.openxmlformats.org/officeDocument/2006/relationships/hyperlink" Target="https://www.surveymonkey.com/r/StaffSurvey_BRS" TargetMode="External"/><Relationship Id="rId83" Type="http://schemas.openxmlformats.org/officeDocument/2006/relationships/hyperlink" Target="https://www.surveymonkey.com/r/StaffSurvey_PSHH" TargetMode="External"/><Relationship Id="rId88" Type="http://schemas.openxmlformats.org/officeDocument/2006/relationships/hyperlink" Target="https://www.surveymonkey.com/r/StaffSurvey_GR_Elgin" TargetMode="External"/><Relationship Id="rId91" Type="http://schemas.openxmlformats.org/officeDocument/2006/relationships/hyperlink" Target="https://www.surveymonkey.com/r/StaffSurvey_WWC" TargetMode="External"/><Relationship Id="rId96" Type="http://schemas.openxmlformats.org/officeDocument/2006/relationships/hyperlink" Target="https://www.surveymonkey.com/r/StaffSurvey_FMG_NE" TargetMode="External"/><Relationship Id="rId111" Type="http://schemas.openxmlformats.org/officeDocument/2006/relationships/hyperlink" Target="https://www.surveymonkey.com/r/StaffSurvey_JCMC" TargetMode="External"/><Relationship Id="rId1" Type="http://schemas.openxmlformats.org/officeDocument/2006/relationships/hyperlink" Target="mailto:lhaakenson@harneydh.com" TargetMode="External"/><Relationship Id="rId6" Type="http://schemas.openxmlformats.org/officeDocument/2006/relationships/hyperlink" Target="mailto:lfraser@santiamhospital.org" TargetMode="External"/><Relationship Id="rId15" Type="http://schemas.openxmlformats.org/officeDocument/2006/relationships/hyperlink" Target="mailto:CSuiter@c-f-d.org" TargetMode="External"/><Relationship Id="rId23" Type="http://schemas.openxmlformats.org/officeDocument/2006/relationships/hyperlink" Target="https://www.surveymonkey.com/r/StaffSurvey_AMC" TargetMode="External"/><Relationship Id="rId28" Type="http://schemas.openxmlformats.org/officeDocument/2006/relationships/hyperlink" Target="https://www.surveymonkey.com/r/StaffSurvey_SMC" TargetMode="External"/><Relationship Id="rId36" Type="http://schemas.openxmlformats.org/officeDocument/2006/relationships/hyperlink" Target="mailto:oganki@slhs.org" TargetMode="External"/><Relationship Id="rId49" Type="http://schemas.openxmlformats.org/officeDocument/2006/relationships/hyperlink" Target="https://www.surveymonkey.com/r/StaffSurvey_FMG_NE" TargetMode="External"/><Relationship Id="rId57" Type="http://schemas.openxmlformats.org/officeDocument/2006/relationships/hyperlink" Target="mailto:lowercolumbiaclinic@yahoo.com" TargetMode="External"/><Relationship Id="rId106" Type="http://schemas.openxmlformats.org/officeDocument/2006/relationships/hyperlink" Target="https://www.surveymonkey.com/r/StaffSurvey_CEFMC" TargetMode="External"/><Relationship Id="rId114" Type="http://schemas.openxmlformats.org/officeDocument/2006/relationships/hyperlink" Target="mailto:fkoepke@skylakes.org" TargetMode="External"/><Relationship Id="rId10" Type="http://schemas.openxmlformats.org/officeDocument/2006/relationships/hyperlink" Target="mailto:aleach@daviesclinic.com" TargetMode="External"/><Relationship Id="rId31" Type="http://schemas.openxmlformats.org/officeDocument/2006/relationships/hyperlink" Target="https://www.surveymonkey.com/r/StaffSurvey_OSMPC" TargetMode="External"/><Relationship Id="rId44" Type="http://schemas.openxmlformats.org/officeDocument/2006/relationships/hyperlink" Target="https://www.surveymonkey.com/r/StaffSurvey_WWC" TargetMode="External"/><Relationship Id="rId52" Type="http://schemas.openxmlformats.org/officeDocument/2006/relationships/hyperlink" Target="mailto:trw02@grh.org" TargetMode="External"/><Relationship Id="rId60" Type="http://schemas.openxmlformats.org/officeDocument/2006/relationships/hyperlink" Target="mailto:lfraser@santiamhospital.org" TargetMode="External"/><Relationship Id="rId65" Type="http://schemas.openxmlformats.org/officeDocument/2006/relationships/hyperlink" Target="https://www.surveymonkey.com/r/StaffSurvey_GSMG" TargetMode="External"/><Relationship Id="rId73" Type="http://schemas.openxmlformats.org/officeDocument/2006/relationships/hyperlink" Target="https://www.surveymonkey.com/r/StaffSurvey_SMG" TargetMode="External"/><Relationship Id="rId78" Type="http://schemas.openxmlformats.org/officeDocument/2006/relationships/hyperlink" Target="https://www.surveymonkey.com/r/StaffSurvey_DC" TargetMode="External"/><Relationship Id="rId81" Type="http://schemas.openxmlformats.org/officeDocument/2006/relationships/hyperlink" Target="https://www.surveymonkey.com/r/StaffSurvey_SubMC" TargetMode="External"/><Relationship Id="rId86" Type="http://schemas.openxmlformats.org/officeDocument/2006/relationships/hyperlink" Target="https://www.surveymonkey.com/r/StaffSurvey_Santiam_IMC" TargetMode="External"/><Relationship Id="rId94" Type="http://schemas.openxmlformats.org/officeDocument/2006/relationships/hyperlink" Target="https://www.surveymonkey.com/r/StaffSurvey_SIM_Corvallis" TargetMode="External"/><Relationship Id="rId99" Type="http://schemas.openxmlformats.org/officeDocument/2006/relationships/hyperlink" Target="https://www.surveymonkey.com/r/StaffSurvey_HFM" TargetMode="External"/><Relationship Id="rId101" Type="http://schemas.openxmlformats.org/officeDocument/2006/relationships/hyperlink" Target="https://www.surveymonkey.com/r/StaffSurvey_SweetHome" TargetMode="External"/><Relationship Id="rId4" Type="http://schemas.openxmlformats.org/officeDocument/2006/relationships/hyperlink" Target="mailto:sharondehart@centurytel.net" TargetMode="External"/><Relationship Id="rId9" Type="http://schemas.openxmlformats.org/officeDocument/2006/relationships/hyperlink" Target="mailto:agiweller29@gmail.com" TargetMode="External"/><Relationship Id="rId13" Type="http://schemas.openxmlformats.org/officeDocument/2006/relationships/hyperlink" Target="mailto:bstutz@swfamilyphysicians.com" TargetMode="External"/><Relationship Id="rId18" Type="http://schemas.openxmlformats.org/officeDocument/2006/relationships/hyperlink" Target="https://www.surveymonkey.com/r/StaffSurvey_HDHFC" TargetMode="External"/><Relationship Id="rId39" Type="http://schemas.openxmlformats.org/officeDocument/2006/relationships/hyperlink" Target="mailto:clarrowe@samhealth.org" TargetMode="External"/><Relationship Id="rId109" Type="http://schemas.openxmlformats.org/officeDocument/2006/relationships/hyperlink" Target="https://www.surveymonkey.com/r/StaffSurvey_OCFP" TargetMode="External"/><Relationship Id="rId34" Type="http://schemas.openxmlformats.org/officeDocument/2006/relationships/hyperlink" Target="https://www.surveymonkey.com/r/StaffSurvey_Springfield_FPC" TargetMode="External"/><Relationship Id="rId50" Type="http://schemas.openxmlformats.org/officeDocument/2006/relationships/hyperlink" Target="https://www.surveymonkey.com/r/StaffSurvey_Outside_In" TargetMode="External"/><Relationship Id="rId55" Type="http://schemas.openxmlformats.org/officeDocument/2006/relationships/hyperlink" Target="https://www.surveymonkey.com/r/StaffSurvey_HFM" TargetMode="External"/><Relationship Id="rId76" Type="http://schemas.openxmlformats.org/officeDocument/2006/relationships/hyperlink" Target="https://www.surveymonkey.com/r/StaffSurvey_CHCC" TargetMode="External"/><Relationship Id="rId97" Type="http://schemas.openxmlformats.org/officeDocument/2006/relationships/hyperlink" Target="https://www.surveymonkey.com/r/StaffSurvey_Outside_In" TargetMode="External"/><Relationship Id="rId104" Type="http://schemas.openxmlformats.org/officeDocument/2006/relationships/hyperlink" Target="mailto:lisa.kranz@fmgne.com" TargetMode="External"/><Relationship Id="rId7" Type="http://schemas.openxmlformats.org/officeDocument/2006/relationships/hyperlink" Target="mailto:ctong@bridgewayrecovery.com" TargetMode="External"/><Relationship Id="rId71" Type="http://schemas.openxmlformats.org/officeDocument/2006/relationships/hyperlink" Target="https://www.surveymonkey.com/r/StaffSurvey_CRCHS" TargetMode="External"/><Relationship Id="rId92" Type="http://schemas.openxmlformats.org/officeDocument/2006/relationships/hyperlink" Target="https://www.surveymonkey.com/r/StaffSurvey_DFHC" TargetMode="External"/><Relationship Id="rId2" Type="http://schemas.openxmlformats.org/officeDocument/2006/relationships/hyperlink" Target="mailto:dala.p@warnermountainmedical.org" TargetMode="External"/><Relationship Id="rId29" Type="http://schemas.openxmlformats.org/officeDocument/2006/relationships/hyperlink" Target="https://www.surveymonkey.com/r/StaffSurvey_SF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66"/>
  <sheetViews>
    <sheetView tabSelected="1" workbookViewId="0">
      <pane ySplit="1" topLeftCell="A2" activePane="bottomLeft" state="frozen"/>
      <selection activeCell="D1" sqref="D1"/>
      <selection pane="bottomLeft" activeCell="A2" sqref="A2"/>
    </sheetView>
  </sheetViews>
  <sheetFormatPr defaultRowHeight="24.95" customHeight="1" x14ac:dyDescent="0.2"/>
  <cols>
    <col min="1" max="1" width="9.140625" style="14"/>
    <col min="2" max="2" width="5.85546875" style="11" customWidth="1"/>
    <col min="3" max="3" width="42" style="11" customWidth="1"/>
    <col min="4" max="4" width="15.42578125" style="40" bestFit="1" customWidth="1"/>
    <col min="5" max="5" width="10.7109375" style="11" bestFit="1" customWidth="1"/>
    <col min="6" max="6" width="20.85546875" style="11" hidden="1" customWidth="1"/>
    <col min="7" max="7" width="47.140625" style="11" hidden="1" customWidth="1"/>
    <col min="8" max="8" width="48.140625" style="11" customWidth="1"/>
    <col min="9" max="9" width="10.7109375" style="11" bestFit="1" customWidth="1"/>
    <col min="10" max="10" width="13" style="12" customWidth="1"/>
    <col min="11" max="13" width="10.85546875" style="11" customWidth="1"/>
    <col min="14" max="14" width="14.140625" style="11" bestFit="1" customWidth="1"/>
    <col min="15" max="15" width="14.140625" style="11" customWidth="1"/>
    <col min="16" max="16" width="12" style="12" customWidth="1"/>
    <col min="17" max="17" width="31.5703125" style="1" customWidth="1"/>
    <col min="18" max="18" width="11" style="11" customWidth="1"/>
    <col min="19" max="19" width="18.5703125" style="11" customWidth="1"/>
    <col min="20" max="20" width="10.7109375" style="13" hidden="1" customWidth="1"/>
    <col min="21" max="21" width="9.7109375" style="11" hidden="1" customWidth="1"/>
    <col min="22" max="22" width="10.85546875" style="13" hidden="1" customWidth="1"/>
    <col min="23" max="23" width="9.7109375" style="11" hidden="1" customWidth="1"/>
    <col min="24" max="24" width="9.7109375" style="13" hidden="1" customWidth="1"/>
    <col min="25" max="25" width="9.7109375" style="11" hidden="1" customWidth="1"/>
    <col min="26" max="26" width="9.85546875" style="13" hidden="1" customWidth="1"/>
    <col min="27" max="27" width="9.7109375" style="11" hidden="1" customWidth="1"/>
    <col min="28" max="28" width="10.7109375" style="11" customWidth="1"/>
    <col min="29" max="29" width="114" style="11" hidden="1" customWidth="1"/>
    <col min="30" max="30" width="9.140625" style="14"/>
    <col min="31" max="31" width="12.85546875" style="14" customWidth="1"/>
    <col min="32" max="32" width="16.7109375" style="14" customWidth="1"/>
    <col min="33" max="33" width="15.42578125" style="14" customWidth="1"/>
    <col min="34" max="36" width="0" style="14" hidden="1" customWidth="1"/>
    <col min="37" max="37" width="58" style="11" hidden="1" customWidth="1"/>
    <col min="38" max="43" width="0" style="14" hidden="1" customWidth="1"/>
    <col min="44" max="16384" width="9.140625" style="14"/>
  </cols>
  <sheetData>
    <row r="1" spans="1:49" ht="24.95" customHeight="1" x14ac:dyDescent="0.3">
      <c r="A1" s="69" t="s">
        <v>326</v>
      </c>
      <c r="B1" s="2" t="s">
        <v>44</v>
      </c>
      <c r="C1" s="60" t="s">
        <v>325</v>
      </c>
      <c r="D1" s="2" t="s">
        <v>174</v>
      </c>
      <c r="E1" s="2" t="s">
        <v>45</v>
      </c>
      <c r="F1" s="2" t="s">
        <v>46</v>
      </c>
      <c r="G1" s="2" t="s">
        <v>47</v>
      </c>
      <c r="H1" s="2" t="s">
        <v>65</v>
      </c>
      <c r="I1" s="70" t="s">
        <v>322</v>
      </c>
      <c r="J1" s="4" t="s">
        <v>77</v>
      </c>
      <c r="K1" s="2" t="s">
        <v>88</v>
      </c>
      <c r="L1" s="2" t="s">
        <v>323</v>
      </c>
      <c r="M1" s="70" t="s">
        <v>324</v>
      </c>
      <c r="N1" s="2" t="s">
        <v>78</v>
      </c>
      <c r="O1" s="2" t="s">
        <v>164</v>
      </c>
      <c r="P1" s="4" t="s">
        <v>69</v>
      </c>
      <c r="Q1" s="2" t="s">
        <v>70</v>
      </c>
      <c r="R1" s="2" t="s">
        <v>71</v>
      </c>
      <c r="S1" s="2" t="s">
        <v>96</v>
      </c>
      <c r="T1" s="32" t="s">
        <v>90</v>
      </c>
      <c r="U1" s="2" t="s">
        <v>84</v>
      </c>
      <c r="V1" s="33" t="s">
        <v>91</v>
      </c>
      <c r="W1" s="34" t="s">
        <v>85</v>
      </c>
      <c r="X1" s="33" t="s">
        <v>92</v>
      </c>
      <c r="Y1" s="34" t="s">
        <v>86</v>
      </c>
      <c r="Z1" s="33" t="s">
        <v>93</v>
      </c>
      <c r="AA1" s="34" t="s">
        <v>87</v>
      </c>
      <c r="AB1" s="2" t="s">
        <v>75</v>
      </c>
      <c r="AC1" s="34" t="s">
        <v>94</v>
      </c>
      <c r="AE1" s="35" t="s">
        <v>319</v>
      </c>
      <c r="AF1" s="35" t="s">
        <v>320</v>
      </c>
      <c r="AG1" s="36" t="s">
        <v>321</v>
      </c>
      <c r="AJ1" s="14" t="s">
        <v>197</v>
      </c>
      <c r="AK1" s="2" t="s">
        <v>198</v>
      </c>
      <c r="AS1" s="71" t="s">
        <v>327</v>
      </c>
      <c r="AT1" s="71" t="s">
        <v>328</v>
      </c>
      <c r="AU1" s="71" t="s">
        <v>329</v>
      </c>
      <c r="AV1" s="71" t="s">
        <v>330</v>
      </c>
      <c r="AW1" s="71" t="s">
        <v>331</v>
      </c>
    </row>
    <row r="2" spans="1:49" s="9" customFormat="1" ht="24.95" customHeight="1" x14ac:dyDescent="0.25">
      <c r="A2">
        <v>21115</v>
      </c>
      <c r="B2" s="3">
        <v>1</v>
      </c>
      <c r="C2" s="60" t="s">
        <v>0</v>
      </c>
      <c r="D2" s="29" t="s">
        <v>175</v>
      </c>
      <c r="E2" s="30">
        <v>42319</v>
      </c>
      <c r="F2" s="26" t="s">
        <v>16</v>
      </c>
      <c r="G2" s="20" t="s">
        <v>30</v>
      </c>
      <c r="H2" s="20" t="s">
        <v>48</v>
      </c>
      <c r="I2" s="8">
        <v>42353</v>
      </c>
      <c r="J2" s="6">
        <v>1</v>
      </c>
      <c r="K2" s="3">
        <v>24</v>
      </c>
      <c r="L2" s="3">
        <f>SUM(J2:K2)</f>
        <v>25</v>
      </c>
      <c r="M2" s="17">
        <f>(K2+J2)/N2</f>
        <v>0.80645161290322576</v>
      </c>
      <c r="N2" s="3">
        <v>31</v>
      </c>
      <c r="O2" s="3" t="s">
        <v>315</v>
      </c>
      <c r="P2" s="6" t="s">
        <v>317</v>
      </c>
      <c r="Q2" s="7" t="s">
        <v>100</v>
      </c>
      <c r="R2" s="3"/>
      <c r="S2" s="3" t="s">
        <v>97</v>
      </c>
      <c r="T2" s="8">
        <f t="shared" ref="T2:T31" si="0">I2+7</f>
        <v>42360</v>
      </c>
      <c r="U2" s="18" t="s">
        <v>316</v>
      </c>
      <c r="V2" s="8">
        <f t="shared" ref="V2:V17" si="1">I2+14</f>
        <v>42367</v>
      </c>
      <c r="W2" s="18" t="s">
        <v>76</v>
      </c>
      <c r="X2" s="8">
        <f t="shared" ref="X2:X41" si="2">I2+21</f>
        <v>42374</v>
      </c>
      <c r="Y2" s="16">
        <v>42375</v>
      </c>
      <c r="Z2" s="8">
        <f>T2+21</f>
        <v>42381</v>
      </c>
      <c r="AA2" s="16">
        <v>42403</v>
      </c>
      <c r="AB2" s="8">
        <v>42380</v>
      </c>
      <c r="AC2" s="3" t="s">
        <v>167</v>
      </c>
      <c r="AE2" s="28">
        <f>COUNTIF(I1:I297,"&gt;0")</f>
        <v>41</v>
      </c>
      <c r="AF2" s="28">
        <f>COUNTIF(L1:L297,"&gt;0")</f>
        <v>28</v>
      </c>
      <c r="AG2" s="28">
        <f>COUNTIF(M:M,"&gt;74%")</f>
        <v>8</v>
      </c>
      <c r="AJ2" s="9">
        <v>1</v>
      </c>
      <c r="AK2" s="20" t="s">
        <v>199</v>
      </c>
      <c r="AL2" s="9" t="s">
        <v>200</v>
      </c>
    </row>
    <row r="3" spans="1:49" s="9" customFormat="1" ht="24.95" customHeight="1" x14ac:dyDescent="0.35">
      <c r="A3">
        <v>21130</v>
      </c>
      <c r="B3" s="3">
        <v>1</v>
      </c>
      <c r="C3" s="60" t="s">
        <v>1</v>
      </c>
      <c r="D3" s="29" t="s">
        <v>175</v>
      </c>
      <c r="E3" s="30">
        <v>42324</v>
      </c>
      <c r="F3" s="26" t="s">
        <v>17</v>
      </c>
      <c r="G3" s="20" t="s">
        <v>31</v>
      </c>
      <c r="H3" s="20" t="s">
        <v>49</v>
      </c>
      <c r="I3" s="8">
        <v>42353</v>
      </c>
      <c r="J3" s="6">
        <v>1</v>
      </c>
      <c r="K3" s="3">
        <v>5</v>
      </c>
      <c r="L3" s="3">
        <f t="shared" ref="L3:L41" si="3">SUM(J3:K3)</f>
        <v>6</v>
      </c>
      <c r="M3" s="17">
        <f>(K3+J3)/N3</f>
        <v>0.75</v>
      </c>
      <c r="N3" s="3">
        <v>8</v>
      </c>
      <c r="O3" s="3" t="s">
        <v>315</v>
      </c>
      <c r="P3" s="6" t="s">
        <v>317</v>
      </c>
      <c r="Q3" s="7" t="s">
        <v>79</v>
      </c>
      <c r="R3" s="3"/>
      <c r="S3" s="3" t="s">
        <v>97</v>
      </c>
      <c r="T3" s="8">
        <f t="shared" si="0"/>
        <v>42360</v>
      </c>
      <c r="U3" s="18" t="s">
        <v>76</v>
      </c>
      <c r="V3" s="8">
        <f t="shared" si="1"/>
        <v>42367</v>
      </c>
      <c r="W3" s="16">
        <v>42403</v>
      </c>
      <c r="X3" s="8">
        <f t="shared" si="2"/>
        <v>42374</v>
      </c>
      <c r="Y3" s="3"/>
      <c r="Z3" s="8">
        <f t="shared" ref="Z3:Z42" si="4">T3+21</f>
        <v>42381</v>
      </c>
      <c r="AA3" s="3"/>
      <c r="AB3" s="8">
        <v>42360</v>
      </c>
      <c r="AC3" s="7" t="s">
        <v>167</v>
      </c>
      <c r="AE3" s="22"/>
      <c r="AF3" s="68" t="s">
        <v>318</v>
      </c>
      <c r="AG3" s="22"/>
      <c r="AJ3" s="9">
        <v>1</v>
      </c>
      <c r="AK3" s="20" t="s">
        <v>201</v>
      </c>
      <c r="AL3" s="9" t="s">
        <v>202</v>
      </c>
    </row>
    <row r="4" spans="1:49" s="9" customFormat="1" ht="24.95" customHeight="1" x14ac:dyDescent="0.25">
      <c r="A4">
        <v>21106</v>
      </c>
      <c r="B4" s="3">
        <v>1</v>
      </c>
      <c r="C4" s="60" t="s">
        <v>2</v>
      </c>
      <c r="D4" s="29" t="s">
        <v>176</v>
      </c>
      <c r="E4" s="30">
        <v>42321</v>
      </c>
      <c r="F4" s="26" t="s">
        <v>18</v>
      </c>
      <c r="G4" s="20" t="s">
        <v>32</v>
      </c>
      <c r="H4" s="20" t="s">
        <v>50</v>
      </c>
      <c r="I4" s="8">
        <v>42353</v>
      </c>
      <c r="J4" s="6">
        <v>1</v>
      </c>
      <c r="K4" s="3"/>
      <c r="L4" s="3">
        <f t="shared" si="3"/>
        <v>1</v>
      </c>
      <c r="M4" s="17">
        <f>(K4+J4)/N4</f>
        <v>4.1666666666666664E-2</v>
      </c>
      <c r="N4" s="3">
        <v>24</v>
      </c>
      <c r="O4" s="3"/>
      <c r="P4" s="6" t="s">
        <v>317</v>
      </c>
      <c r="Q4" s="7" t="s">
        <v>80</v>
      </c>
      <c r="R4" s="3"/>
      <c r="S4" s="3" t="s">
        <v>97</v>
      </c>
      <c r="T4" s="8">
        <f t="shared" si="0"/>
        <v>42360</v>
      </c>
      <c r="U4" s="18" t="s">
        <v>76</v>
      </c>
      <c r="V4" s="8">
        <f t="shared" si="1"/>
        <v>42367</v>
      </c>
      <c r="W4" s="16">
        <v>42397</v>
      </c>
      <c r="X4" s="8">
        <f t="shared" si="2"/>
        <v>42374</v>
      </c>
      <c r="Y4" s="16">
        <v>42405</v>
      </c>
      <c r="Z4" s="8">
        <f t="shared" si="4"/>
        <v>42381</v>
      </c>
      <c r="AA4" s="16">
        <v>42416</v>
      </c>
      <c r="AB4" s="8">
        <v>42360</v>
      </c>
      <c r="AC4" s="3" t="s">
        <v>273</v>
      </c>
      <c r="AE4" s="9">
        <f>COUNTIF(S:S,"Amazon.com eCards")</f>
        <v>13</v>
      </c>
      <c r="AJ4" s="9">
        <v>1</v>
      </c>
      <c r="AK4" s="20" t="s">
        <v>203</v>
      </c>
      <c r="AL4" s="9" t="s">
        <v>204</v>
      </c>
      <c r="AS4" s="9">
        <v>1</v>
      </c>
    </row>
    <row r="5" spans="1:49" s="9" customFormat="1" ht="20.25" customHeight="1" x14ac:dyDescent="0.25">
      <c r="A5">
        <v>21111</v>
      </c>
      <c r="B5" s="3">
        <v>1</v>
      </c>
      <c r="C5" s="60" t="s">
        <v>3</v>
      </c>
      <c r="D5" s="29" t="s">
        <v>176</v>
      </c>
      <c r="E5" s="30">
        <v>42326</v>
      </c>
      <c r="F5" s="26" t="s">
        <v>19</v>
      </c>
      <c r="G5" s="20" t="s">
        <v>33</v>
      </c>
      <c r="H5" s="20" t="s">
        <v>51</v>
      </c>
      <c r="I5" s="8">
        <v>42353</v>
      </c>
      <c r="J5" s="6">
        <v>1</v>
      </c>
      <c r="K5" s="3">
        <v>5</v>
      </c>
      <c r="L5" s="3">
        <f t="shared" si="3"/>
        <v>6</v>
      </c>
      <c r="M5" s="17">
        <v>0.75</v>
      </c>
      <c r="N5" s="3">
        <v>7</v>
      </c>
      <c r="O5" s="3"/>
      <c r="P5" s="6" t="s">
        <v>317</v>
      </c>
      <c r="Q5" s="7" t="s">
        <v>81</v>
      </c>
      <c r="R5" s="3"/>
      <c r="S5" s="3" t="s">
        <v>97</v>
      </c>
      <c r="T5" s="8">
        <f t="shared" si="0"/>
        <v>42360</v>
      </c>
      <c r="U5" s="16">
        <v>42405</v>
      </c>
      <c r="V5" s="8">
        <f t="shared" si="1"/>
        <v>42367</v>
      </c>
      <c r="W5" s="3"/>
      <c r="X5" s="8">
        <f t="shared" si="2"/>
        <v>42374</v>
      </c>
      <c r="Y5" s="3"/>
      <c r="Z5" s="8">
        <f t="shared" si="4"/>
        <v>42381</v>
      </c>
      <c r="AA5" s="3"/>
      <c r="AB5" s="8">
        <v>42359</v>
      </c>
      <c r="AC5" s="7" t="s">
        <v>274</v>
      </c>
      <c r="AK5" s="20" t="s">
        <v>205</v>
      </c>
      <c r="AL5" s="9" t="s">
        <v>206</v>
      </c>
    </row>
    <row r="6" spans="1:49" s="9" customFormat="1" ht="24.75" customHeight="1" x14ac:dyDescent="0.25">
      <c r="A6">
        <v>21127</v>
      </c>
      <c r="B6" s="3">
        <v>1</v>
      </c>
      <c r="C6" s="60" t="s">
        <v>4</v>
      </c>
      <c r="D6" s="29" t="s">
        <v>177</v>
      </c>
      <c r="E6" s="30">
        <v>42340</v>
      </c>
      <c r="F6" s="26" t="s">
        <v>20</v>
      </c>
      <c r="G6" s="20" t="s">
        <v>34</v>
      </c>
      <c r="H6" s="20" t="s">
        <v>52</v>
      </c>
      <c r="I6" s="8">
        <v>42353</v>
      </c>
      <c r="J6" s="6">
        <v>1</v>
      </c>
      <c r="K6" s="3">
        <v>5</v>
      </c>
      <c r="L6" s="3">
        <f t="shared" si="3"/>
        <v>6</v>
      </c>
      <c r="M6" s="17">
        <v>0.8</v>
      </c>
      <c r="N6" s="3">
        <v>10</v>
      </c>
      <c r="O6" s="3"/>
      <c r="P6" s="6" t="s">
        <v>317</v>
      </c>
      <c r="Q6" s="7" t="s">
        <v>82</v>
      </c>
      <c r="R6" s="3"/>
      <c r="S6" s="3" t="s">
        <v>98</v>
      </c>
      <c r="T6" s="8">
        <f t="shared" si="0"/>
        <v>42360</v>
      </c>
      <c r="U6" s="18" t="s">
        <v>76</v>
      </c>
      <c r="V6" s="8">
        <f t="shared" si="1"/>
        <v>42367</v>
      </c>
      <c r="W6" s="3"/>
      <c r="X6" s="8">
        <f t="shared" si="2"/>
        <v>42374</v>
      </c>
      <c r="Y6" s="3"/>
      <c r="Z6" s="8">
        <f t="shared" si="4"/>
        <v>42381</v>
      </c>
      <c r="AA6" s="3"/>
      <c r="AB6" s="8">
        <v>42360</v>
      </c>
      <c r="AC6" s="3"/>
      <c r="AJ6" s="9">
        <v>1</v>
      </c>
      <c r="AK6" s="20" t="s">
        <v>207</v>
      </c>
      <c r="AL6" s="9" t="s">
        <v>208</v>
      </c>
    </row>
    <row r="7" spans="1:49" s="9" customFormat="1" ht="24.95" customHeight="1" x14ac:dyDescent="0.25">
      <c r="A7">
        <v>21082</v>
      </c>
      <c r="B7" s="3">
        <v>1</v>
      </c>
      <c r="C7" s="60" t="s">
        <v>66</v>
      </c>
      <c r="D7" s="29" t="s">
        <v>178</v>
      </c>
      <c r="E7" s="30">
        <v>42318</v>
      </c>
      <c r="F7" s="26" t="s">
        <v>168</v>
      </c>
      <c r="G7" s="20" t="s">
        <v>169</v>
      </c>
      <c r="H7" s="20" t="s">
        <v>53</v>
      </c>
      <c r="I7" s="8">
        <v>42353</v>
      </c>
      <c r="J7" s="23"/>
      <c r="K7" s="7">
        <v>7</v>
      </c>
      <c r="L7" s="3">
        <f t="shared" si="3"/>
        <v>7</v>
      </c>
      <c r="M7" s="17" t="e">
        <f t="shared" ref="M7:M42" si="5">(K7+J7)/N7</f>
        <v>#DIV/0!</v>
      </c>
      <c r="N7" s="22"/>
      <c r="O7" s="3"/>
      <c r="P7" s="6"/>
      <c r="Q7" s="7"/>
      <c r="R7" s="3"/>
      <c r="S7" s="3"/>
      <c r="T7" s="8">
        <f t="shared" si="0"/>
        <v>42360</v>
      </c>
      <c r="U7" s="18" t="s">
        <v>76</v>
      </c>
      <c r="V7" s="8">
        <f t="shared" si="1"/>
        <v>42367</v>
      </c>
      <c r="W7" s="18" t="s">
        <v>76</v>
      </c>
      <c r="X7" s="8">
        <f t="shared" si="2"/>
        <v>42374</v>
      </c>
      <c r="Y7" s="16">
        <v>42375</v>
      </c>
      <c r="Z7" s="8">
        <f t="shared" si="4"/>
        <v>42381</v>
      </c>
      <c r="AA7" s="16">
        <v>42382</v>
      </c>
      <c r="AB7" s="3"/>
      <c r="AC7" s="7" t="s">
        <v>192</v>
      </c>
      <c r="AJ7" s="9">
        <v>1</v>
      </c>
      <c r="AK7" s="20" t="s">
        <v>209</v>
      </c>
      <c r="AL7" s="9" t="s">
        <v>210</v>
      </c>
      <c r="AT7" s="9">
        <v>1</v>
      </c>
    </row>
    <row r="8" spans="1:49" s="9" customFormat="1" ht="65.25" customHeight="1" x14ac:dyDescent="0.25">
      <c r="A8">
        <v>21089</v>
      </c>
      <c r="B8" s="3">
        <v>1</v>
      </c>
      <c r="C8" s="60" t="s">
        <v>5</v>
      </c>
      <c r="D8" s="29" t="s">
        <v>178</v>
      </c>
      <c r="E8" s="31">
        <v>42332</v>
      </c>
      <c r="F8" s="29" t="s">
        <v>21</v>
      </c>
      <c r="G8" s="24" t="s">
        <v>35</v>
      </c>
      <c r="H8" s="24" t="s">
        <v>54</v>
      </c>
      <c r="I8" s="8">
        <v>42353</v>
      </c>
      <c r="J8" s="6"/>
      <c r="K8" s="3">
        <v>2</v>
      </c>
      <c r="L8" s="3">
        <f t="shared" si="3"/>
        <v>2</v>
      </c>
      <c r="M8" s="17" t="e">
        <f t="shared" si="5"/>
        <v>#DIV/0!</v>
      </c>
      <c r="N8" s="22"/>
      <c r="O8" s="3"/>
      <c r="P8" s="6"/>
      <c r="Q8" s="7"/>
      <c r="R8" s="3"/>
      <c r="S8" s="3" t="s">
        <v>98</v>
      </c>
      <c r="T8" s="8">
        <f t="shared" si="0"/>
        <v>42360</v>
      </c>
      <c r="U8" s="18" t="s">
        <v>76</v>
      </c>
      <c r="V8" s="8">
        <f t="shared" si="1"/>
        <v>42367</v>
      </c>
      <c r="W8" s="18" t="s">
        <v>76</v>
      </c>
      <c r="X8" s="8">
        <f t="shared" si="2"/>
        <v>42374</v>
      </c>
      <c r="Y8" s="16">
        <v>42394</v>
      </c>
      <c r="Z8" s="8">
        <f t="shared" si="4"/>
        <v>42381</v>
      </c>
      <c r="AA8" s="16">
        <v>42416</v>
      </c>
      <c r="AB8" s="3"/>
      <c r="AC8" s="7" t="s">
        <v>275</v>
      </c>
      <c r="AJ8" s="9">
        <v>1</v>
      </c>
      <c r="AK8" s="20" t="s">
        <v>211</v>
      </c>
      <c r="AL8" s="9" t="s">
        <v>212</v>
      </c>
    </row>
    <row r="9" spans="1:49" s="9" customFormat="1" ht="24.95" customHeight="1" x14ac:dyDescent="0.25">
      <c r="A9">
        <v>21086</v>
      </c>
      <c r="B9" s="3">
        <v>1</v>
      </c>
      <c r="C9" s="60" t="s">
        <v>6</v>
      </c>
      <c r="D9" s="29" t="s">
        <v>178</v>
      </c>
      <c r="E9" s="30">
        <v>42327</v>
      </c>
      <c r="F9" s="26" t="s">
        <v>22</v>
      </c>
      <c r="G9" s="20" t="s">
        <v>36</v>
      </c>
      <c r="H9" s="20" t="s">
        <v>55</v>
      </c>
      <c r="I9" s="8">
        <v>42353</v>
      </c>
      <c r="J9" s="6">
        <v>1</v>
      </c>
      <c r="K9" s="3"/>
      <c r="L9" s="3">
        <f t="shared" si="3"/>
        <v>1</v>
      </c>
      <c r="M9" s="17">
        <f t="shared" si="5"/>
        <v>0.16666666666666666</v>
      </c>
      <c r="N9" s="3">
        <v>6</v>
      </c>
      <c r="O9" s="3"/>
      <c r="P9" s="6" t="s">
        <v>72</v>
      </c>
      <c r="Q9" s="7" t="s">
        <v>95</v>
      </c>
      <c r="R9" s="8">
        <v>42429</v>
      </c>
      <c r="S9" s="3" t="s">
        <v>97</v>
      </c>
      <c r="T9" s="8">
        <f t="shared" si="0"/>
        <v>42360</v>
      </c>
      <c r="U9" s="18" t="s">
        <v>76</v>
      </c>
      <c r="V9" s="8">
        <f t="shared" si="1"/>
        <v>42367</v>
      </c>
      <c r="W9" s="18" t="s">
        <v>76</v>
      </c>
      <c r="X9" s="8">
        <f t="shared" si="2"/>
        <v>42374</v>
      </c>
      <c r="Y9" s="16">
        <v>42397</v>
      </c>
      <c r="Z9" s="8">
        <f t="shared" si="4"/>
        <v>42381</v>
      </c>
      <c r="AA9" s="16">
        <v>42405</v>
      </c>
      <c r="AB9" s="8">
        <v>42369</v>
      </c>
      <c r="AC9" s="3" t="s">
        <v>191</v>
      </c>
      <c r="AJ9" s="9">
        <v>1</v>
      </c>
      <c r="AK9" s="20" t="s">
        <v>213</v>
      </c>
      <c r="AL9" s="9" t="s">
        <v>214</v>
      </c>
      <c r="AS9" s="9">
        <v>1</v>
      </c>
      <c r="AT9" s="9">
        <v>1</v>
      </c>
      <c r="AU9" s="9">
        <v>1</v>
      </c>
    </row>
    <row r="10" spans="1:49" s="9" customFormat="1" ht="24.95" customHeight="1" x14ac:dyDescent="0.25">
      <c r="A10">
        <v>21088</v>
      </c>
      <c r="B10" s="3">
        <v>1</v>
      </c>
      <c r="C10" s="60" t="s">
        <v>7</v>
      </c>
      <c r="D10" s="29" t="s">
        <v>178</v>
      </c>
      <c r="E10" s="30">
        <v>42331</v>
      </c>
      <c r="F10" s="26" t="s">
        <v>23</v>
      </c>
      <c r="G10" s="20" t="s">
        <v>37</v>
      </c>
      <c r="H10" s="20" t="s">
        <v>56</v>
      </c>
      <c r="I10" s="8">
        <v>42353</v>
      </c>
      <c r="J10" s="6"/>
      <c r="K10" s="3"/>
      <c r="L10" s="3">
        <f t="shared" si="3"/>
        <v>0</v>
      </c>
      <c r="M10" s="17" t="e">
        <f t="shared" si="5"/>
        <v>#DIV/0!</v>
      </c>
      <c r="N10" s="22"/>
      <c r="O10" s="3"/>
      <c r="P10" s="6"/>
      <c r="Q10" s="7"/>
      <c r="R10" s="3"/>
      <c r="S10" s="3"/>
      <c r="T10" s="8">
        <f t="shared" si="0"/>
        <v>42360</v>
      </c>
      <c r="U10" s="18" t="s">
        <v>76</v>
      </c>
      <c r="V10" s="8">
        <f t="shared" si="1"/>
        <v>42367</v>
      </c>
      <c r="W10" s="18" t="s">
        <v>76</v>
      </c>
      <c r="X10" s="8">
        <f t="shared" si="2"/>
        <v>42374</v>
      </c>
      <c r="Y10" s="16">
        <v>42375</v>
      </c>
      <c r="Z10" s="8">
        <f t="shared" si="4"/>
        <v>42381</v>
      </c>
      <c r="AA10" s="16">
        <v>42382</v>
      </c>
      <c r="AB10" s="3"/>
      <c r="AC10" s="3"/>
      <c r="AJ10" s="9">
        <v>1</v>
      </c>
      <c r="AK10" s="20" t="s">
        <v>215</v>
      </c>
      <c r="AL10" s="9" t="s">
        <v>216</v>
      </c>
    </row>
    <row r="11" spans="1:49" s="9" customFormat="1" ht="24.95" customHeight="1" x14ac:dyDescent="0.25">
      <c r="A11">
        <v>21091</v>
      </c>
      <c r="B11" s="3">
        <v>1</v>
      </c>
      <c r="C11" s="60" t="s">
        <v>8</v>
      </c>
      <c r="D11" s="29" t="s">
        <v>178</v>
      </c>
      <c r="E11" s="30">
        <v>42321</v>
      </c>
      <c r="F11" s="26" t="s">
        <v>24</v>
      </c>
      <c r="G11" s="20" t="s">
        <v>38</v>
      </c>
      <c r="H11" s="20" t="s">
        <v>57</v>
      </c>
      <c r="I11" s="8">
        <v>42353</v>
      </c>
      <c r="J11" s="6">
        <v>1</v>
      </c>
      <c r="K11" s="3">
        <v>11</v>
      </c>
      <c r="L11" s="3">
        <f t="shared" si="3"/>
        <v>12</v>
      </c>
      <c r="M11" s="17">
        <f t="shared" si="5"/>
        <v>0.8571428571428571</v>
      </c>
      <c r="N11" s="3">
        <v>14</v>
      </c>
      <c r="O11" s="3"/>
      <c r="P11" s="6" t="s">
        <v>72</v>
      </c>
      <c r="Q11" s="7" t="s">
        <v>73</v>
      </c>
      <c r="R11" s="8">
        <v>42384</v>
      </c>
      <c r="S11" s="3" t="s">
        <v>99</v>
      </c>
      <c r="T11" s="8">
        <f t="shared" si="0"/>
        <v>42360</v>
      </c>
      <c r="U11" s="18"/>
      <c r="V11" s="8">
        <f t="shared" si="1"/>
        <v>42367</v>
      </c>
      <c r="W11" s="3"/>
      <c r="X11" s="8">
        <f t="shared" si="2"/>
        <v>42374</v>
      </c>
      <c r="Y11" s="3"/>
      <c r="Z11" s="8">
        <f t="shared" si="4"/>
        <v>42381</v>
      </c>
      <c r="AA11" s="3"/>
      <c r="AB11" s="8">
        <v>42359</v>
      </c>
      <c r="AC11" s="3" t="s">
        <v>160</v>
      </c>
      <c r="AJ11" s="9">
        <v>1</v>
      </c>
      <c r="AK11" s="20" t="s">
        <v>217</v>
      </c>
      <c r="AL11" s="9" t="s">
        <v>218</v>
      </c>
    </row>
    <row r="12" spans="1:49" s="9" customFormat="1" ht="24.95" customHeight="1" x14ac:dyDescent="0.25">
      <c r="A12">
        <v>21124</v>
      </c>
      <c r="B12" s="3">
        <v>1</v>
      </c>
      <c r="C12" s="60" t="s">
        <v>67</v>
      </c>
      <c r="D12" s="29" t="s">
        <v>178</v>
      </c>
      <c r="E12" s="30">
        <v>42318</v>
      </c>
      <c r="F12" s="26" t="s">
        <v>172</v>
      </c>
      <c r="G12" s="20" t="s">
        <v>173</v>
      </c>
      <c r="H12" s="20" t="s">
        <v>68</v>
      </c>
      <c r="I12" s="8">
        <v>42353</v>
      </c>
      <c r="J12" s="6"/>
      <c r="K12" s="3">
        <v>9</v>
      </c>
      <c r="L12" s="3">
        <f t="shared" si="3"/>
        <v>9</v>
      </c>
      <c r="M12" s="17" t="e">
        <f t="shared" si="5"/>
        <v>#DIV/0!</v>
      </c>
      <c r="N12" s="22"/>
      <c r="O12" s="3"/>
      <c r="P12" s="6"/>
      <c r="Q12" s="7"/>
      <c r="R12" s="3"/>
      <c r="S12" s="3"/>
      <c r="T12" s="8">
        <f t="shared" si="0"/>
        <v>42360</v>
      </c>
      <c r="U12" s="18" t="s">
        <v>76</v>
      </c>
      <c r="V12" s="8">
        <f t="shared" si="1"/>
        <v>42367</v>
      </c>
      <c r="W12" s="18" t="s">
        <v>76</v>
      </c>
      <c r="X12" s="8">
        <f t="shared" si="2"/>
        <v>42374</v>
      </c>
      <c r="Y12" s="16">
        <v>42375</v>
      </c>
      <c r="Z12" s="8">
        <f t="shared" si="4"/>
        <v>42381</v>
      </c>
      <c r="AA12" s="16">
        <v>42382</v>
      </c>
      <c r="AB12" s="3"/>
      <c r="AC12" s="7" t="s">
        <v>193</v>
      </c>
      <c r="AJ12" s="9">
        <v>1</v>
      </c>
      <c r="AK12" s="20" t="s">
        <v>219</v>
      </c>
      <c r="AL12" s="9" t="s">
        <v>220</v>
      </c>
    </row>
    <row r="13" spans="1:49" s="9" customFormat="1" ht="24.95" customHeight="1" x14ac:dyDescent="0.25">
      <c r="A13">
        <v>21084</v>
      </c>
      <c r="B13" s="3">
        <v>1</v>
      </c>
      <c r="C13" s="60" t="s">
        <v>9</v>
      </c>
      <c r="D13" s="29" t="s">
        <v>178</v>
      </c>
      <c r="E13" s="30">
        <v>42318</v>
      </c>
      <c r="F13" s="26" t="s">
        <v>170</v>
      </c>
      <c r="G13" s="20" t="s">
        <v>171</v>
      </c>
      <c r="H13" s="20" t="s">
        <v>58</v>
      </c>
      <c r="I13" s="8">
        <v>42353</v>
      </c>
      <c r="J13" s="23"/>
      <c r="K13" s="7">
        <v>10</v>
      </c>
      <c r="L13" s="3">
        <f t="shared" si="3"/>
        <v>10</v>
      </c>
      <c r="M13" s="17" t="e">
        <f t="shared" si="5"/>
        <v>#DIV/0!</v>
      </c>
      <c r="N13" s="22"/>
      <c r="O13" s="3"/>
      <c r="P13" s="6"/>
      <c r="Q13" s="7"/>
      <c r="R13" s="3"/>
      <c r="S13" s="3"/>
      <c r="T13" s="8">
        <f t="shared" si="0"/>
        <v>42360</v>
      </c>
      <c r="U13" s="18" t="s">
        <v>76</v>
      </c>
      <c r="V13" s="8">
        <f t="shared" si="1"/>
        <v>42367</v>
      </c>
      <c r="W13" s="18" t="s">
        <v>76</v>
      </c>
      <c r="X13" s="8">
        <f t="shared" si="2"/>
        <v>42374</v>
      </c>
      <c r="Y13" s="16">
        <v>42375</v>
      </c>
      <c r="Z13" s="8">
        <f t="shared" si="4"/>
        <v>42381</v>
      </c>
      <c r="AA13" s="16">
        <v>42382</v>
      </c>
      <c r="AB13" s="3"/>
      <c r="AC13" s="7" t="s">
        <v>194</v>
      </c>
      <c r="AJ13" s="9">
        <v>1</v>
      </c>
      <c r="AK13" s="20" t="s">
        <v>221</v>
      </c>
      <c r="AL13" s="9" t="s">
        <v>222</v>
      </c>
    </row>
    <row r="14" spans="1:49" s="9" customFormat="1" ht="24.95" customHeight="1" x14ac:dyDescent="0.25">
      <c r="A14">
        <v>21094</v>
      </c>
      <c r="B14" s="3">
        <v>1</v>
      </c>
      <c r="C14" s="60" t="s">
        <v>10</v>
      </c>
      <c r="D14" s="29" t="s">
        <v>178</v>
      </c>
      <c r="E14" s="30">
        <v>42325</v>
      </c>
      <c r="F14" s="26" t="s">
        <v>25</v>
      </c>
      <c r="G14" s="20" t="s">
        <v>39</v>
      </c>
      <c r="H14" s="20" t="s">
        <v>59</v>
      </c>
      <c r="I14" s="8">
        <v>42353</v>
      </c>
      <c r="J14" s="6"/>
      <c r="K14" s="3"/>
      <c r="L14" s="3">
        <f t="shared" si="3"/>
        <v>0</v>
      </c>
      <c r="M14" s="17" t="e">
        <f t="shared" si="5"/>
        <v>#DIV/0!</v>
      </c>
      <c r="N14" s="22"/>
      <c r="O14" s="3"/>
      <c r="P14" s="6"/>
      <c r="Q14" s="7"/>
      <c r="R14" s="3"/>
      <c r="S14" s="3"/>
      <c r="T14" s="8">
        <f t="shared" si="0"/>
        <v>42360</v>
      </c>
      <c r="U14" s="18" t="s">
        <v>76</v>
      </c>
      <c r="V14" s="8">
        <f t="shared" si="1"/>
        <v>42367</v>
      </c>
      <c r="W14" s="18" t="s">
        <v>76</v>
      </c>
      <c r="X14" s="8">
        <f t="shared" si="2"/>
        <v>42374</v>
      </c>
      <c r="Y14" s="16">
        <v>42375</v>
      </c>
      <c r="Z14" s="8">
        <f t="shared" si="4"/>
        <v>42381</v>
      </c>
      <c r="AA14" s="16">
        <v>42382</v>
      </c>
      <c r="AB14" s="3"/>
      <c r="AC14" s="3"/>
      <c r="AJ14" s="9">
        <v>1</v>
      </c>
      <c r="AK14" s="20" t="s">
        <v>223</v>
      </c>
      <c r="AL14" s="9" t="s">
        <v>224</v>
      </c>
    </row>
    <row r="15" spans="1:49" s="9" customFormat="1" ht="24.95" customHeight="1" x14ac:dyDescent="0.25">
      <c r="A15">
        <v>21083</v>
      </c>
      <c r="B15" s="3">
        <v>1</v>
      </c>
      <c r="C15" s="60" t="s">
        <v>11</v>
      </c>
      <c r="D15" s="29" t="s">
        <v>178</v>
      </c>
      <c r="E15" s="30">
        <v>42318</v>
      </c>
      <c r="F15" s="26" t="s">
        <v>168</v>
      </c>
      <c r="G15" s="20" t="s">
        <v>169</v>
      </c>
      <c r="H15" s="20" t="s">
        <v>60</v>
      </c>
      <c r="I15" s="8">
        <v>42353</v>
      </c>
      <c r="J15" s="23"/>
      <c r="K15" s="7">
        <v>9</v>
      </c>
      <c r="L15" s="3">
        <f t="shared" si="3"/>
        <v>9</v>
      </c>
      <c r="M15" s="17" t="e">
        <f t="shared" si="5"/>
        <v>#DIV/0!</v>
      </c>
      <c r="N15" s="22"/>
      <c r="O15" s="3"/>
      <c r="P15" s="6"/>
      <c r="Q15" s="7"/>
      <c r="R15" s="3"/>
      <c r="S15" s="3"/>
      <c r="T15" s="8">
        <f t="shared" si="0"/>
        <v>42360</v>
      </c>
      <c r="U15" s="18" t="s">
        <v>76</v>
      </c>
      <c r="V15" s="8">
        <f t="shared" si="1"/>
        <v>42367</v>
      </c>
      <c r="W15" s="18" t="s">
        <v>76</v>
      </c>
      <c r="X15" s="8">
        <f t="shared" si="2"/>
        <v>42374</v>
      </c>
      <c r="Y15" s="16">
        <v>42375</v>
      </c>
      <c r="Z15" s="8">
        <f t="shared" si="4"/>
        <v>42381</v>
      </c>
      <c r="AA15" s="16">
        <v>42382</v>
      </c>
      <c r="AB15" s="3"/>
      <c r="AC15" s="7" t="s">
        <v>192</v>
      </c>
      <c r="AJ15" s="9">
        <v>1</v>
      </c>
      <c r="AK15" s="20" t="s">
        <v>225</v>
      </c>
      <c r="AL15" s="9" t="s">
        <v>226</v>
      </c>
    </row>
    <row r="16" spans="1:49" s="9" customFormat="1" ht="24.95" customHeight="1" x14ac:dyDescent="0.25">
      <c r="A16">
        <v>21118</v>
      </c>
      <c r="B16" s="3">
        <v>1</v>
      </c>
      <c r="C16" s="60" t="s">
        <v>12</v>
      </c>
      <c r="D16" s="29" t="s">
        <v>179</v>
      </c>
      <c r="E16" s="30">
        <v>42332</v>
      </c>
      <c r="F16" s="26" t="s">
        <v>26</v>
      </c>
      <c r="G16" s="20" t="s">
        <v>40</v>
      </c>
      <c r="H16" s="20" t="s">
        <v>61</v>
      </c>
      <c r="I16" s="8">
        <v>42353</v>
      </c>
      <c r="J16" s="6"/>
      <c r="K16" s="3"/>
      <c r="L16" s="3">
        <f t="shared" si="3"/>
        <v>0</v>
      </c>
      <c r="M16" s="17" t="e">
        <f t="shared" si="5"/>
        <v>#DIV/0!</v>
      </c>
      <c r="N16" s="22"/>
      <c r="O16" s="3"/>
      <c r="P16" s="6"/>
      <c r="Q16" s="7"/>
      <c r="R16" s="3"/>
      <c r="S16" s="3"/>
      <c r="T16" s="8">
        <f t="shared" si="0"/>
        <v>42360</v>
      </c>
      <c r="U16" s="18" t="s">
        <v>76</v>
      </c>
      <c r="V16" s="8">
        <f t="shared" si="1"/>
        <v>42367</v>
      </c>
      <c r="W16" s="18" t="s">
        <v>76</v>
      </c>
      <c r="X16" s="8">
        <f t="shared" si="2"/>
        <v>42374</v>
      </c>
      <c r="Y16" s="16">
        <v>42375</v>
      </c>
      <c r="Z16" s="8">
        <f t="shared" si="4"/>
        <v>42381</v>
      </c>
      <c r="AA16" s="16">
        <v>42382</v>
      </c>
      <c r="AB16" s="3"/>
      <c r="AC16" s="3"/>
      <c r="AJ16" s="9">
        <v>1</v>
      </c>
      <c r="AK16" s="20" t="s">
        <v>227</v>
      </c>
      <c r="AL16" s="9" t="s">
        <v>228</v>
      </c>
    </row>
    <row r="17" spans="1:38" s="9" customFormat="1" ht="24.95" customHeight="1" x14ac:dyDescent="0.25">
      <c r="A17">
        <v>21121</v>
      </c>
      <c r="B17" s="3">
        <v>1</v>
      </c>
      <c r="C17" s="60" t="s">
        <v>13</v>
      </c>
      <c r="D17" s="29" t="s">
        <v>179</v>
      </c>
      <c r="E17" s="30">
        <v>42326</v>
      </c>
      <c r="F17" s="26" t="s">
        <v>27</v>
      </c>
      <c r="G17" s="20" t="s">
        <v>41</v>
      </c>
      <c r="H17" s="20" t="s">
        <v>62</v>
      </c>
      <c r="I17" s="8">
        <v>42353</v>
      </c>
      <c r="J17" s="23"/>
      <c r="K17" s="7">
        <v>1</v>
      </c>
      <c r="L17" s="3">
        <f t="shared" si="3"/>
        <v>1</v>
      </c>
      <c r="M17" s="17" t="e">
        <f t="shared" si="5"/>
        <v>#DIV/0!</v>
      </c>
      <c r="N17" s="3"/>
      <c r="O17" s="3"/>
      <c r="P17" s="6"/>
      <c r="Q17" s="7"/>
      <c r="R17" s="3"/>
      <c r="S17" s="3"/>
      <c r="T17" s="8">
        <f t="shared" si="0"/>
        <v>42360</v>
      </c>
      <c r="U17" s="18" t="s">
        <v>76</v>
      </c>
      <c r="V17" s="8">
        <f t="shared" si="1"/>
        <v>42367</v>
      </c>
      <c r="W17" s="18" t="s">
        <v>76</v>
      </c>
      <c r="X17" s="8">
        <f t="shared" si="2"/>
        <v>42374</v>
      </c>
      <c r="Y17" s="16">
        <v>42375</v>
      </c>
      <c r="Z17" s="8">
        <f t="shared" si="4"/>
        <v>42381</v>
      </c>
      <c r="AA17" s="16">
        <v>42382</v>
      </c>
      <c r="AB17" s="3"/>
      <c r="AC17" s="3"/>
      <c r="AJ17" s="9">
        <v>1</v>
      </c>
      <c r="AK17" s="20" t="s">
        <v>229</v>
      </c>
      <c r="AL17" s="9" t="s">
        <v>230</v>
      </c>
    </row>
    <row r="18" spans="1:38" s="9" customFormat="1" ht="26.25" x14ac:dyDescent="0.25">
      <c r="A18">
        <v>21126</v>
      </c>
      <c r="B18" s="3">
        <v>1</v>
      </c>
      <c r="C18" s="60" t="s">
        <v>14</v>
      </c>
      <c r="D18" s="29" t="s">
        <v>179</v>
      </c>
      <c r="E18" s="30">
        <v>42326</v>
      </c>
      <c r="F18" s="26" t="s">
        <v>28</v>
      </c>
      <c r="G18" s="20" t="s">
        <v>42</v>
      </c>
      <c r="H18" s="20" t="s">
        <v>63</v>
      </c>
      <c r="I18" s="8">
        <v>42353</v>
      </c>
      <c r="J18" s="6" t="s">
        <v>89</v>
      </c>
      <c r="K18" s="3"/>
      <c r="L18" s="3">
        <f t="shared" si="3"/>
        <v>0</v>
      </c>
      <c r="M18" s="17" t="e">
        <f t="shared" si="5"/>
        <v>#VALUE!</v>
      </c>
      <c r="N18" s="3">
        <v>75</v>
      </c>
      <c r="O18" s="3"/>
      <c r="P18" s="6" t="s">
        <v>74</v>
      </c>
      <c r="Q18" s="7" t="s">
        <v>83</v>
      </c>
      <c r="R18" s="3"/>
      <c r="S18" s="3"/>
      <c r="T18" s="8">
        <f t="shared" si="0"/>
        <v>42360</v>
      </c>
      <c r="U18" s="18" t="s">
        <v>76</v>
      </c>
      <c r="V18" s="8">
        <f t="shared" ref="V18:V42" si="6">I18+14</f>
        <v>42367</v>
      </c>
      <c r="W18" s="18" t="s">
        <v>76</v>
      </c>
      <c r="X18" s="8">
        <f t="shared" si="2"/>
        <v>42374</v>
      </c>
      <c r="Y18" s="16">
        <v>42375</v>
      </c>
      <c r="Z18" s="8">
        <f t="shared" si="4"/>
        <v>42381</v>
      </c>
      <c r="AA18" s="16">
        <v>42382</v>
      </c>
      <c r="AB18" s="3"/>
      <c r="AC18" s="7" t="s">
        <v>101</v>
      </c>
      <c r="AJ18" s="9">
        <v>1</v>
      </c>
      <c r="AK18" s="20" t="s">
        <v>231</v>
      </c>
      <c r="AL18" s="9" t="s">
        <v>232</v>
      </c>
    </row>
    <row r="19" spans="1:38" s="9" customFormat="1" ht="24.95" customHeight="1" x14ac:dyDescent="0.25">
      <c r="A19">
        <v>21136</v>
      </c>
      <c r="B19" s="3">
        <v>1</v>
      </c>
      <c r="C19" s="60" t="s">
        <v>15</v>
      </c>
      <c r="D19" s="29" t="s">
        <v>179</v>
      </c>
      <c r="E19" s="30">
        <v>42326</v>
      </c>
      <c r="F19" s="26" t="s">
        <v>29</v>
      </c>
      <c r="G19" s="20" t="s">
        <v>43</v>
      </c>
      <c r="H19" s="20" t="s">
        <v>64</v>
      </c>
      <c r="I19" s="8">
        <v>42353</v>
      </c>
      <c r="J19" s="6"/>
      <c r="K19" s="3"/>
      <c r="L19" s="3">
        <f t="shared" si="3"/>
        <v>0</v>
      </c>
      <c r="M19" s="17" t="e">
        <f t="shared" si="5"/>
        <v>#DIV/0!</v>
      </c>
      <c r="N19" s="3"/>
      <c r="O19" s="3"/>
      <c r="P19" s="6"/>
      <c r="Q19" s="7"/>
      <c r="R19" s="3"/>
      <c r="S19" s="3"/>
      <c r="T19" s="8">
        <f t="shared" si="0"/>
        <v>42360</v>
      </c>
      <c r="U19" s="18" t="s">
        <v>76</v>
      </c>
      <c r="V19" s="8">
        <f t="shared" si="6"/>
        <v>42367</v>
      </c>
      <c r="W19" s="18" t="s">
        <v>76</v>
      </c>
      <c r="X19" s="8">
        <f t="shared" si="2"/>
        <v>42374</v>
      </c>
      <c r="Y19" s="16">
        <v>42375</v>
      </c>
      <c r="Z19" s="8">
        <f t="shared" si="4"/>
        <v>42381</v>
      </c>
      <c r="AA19" s="16">
        <v>42382</v>
      </c>
      <c r="AB19" s="3"/>
      <c r="AC19" s="3"/>
      <c r="AJ19" s="9">
        <v>1</v>
      </c>
      <c r="AK19" s="20" t="s">
        <v>233</v>
      </c>
      <c r="AL19" s="9" t="s">
        <v>234</v>
      </c>
    </row>
    <row r="20" spans="1:38" s="9" customFormat="1" ht="22.5" customHeight="1" x14ac:dyDescent="0.25">
      <c r="A20">
        <v>21114</v>
      </c>
      <c r="B20" s="3">
        <v>2</v>
      </c>
      <c r="C20" s="63" t="s">
        <v>102</v>
      </c>
      <c r="D20" s="7" t="s">
        <v>177</v>
      </c>
      <c r="E20" s="5">
        <v>42712</v>
      </c>
      <c r="F20" s="3" t="s">
        <v>103</v>
      </c>
      <c r="G20" s="19" t="s">
        <v>104</v>
      </c>
      <c r="H20" s="19" t="s">
        <v>131</v>
      </c>
      <c r="I20" s="8">
        <v>42389</v>
      </c>
      <c r="J20" s="6">
        <v>1</v>
      </c>
      <c r="K20" s="3"/>
      <c r="L20" s="3">
        <f t="shared" si="3"/>
        <v>1</v>
      </c>
      <c r="M20" s="17">
        <f t="shared" si="5"/>
        <v>2.8571428571428571E-2</v>
      </c>
      <c r="N20" s="3">
        <v>35</v>
      </c>
      <c r="O20" s="3"/>
      <c r="P20" s="6" t="s">
        <v>143</v>
      </c>
      <c r="Q20" s="7" t="s">
        <v>269</v>
      </c>
      <c r="R20" s="8">
        <v>42412</v>
      </c>
      <c r="S20" s="3" t="s">
        <v>97</v>
      </c>
      <c r="T20" s="8">
        <f t="shared" si="0"/>
        <v>42396</v>
      </c>
      <c r="U20" s="18" t="s">
        <v>76</v>
      </c>
      <c r="V20" s="8">
        <f t="shared" si="6"/>
        <v>42403</v>
      </c>
      <c r="W20" s="16" t="s">
        <v>76</v>
      </c>
      <c r="X20" s="8">
        <f t="shared" si="2"/>
        <v>42410</v>
      </c>
      <c r="Y20" s="16" t="s">
        <v>76</v>
      </c>
      <c r="Z20" s="8">
        <f>SUM(R20+14)</f>
        <v>42426</v>
      </c>
      <c r="AA20" s="3"/>
      <c r="AB20" s="8">
        <v>42412</v>
      </c>
      <c r="AC20" s="3" t="s">
        <v>272</v>
      </c>
      <c r="AJ20" s="9">
        <v>1</v>
      </c>
      <c r="AK20" s="19" t="s">
        <v>235</v>
      </c>
      <c r="AL20" s="9" t="s">
        <v>236</v>
      </c>
    </row>
    <row r="21" spans="1:38" s="9" customFormat="1" ht="24.95" customHeight="1" x14ac:dyDescent="0.25">
      <c r="A21">
        <v>21134</v>
      </c>
      <c r="B21" s="3">
        <v>2</v>
      </c>
      <c r="C21" s="62" t="s">
        <v>105</v>
      </c>
      <c r="D21" s="37" t="s">
        <v>177</v>
      </c>
      <c r="E21" s="5">
        <v>42712</v>
      </c>
      <c r="F21" s="3" t="s">
        <v>103</v>
      </c>
      <c r="G21" s="19" t="s">
        <v>104</v>
      </c>
      <c r="H21" s="19" t="s">
        <v>132</v>
      </c>
      <c r="I21" s="8">
        <v>42389</v>
      </c>
      <c r="J21" s="6">
        <v>1</v>
      </c>
      <c r="K21" s="3"/>
      <c r="L21" s="3">
        <f t="shared" si="3"/>
        <v>1</v>
      </c>
      <c r="M21" s="17">
        <f t="shared" si="5"/>
        <v>0.16666666666666666</v>
      </c>
      <c r="N21" s="3">
        <v>6</v>
      </c>
      <c r="O21" s="3"/>
      <c r="P21" s="6" t="s">
        <v>143</v>
      </c>
      <c r="Q21" s="7" t="s">
        <v>270</v>
      </c>
      <c r="R21" s="8">
        <v>42412</v>
      </c>
      <c r="S21" s="3" t="s">
        <v>97</v>
      </c>
      <c r="T21" s="8">
        <f t="shared" si="0"/>
        <v>42396</v>
      </c>
      <c r="U21" s="18" t="s">
        <v>76</v>
      </c>
      <c r="V21" s="8">
        <f t="shared" si="6"/>
        <v>42403</v>
      </c>
      <c r="W21" s="16" t="s">
        <v>76</v>
      </c>
      <c r="X21" s="8">
        <f t="shared" si="2"/>
        <v>42410</v>
      </c>
      <c r="Y21" s="16" t="s">
        <v>76</v>
      </c>
      <c r="Z21" s="8">
        <f>SUM(R21+14)</f>
        <v>42426</v>
      </c>
      <c r="AA21" s="3"/>
      <c r="AB21" s="8">
        <v>42412</v>
      </c>
      <c r="AC21" s="3" t="s">
        <v>272</v>
      </c>
      <c r="AJ21" s="9">
        <v>1</v>
      </c>
      <c r="AK21" s="19" t="s">
        <v>237</v>
      </c>
      <c r="AL21" s="9" t="s">
        <v>238</v>
      </c>
    </row>
    <row r="22" spans="1:38" s="9" customFormat="1" ht="24.95" customHeight="1" x14ac:dyDescent="0.25">
      <c r="A22">
        <v>21135</v>
      </c>
      <c r="B22" s="3">
        <v>2</v>
      </c>
      <c r="C22" s="62" t="s">
        <v>106</v>
      </c>
      <c r="D22" s="37" t="s">
        <v>177</v>
      </c>
      <c r="E22" s="5">
        <v>42712</v>
      </c>
      <c r="F22" s="3" t="s">
        <v>103</v>
      </c>
      <c r="G22" s="43" t="s">
        <v>104</v>
      </c>
      <c r="H22" s="19" t="s">
        <v>133</v>
      </c>
      <c r="I22" s="8">
        <v>42389</v>
      </c>
      <c r="J22" s="6">
        <v>1</v>
      </c>
      <c r="K22" s="3"/>
      <c r="L22" s="3">
        <f t="shared" si="3"/>
        <v>1</v>
      </c>
      <c r="M22" s="17">
        <f t="shared" si="5"/>
        <v>0.1</v>
      </c>
      <c r="N22" s="3">
        <v>10</v>
      </c>
      <c r="O22" s="3"/>
      <c r="P22" s="6" t="s">
        <v>74</v>
      </c>
      <c r="Q22" s="7" t="s">
        <v>271</v>
      </c>
      <c r="R22" s="3"/>
      <c r="S22" s="3" t="s">
        <v>97</v>
      </c>
      <c r="T22" s="8">
        <f t="shared" si="0"/>
        <v>42396</v>
      </c>
      <c r="U22" s="18" t="s">
        <v>76</v>
      </c>
      <c r="V22" s="8">
        <f t="shared" si="6"/>
        <v>42403</v>
      </c>
      <c r="W22" s="18" t="s">
        <v>76</v>
      </c>
      <c r="X22" s="8">
        <f t="shared" si="2"/>
        <v>42410</v>
      </c>
      <c r="Y22" s="18" t="s">
        <v>76</v>
      </c>
      <c r="Z22" s="8">
        <f t="shared" si="4"/>
        <v>42417</v>
      </c>
      <c r="AA22" s="16">
        <v>42419</v>
      </c>
      <c r="AB22" s="8">
        <v>42412</v>
      </c>
      <c r="AC22" s="3" t="s">
        <v>301</v>
      </c>
      <c r="AJ22" s="9">
        <v>1</v>
      </c>
      <c r="AK22" s="19" t="s">
        <v>239</v>
      </c>
      <c r="AL22" s="9" t="s">
        <v>240</v>
      </c>
    </row>
    <row r="23" spans="1:38" s="9" customFormat="1" ht="24.95" customHeight="1" x14ac:dyDescent="0.25">
      <c r="A23">
        <v>21004</v>
      </c>
      <c r="B23" s="3">
        <v>2</v>
      </c>
      <c r="C23" s="64" t="s">
        <v>107</v>
      </c>
      <c r="D23" s="38" t="s">
        <v>177</v>
      </c>
      <c r="E23" s="5">
        <v>42727</v>
      </c>
      <c r="F23" s="3" t="s">
        <v>108</v>
      </c>
      <c r="G23" s="43" t="s">
        <v>109</v>
      </c>
      <c r="H23" s="43" t="s">
        <v>134</v>
      </c>
      <c r="I23" s="8">
        <v>42389</v>
      </c>
      <c r="J23" s="6">
        <v>1</v>
      </c>
      <c r="K23" s="3"/>
      <c r="L23" s="3">
        <f t="shared" si="3"/>
        <v>1</v>
      </c>
      <c r="M23" s="45">
        <f t="shared" si="5"/>
        <v>8.3333333333333329E-2</v>
      </c>
      <c r="N23" s="3">
        <v>12</v>
      </c>
      <c r="O23" s="18"/>
      <c r="P23" s="6" t="s">
        <v>74</v>
      </c>
      <c r="Q23" s="7" t="s">
        <v>151</v>
      </c>
      <c r="R23" s="3"/>
      <c r="S23" s="3" t="s">
        <v>97</v>
      </c>
      <c r="T23" s="8">
        <f>I23+7</f>
        <v>42396</v>
      </c>
      <c r="U23" s="16">
        <v>42397</v>
      </c>
      <c r="V23" s="8">
        <f t="shared" si="6"/>
        <v>42403</v>
      </c>
      <c r="W23" s="16">
        <v>42405</v>
      </c>
      <c r="X23" s="8">
        <f t="shared" si="2"/>
        <v>42410</v>
      </c>
      <c r="Y23" s="16">
        <v>42412</v>
      </c>
      <c r="Z23" s="8">
        <f t="shared" si="4"/>
        <v>42417</v>
      </c>
      <c r="AA23" s="16">
        <v>42419</v>
      </c>
      <c r="AB23" s="8">
        <v>42394</v>
      </c>
      <c r="AC23" s="7" t="s">
        <v>302</v>
      </c>
      <c r="AJ23" s="9">
        <v>1</v>
      </c>
      <c r="AK23" s="19" t="s">
        <v>241</v>
      </c>
      <c r="AL23" s="9" t="s">
        <v>242</v>
      </c>
    </row>
    <row r="24" spans="1:38" s="9" customFormat="1" ht="24.95" customHeight="1" x14ac:dyDescent="0.25">
      <c r="A24">
        <v>21132</v>
      </c>
      <c r="B24" s="3">
        <v>2</v>
      </c>
      <c r="C24" s="64" t="s">
        <v>110</v>
      </c>
      <c r="D24" s="38" t="s">
        <v>177</v>
      </c>
      <c r="E24" s="5">
        <v>42715</v>
      </c>
      <c r="F24" s="3" t="s">
        <v>111</v>
      </c>
      <c r="G24" s="43" t="s">
        <v>112</v>
      </c>
      <c r="H24" s="19" t="s">
        <v>135</v>
      </c>
      <c r="I24" s="8">
        <v>42389</v>
      </c>
      <c r="J24" s="6">
        <v>1</v>
      </c>
      <c r="K24" s="3">
        <v>11</v>
      </c>
      <c r="L24" s="3">
        <f t="shared" si="3"/>
        <v>12</v>
      </c>
      <c r="M24" s="17">
        <f t="shared" si="5"/>
        <v>0.35294117647058826</v>
      </c>
      <c r="N24" s="3">
        <v>34</v>
      </c>
      <c r="O24" s="3"/>
      <c r="P24" s="6" t="s">
        <v>74</v>
      </c>
      <c r="Q24" s="7" t="s">
        <v>142</v>
      </c>
      <c r="R24" s="3"/>
      <c r="S24" s="3" t="s">
        <v>99</v>
      </c>
      <c r="T24" s="8">
        <f t="shared" si="0"/>
        <v>42396</v>
      </c>
      <c r="U24" s="18"/>
      <c r="V24" s="8">
        <f t="shared" si="6"/>
        <v>42403</v>
      </c>
      <c r="W24" s="18" t="s">
        <v>76</v>
      </c>
      <c r="X24" s="8">
        <f t="shared" si="2"/>
        <v>42410</v>
      </c>
      <c r="Y24" s="18" t="s">
        <v>76</v>
      </c>
      <c r="Z24" s="8">
        <f t="shared" si="4"/>
        <v>42417</v>
      </c>
      <c r="AA24" s="16">
        <v>42419</v>
      </c>
      <c r="AB24" s="8">
        <v>42394</v>
      </c>
      <c r="AC24" s="3" t="s">
        <v>303</v>
      </c>
      <c r="AJ24" s="9">
        <v>1</v>
      </c>
      <c r="AK24" s="19" t="s">
        <v>243</v>
      </c>
      <c r="AL24" s="9" t="s">
        <v>244</v>
      </c>
    </row>
    <row r="25" spans="1:38" s="9" customFormat="1" ht="24.95" customHeight="1" x14ac:dyDescent="0.25">
      <c r="A25">
        <v>21112</v>
      </c>
      <c r="B25" s="3">
        <v>2</v>
      </c>
      <c r="C25" s="61" t="s">
        <v>113</v>
      </c>
      <c r="D25" s="21" t="s">
        <v>179</v>
      </c>
      <c r="E25" s="5">
        <v>42713</v>
      </c>
      <c r="F25" s="3" t="s">
        <v>114</v>
      </c>
      <c r="G25" s="43" t="s">
        <v>115</v>
      </c>
      <c r="H25" s="19" t="s">
        <v>136</v>
      </c>
      <c r="I25" s="8">
        <v>42389</v>
      </c>
      <c r="J25" s="6">
        <v>1</v>
      </c>
      <c r="K25" s="3">
        <v>17</v>
      </c>
      <c r="L25" s="3">
        <f t="shared" si="3"/>
        <v>18</v>
      </c>
      <c r="M25" s="17">
        <f t="shared" si="5"/>
        <v>0.69230769230769229</v>
      </c>
      <c r="N25" s="3">
        <v>26</v>
      </c>
      <c r="O25" s="3"/>
      <c r="P25" s="6" t="s">
        <v>143</v>
      </c>
      <c r="Q25" s="7" t="s">
        <v>149</v>
      </c>
      <c r="R25" s="8">
        <v>42396</v>
      </c>
      <c r="S25" s="3" t="s">
        <v>97</v>
      </c>
      <c r="T25" s="8">
        <f t="shared" si="0"/>
        <v>42396</v>
      </c>
      <c r="U25" s="3"/>
      <c r="V25" s="8">
        <f t="shared" si="6"/>
        <v>42403</v>
      </c>
      <c r="W25" s="16">
        <v>42423</v>
      </c>
      <c r="X25" s="8">
        <f t="shared" si="2"/>
        <v>42410</v>
      </c>
      <c r="Y25" s="3"/>
      <c r="Z25" s="8">
        <f t="shared" si="4"/>
        <v>42417</v>
      </c>
      <c r="AA25" s="3"/>
      <c r="AB25" s="8">
        <v>42396</v>
      </c>
      <c r="AC25" s="7" t="s">
        <v>314</v>
      </c>
      <c r="AJ25" s="9">
        <v>1</v>
      </c>
      <c r="AK25" s="19" t="s">
        <v>245</v>
      </c>
      <c r="AL25" s="9" t="s">
        <v>246</v>
      </c>
    </row>
    <row r="26" spans="1:38" s="9" customFormat="1" ht="24.95" customHeight="1" x14ac:dyDescent="0.25">
      <c r="A26">
        <v>21228</v>
      </c>
      <c r="B26" s="3">
        <v>2</v>
      </c>
      <c r="C26" s="65" t="s">
        <v>116</v>
      </c>
      <c r="D26" s="39" t="s">
        <v>179</v>
      </c>
      <c r="E26" s="5">
        <v>42382</v>
      </c>
      <c r="F26" s="3" t="s">
        <v>117</v>
      </c>
      <c r="G26" s="43" t="s">
        <v>118</v>
      </c>
      <c r="H26" s="19" t="s">
        <v>137</v>
      </c>
      <c r="I26" s="8">
        <v>42389</v>
      </c>
      <c r="J26" s="6">
        <v>1</v>
      </c>
      <c r="K26" s="3"/>
      <c r="L26" s="3">
        <f t="shared" si="3"/>
        <v>1</v>
      </c>
      <c r="M26" s="17">
        <f t="shared" si="5"/>
        <v>2.8571428571428571E-2</v>
      </c>
      <c r="N26" s="3">
        <v>35</v>
      </c>
      <c r="O26" s="3"/>
      <c r="P26" s="6" t="s">
        <v>74</v>
      </c>
      <c r="Q26" s="7" t="s">
        <v>145</v>
      </c>
      <c r="R26" s="3"/>
      <c r="S26" s="3" t="s">
        <v>146</v>
      </c>
      <c r="T26" s="8">
        <f>I26+7</f>
        <v>42396</v>
      </c>
      <c r="U26" s="16">
        <v>42397</v>
      </c>
      <c r="V26" s="8">
        <f t="shared" si="6"/>
        <v>42403</v>
      </c>
      <c r="W26" s="16">
        <v>42405</v>
      </c>
      <c r="X26" s="8">
        <f t="shared" si="2"/>
        <v>42410</v>
      </c>
      <c r="Y26" s="16">
        <v>42412</v>
      </c>
      <c r="Z26" s="8">
        <f t="shared" si="4"/>
        <v>42417</v>
      </c>
      <c r="AA26" s="16">
        <v>42419</v>
      </c>
      <c r="AB26" s="8">
        <v>42394</v>
      </c>
      <c r="AC26" s="7" t="s">
        <v>304</v>
      </c>
      <c r="AJ26" s="9">
        <v>1</v>
      </c>
      <c r="AK26" s="19" t="s">
        <v>247</v>
      </c>
      <c r="AL26" s="9" t="s">
        <v>248</v>
      </c>
    </row>
    <row r="27" spans="1:38" s="9" customFormat="1" ht="27.75" customHeight="1" x14ac:dyDescent="0.25">
      <c r="A27">
        <v>21124</v>
      </c>
      <c r="B27" s="3">
        <v>2</v>
      </c>
      <c r="C27" s="61" t="s">
        <v>119</v>
      </c>
      <c r="D27" s="21" t="s">
        <v>179</v>
      </c>
      <c r="E27" s="5">
        <v>42721</v>
      </c>
      <c r="F27" s="9" t="s">
        <v>120</v>
      </c>
      <c r="G27" s="43" t="s">
        <v>121</v>
      </c>
      <c r="H27" s="43" t="s">
        <v>138</v>
      </c>
      <c r="I27" s="8">
        <v>42389</v>
      </c>
      <c r="J27" s="6">
        <v>1</v>
      </c>
      <c r="K27" s="3"/>
      <c r="L27" s="3">
        <f t="shared" si="3"/>
        <v>1</v>
      </c>
      <c r="M27" s="17">
        <f t="shared" si="5"/>
        <v>2.0408163265306121E-2</v>
      </c>
      <c r="N27" s="3">
        <v>49</v>
      </c>
      <c r="O27" s="3"/>
      <c r="P27" s="6" t="s">
        <v>143</v>
      </c>
      <c r="Q27" s="7" t="s">
        <v>144</v>
      </c>
      <c r="R27" s="8">
        <v>42396</v>
      </c>
      <c r="S27" s="3" t="s">
        <v>99</v>
      </c>
      <c r="T27" s="8">
        <f t="shared" si="0"/>
        <v>42396</v>
      </c>
      <c r="U27" s="16">
        <v>42423</v>
      </c>
      <c r="V27" s="8">
        <f t="shared" si="6"/>
        <v>42403</v>
      </c>
      <c r="W27" s="3"/>
      <c r="X27" s="8">
        <f t="shared" si="2"/>
        <v>42410</v>
      </c>
      <c r="Y27" s="3"/>
      <c r="Z27" s="8">
        <f t="shared" si="4"/>
        <v>42417</v>
      </c>
      <c r="AA27" s="3"/>
      <c r="AB27" s="8">
        <v>42396</v>
      </c>
      <c r="AC27" s="7" t="s">
        <v>313</v>
      </c>
      <c r="AJ27" s="9">
        <v>1</v>
      </c>
      <c r="AK27" s="19" t="s">
        <v>249</v>
      </c>
      <c r="AL27" s="9" t="s">
        <v>250</v>
      </c>
    </row>
    <row r="28" spans="1:38" s="9" customFormat="1" ht="24.95" customHeight="1" x14ac:dyDescent="0.25">
      <c r="A28">
        <v>21137</v>
      </c>
      <c r="B28" s="3">
        <v>2</v>
      </c>
      <c r="C28" s="61" t="s">
        <v>122</v>
      </c>
      <c r="D28" s="21" t="s">
        <v>179</v>
      </c>
      <c r="E28" s="5">
        <v>42713</v>
      </c>
      <c r="F28" s="3" t="s">
        <v>123</v>
      </c>
      <c r="G28" s="43" t="s">
        <v>124</v>
      </c>
      <c r="H28" s="19" t="s">
        <v>139</v>
      </c>
      <c r="I28" s="8">
        <v>42389</v>
      </c>
      <c r="J28" s="6"/>
      <c r="K28" s="3"/>
      <c r="L28" s="3">
        <f t="shared" si="3"/>
        <v>0</v>
      </c>
      <c r="M28" s="17" t="e">
        <f t="shared" si="5"/>
        <v>#DIV/0!</v>
      </c>
      <c r="N28" s="3"/>
      <c r="O28" s="3"/>
      <c r="P28" s="6"/>
      <c r="Q28" s="7"/>
      <c r="R28" s="3"/>
      <c r="S28" s="3"/>
      <c r="T28" s="8">
        <f>SUM(I28+7)</f>
        <v>42396</v>
      </c>
      <c r="U28" s="18" t="s">
        <v>76</v>
      </c>
      <c r="V28" s="8">
        <f>SUM(I28+14)</f>
        <v>42403</v>
      </c>
      <c r="W28" s="18" t="s">
        <v>76</v>
      </c>
      <c r="X28" s="8">
        <f>SUM(I28+21)</f>
        <v>42410</v>
      </c>
      <c r="Y28" s="18" t="s">
        <v>76</v>
      </c>
      <c r="Z28" s="8">
        <f t="shared" si="4"/>
        <v>42417</v>
      </c>
      <c r="AA28" s="16">
        <v>42418</v>
      </c>
      <c r="AB28" s="3"/>
      <c r="AC28" s="3"/>
      <c r="AK28" s="19" t="s">
        <v>251</v>
      </c>
      <c r="AL28" s="9" t="s">
        <v>252</v>
      </c>
    </row>
    <row r="29" spans="1:38" s="9" customFormat="1" ht="24.95" customHeight="1" x14ac:dyDescent="0.25">
      <c r="A29">
        <v>21113</v>
      </c>
      <c r="B29" s="3">
        <v>2</v>
      </c>
      <c r="C29" s="64" t="s">
        <v>125</v>
      </c>
      <c r="D29" s="38" t="s">
        <v>180</v>
      </c>
      <c r="E29" s="5">
        <v>42382</v>
      </c>
      <c r="F29" s="3" t="s">
        <v>126</v>
      </c>
      <c r="G29" s="19" t="s">
        <v>127</v>
      </c>
      <c r="H29" s="19" t="s">
        <v>140</v>
      </c>
      <c r="I29" s="8">
        <v>42389</v>
      </c>
      <c r="J29" s="6">
        <v>1</v>
      </c>
      <c r="K29" s="3">
        <v>24</v>
      </c>
      <c r="L29" s="3">
        <f t="shared" si="3"/>
        <v>25</v>
      </c>
      <c r="M29" s="17">
        <f t="shared" si="5"/>
        <v>0.8928571428571429</v>
      </c>
      <c r="N29" s="3">
        <v>28</v>
      </c>
      <c r="O29" s="3"/>
      <c r="P29" s="6" t="s">
        <v>143</v>
      </c>
      <c r="Q29" s="7" t="s">
        <v>148</v>
      </c>
      <c r="R29" s="8">
        <v>42396</v>
      </c>
      <c r="S29" s="3" t="s">
        <v>150</v>
      </c>
      <c r="T29" s="8">
        <f t="shared" si="0"/>
        <v>42396</v>
      </c>
      <c r="U29" s="44"/>
      <c r="V29" s="8">
        <f t="shared" si="6"/>
        <v>42403</v>
      </c>
      <c r="W29" s="44"/>
      <c r="X29" s="8">
        <f t="shared" si="2"/>
        <v>42410</v>
      </c>
      <c r="Y29" s="44"/>
      <c r="Z29" s="8">
        <f t="shared" si="4"/>
        <v>42417</v>
      </c>
      <c r="AA29" s="44"/>
      <c r="AB29" s="8">
        <v>42396</v>
      </c>
      <c r="AC29" s="7" t="s">
        <v>196</v>
      </c>
      <c r="AJ29" s="9">
        <v>1</v>
      </c>
      <c r="AK29" s="19" t="s">
        <v>253</v>
      </c>
      <c r="AL29" s="9" t="s">
        <v>254</v>
      </c>
    </row>
    <row r="30" spans="1:38" s="9" customFormat="1" ht="24.95" customHeight="1" x14ac:dyDescent="0.25">
      <c r="A30">
        <v>21119</v>
      </c>
      <c r="B30" s="3">
        <v>2</v>
      </c>
      <c r="C30" s="62" t="s">
        <v>128</v>
      </c>
      <c r="D30" s="37" t="s">
        <v>180</v>
      </c>
      <c r="E30" s="5">
        <v>42719</v>
      </c>
      <c r="F30" s="3" t="s">
        <v>129</v>
      </c>
      <c r="G30" s="25" t="s">
        <v>130</v>
      </c>
      <c r="H30" s="43" t="s">
        <v>141</v>
      </c>
      <c r="I30" s="8">
        <v>42389</v>
      </c>
      <c r="J30" s="6">
        <v>1</v>
      </c>
      <c r="K30" s="3">
        <v>2</v>
      </c>
      <c r="L30" s="3">
        <f t="shared" si="3"/>
        <v>3</v>
      </c>
      <c r="M30" s="17">
        <f t="shared" si="5"/>
        <v>4.6875E-2</v>
      </c>
      <c r="N30" s="3">
        <v>64</v>
      </c>
      <c r="O30" s="3"/>
      <c r="P30" s="6" t="s">
        <v>74</v>
      </c>
      <c r="Q30" s="7" t="s">
        <v>147</v>
      </c>
      <c r="R30" s="3"/>
      <c r="S30" s="3" t="s">
        <v>97</v>
      </c>
      <c r="T30" s="8">
        <f t="shared" ref="T30" si="7">SUM(I30+7)</f>
        <v>42396</v>
      </c>
      <c r="U30" s="16">
        <v>42397</v>
      </c>
      <c r="V30" s="8">
        <f t="shared" si="6"/>
        <v>42403</v>
      </c>
      <c r="W30" s="16">
        <v>42405</v>
      </c>
      <c r="X30" s="8">
        <f t="shared" si="2"/>
        <v>42410</v>
      </c>
      <c r="Y30" s="16">
        <v>42412</v>
      </c>
      <c r="Z30" s="8">
        <f t="shared" si="4"/>
        <v>42417</v>
      </c>
      <c r="AA30" s="16">
        <v>42419</v>
      </c>
      <c r="AB30" s="8">
        <v>42394</v>
      </c>
      <c r="AC30" s="3" t="s">
        <v>305</v>
      </c>
      <c r="AJ30" s="9">
        <v>1</v>
      </c>
      <c r="AK30" s="19" t="s">
        <v>255</v>
      </c>
      <c r="AL30" s="9" t="s">
        <v>256</v>
      </c>
    </row>
    <row r="31" spans="1:38" s="9" customFormat="1" ht="24.95" customHeight="1" x14ac:dyDescent="0.25">
      <c r="A31">
        <v>21223</v>
      </c>
      <c r="B31" s="3">
        <v>3</v>
      </c>
      <c r="C31" s="62" t="s">
        <v>152</v>
      </c>
      <c r="D31" s="37" t="s">
        <v>176</v>
      </c>
      <c r="E31" s="5">
        <v>42389</v>
      </c>
      <c r="F31" s="3" t="s">
        <v>156</v>
      </c>
      <c r="G31" s="43" t="s">
        <v>155</v>
      </c>
      <c r="H31" s="19" t="s">
        <v>161</v>
      </c>
      <c r="I31" s="8">
        <v>42397</v>
      </c>
      <c r="J31" s="6"/>
      <c r="K31" s="3"/>
      <c r="L31" s="3">
        <f t="shared" si="3"/>
        <v>0</v>
      </c>
      <c r="M31" s="17" t="e">
        <f t="shared" si="5"/>
        <v>#DIV/0!</v>
      </c>
      <c r="N31" s="3"/>
      <c r="O31" s="3"/>
      <c r="P31" s="6"/>
      <c r="Q31" s="7"/>
      <c r="R31" s="3"/>
      <c r="S31" s="3"/>
      <c r="T31" s="8">
        <f t="shared" si="0"/>
        <v>42404</v>
      </c>
      <c r="U31" s="16">
        <v>42405</v>
      </c>
      <c r="V31" s="8">
        <f t="shared" si="6"/>
        <v>42411</v>
      </c>
      <c r="W31" s="16">
        <v>42412</v>
      </c>
      <c r="X31" s="8">
        <f t="shared" si="2"/>
        <v>42418</v>
      </c>
      <c r="Y31" s="16">
        <v>42419</v>
      </c>
      <c r="Z31" s="8">
        <f t="shared" si="4"/>
        <v>42425</v>
      </c>
      <c r="AA31" s="3"/>
      <c r="AB31" s="8"/>
      <c r="AC31" s="3"/>
      <c r="AK31" s="19" t="s">
        <v>257</v>
      </c>
      <c r="AL31" s="9" t="s">
        <v>258</v>
      </c>
    </row>
    <row r="32" spans="1:38" s="9" customFormat="1" ht="24.95" customHeight="1" x14ac:dyDescent="0.25">
      <c r="A32">
        <v>21205</v>
      </c>
      <c r="B32" s="3">
        <v>3</v>
      </c>
      <c r="C32" s="62" t="s">
        <v>153</v>
      </c>
      <c r="D32" s="37" t="s">
        <v>177</v>
      </c>
      <c r="E32" s="5">
        <v>42396</v>
      </c>
      <c r="F32" s="10" t="s">
        <v>157</v>
      </c>
      <c r="G32" s="27" t="s">
        <v>158</v>
      </c>
      <c r="H32" s="19" t="s">
        <v>162</v>
      </c>
      <c r="I32" s="8">
        <v>42397</v>
      </c>
      <c r="J32" s="6">
        <v>1</v>
      </c>
      <c r="K32" s="3">
        <v>6</v>
      </c>
      <c r="L32" s="3">
        <f t="shared" si="3"/>
        <v>7</v>
      </c>
      <c r="M32" s="17">
        <f t="shared" si="5"/>
        <v>1</v>
      </c>
      <c r="N32" s="3">
        <v>7</v>
      </c>
      <c r="O32" s="3"/>
      <c r="P32" s="6" t="s">
        <v>74</v>
      </c>
      <c r="Q32" s="7" t="s">
        <v>165</v>
      </c>
      <c r="R32" s="3"/>
      <c r="S32" s="3" t="s">
        <v>97</v>
      </c>
      <c r="T32" s="8">
        <f t="shared" ref="T32" si="8">SUM(I32+7)</f>
        <v>42404</v>
      </c>
      <c r="U32" s="16">
        <v>42412</v>
      </c>
      <c r="V32" s="8">
        <f>SUM(I32+14)</f>
        <v>42411</v>
      </c>
      <c r="W32" s="48"/>
      <c r="X32" s="8">
        <f>SUM(I32+21)</f>
        <v>42418</v>
      </c>
      <c r="Y32" s="44"/>
      <c r="Z32" s="8">
        <f t="shared" si="4"/>
        <v>42425</v>
      </c>
      <c r="AA32" s="44"/>
      <c r="AB32" s="8"/>
      <c r="AC32" s="7" t="s">
        <v>300</v>
      </c>
      <c r="AK32" s="19" t="s">
        <v>259</v>
      </c>
      <c r="AL32" s="9" t="s">
        <v>260</v>
      </c>
    </row>
    <row r="33" spans="1:38" s="9" customFormat="1" ht="24.95" customHeight="1" x14ac:dyDescent="0.25">
      <c r="A33">
        <v>21117</v>
      </c>
      <c r="B33" s="3">
        <v>3</v>
      </c>
      <c r="C33" s="62" t="s">
        <v>154</v>
      </c>
      <c r="D33" s="37" t="s">
        <v>180</v>
      </c>
      <c r="E33" s="5">
        <v>42395</v>
      </c>
      <c r="F33" s="3" t="s">
        <v>159</v>
      </c>
      <c r="G33" s="43" t="s">
        <v>166</v>
      </c>
      <c r="H33" s="43" t="s">
        <v>163</v>
      </c>
      <c r="I33" s="8">
        <v>42397</v>
      </c>
      <c r="J33" s="6">
        <v>1</v>
      </c>
      <c r="K33" s="3"/>
      <c r="L33" s="3">
        <f t="shared" si="3"/>
        <v>1</v>
      </c>
      <c r="M33" s="17">
        <f t="shared" si="5"/>
        <v>0.1</v>
      </c>
      <c r="N33" s="3">
        <v>10</v>
      </c>
      <c r="O33" s="3"/>
      <c r="P33" s="6" t="s">
        <v>143</v>
      </c>
      <c r="Q33" s="7" t="s">
        <v>306</v>
      </c>
      <c r="R33" s="8">
        <v>42423</v>
      </c>
      <c r="S33" s="3" t="s">
        <v>97</v>
      </c>
      <c r="T33" s="8">
        <f>SUM(I33+7)</f>
        <v>42404</v>
      </c>
      <c r="U33" s="16">
        <v>42405</v>
      </c>
      <c r="V33" s="8">
        <f t="shared" si="6"/>
        <v>42411</v>
      </c>
      <c r="W33" s="16">
        <v>42412</v>
      </c>
      <c r="X33" s="8">
        <f t="shared" si="2"/>
        <v>42418</v>
      </c>
      <c r="Y33" s="16">
        <v>42419</v>
      </c>
      <c r="Z33" s="8">
        <f t="shared" si="4"/>
        <v>42425</v>
      </c>
      <c r="AA33" s="3"/>
      <c r="AB33" s="8">
        <v>42423</v>
      </c>
      <c r="AC33" s="3" t="s">
        <v>312</v>
      </c>
      <c r="AK33" s="19" t="s">
        <v>261</v>
      </c>
      <c r="AL33" s="9" t="s">
        <v>262</v>
      </c>
    </row>
    <row r="34" spans="1:38" s="9" customFormat="1" ht="24.95" customHeight="1" x14ac:dyDescent="0.25">
      <c r="A34">
        <v>21129</v>
      </c>
      <c r="B34" s="3">
        <v>4</v>
      </c>
      <c r="C34" s="62" t="s">
        <v>181</v>
      </c>
      <c r="D34" s="37" t="s">
        <v>178</v>
      </c>
      <c r="E34" s="5">
        <v>42404</v>
      </c>
      <c r="F34" s="3" t="s">
        <v>183</v>
      </c>
      <c r="G34" s="46" t="s">
        <v>184</v>
      </c>
      <c r="H34" s="19" t="s">
        <v>188</v>
      </c>
      <c r="I34" s="8">
        <v>42405</v>
      </c>
      <c r="J34" s="6"/>
      <c r="K34" s="3"/>
      <c r="L34" s="3">
        <f t="shared" si="3"/>
        <v>0</v>
      </c>
      <c r="M34" s="17" t="e">
        <f t="shared" si="5"/>
        <v>#DIV/0!</v>
      </c>
      <c r="N34" s="3"/>
      <c r="O34" s="3"/>
      <c r="P34" s="6"/>
      <c r="Q34" s="7"/>
      <c r="R34" s="3"/>
      <c r="S34" s="3"/>
      <c r="T34" s="8">
        <f t="shared" ref="T34:T36" si="9">I34+7</f>
        <v>42412</v>
      </c>
      <c r="U34" s="18" t="s">
        <v>76</v>
      </c>
      <c r="V34" s="8">
        <f>SUM(I34+14)</f>
        <v>42419</v>
      </c>
      <c r="W34" s="18" t="s">
        <v>76</v>
      </c>
      <c r="X34" s="8">
        <f>SUM(I34+21)</f>
        <v>42426</v>
      </c>
      <c r="Y34" s="3"/>
      <c r="Z34" s="8">
        <f t="shared" si="4"/>
        <v>42433</v>
      </c>
      <c r="AA34" s="3"/>
      <c r="AB34" s="3"/>
      <c r="AC34" s="3"/>
      <c r="AJ34" s="9">
        <v>1</v>
      </c>
      <c r="AK34" s="19" t="s">
        <v>263</v>
      </c>
      <c r="AL34" s="9" t="s">
        <v>264</v>
      </c>
    </row>
    <row r="35" spans="1:38" s="9" customFormat="1" ht="24.95" customHeight="1" x14ac:dyDescent="0.25">
      <c r="A35">
        <v>21123</v>
      </c>
      <c r="B35" s="3">
        <v>4</v>
      </c>
      <c r="C35" s="62" t="s">
        <v>182</v>
      </c>
      <c r="D35" s="37" t="s">
        <v>178</v>
      </c>
      <c r="E35" s="5">
        <v>42404</v>
      </c>
      <c r="F35" s="3" t="s">
        <v>183</v>
      </c>
      <c r="G35" s="15" t="s">
        <v>184</v>
      </c>
      <c r="H35" s="19" t="s">
        <v>189</v>
      </c>
      <c r="I35" s="8">
        <v>42405</v>
      </c>
      <c r="J35" s="6"/>
      <c r="K35" s="3"/>
      <c r="L35" s="3">
        <f t="shared" si="3"/>
        <v>0</v>
      </c>
      <c r="M35" s="17" t="e">
        <f t="shared" si="5"/>
        <v>#DIV/0!</v>
      </c>
      <c r="N35" s="3"/>
      <c r="O35" s="3"/>
      <c r="P35" s="6"/>
      <c r="Q35" s="7"/>
      <c r="R35" s="3"/>
      <c r="S35" s="3"/>
      <c r="T35" s="8">
        <f t="shared" ref="T35" si="10">SUM(I35+7)</f>
        <v>42412</v>
      </c>
      <c r="U35" s="18" t="s">
        <v>76</v>
      </c>
      <c r="V35" s="8">
        <f t="shared" si="6"/>
        <v>42419</v>
      </c>
      <c r="W35" s="18" t="s">
        <v>76</v>
      </c>
      <c r="X35" s="8">
        <f t="shared" si="2"/>
        <v>42426</v>
      </c>
      <c r="Y35" s="3"/>
      <c r="Z35" s="8">
        <f t="shared" si="4"/>
        <v>42433</v>
      </c>
      <c r="AA35" s="3"/>
      <c r="AB35" s="3"/>
      <c r="AC35" s="3"/>
      <c r="AJ35" s="9">
        <v>1</v>
      </c>
      <c r="AK35" s="19" t="s">
        <v>265</v>
      </c>
      <c r="AL35" s="9" t="s">
        <v>266</v>
      </c>
    </row>
    <row r="36" spans="1:38" s="9" customFormat="1" ht="24.95" customHeight="1" x14ac:dyDescent="0.25">
      <c r="A36">
        <v>21204</v>
      </c>
      <c r="B36" s="3">
        <v>4</v>
      </c>
      <c r="C36" s="62" t="s">
        <v>185</v>
      </c>
      <c r="D36" s="37" t="s">
        <v>177</v>
      </c>
      <c r="E36" s="5">
        <v>42404</v>
      </c>
      <c r="F36" s="3" t="s">
        <v>186</v>
      </c>
      <c r="G36" s="19" t="s">
        <v>187</v>
      </c>
      <c r="H36" s="19" t="s">
        <v>190</v>
      </c>
      <c r="I36" s="8">
        <v>42405</v>
      </c>
      <c r="J36" s="6">
        <v>1</v>
      </c>
      <c r="K36" s="3">
        <v>13</v>
      </c>
      <c r="L36" s="3">
        <f t="shared" si="3"/>
        <v>14</v>
      </c>
      <c r="M36" s="17">
        <f t="shared" si="5"/>
        <v>1.0769230769230769</v>
      </c>
      <c r="N36" s="3">
        <v>13</v>
      </c>
      <c r="O36" s="3"/>
      <c r="P36" s="6" t="s">
        <v>74</v>
      </c>
      <c r="Q36" s="7" t="s">
        <v>195</v>
      </c>
      <c r="R36" s="3"/>
      <c r="S36" s="3" t="s">
        <v>99</v>
      </c>
      <c r="T36" s="8">
        <f t="shared" si="9"/>
        <v>42412</v>
      </c>
      <c r="U36" s="44"/>
      <c r="V36" s="8">
        <f t="shared" si="6"/>
        <v>42419</v>
      </c>
      <c r="W36" s="47"/>
      <c r="X36" s="8">
        <f t="shared" si="2"/>
        <v>42426</v>
      </c>
      <c r="Y36" s="3"/>
      <c r="Z36" s="8">
        <f t="shared" si="4"/>
        <v>42433</v>
      </c>
      <c r="AA36" s="3"/>
      <c r="AB36" s="8">
        <v>42409</v>
      </c>
      <c r="AC36" s="3" t="s">
        <v>307</v>
      </c>
      <c r="AK36" s="19" t="s">
        <v>267</v>
      </c>
      <c r="AL36" s="9" t="s">
        <v>268</v>
      </c>
    </row>
    <row r="37" spans="1:38" s="9" customFormat="1" ht="26.25" x14ac:dyDescent="0.25">
      <c r="A37">
        <v>21203</v>
      </c>
      <c r="B37" s="3">
        <v>5</v>
      </c>
      <c r="C37" s="62" t="s">
        <v>276</v>
      </c>
      <c r="D37" s="37" t="s">
        <v>277</v>
      </c>
      <c r="E37" s="5">
        <v>42409</v>
      </c>
      <c r="F37" s="3" t="s">
        <v>308</v>
      </c>
      <c r="G37" s="43" t="s">
        <v>282</v>
      </c>
      <c r="H37" s="19" t="s">
        <v>294</v>
      </c>
      <c r="I37" s="8">
        <v>42418</v>
      </c>
      <c r="J37" s="6">
        <v>1</v>
      </c>
      <c r="K37" s="3"/>
      <c r="L37" s="3">
        <f t="shared" si="3"/>
        <v>1</v>
      </c>
      <c r="M37" s="17">
        <f t="shared" si="5"/>
        <v>1.2195121951219513E-2</v>
      </c>
      <c r="N37" s="3">
        <v>82</v>
      </c>
      <c r="O37" s="3"/>
      <c r="P37" s="6" t="s">
        <v>74</v>
      </c>
      <c r="Q37" s="7" t="s">
        <v>309</v>
      </c>
      <c r="R37" s="3"/>
      <c r="S37" s="3" t="s">
        <v>150</v>
      </c>
      <c r="T37" s="8">
        <f t="shared" ref="T37" si="11">SUM(I37+7)</f>
        <v>42425</v>
      </c>
      <c r="U37" s="3"/>
      <c r="V37" s="8">
        <f t="shared" si="6"/>
        <v>42432</v>
      </c>
      <c r="W37" s="3"/>
      <c r="X37" s="8">
        <f t="shared" ref="X37" si="12">SUM(I37+21)</f>
        <v>42439</v>
      </c>
      <c r="Y37" s="3"/>
      <c r="Z37" s="8">
        <f t="shared" si="4"/>
        <v>42446</v>
      </c>
      <c r="AA37" s="3"/>
      <c r="AB37" s="8">
        <v>42423</v>
      </c>
      <c r="AC37" s="3" t="s">
        <v>310</v>
      </c>
      <c r="AK37" s="3"/>
    </row>
    <row r="38" spans="1:38" ht="15" x14ac:dyDescent="0.25">
      <c r="A38">
        <v>21175</v>
      </c>
      <c r="B38" s="11">
        <v>5</v>
      </c>
      <c r="C38" s="66" t="s">
        <v>278</v>
      </c>
      <c r="D38" s="37" t="s">
        <v>277</v>
      </c>
      <c r="E38" s="5">
        <v>42418</v>
      </c>
      <c r="F38" s="3" t="s">
        <v>283</v>
      </c>
      <c r="G38" s="3" t="s">
        <v>284</v>
      </c>
      <c r="H38" s="41" t="s">
        <v>295</v>
      </c>
      <c r="I38" s="13">
        <v>42418</v>
      </c>
      <c r="L38" s="11">
        <f t="shared" si="3"/>
        <v>0</v>
      </c>
      <c r="M38" s="17" t="e">
        <f t="shared" si="5"/>
        <v>#DIV/0!</v>
      </c>
      <c r="T38" s="8">
        <f>SUM(I38+7)</f>
        <v>42425</v>
      </c>
      <c r="V38" s="8">
        <f t="shared" si="6"/>
        <v>42432</v>
      </c>
      <c r="X38" s="8">
        <f t="shared" si="2"/>
        <v>42439</v>
      </c>
      <c r="Z38" s="8">
        <f t="shared" si="4"/>
        <v>42446</v>
      </c>
    </row>
    <row r="39" spans="1:38" s="9" customFormat="1" ht="26.25" x14ac:dyDescent="0.25">
      <c r="A39">
        <v>21146</v>
      </c>
      <c r="B39" s="3">
        <v>5</v>
      </c>
      <c r="C39" s="67" t="s">
        <v>279</v>
      </c>
      <c r="D39" s="37" t="s">
        <v>176</v>
      </c>
      <c r="E39" s="5">
        <v>42409</v>
      </c>
      <c r="F39" s="42" t="s">
        <v>290</v>
      </c>
      <c r="G39" s="43" t="s">
        <v>291</v>
      </c>
      <c r="H39" s="19" t="s">
        <v>296</v>
      </c>
      <c r="I39" s="8">
        <v>42418</v>
      </c>
      <c r="J39" s="6">
        <v>1</v>
      </c>
      <c r="K39" s="3"/>
      <c r="L39" s="3">
        <f t="shared" si="3"/>
        <v>1</v>
      </c>
      <c r="M39" s="17">
        <f t="shared" si="5"/>
        <v>7.1428571428571425E-2</v>
      </c>
      <c r="N39" s="3">
        <v>14</v>
      </c>
      <c r="O39" s="3"/>
      <c r="P39" s="6" t="s">
        <v>74</v>
      </c>
      <c r="Q39" s="7" t="s">
        <v>311</v>
      </c>
      <c r="R39" s="3"/>
      <c r="S39" s="3" t="s">
        <v>99</v>
      </c>
      <c r="T39" s="8">
        <f t="shared" ref="T39:T41" si="13">I39+7</f>
        <v>42425</v>
      </c>
      <c r="U39" s="3"/>
      <c r="V39" s="8">
        <f>SUM(I39+14)</f>
        <v>42432</v>
      </c>
      <c r="W39" s="3"/>
      <c r="X39" s="8">
        <f t="shared" ref="X39" si="14">SUM(I39+21)</f>
        <v>42439</v>
      </c>
      <c r="Y39" s="3"/>
      <c r="Z39" s="8">
        <f t="shared" si="4"/>
        <v>42446</v>
      </c>
      <c r="AA39" s="3"/>
      <c r="AB39" s="8">
        <v>42423</v>
      </c>
      <c r="AC39" s="3"/>
      <c r="AK39" s="3"/>
    </row>
    <row r="40" spans="1:38" ht="15" x14ac:dyDescent="0.25">
      <c r="A40">
        <v>21185</v>
      </c>
      <c r="B40" s="11">
        <v>5</v>
      </c>
      <c r="C40" s="37" t="s">
        <v>285</v>
      </c>
      <c r="D40" s="37" t="s">
        <v>176</v>
      </c>
      <c r="E40" s="5">
        <v>42417</v>
      </c>
      <c r="F40" s="9" t="s">
        <v>287</v>
      </c>
      <c r="G40" s="3" t="s">
        <v>286</v>
      </c>
      <c r="H40" s="41" t="s">
        <v>297</v>
      </c>
      <c r="I40" s="13">
        <v>42418</v>
      </c>
      <c r="L40" s="11">
        <f t="shared" si="3"/>
        <v>0</v>
      </c>
      <c r="M40" s="17" t="e">
        <f t="shared" si="5"/>
        <v>#DIV/0!</v>
      </c>
      <c r="T40" s="8">
        <f t="shared" ref="T40" si="15">SUM(I40+7)</f>
        <v>42425</v>
      </c>
      <c r="V40" s="8">
        <f t="shared" si="6"/>
        <v>42432</v>
      </c>
      <c r="X40" s="8">
        <f t="shared" si="2"/>
        <v>42439</v>
      </c>
      <c r="Z40" s="8">
        <f t="shared" si="4"/>
        <v>42446</v>
      </c>
    </row>
    <row r="41" spans="1:38" s="59" customFormat="1" ht="15" x14ac:dyDescent="0.25">
      <c r="A41">
        <v>21138</v>
      </c>
      <c r="B41" s="49">
        <v>5</v>
      </c>
      <c r="C41" s="50" t="s">
        <v>280</v>
      </c>
      <c r="D41" s="51" t="s">
        <v>178</v>
      </c>
      <c r="E41" s="52">
        <v>42417</v>
      </c>
      <c r="F41" s="49" t="s">
        <v>289</v>
      </c>
      <c r="G41" s="53" t="s">
        <v>288</v>
      </c>
      <c r="H41" s="54" t="s">
        <v>298</v>
      </c>
      <c r="I41" s="55">
        <v>42418</v>
      </c>
      <c r="J41" s="56"/>
      <c r="K41" s="49"/>
      <c r="L41" s="49">
        <f t="shared" si="3"/>
        <v>0</v>
      </c>
      <c r="M41" s="57" t="e">
        <f t="shared" si="5"/>
        <v>#DIV/0!</v>
      </c>
      <c r="N41" s="49"/>
      <c r="O41" s="49"/>
      <c r="P41" s="56"/>
      <c r="Q41" s="58"/>
      <c r="R41" s="49"/>
      <c r="S41" s="49"/>
      <c r="T41" s="55">
        <f t="shared" si="13"/>
        <v>42425</v>
      </c>
      <c r="U41" s="49"/>
      <c r="V41" s="55">
        <f>SUM(I41+14)</f>
        <v>42432</v>
      </c>
      <c r="W41" s="49"/>
      <c r="X41" s="55">
        <f t="shared" si="2"/>
        <v>42439</v>
      </c>
      <c r="Y41" s="49"/>
      <c r="Z41" s="55">
        <f t="shared" si="4"/>
        <v>42446</v>
      </c>
      <c r="AA41" s="49"/>
      <c r="AB41" s="49"/>
      <c r="AC41" s="49"/>
      <c r="AK41" s="49"/>
    </row>
    <row r="42" spans="1:38" ht="15" x14ac:dyDescent="0.25">
      <c r="A42">
        <v>21226</v>
      </c>
      <c r="B42" s="11">
        <v>5</v>
      </c>
      <c r="C42" s="39" t="s">
        <v>281</v>
      </c>
      <c r="D42" s="37" t="s">
        <v>179</v>
      </c>
      <c r="E42" s="5">
        <v>42417</v>
      </c>
      <c r="F42" s="42" t="s">
        <v>292</v>
      </c>
      <c r="G42" s="3" t="s">
        <v>293</v>
      </c>
      <c r="H42" s="41" t="s">
        <v>299</v>
      </c>
      <c r="I42" s="13">
        <v>42418</v>
      </c>
      <c r="M42" s="17" t="e">
        <f t="shared" si="5"/>
        <v>#DIV/0!</v>
      </c>
      <c r="T42" s="8">
        <f t="shared" ref="T42" si="16">SUM(I42+7)</f>
        <v>42425</v>
      </c>
      <c r="V42" s="8">
        <f t="shared" si="6"/>
        <v>42432</v>
      </c>
      <c r="X42" s="8">
        <f t="shared" ref="X42" si="17">SUM(I42+21)</f>
        <v>42439</v>
      </c>
      <c r="Z42" s="8">
        <f t="shared" si="4"/>
        <v>42446</v>
      </c>
    </row>
    <row r="43" spans="1:38" ht="24.95" customHeight="1" x14ac:dyDescent="0.2">
      <c r="C43" s="40"/>
    </row>
    <row r="44" spans="1:38" ht="24.95" customHeight="1" x14ac:dyDescent="0.2">
      <c r="C44" s="40"/>
    </row>
    <row r="45" spans="1:38" ht="24.95" customHeight="1" x14ac:dyDescent="0.2">
      <c r="C45" s="40"/>
    </row>
    <row r="46" spans="1:38" ht="24.95" customHeight="1" x14ac:dyDescent="0.2">
      <c r="C46" s="40"/>
    </row>
    <row r="47" spans="1:38" ht="24.95" customHeight="1" x14ac:dyDescent="0.2">
      <c r="C47" s="40"/>
    </row>
    <row r="48" spans="1:38" ht="24.95" customHeight="1" x14ac:dyDescent="0.2">
      <c r="C48" s="40"/>
    </row>
    <row r="49" spans="3:3" ht="24.95" customHeight="1" x14ac:dyDescent="0.2">
      <c r="C49" s="40"/>
    </row>
    <row r="50" spans="3:3" ht="24.95" customHeight="1" x14ac:dyDescent="0.2">
      <c r="C50" s="40"/>
    </row>
    <row r="51" spans="3:3" ht="24.95" customHeight="1" x14ac:dyDescent="0.2">
      <c r="C51" s="40"/>
    </row>
    <row r="52" spans="3:3" ht="24.95" customHeight="1" x14ac:dyDescent="0.2">
      <c r="C52" s="40"/>
    </row>
    <row r="53" spans="3:3" ht="24.95" customHeight="1" x14ac:dyDescent="0.2">
      <c r="C53" s="40"/>
    </row>
    <row r="54" spans="3:3" ht="24.95" customHeight="1" x14ac:dyDescent="0.2">
      <c r="C54" s="40"/>
    </row>
    <row r="55" spans="3:3" ht="24.95" customHeight="1" x14ac:dyDescent="0.2">
      <c r="C55" s="40"/>
    </row>
    <row r="56" spans="3:3" ht="24.95" customHeight="1" x14ac:dyDescent="0.2">
      <c r="C56" s="40"/>
    </row>
    <row r="57" spans="3:3" ht="24.95" customHeight="1" x14ac:dyDescent="0.2">
      <c r="C57" s="40"/>
    </row>
    <row r="58" spans="3:3" ht="24.95" customHeight="1" x14ac:dyDescent="0.2">
      <c r="C58" s="40"/>
    </row>
    <row r="59" spans="3:3" ht="24.95" customHeight="1" x14ac:dyDescent="0.2">
      <c r="C59" s="40"/>
    </row>
    <row r="60" spans="3:3" ht="24.95" customHeight="1" x14ac:dyDescent="0.2">
      <c r="C60" s="40"/>
    </row>
    <row r="61" spans="3:3" ht="24.95" customHeight="1" x14ac:dyDescent="0.2">
      <c r="C61" s="40"/>
    </row>
    <row r="62" spans="3:3" ht="24.95" customHeight="1" x14ac:dyDescent="0.2">
      <c r="C62" s="40"/>
    </row>
    <row r="63" spans="3:3" ht="24.95" customHeight="1" x14ac:dyDescent="0.2">
      <c r="C63" s="40"/>
    </row>
    <row r="64" spans="3:3" ht="24.95" customHeight="1" x14ac:dyDescent="0.2">
      <c r="C64" s="40"/>
    </row>
    <row r="65" spans="3:3" ht="24.95" customHeight="1" x14ac:dyDescent="0.2">
      <c r="C65" s="40"/>
    </row>
    <row r="66" spans="3:3" ht="24.95" customHeight="1" x14ac:dyDescent="0.2">
      <c r="C66" s="40"/>
    </row>
  </sheetData>
  <conditionalFormatting sqref="T2:AA979">
    <cfRule type="expression" dxfId="7" priority="11">
      <formula>$J2="yes"</formula>
    </cfRule>
  </conditionalFormatting>
  <conditionalFormatting sqref="M2:M249">
    <cfRule type="expression" dxfId="6" priority="9">
      <formula>M2&lt;=74%</formula>
    </cfRule>
    <cfRule type="expression" dxfId="5" priority="10">
      <formula>M2&gt;74%</formula>
    </cfRule>
  </conditionalFormatting>
  <conditionalFormatting sqref="M1:M1048576 AF1:AG1">
    <cfRule type="containsErrors" dxfId="4" priority="7">
      <formula>ISERROR(M1)</formula>
    </cfRule>
  </conditionalFormatting>
  <conditionalFormatting sqref="O2:O501">
    <cfRule type="expression" dxfId="3" priority="3" stopIfTrue="1">
      <formula>$O2&gt;0</formula>
    </cfRule>
    <cfRule type="expression" dxfId="2" priority="4">
      <formula>$M2&gt;74%</formula>
    </cfRule>
  </conditionalFormatting>
  <conditionalFormatting sqref="R2:R501">
    <cfRule type="cellIs" dxfId="1" priority="1" stopIfTrue="1" operator="greaterThan">
      <formula>0</formula>
    </cfRule>
    <cfRule type="expression" dxfId="0" priority="2">
      <formula>$P2="yes"</formula>
    </cfRule>
  </conditionalFormatting>
  <hyperlinks>
    <hyperlink ref="G2" r:id="rId1"/>
    <hyperlink ref="G3" r:id="rId2"/>
    <hyperlink ref="G4" r:id="rId3"/>
    <hyperlink ref="G5" r:id="rId4"/>
    <hyperlink ref="G6" r:id="rId5" display="mailto:stark_brenda@yahoo.com"/>
    <hyperlink ref="G15" r:id="rId6" display="mailto:lfraser@santiamhospital.org"/>
    <hyperlink ref="G8" r:id="rId7"/>
    <hyperlink ref="G9" r:id="rId8"/>
    <hyperlink ref="G10" r:id="rId9" display="mailto:agiweller29@gmail.com"/>
    <hyperlink ref="G11" r:id="rId10"/>
    <hyperlink ref="G12" r:id="rId11" display="mailto:lfraser@santiamhospital.org"/>
    <hyperlink ref="G13" r:id="rId12" display="mailto:lfraser@santiamhospital.org"/>
    <hyperlink ref="G14" r:id="rId13" display="mailto:bstutz@swfamilyphysicians.com"/>
    <hyperlink ref="G16" r:id="rId14" display="mailto:betty@oakstreetmedical.com"/>
    <hyperlink ref="G17" r:id="rId15" display="mailto:CSuiter@c-f-d.org"/>
    <hyperlink ref="G18" r:id="rId16" display="mailto:janec@springfieldfamilyphysicians.com"/>
    <hyperlink ref="G19" r:id="rId17" display="mailto:kadiec@springfieldfamilyphysicians.com"/>
    <hyperlink ref="H2" r:id="rId18" display="https://www.surveymonkey.com/r/StaffSurvey_HDHFC"/>
    <hyperlink ref="H3" r:id="rId19"/>
    <hyperlink ref="H4" r:id="rId20" display="https://www.surveymonkey.com/r/StaffSurvey_CRCHS"/>
    <hyperlink ref="H5" r:id="rId21"/>
    <hyperlink ref="H6" r:id="rId22" display="https://www.surveymonkey.com/r/StaffSurvey_SMG"/>
    <hyperlink ref="H7" r:id="rId23" display="https://www.surveymonkey.com/r/StaffSurvey_AMC"/>
    <hyperlink ref="H8" r:id="rId24" display="https://www.surveymonkey.com/r/StaffSurvey_BRS"/>
    <hyperlink ref="H9" r:id="rId25" display="https://www.surveymonkey.com/r/StaffSurvey_CHCC"/>
    <hyperlink ref="H10" r:id="rId26" display="https://www.surveymonkey.com/r/StaffSurvey_CFC"/>
    <hyperlink ref="H11" r:id="rId27" display="https://www.surveymonkey.com/r/StaffSurvey_DC"/>
    <hyperlink ref="H13" r:id="rId28" display="https://www.surveymonkey.com/r/StaffSurvey_SMC"/>
    <hyperlink ref="H14" r:id="rId29" display="https://www.surveymonkey.com/r/StaffSurvey_SFP"/>
    <hyperlink ref="H15" r:id="rId30" display="https://www.surveymonkey.com/r/StaffSurvey_SubMC"/>
    <hyperlink ref="H16" r:id="rId31" display="https://www.surveymonkey.com/r/StaffSurvey_OSMPC"/>
    <hyperlink ref="H17" r:id="rId32" display="https://www.surveymonkey.com/r/StaffSurvey_PSHH"/>
    <hyperlink ref="H18" r:id="rId33" display="https://www.surveymonkey.com/r/StaffSurvey_Springfield_FP"/>
    <hyperlink ref="H19" r:id="rId34" display="https://www.surveymonkey.com/r/StaffSurvey_Springfield_FPC"/>
    <hyperlink ref="H12" r:id="rId35"/>
    <hyperlink ref="G23" r:id="rId36"/>
    <hyperlink ref="G28" r:id="rId37"/>
    <hyperlink ref="G27" r:id="rId38"/>
    <hyperlink ref="G30" r:id="rId39" display="mailto:clarrowe@samhealth.org"/>
    <hyperlink ref="H20" r:id="rId40"/>
    <hyperlink ref="H21" r:id="rId41"/>
    <hyperlink ref="H22" r:id="rId42"/>
    <hyperlink ref="H23" r:id="rId43"/>
    <hyperlink ref="H24" r:id="rId44"/>
    <hyperlink ref="H25" r:id="rId45"/>
    <hyperlink ref="H26" r:id="rId46"/>
    <hyperlink ref="H27" r:id="rId47"/>
    <hyperlink ref="H28" r:id="rId48"/>
    <hyperlink ref="H29" r:id="rId49"/>
    <hyperlink ref="H30" r:id="rId50"/>
    <hyperlink ref="G32" r:id="rId51"/>
    <hyperlink ref="G20" r:id="rId52"/>
    <hyperlink ref="G25" r:id="rId53"/>
    <hyperlink ref="H31" r:id="rId54"/>
    <hyperlink ref="H32" r:id="rId55"/>
    <hyperlink ref="H33" r:id="rId56"/>
    <hyperlink ref="G33" r:id="rId57"/>
    <hyperlink ref="G26" r:id="rId58"/>
    <hyperlink ref="G24" r:id="rId59"/>
    <hyperlink ref="G7" r:id="rId60" display="mailto:lfraser@santiamhospital.org"/>
    <hyperlink ref="G34" r:id="rId61"/>
    <hyperlink ref="G35" r:id="rId62" display="mailto:kashcraft@samhealth.org"/>
    <hyperlink ref="H34" r:id="rId63"/>
    <hyperlink ref="H35" r:id="rId64"/>
    <hyperlink ref="H36" r:id="rId65"/>
    <hyperlink ref="G31" r:id="rId66"/>
    <hyperlink ref="G36" r:id="rId67"/>
    <hyperlink ref="G21" r:id="rId68"/>
    <hyperlink ref="AK2" r:id="rId69" display="https://www.surveymonkey.com/r/StaffSurvey_HDHFC"/>
    <hyperlink ref="AK3" r:id="rId70" display="https://www.surveymonkey.com/r/StaffSurvey_WMMC "/>
    <hyperlink ref="AK4" r:id="rId71" display="https://www.surveymonkey.com/r/StaffSurvey_CRCHS"/>
    <hyperlink ref="AK5" r:id="rId72" display="https://www.surveymonkey.com/r/StaffSurvey_DRHC "/>
    <hyperlink ref="AK6" r:id="rId73" display="https://www.surveymonkey.com/r/StaffSurvey_SMG"/>
    <hyperlink ref="AK7" r:id="rId74" display="https://www.surveymonkey.com/r/StaffSurvey_AMC"/>
    <hyperlink ref="AK8" r:id="rId75" display="https://www.surveymonkey.com/r/StaffSurvey_BRS"/>
    <hyperlink ref="AK9" r:id="rId76" display="https://www.surveymonkey.com/r/StaffSurvey_CHCC"/>
    <hyperlink ref="AK10" r:id="rId77" display="https://www.surveymonkey.com/r/StaffSurvey_CFC"/>
    <hyperlink ref="AK11" r:id="rId78" display="https://www.surveymonkey.com/r/StaffSurvey_DC"/>
    <hyperlink ref="AK13" r:id="rId79" display="https://www.surveymonkey.com/r/StaffSurvey_SMC"/>
    <hyperlink ref="AK14" r:id="rId80" display="https://www.surveymonkey.com/r/StaffSurvey_SFP"/>
    <hyperlink ref="AK15" r:id="rId81" display="https://www.surveymonkey.com/r/StaffSurvey_SubMC"/>
    <hyperlink ref="AK16" r:id="rId82" display="https://www.surveymonkey.com/r/StaffSurvey_OSMPC"/>
    <hyperlink ref="AK17" r:id="rId83" display="https://www.surveymonkey.com/r/StaffSurvey_PSHH"/>
    <hyperlink ref="AK18" r:id="rId84" display="https://www.surveymonkey.com/r/StaffSurvey_Springfield_FP"/>
    <hyperlink ref="AK19" r:id="rId85" display="https://www.surveymonkey.com/r/StaffSurvey_Springfield_FPC"/>
    <hyperlink ref="AK12" r:id="rId86" display="https://www.surveymonkey.com/r/StaffSurvey_Santiam_IMC "/>
    <hyperlink ref="AK20" r:id="rId87" display="https://www.surveymonkey.com/r/StaffSurvey_GRHRMC"/>
    <hyperlink ref="AK21" r:id="rId88" display="https://www.surveymonkey.com/r/StaffSurvey_GR_Elgin"/>
    <hyperlink ref="AK22" r:id="rId89" display="https://www.surveymonkey.com/r/StaffSurvey_GR_Union"/>
    <hyperlink ref="AK23" r:id="rId90" display="https://www.surveymonkey.com/r/StaffSurvey_SLC_EOMA"/>
    <hyperlink ref="AK24" r:id="rId91" display="https://www.surveymonkey.com/r/StaffSurvey_WWC"/>
    <hyperlink ref="AK25" r:id="rId92" display="https://www.surveymonkey.com/r/StaffSurvey_DFHC"/>
    <hyperlink ref="AK26" r:id="rId93" display="https://www.surveymonkey.com/r/StaffSurvey_SFM_GearySt"/>
    <hyperlink ref="AK27" r:id="rId94" display="https://www.surveymonkey.com/r/StaffSurvey_SIM_Corvallis"/>
    <hyperlink ref="AK28" r:id="rId95" display="https://www.surveymonkey.com/r/StaffSurvey_WFHC"/>
    <hyperlink ref="AK29" r:id="rId96" display="https://www.surveymonkey.com/r/StaffSurvey_FMG_NE"/>
    <hyperlink ref="AK30" r:id="rId97" display="https://www.surveymonkey.com/r/StaffSurvey_Outside_In"/>
    <hyperlink ref="AK31" r:id="rId98" display="https://www.surveymonkey.com/r/StaffSurvey_OCWFM"/>
    <hyperlink ref="AK32" r:id="rId99" display="https://www.surveymonkey.com/r/StaffSurvey_HFM"/>
    <hyperlink ref="AK33" r:id="rId100" display="https://www.surveymonkey.com/r/StaffSurvey_LCC"/>
    <hyperlink ref="AK34" r:id="rId101" display="https://www.surveymonkey.com/r/StaffSurvey_SweetHome"/>
    <hyperlink ref="AK35" r:id="rId102" display="https://www.surveymonkey.com/r/StaffSurvey_SFM_Brownsville"/>
    <hyperlink ref="AK36" r:id="rId103" display="https://www.surveymonkey.com/r/StaffSurvey_GSMG"/>
    <hyperlink ref="G29" r:id="rId104"/>
    <hyperlink ref="G39" r:id="rId105"/>
    <hyperlink ref="H37" r:id="rId106"/>
    <hyperlink ref="H38" r:id="rId107"/>
    <hyperlink ref="H39" r:id="rId108"/>
    <hyperlink ref="H40" r:id="rId109"/>
    <hyperlink ref="H41" r:id="rId110"/>
    <hyperlink ref="H42" r:id="rId111"/>
    <hyperlink ref="G41" r:id="rId112"/>
    <hyperlink ref="G22" r:id="rId113"/>
    <hyperlink ref="G37" r:id="rId114"/>
  </hyperlinks>
  <pageMargins left="0.7" right="0.7" top="0.75" bottom="0.75" header="0.3" footer="0.3"/>
  <pageSetup orientation="portrait" r:id="rId115"/>
  <legacyDrawing r:id="rId1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Kimbel, Kilian</dc:creator>
  <cp:lastModifiedBy>Pardee, Roy</cp:lastModifiedBy>
  <dcterms:created xsi:type="dcterms:W3CDTF">2015-12-15T19:50:35Z</dcterms:created>
  <dcterms:modified xsi:type="dcterms:W3CDTF">2016-03-17T22:28:52Z</dcterms:modified>
</cp:coreProperties>
</file>