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CloudKon 60" sheetId="1" r:id="rId1"/>
    <sheet name="CloudKon 120" sheetId="2" r:id="rId2"/>
    <sheet name="CloudKon 180" sheetId="4" r:id="rId3"/>
    <sheet name="CloudKon 240" sheetId="5" r:id="rId4"/>
    <sheet name="Calculations " sheetId="3" r:id="rId5"/>
  </sheets>
  <calcPr calcId="145621"/>
</workbook>
</file>

<file path=xl/calcChain.xml><?xml version="1.0" encoding="utf-8"?>
<calcChain xmlns="http://schemas.openxmlformats.org/spreadsheetml/2006/main">
  <c r="E4" i="3" l="1"/>
  <c r="D4" i="3"/>
  <c r="C4" i="3"/>
  <c r="B4" i="3"/>
  <c r="E14" i="3"/>
  <c r="E15" i="3" s="1"/>
  <c r="E16" i="3" s="1"/>
  <c r="E13" i="3"/>
  <c r="E3" i="3"/>
  <c r="D3" i="3"/>
  <c r="D22" i="3"/>
  <c r="D6" i="5"/>
  <c r="D5" i="5"/>
  <c r="D4" i="5"/>
  <c r="D3" i="5"/>
  <c r="D2" i="5"/>
  <c r="D21" i="3"/>
  <c r="D6" i="4"/>
  <c r="D5" i="4"/>
  <c r="D4" i="4"/>
  <c r="D3" i="4"/>
  <c r="D2" i="4"/>
  <c r="D22" i="2"/>
  <c r="D23" i="2"/>
  <c r="D24" i="2"/>
  <c r="D25" i="2"/>
  <c r="D26" i="2"/>
  <c r="D27" i="2"/>
  <c r="D28" i="2"/>
  <c r="D29" i="2"/>
  <c r="D30" i="2"/>
  <c r="D21" i="2"/>
  <c r="C3" i="3"/>
  <c r="D20" i="3"/>
  <c r="D17" i="2"/>
  <c r="D16" i="2"/>
  <c r="D15" i="2"/>
  <c r="D14" i="2"/>
  <c r="D13" i="2"/>
  <c r="F58" i="1"/>
  <c r="F68" i="1" s="1"/>
  <c r="F59" i="1"/>
  <c r="F60" i="1"/>
  <c r="F61" i="1"/>
  <c r="F62" i="1"/>
  <c r="F63" i="1"/>
  <c r="F64" i="1"/>
  <c r="F65" i="1"/>
  <c r="F67" i="1"/>
  <c r="D19" i="3"/>
  <c r="D16" i="3"/>
  <c r="D15" i="3"/>
  <c r="D14" i="3"/>
  <c r="D13" i="3"/>
  <c r="F33" i="1"/>
  <c r="F32" i="1"/>
  <c r="F31" i="1"/>
  <c r="F30" i="1"/>
  <c r="F29" i="1"/>
  <c r="D3" i="1"/>
  <c r="D4" i="1"/>
  <c r="D5" i="1"/>
  <c r="D6" i="1"/>
  <c r="D2" i="1"/>
  <c r="D7" i="4" l="1"/>
  <c r="D7" i="5"/>
  <c r="D18" i="2"/>
  <c r="F34" i="1"/>
  <c r="D8" i="1"/>
</calcChain>
</file>

<file path=xl/sharedStrings.xml><?xml version="1.0" encoding="utf-8"?>
<sst xmlns="http://schemas.openxmlformats.org/spreadsheetml/2006/main" count="61" uniqueCount="46">
  <si>
    <t xml:space="preserve">Stage </t>
  </si>
  <si>
    <t>Num Tasks</t>
  </si>
  <si>
    <t>Time to complition (millisec )</t>
  </si>
  <si>
    <t>Time per task (millisec )</t>
  </si>
  <si>
    <t>Optimal time for Complete stage complition</t>
  </si>
  <si>
    <t xml:space="preserve">Expiriment 1 </t>
  </si>
  <si>
    <t>Wasted CPU time</t>
  </si>
  <si>
    <t>Used CPU time</t>
  </si>
  <si>
    <t>Number of Started AMI</t>
  </si>
  <si>
    <t>Idle time out</t>
  </si>
  <si>
    <t>Sheduler sending Acquire Request</t>
  </si>
  <si>
    <t>Start time</t>
  </si>
  <si>
    <t>End Time</t>
  </si>
  <si>
    <t>Time Taken per stage</t>
  </si>
  <si>
    <t>Total time taken</t>
  </si>
  <si>
    <t>Requesting 1 Worker AMI at</t>
  </si>
  <si>
    <t>Requesting 9 Worker AMI at</t>
  </si>
  <si>
    <t xml:space="preserve">Requesting 3 Worker AMI at </t>
  </si>
  <si>
    <t>Request time</t>
  </si>
  <si>
    <t>Stage</t>
  </si>
  <si>
    <t>Stage 2</t>
  </si>
  <si>
    <t>Stage 3</t>
  </si>
  <si>
    <t xml:space="preserve">Stage 1 </t>
  </si>
  <si>
    <t>Num of Machines Acquired at</t>
  </si>
  <si>
    <t>Num of machines</t>
  </si>
  <si>
    <t>at End</t>
  </si>
  <si>
    <t xml:space="preserve"> at start</t>
  </si>
  <si>
    <t>Avg</t>
  </si>
  <si>
    <t>3.44 minutes</t>
  </si>
  <si>
    <t>sum</t>
  </si>
  <si>
    <t>Q time</t>
  </si>
  <si>
    <t>CloudKon 60</t>
  </si>
  <si>
    <t>CloudKon 120</t>
  </si>
  <si>
    <t>CloudKon 180</t>
  </si>
  <si>
    <t>CloudKon 240</t>
  </si>
  <si>
    <t>Time to complete</t>
  </si>
  <si>
    <t>Resource Allocation</t>
  </si>
  <si>
    <t xml:space="preserve">wasted </t>
  </si>
  <si>
    <t>Used</t>
  </si>
  <si>
    <t>Total Time taken</t>
  </si>
  <si>
    <t>Request made</t>
  </si>
  <si>
    <t>Got</t>
  </si>
  <si>
    <t>Latency</t>
  </si>
  <si>
    <t>Avg Startup time</t>
  </si>
  <si>
    <t>Resource Utilization (%)</t>
  </si>
  <si>
    <t>Execution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</si>
</sst>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7900262467191"/>
          <c:y val="5.1400554097404488E-2"/>
          <c:w val="0.74140917730111333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'CloudKon 60'!$B$1</c:f>
              <c:strCache>
                <c:ptCount val="1"/>
                <c:pt idx="0">
                  <c:v>Num Tasks</c:v>
                </c:pt>
              </c:strCache>
            </c:strRef>
          </c:tx>
          <c:xVal>
            <c:numRef>
              <c:f>'CloudKon 60'!$A$2:$A$6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'CloudKon 60'!$B$2:$B$6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19</c:v>
                </c:pt>
                <c:pt idx="3">
                  <c:v>40</c:v>
                </c:pt>
                <c:pt idx="4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5952"/>
        <c:axId val="75487872"/>
      </c:scatterChart>
      <c:scatterChart>
        <c:scatterStyle val="lineMarker"/>
        <c:varyColors val="0"/>
        <c:ser>
          <c:idx val="2"/>
          <c:order val="1"/>
          <c:tx>
            <c:strRef>
              <c:f>'CloudKon 60'!$G$27</c:f>
              <c:strCache>
                <c:ptCount val="1"/>
                <c:pt idx="0">
                  <c:v>Num of machines</c:v>
                </c:pt>
              </c:strCache>
            </c:strRef>
          </c:tx>
          <c:xVal>
            <c:numRef>
              <c:f>'CloudKon 60'!$C$29:$C$33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'CloudKon 60'!$H$29:$H$33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'CloudKon 60'!$H$28</c:f>
              <c:strCache>
                <c:ptCount val="1"/>
                <c:pt idx="0">
                  <c:v>at End</c:v>
                </c:pt>
              </c:strCache>
            </c:strRef>
          </c:tx>
          <c:xVal>
            <c:numRef>
              <c:f>'CloudKon 60'!$C$29:$C$33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'CloudKon 60'!$G$29:$G$33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6032"/>
        <c:axId val="75834112"/>
      </c:scatterChart>
      <c:valAx>
        <c:axId val="754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487872"/>
        <c:crosses val="autoZero"/>
        <c:crossBetween val="midCat"/>
      </c:valAx>
      <c:valAx>
        <c:axId val="754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485952"/>
        <c:crosses val="autoZero"/>
        <c:crossBetween val="midCat"/>
      </c:valAx>
      <c:valAx>
        <c:axId val="758341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Machines</a:t>
                </a:r>
              </a:p>
            </c:rich>
          </c:tx>
          <c:layout>
            <c:manualLayout>
              <c:xMode val="edge"/>
              <c:yMode val="edge"/>
              <c:x val="0.91620617250429903"/>
              <c:y val="0.22482830271216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836032"/>
        <c:crosses val="max"/>
        <c:crossBetween val="midCat"/>
      </c:valAx>
      <c:valAx>
        <c:axId val="7583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34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389609919449726"/>
          <c:y val="0.17091243802857975"/>
          <c:w val="0.23274775997827857"/>
          <c:h val="0.25115157480314959"/>
        </c:manualLayout>
      </c:layout>
      <c:overlay val="0"/>
      <c:spPr>
        <a:solidFill>
          <a:schemeClr val="tx1">
            <a:lumMod val="50000"/>
            <a:lumOff val="5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7900262467191"/>
          <c:y val="5.1400554097404488E-2"/>
          <c:w val="0.74140917730111333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'CloudKon 60'!$B$1</c:f>
              <c:strCache>
                <c:ptCount val="1"/>
                <c:pt idx="0">
                  <c:v>Num Tasks</c:v>
                </c:pt>
              </c:strCache>
            </c:strRef>
          </c:tx>
          <c:xVal>
            <c:numRef>
              <c:f>'CloudKon 60'!$A$2:$A$6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'CloudKon 60'!$B$2:$B$6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19</c:v>
                </c:pt>
                <c:pt idx="3">
                  <c:v>40</c:v>
                </c:pt>
                <c:pt idx="4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8304"/>
        <c:axId val="75860224"/>
      </c:scatterChart>
      <c:scatterChart>
        <c:scatterStyle val="lineMarker"/>
        <c:varyColors val="0"/>
        <c:ser>
          <c:idx val="1"/>
          <c:order val="1"/>
          <c:tx>
            <c:strRef>
              <c:f>'CloudKon 60'!$H$28</c:f>
              <c:strCache>
                <c:ptCount val="1"/>
                <c:pt idx="0">
                  <c:v>at End</c:v>
                </c:pt>
              </c:strCache>
            </c:strRef>
          </c:tx>
          <c:xVal>
            <c:numRef>
              <c:f>'CloudKon 60'!$C$29:$C$33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'CloudKon 60'!$G$29:$G$33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6608"/>
        <c:axId val="75874688"/>
      </c:scatterChart>
      <c:valAx>
        <c:axId val="758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860224"/>
        <c:crosses val="autoZero"/>
        <c:crossBetween val="midCat"/>
      </c:valAx>
      <c:valAx>
        <c:axId val="7586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858304"/>
        <c:crosses val="autoZero"/>
        <c:crossBetween val="midCat"/>
      </c:valAx>
      <c:valAx>
        <c:axId val="758746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Machines</a:t>
                </a:r>
              </a:p>
            </c:rich>
          </c:tx>
          <c:layout>
            <c:manualLayout>
              <c:xMode val="edge"/>
              <c:yMode val="edge"/>
              <c:x val="0.91620617250429903"/>
              <c:y val="0.22482830271216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876608"/>
        <c:crosses val="max"/>
        <c:crossBetween val="midCat"/>
      </c:valAx>
      <c:valAx>
        <c:axId val="7587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74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89609919449727"/>
          <c:y val="0.14313466025080199"/>
          <c:w val="0.23274775997827857"/>
          <c:h val="0.25115157480314959"/>
        </c:manualLayout>
      </c:layout>
      <c:overlay val="0"/>
      <c:spPr>
        <a:solidFill>
          <a:schemeClr val="tx1">
            <a:lumMod val="50000"/>
            <a:lumOff val="5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147637</xdr:rowOff>
    </xdr:from>
    <xdr:to>
      <xdr:col>10</xdr:col>
      <xdr:colOff>590550</xdr:colOff>
      <xdr:row>15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40</xdr:row>
      <xdr:rowOff>0</xdr:rowOff>
    </xdr:from>
    <xdr:to>
      <xdr:col>7</xdr:col>
      <xdr:colOff>190500</xdr:colOff>
      <xdr:row>54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C44" sqref="C4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3" width="41" bestFit="1" customWidth="1"/>
    <col min="4" max="4" width="27.42578125" bestFit="1" customWidth="1"/>
    <col min="5" max="5" width="12" bestFit="1" customWidth="1"/>
    <col min="6" max="6" width="20" bestFit="1" customWidth="1"/>
    <col min="7" max="7" width="23.42578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>
        <v>10</v>
      </c>
      <c r="C2">
        <v>120000</v>
      </c>
      <c r="D2">
        <f>C2*B2</f>
        <v>1200000</v>
      </c>
    </row>
    <row r="3" spans="1:4" x14ac:dyDescent="0.25">
      <c r="A3">
        <v>2</v>
      </c>
      <c r="B3">
        <v>100</v>
      </c>
      <c r="C3">
        <v>180000</v>
      </c>
      <c r="D3">
        <f t="shared" ref="D3:D6" si="0">C3*B3</f>
        <v>18000000</v>
      </c>
    </row>
    <row r="4" spans="1:4" x14ac:dyDescent="0.25">
      <c r="A4">
        <v>3</v>
      </c>
      <c r="B4">
        <v>19</v>
      </c>
      <c r="C4">
        <v>120000</v>
      </c>
      <c r="D4">
        <f t="shared" si="0"/>
        <v>2280000</v>
      </c>
    </row>
    <row r="5" spans="1:4" x14ac:dyDescent="0.25">
      <c r="A5">
        <v>4</v>
      </c>
      <c r="B5">
        <v>40</v>
      </c>
      <c r="C5">
        <v>120000</v>
      </c>
      <c r="D5">
        <f t="shared" si="0"/>
        <v>4800000</v>
      </c>
    </row>
    <row r="6" spans="1:4" x14ac:dyDescent="0.25">
      <c r="A6">
        <v>5</v>
      </c>
      <c r="B6">
        <v>10</v>
      </c>
      <c r="C6">
        <v>120000</v>
      </c>
      <c r="D6">
        <f t="shared" si="0"/>
        <v>1200000</v>
      </c>
    </row>
    <row r="8" spans="1:4" x14ac:dyDescent="0.25">
      <c r="C8" t="s">
        <v>4</v>
      </c>
      <c r="D8">
        <f>SUM(D2:D6)</f>
        <v>27480000</v>
      </c>
    </row>
    <row r="10" spans="1:4" x14ac:dyDescent="0.25">
      <c r="A10" t="s">
        <v>5</v>
      </c>
    </row>
    <row r="11" spans="1:4" x14ac:dyDescent="0.25">
      <c r="A11" t="s">
        <v>9</v>
      </c>
      <c r="B11">
        <v>60</v>
      </c>
    </row>
    <row r="12" spans="1:4" x14ac:dyDescent="0.25">
      <c r="C12" t="s">
        <v>8</v>
      </c>
      <c r="D12">
        <v>13</v>
      </c>
    </row>
    <row r="13" spans="1:4" x14ac:dyDescent="0.25">
      <c r="C13" t="s">
        <v>10</v>
      </c>
    </row>
    <row r="14" spans="1:4" x14ac:dyDescent="0.25">
      <c r="D14" t="s">
        <v>18</v>
      </c>
    </row>
    <row r="15" spans="1:4" x14ac:dyDescent="0.25">
      <c r="C15" t="s">
        <v>15</v>
      </c>
      <c r="D15">
        <v>240852381229</v>
      </c>
    </row>
    <row r="16" spans="1:4" x14ac:dyDescent="0.25">
      <c r="C16" t="s">
        <v>16</v>
      </c>
      <c r="D16">
        <v>598182669324</v>
      </c>
    </row>
    <row r="17" spans="1:8" x14ac:dyDescent="0.25">
      <c r="C17" t="s">
        <v>17</v>
      </c>
      <c r="D17">
        <v>1255730835517</v>
      </c>
    </row>
    <row r="18" spans="1:8" x14ac:dyDescent="0.25">
      <c r="C18" t="s">
        <v>23</v>
      </c>
    </row>
    <row r="19" spans="1:8" x14ac:dyDescent="0.25">
      <c r="C19">
        <v>1</v>
      </c>
      <c r="D19">
        <v>469962231345</v>
      </c>
      <c r="E19" s="1" t="s">
        <v>22</v>
      </c>
    </row>
    <row r="20" spans="1:8" x14ac:dyDescent="0.25">
      <c r="A20" s="4"/>
      <c r="C20">
        <v>2</v>
      </c>
      <c r="D20">
        <v>782796140644</v>
      </c>
      <c r="E20" s="3" t="s">
        <v>20</v>
      </c>
    </row>
    <row r="21" spans="1:8" x14ac:dyDescent="0.25">
      <c r="A21" s="4"/>
      <c r="C21">
        <v>3</v>
      </c>
      <c r="D21">
        <v>798813252804</v>
      </c>
      <c r="E21" s="3"/>
    </row>
    <row r="22" spans="1:8" x14ac:dyDescent="0.25">
      <c r="A22" s="4"/>
      <c r="C22">
        <v>5</v>
      </c>
      <c r="D22">
        <v>802818102688</v>
      </c>
      <c r="E22" s="3"/>
    </row>
    <row r="23" spans="1:8" x14ac:dyDescent="0.25">
      <c r="A23" s="4"/>
      <c r="C23">
        <v>8</v>
      </c>
      <c r="D23">
        <v>814830361494</v>
      </c>
      <c r="E23" s="3"/>
    </row>
    <row r="24" spans="1:8" x14ac:dyDescent="0.25">
      <c r="A24" s="4"/>
      <c r="C24">
        <v>10</v>
      </c>
      <c r="D24">
        <v>818898686397</v>
      </c>
      <c r="E24" s="3"/>
    </row>
    <row r="25" spans="1:8" x14ac:dyDescent="0.25">
      <c r="A25" s="3"/>
      <c r="C25">
        <v>11</v>
      </c>
      <c r="D25">
        <v>1452475889851</v>
      </c>
      <c r="E25" s="3" t="s">
        <v>21</v>
      </c>
    </row>
    <row r="26" spans="1:8" x14ac:dyDescent="0.25">
      <c r="A26" s="3"/>
      <c r="C26">
        <v>13</v>
      </c>
      <c r="D26">
        <v>1456480787901</v>
      </c>
      <c r="E26" s="3"/>
    </row>
    <row r="27" spans="1:8" x14ac:dyDescent="0.25">
      <c r="G27" t="s">
        <v>24</v>
      </c>
    </row>
    <row r="28" spans="1:8" x14ac:dyDescent="0.25">
      <c r="C28" t="s">
        <v>19</v>
      </c>
      <c r="D28" t="s">
        <v>11</v>
      </c>
      <c r="E28" t="s">
        <v>12</v>
      </c>
      <c r="F28" t="s">
        <v>13</v>
      </c>
      <c r="G28" t="s">
        <v>26</v>
      </c>
      <c r="H28" t="s">
        <v>25</v>
      </c>
    </row>
    <row r="29" spans="1:8" x14ac:dyDescent="0.25">
      <c r="C29">
        <v>1</v>
      </c>
      <c r="D29">
        <v>263035439955</v>
      </c>
      <c r="E29">
        <v>628841030588</v>
      </c>
      <c r="F29">
        <f>E29-D29</f>
        <v>365805590633</v>
      </c>
      <c r="G29">
        <v>0</v>
      </c>
      <c r="H29">
        <v>1</v>
      </c>
    </row>
    <row r="30" spans="1:8" x14ac:dyDescent="0.25">
      <c r="C30">
        <v>2</v>
      </c>
      <c r="D30">
        <v>628841299344</v>
      </c>
      <c r="E30">
        <v>1036984735438</v>
      </c>
      <c r="F30">
        <f>E30-D30</f>
        <v>408143436094</v>
      </c>
      <c r="G30">
        <v>1</v>
      </c>
      <c r="H30">
        <v>8</v>
      </c>
    </row>
    <row r="31" spans="1:8" x14ac:dyDescent="0.25">
      <c r="C31">
        <v>3</v>
      </c>
      <c r="D31">
        <v>1036984997654</v>
      </c>
      <c r="E31">
        <v>1285093255153</v>
      </c>
      <c r="F31">
        <f>E31-D31</f>
        <v>248108257499</v>
      </c>
      <c r="G31">
        <v>8</v>
      </c>
      <c r="H31">
        <v>1</v>
      </c>
    </row>
    <row r="32" spans="1:8" x14ac:dyDescent="0.25">
      <c r="C32">
        <v>4</v>
      </c>
      <c r="D32">
        <v>1285093522373</v>
      </c>
      <c r="E32">
        <v>1614467842137</v>
      </c>
      <c r="F32">
        <f>E32-D32</f>
        <v>329374319764</v>
      </c>
      <c r="G32">
        <v>1</v>
      </c>
      <c r="H32">
        <v>2</v>
      </c>
    </row>
    <row r="33" spans="3:8" x14ac:dyDescent="0.25">
      <c r="C33">
        <v>5</v>
      </c>
      <c r="D33">
        <v>1614468231351</v>
      </c>
      <c r="E33">
        <v>1735282034622</v>
      </c>
      <c r="F33">
        <f>E33-D33</f>
        <v>120813803271</v>
      </c>
      <c r="G33">
        <v>2</v>
      </c>
      <c r="H33">
        <v>0</v>
      </c>
    </row>
    <row r="34" spans="3:8" x14ac:dyDescent="0.25">
      <c r="D34" t="s">
        <v>14</v>
      </c>
      <c r="F34">
        <f>SUM(F29:F33)</f>
        <v>1472245407261</v>
      </c>
    </row>
    <row r="36" spans="3:8" x14ac:dyDescent="0.25">
      <c r="C36" t="s">
        <v>6</v>
      </c>
      <c r="D36">
        <v>856</v>
      </c>
    </row>
    <row r="37" spans="3:8" x14ac:dyDescent="0.25">
      <c r="C37" t="s">
        <v>7</v>
      </c>
      <c r="D37">
        <v>2714</v>
      </c>
    </row>
    <row r="57" spans="4:6" x14ac:dyDescent="0.25">
      <c r="D57" t="s">
        <v>40</v>
      </c>
      <c r="E57" t="s">
        <v>41</v>
      </c>
      <c r="F57" t="s">
        <v>42</v>
      </c>
    </row>
    <row r="58" spans="4:6" x14ac:dyDescent="0.25">
      <c r="D58">
        <v>240852381229</v>
      </c>
      <c r="E58">
        <v>469961900989</v>
      </c>
      <c r="F58">
        <f t="shared" ref="F58:F65" si="1">E58-D58</f>
        <v>229109519760</v>
      </c>
    </row>
    <row r="59" spans="4:6" x14ac:dyDescent="0.25">
      <c r="D59">
        <v>598182669324</v>
      </c>
      <c r="E59">
        <v>782795803836</v>
      </c>
      <c r="F59">
        <f t="shared" si="1"/>
        <v>184613134512</v>
      </c>
    </row>
    <row r="60" spans="4:6" x14ac:dyDescent="0.25">
      <c r="D60">
        <v>598182669324</v>
      </c>
      <c r="E60">
        <v>798813252804</v>
      </c>
      <c r="F60">
        <f t="shared" si="1"/>
        <v>200630583480</v>
      </c>
    </row>
    <row r="61" spans="4:6" x14ac:dyDescent="0.25">
      <c r="D61">
        <v>598182669324</v>
      </c>
      <c r="E61">
        <v>802818102688</v>
      </c>
      <c r="F61">
        <f t="shared" si="1"/>
        <v>204635433364</v>
      </c>
    </row>
    <row r="62" spans="4:6" x14ac:dyDescent="0.25">
      <c r="D62">
        <v>598182669324</v>
      </c>
      <c r="E62">
        <v>814830361494</v>
      </c>
      <c r="F62">
        <f t="shared" si="1"/>
        <v>216647692170</v>
      </c>
    </row>
    <row r="63" spans="4:6" x14ac:dyDescent="0.25">
      <c r="D63">
        <v>598182669324</v>
      </c>
      <c r="E63">
        <v>818898686397</v>
      </c>
      <c r="F63">
        <f t="shared" si="1"/>
        <v>220716017073</v>
      </c>
    </row>
    <row r="64" spans="4:6" x14ac:dyDescent="0.25">
      <c r="D64">
        <v>1255730835517</v>
      </c>
      <c r="E64">
        <v>1452475630305</v>
      </c>
      <c r="F64">
        <f t="shared" si="1"/>
        <v>196744794788</v>
      </c>
    </row>
    <row r="65" spans="4:7" x14ac:dyDescent="0.25">
      <c r="D65">
        <v>1255730835517</v>
      </c>
      <c r="E65">
        <v>1456480564214</v>
      </c>
      <c r="F65">
        <f t="shared" si="1"/>
        <v>200749728697</v>
      </c>
    </row>
    <row r="67" spans="4:7" x14ac:dyDescent="0.25">
      <c r="E67" t="s">
        <v>27</v>
      </c>
      <c r="F67">
        <f>AVERAGE(F58:F65)</f>
        <v>206730862980.5</v>
      </c>
      <c r="G67" t="s">
        <v>28</v>
      </c>
    </row>
    <row r="68" spans="4:7" x14ac:dyDescent="0.25">
      <c r="D68" t="s">
        <v>30</v>
      </c>
      <c r="E68" t="s">
        <v>29</v>
      </c>
      <c r="F68">
        <f>SUM(F58:F65)</f>
        <v>1653846903844</v>
      </c>
    </row>
  </sheetData>
  <mergeCells count="4">
    <mergeCell ref="E20:E24"/>
    <mergeCell ref="E25:E26"/>
    <mergeCell ref="A20:A24"/>
    <mergeCell ref="A25:A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D30"/>
  <sheetViews>
    <sheetView topLeftCell="A12" workbookViewId="0">
      <selection activeCell="A12" sqref="A12:D18"/>
    </sheetView>
  </sheetViews>
  <sheetFormatPr defaultRowHeight="15" x14ac:dyDescent="0.25"/>
  <cols>
    <col min="2" max="2" width="15.5703125" bestFit="1" customWidth="1"/>
    <col min="3" max="3" width="12" bestFit="1" customWidth="1"/>
    <col min="4" max="4" width="20" bestFit="1" customWidth="1"/>
    <col min="9" max="9" width="12" bestFit="1" customWidth="1"/>
  </cols>
  <sheetData>
    <row r="12" spans="1:4" x14ac:dyDescent="0.25">
      <c r="A12" t="s">
        <v>19</v>
      </c>
      <c r="B12" t="s">
        <v>11</v>
      </c>
      <c r="C12" t="s">
        <v>12</v>
      </c>
      <c r="D12" t="s">
        <v>13</v>
      </c>
    </row>
    <row r="13" spans="1:4" x14ac:dyDescent="0.25">
      <c r="A13">
        <v>1</v>
      </c>
      <c r="B13">
        <v>2462763362161</v>
      </c>
      <c r="C13">
        <v>2783368115431</v>
      </c>
      <c r="D13">
        <f>C13-B13</f>
        <v>320604753270</v>
      </c>
    </row>
    <row r="14" spans="1:4" x14ac:dyDescent="0.25">
      <c r="A14">
        <v>2</v>
      </c>
      <c r="B14">
        <v>2783368459938</v>
      </c>
      <c r="C14">
        <v>3188461807355</v>
      </c>
      <c r="D14">
        <f>C14-B14</f>
        <v>405093347417</v>
      </c>
    </row>
    <row r="15" spans="1:4" x14ac:dyDescent="0.25">
      <c r="A15">
        <v>3</v>
      </c>
      <c r="B15">
        <v>3188462068351</v>
      </c>
      <c r="C15">
        <v>3436495788064</v>
      </c>
      <c r="D15">
        <f>C15-B15</f>
        <v>248033719713</v>
      </c>
    </row>
    <row r="16" spans="1:4" x14ac:dyDescent="0.25">
      <c r="A16">
        <v>4</v>
      </c>
      <c r="B16">
        <v>3436495788064</v>
      </c>
      <c r="C16">
        <v>3767801954609</v>
      </c>
      <c r="D16">
        <f>C16-B16</f>
        <v>331306166545</v>
      </c>
    </row>
    <row r="17" spans="1:4" x14ac:dyDescent="0.25">
      <c r="A17">
        <v>5</v>
      </c>
      <c r="B17">
        <v>3767801954609</v>
      </c>
      <c r="C17">
        <v>3895853168812</v>
      </c>
      <c r="D17">
        <f>C17-B17</f>
        <v>128051214203</v>
      </c>
    </row>
    <row r="18" spans="1:4" x14ac:dyDescent="0.25">
      <c r="B18" t="s">
        <v>14</v>
      </c>
      <c r="D18">
        <f>SUM(D13:D17)</f>
        <v>1433089201148</v>
      </c>
    </row>
    <row r="20" spans="1:4" x14ac:dyDescent="0.25">
      <c r="D20" t="s">
        <v>43</v>
      </c>
    </row>
    <row r="21" spans="1:4" x14ac:dyDescent="0.25">
      <c r="B21">
        <v>2435648108337</v>
      </c>
      <c r="C21">
        <v>2624637908829</v>
      </c>
      <c r="D21">
        <f>C21-B21</f>
        <v>188989800492</v>
      </c>
    </row>
    <row r="22" spans="1:4" x14ac:dyDescent="0.25">
      <c r="B22">
        <v>2752779347198</v>
      </c>
      <c r="C22">
        <v>2949526432652</v>
      </c>
      <c r="D22">
        <f t="shared" ref="D22:D30" si="0">C22-B22</f>
        <v>196747085454</v>
      </c>
    </row>
    <row r="23" spans="1:4" x14ac:dyDescent="0.25">
      <c r="B23">
        <v>2752779347198</v>
      </c>
      <c r="C23">
        <v>2953531164491</v>
      </c>
      <c r="D23">
        <f t="shared" si="0"/>
        <v>200751817293</v>
      </c>
    </row>
    <row r="24" spans="1:4" x14ac:dyDescent="0.25">
      <c r="B24">
        <v>2752779347198</v>
      </c>
      <c r="C24">
        <v>2957535773710</v>
      </c>
      <c r="D24">
        <f t="shared" si="0"/>
        <v>204756426512</v>
      </c>
    </row>
    <row r="25" spans="1:4" x14ac:dyDescent="0.25">
      <c r="B25">
        <v>2752779347198</v>
      </c>
      <c r="C25">
        <v>2961540610602</v>
      </c>
      <c r="D25">
        <f t="shared" si="0"/>
        <v>208761263404</v>
      </c>
    </row>
    <row r="26" spans="1:4" x14ac:dyDescent="0.25">
      <c r="B26">
        <v>2752779347198</v>
      </c>
      <c r="C26">
        <v>2969549642818</v>
      </c>
      <c r="D26">
        <f t="shared" si="0"/>
        <v>216770295620</v>
      </c>
    </row>
    <row r="27" spans="1:4" x14ac:dyDescent="0.25">
      <c r="B27">
        <v>2752779347198</v>
      </c>
      <c r="C27">
        <v>2973554261835</v>
      </c>
      <c r="D27">
        <f t="shared" si="0"/>
        <v>220774914637</v>
      </c>
    </row>
    <row r="28" spans="1:4" x14ac:dyDescent="0.25">
      <c r="B28">
        <v>3406394446106</v>
      </c>
      <c r="C28">
        <v>3598930448277</v>
      </c>
      <c r="D28">
        <f t="shared" si="0"/>
        <v>192536002171</v>
      </c>
    </row>
    <row r="29" spans="1:4" x14ac:dyDescent="0.25">
      <c r="B29">
        <v>3406394446106</v>
      </c>
      <c r="C29">
        <v>3610942629566</v>
      </c>
      <c r="D29">
        <f t="shared" si="0"/>
        <v>204548183460</v>
      </c>
    </row>
    <row r="30" spans="1:4" x14ac:dyDescent="0.25">
      <c r="B30">
        <v>3406394446106</v>
      </c>
      <c r="C30">
        <v>3626959500798</v>
      </c>
      <c r="D30">
        <f t="shared" si="0"/>
        <v>220565054692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5" x14ac:dyDescent="0.25"/>
  <cols>
    <col min="2" max="2" width="15.5703125" bestFit="1" customWidth="1"/>
    <col min="3" max="3" width="12" bestFit="1" customWidth="1"/>
    <col min="4" max="4" width="20" bestFit="1" customWidth="1"/>
  </cols>
  <sheetData>
    <row r="1" spans="1:4" x14ac:dyDescent="0.25">
      <c r="A1" t="s">
        <v>19</v>
      </c>
      <c r="B1" t="s">
        <v>11</v>
      </c>
      <c r="C1" t="s">
        <v>12</v>
      </c>
      <c r="D1" t="s">
        <v>13</v>
      </c>
    </row>
    <row r="2" spans="1:4" x14ac:dyDescent="0.25">
      <c r="A2">
        <v>1</v>
      </c>
      <c r="B2">
        <v>4565953727234</v>
      </c>
      <c r="C2">
        <v>4858917079002</v>
      </c>
      <c r="D2">
        <f>C2-B2</f>
        <v>292963351768</v>
      </c>
    </row>
    <row r="3" spans="1:4" x14ac:dyDescent="0.25">
      <c r="A3">
        <v>2</v>
      </c>
      <c r="B3">
        <v>4859917079002</v>
      </c>
      <c r="C3">
        <v>5300015502160</v>
      </c>
      <c r="D3">
        <f>C3-B3</f>
        <v>440098423158</v>
      </c>
    </row>
    <row r="4" spans="1:4" x14ac:dyDescent="0.25">
      <c r="A4">
        <v>3</v>
      </c>
      <c r="B4">
        <v>5302015502160</v>
      </c>
      <c r="C4">
        <v>5529757644763</v>
      </c>
      <c r="D4">
        <f>C4-B4</f>
        <v>227742142603</v>
      </c>
    </row>
    <row r="5" spans="1:4" x14ac:dyDescent="0.25">
      <c r="A5">
        <v>4</v>
      </c>
      <c r="B5">
        <v>5549957644763</v>
      </c>
      <c r="C5">
        <v>5885577161538</v>
      </c>
      <c r="D5">
        <f>C5-B5</f>
        <v>335619516775</v>
      </c>
    </row>
    <row r="6" spans="1:4" x14ac:dyDescent="0.25">
      <c r="A6">
        <v>5</v>
      </c>
      <c r="B6">
        <v>5885577161538</v>
      </c>
      <c r="C6">
        <v>6013438686532</v>
      </c>
      <c r="D6">
        <f>C6-B6</f>
        <v>127861524994</v>
      </c>
    </row>
    <row r="7" spans="1:4" x14ac:dyDescent="0.25">
      <c r="B7" t="s">
        <v>14</v>
      </c>
      <c r="D7">
        <f>SUM(D2:D6)</f>
        <v>1424284959298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4" sqref="C4"/>
    </sheetView>
  </sheetViews>
  <sheetFormatPr defaultRowHeight="15" x14ac:dyDescent="0.25"/>
  <cols>
    <col min="2" max="2" width="15.5703125" bestFit="1" customWidth="1"/>
    <col min="3" max="3" width="12" bestFit="1" customWidth="1"/>
    <col min="4" max="4" width="20" bestFit="1" customWidth="1"/>
  </cols>
  <sheetData>
    <row r="1" spans="1:4" x14ac:dyDescent="0.25">
      <c r="A1" t="s">
        <v>19</v>
      </c>
      <c r="B1" t="s">
        <v>11</v>
      </c>
      <c r="C1" t="s">
        <v>12</v>
      </c>
      <c r="D1" t="s">
        <v>13</v>
      </c>
    </row>
    <row r="2" spans="1:4" x14ac:dyDescent="0.25">
      <c r="A2">
        <v>1</v>
      </c>
      <c r="B2">
        <v>6613300111730</v>
      </c>
      <c r="C2">
        <v>6946394504397</v>
      </c>
      <c r="D2">
        <f>C2-B2</f>
        <v>333094392667</v>
      </c>
    </row>
    <row r="3" spans="1:4" x14ac:dyDescent="0.25">
      <c r="A3">
        <v>2</v>
      </c>
      <c r="B3">
        <v>6953752090489</v>
      </c>
      <c r="C3">
        <v>7275477954660</v>
      </c>
      <c r="D3">
        <f>C3-B3</f>
        <v>321725864171</v>
      </c>
    </row>
    <row r="4" spans="1:4" x14ac:dyDescent="0.25">
      <c r="A4">
        <v>3</v>
      </c>
      <c r="B4">
        <v>7482531296290</v>
      </c>
      <c r="C4">
        <v>7730291242233</v>
      </c>
      <c r="D4">
        <f>C4-B4</f>
        <v>247759945943</v>
      </c>
    </row>
    <row r="5" spans="1:4" x14ac:dyDescent="0.25">
      <c r="A5">
        <v>4</v>
      </c>
      <c r="B5">
        <v>7730291502620</v>
      </c>
      <c r="C5">
        <v>8098501344174</v>
      </c>
      <c r="D5">
        <f>C5-B5</f>
        <v>368209841554</v>
      </c>
    </row>
    <row r="6" spans="1:4" x14ac:dyDescent="0.25">
      <c r="A6">
        <v>5</v>
      </c>
      <c r="B6">
        <v>8098501585572</v>
      </c>
      <c r="C6">
        <v>8226445369645</v>
      </c>
      <c r="D6">
        <f>C6-B6</f>
        <v>127943784073</v>
      </c>
    </row>
    <row r="7" spans="1:4" x14ac:dyDescent="0.25">
      <c r="B7" t="s">
        <v>14</v>
      </c>
      <c r="D7">
        <f>SUM(D2:D6)</f>
        <v>1398733828408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B25" sqref="B25"/>
    </sheetView>
  </sheetViews>
  <sheetFormatPr defaultRowHeight="15" x14ac:dyDescent="0.25"/>
  <cols>
    <col min="1" max="1" width="26.5703125" customWidth="1"/>
    <col min="2" max="2" width="15.85546875" bestFit="1" customWidth="1"/>
    <col min="3" max="5" width="13.140625" bestFit="1" customWidth="1"/>
  </cols>
  <sheetData>
    <row r="2" spans="1:5" x14ac:dyDescent="0.25">
      <c r="B2" t="s">
        <v>31</v>
      </c>
      <c r="C2" t="s">
        <v>32</v>
      </c>
      <c r="D2" t="s">
        <v>33</v>
      </c>
      <c r="E2" t="s">
        <v>34</v>
      </c>
    </row>
    <row r="3" spans="1:5" x14ac:dyDescent="0.25">
      <c r="A3" t="s">
        <v>35</v>
      </c>
      <c r="B3">
        <v>1472245407261</v>
      </c>
      <c r="C3">
        <f>B20</f>
        <v>1433089201148</v>
      </c>
      <c r="D3">
        <f>B21</f>
        <v>1424284959298</v>
      </c>
      <c r="E3">
        <f>B22</f>
        <v>1398733828408</v>
      </c>
    </row>
    <row r="4" spans="1:5" x14ac:dyDescent="0.25">
      <c r="A4" t="s">
        <v>44</v>
      </c>
      <c r="B4">
        <f>E13</f>
        <v>75.988779803646565</v>
      </c>
      <c r="C4">
        <f>E14</f>
        <v>47.578798195333952</v>
      </c>
      <c r="D4">
        <f>E15</f>
        <v>26.420754180161889</v>
      </c>
      <c r="E4">
        <f>E16</f>
        <v>13.828778483432837</v>
      </c>
    </row>
    <row r="5" spans="1:5" x14ac:dyDescent="0.25">
      <c r="A5" t="s">
        <v>45</v>
      </c>
      <c r="B5">
        <v>18.66</v>
      </c>
      <c r="C5">
        <v>19.170000000000002</v>
      </c>
      <c r="D5">
        <v>19.25</v>
      </c>
      <c r="E5">
        <v>19.64</v>
      </c>
    </row>
    <row r="6" spans="1:5" x14ac:dyDescent="0.25">
      <c r="A6" t="s">
        <v>36</v>
      </c>
      <c r="B6">
        <v>13</v>
      </c>
      <c r="C6">
        <v>13</v>
      </c>
      <c r="D6">
        <v>12</v>
      </c>
      <c r="E6">
        <v>11</v>
      </c>
    </row>
    <row r="12" spans="1:5" x14ac:dyDescent="0.25">
      <c r="B12" t="s">
        <v>37</v>
      </c>
      <c r="C12" t="s">
        <v>38</v>
      </c>
      <c r="E12">
        <v>100</v>
      </c>
    </row>
    <row r="13" spans="1:5" x14ac:dyDescent="0.25">
      <c r="A13">
        <v>60</v>
      </c>
      <c r="B13">
        <v>856</v>
      </c>
      <c r="C13">
        <v>2709</v>
      </c>
      <c r="D13">
        <f>C13/(C13+B13)</f>
        <v>0.75988779803646567</v>
      </c>
      <c r="E13">
        <f>D13*E12</f>
        <v>75.988779803646565</v>
      </c>
    </row>
    <row r="14" spans="1:5" x14ac:dyDescent="0.25">
      <c r="A14">
        <v>120</v>
      </c>
      <c r="B14">
        <v>1614</v>
      </c>
      <c r="C14">
        <v>2703</v>
      </c>
      <c r="D14">
        <f>C14/(C14+B14)</f>
        <v>0.62612925642807504</v>
      </c>
      <c r="E14">
        <f t="shared" ref="E14:E16" si="0">D14*E13</f>
        <v>47.578798195333952</v>
      </c>
    </row>
    <row r="15" spans="1:5" x14ac:dyDescent="0.25">
      <c r="A15">
        <v>180</v>
      </c>
      <c r="B15">
        <v>2171</v>
      </c>
      <c r="C15">
        <v>2711</v>
      </c>
      <c r="D15">
        <f>C15/(C15+B15)</f>
        <v>0.55530520278574358</v>
      </c>
      <c r="E15">
        <f t="shared" si="0"/>
        <v>26.420754180161889</v>
      </c>
    </row>
    <row r="16" spans="1:5" x14ac:dyDescent="0.25">
      <c r="A16">
        <v>240</v>
      </c>
      <c r="B16">
        <v>2474</v>
      </c>
      <c r="C16">
        <v>2717</v>
      </c>
      <c r="D16">
        <f>C16/(C16+B16)</f>
        <v>0.52340589481795419</v>
      </c>
      <c r="E16">
        <f t="shared" si="0"/>
        <v>13.828778483432837</v>
      </c>
    </row>
    <row r="18" spans="1:5" x14ac:dyDescent="0.25">
      <c r="B18" t="s">
        <v>39</v>
      </c>
    </row>
    <row r="19" spans="1:5" x14ac:dyDescent="0.25">
      <c r="A19">
        <v>60</v>
      </c>
      <c r="B19">
        <v>1472245407261</v>
      </c>
      <c r="C19" s="2">
        <v>27480000000000</v>
      </c>
      <c r="D19">
        <f>C19/B19</f>
        <v>18.665366429041498</v>
      </c>
      <c r="E19">
        <v>18.600000000000001</v>
      </c>
    </row>
    <row r="20" spans="1:5" x14ac:dyDescent="0.25">
      <c r="A20">
        <v>120</v>
      </c>
      <c r="B20">
        <v>1433089201148</v>
      </c>
      <c r="C20" s="2">
        <v>27480000000000</v>
      </c>
      <c r="D20">
        <f>C20/B20</f>
        <v>19.175359062078403</v>
      </c>
      <c r="E20">
        <v>19.170000000000002</v>
      </c>
    </row>
    <row r="21" spans="1:5" x14ac:dyDescent="0.25">
      <c r="A21">
        <v>180</v>
      </c>
      <c r="B21">
        <v>1424284959298</v>
      </c>
      <c r="C21" s="2">
        <v>27480000000000</v>
      </c>
      <c r="D21">
        <f>C21/B21</f>
        <v>19.293891872272745</v>
      </c>
      <c r="E21">
        <v>19.25</v>
      </c>
    </row>
    <row r="22" spans="1:5" x14ac:dyDescent="0.25">
      <c r="A22">
        <v>240</v>
      </c>
      <c r="B22">
        <v>1398733828408</v>
      </c>
      <c r="C22" s="2">
        <v>27480000000000</v>
      </c>
      <c r="D22">
        <f>C22/B22</f>
        <v>19.646339740904796</v>
      </c>
      <c r="E22">
        <v>19.64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CloudKon 60</vt:lpstr>
      <vt:lpstr>CloudKon 120</vt:lpstr>
      <vt:lpstr>CloudKon 180</vt:lpstr>
      <vt:lpstr>CloudKon 240</vt:lpstr>
      <vt:lpstr>Calculations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2013-12-03T07:27:50Z</dcterms:modified>
</cp:coreProperties>
</file>