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rupocarol-my.sharepoint.com/personal/yoselin_matos_farmaciacarol_com/Documents/Calidad/Análisis Capacidad/Finanzas/Mejoras Finanzas/Informe F1/"/>
    </mc:Choice>
  </mc:AlternateContent>
  <xr:revisionPtr revIDLastSave="0" documentId="14_{F9D5FAFD-0FD0-4D9D-8411-6F17A413E8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dwin ( ARS 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" i="1" l="1"/>
  <c r="D98" i="1"/>
  <c r="D97" i="1"/>
  <c r="D96" i="1"/>
  <c r="D95" i="1"/>
  <c r="D94" i="1"/>
  <c r="D93" i="1"/>
  <c r="D92" i="1"/>
  <c r="D91" i="1"/>
  <c r="D90" i="1"/>
  <c r="D89" i="1"/>
  <c r="D88" i="1"/>
  <c r="D87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5" i="1"/>
  <c r="D14" i="1"/>
  <c r="D13" i="1"/>
  <c r="D12" i="1"/>
  <c r="D11" i="1"/>
  <c r="D10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 xml:space="preserve">Ejemplo: Novo Centro 
Mapre </t>
        </r>
      </text>
    </comment>
    <comment ref="C6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 xml:space="preserve">Regulares 
</t>
        </r>
      </text>
    </comment>
  </commentList>
</comments>
</file>

<file path=xl/sharedStrings.xml><?xml version="1.0" encoding="utf-8"?>
<sst xmlns="http://schemas.openxmlformats.org/spreadsheetml/2006/main" count="508" uniqueCount="90">
  <si>
    <t>Nombre:</t>
  </si>
  <si>
    <t xml:space="preserve">Max Joel Ramirez Jimenez </t>
  </si>
  <si>
    <t>Actividades</t>
  </si>
  <si>
    <t xml:space="preserve">Actividades de los Auxiliares Junior </t>
  </si>
  <si>
    <t>Fecha de Ingreso:</t>
  </si>
  <si>
    <t xml:space="preserve">*Nota: Algunas sucursales cuentan con seguros de prsonas pensionadas, estos se empacan individual. </t>
  </si>
  <si>
    <t>Conciliar la ars</t>
  </si>
  <si>
    <t xml:space="preserve">Lo primero se dividen la documentacion </t>
  </si>
  <si>
    <t>Posición Actual:</t>
  </si>
  <si>
    <t>Auxiliar Junior de CxC ARS</t>
  </si>
  <si>
    <t>Los senior hacen los comprobantes de la ARS</t>
  </si>
  <si>
    <t xml:space="preserve">separan las sucursales </t>
  </si>
  <si>
    <t>cada junior tiene alrededor de 15 o 16 sucursales</t>
  </si>
  <si>
    <t>Posición</t>
  </si>
  <si>
    <t>Actividad macro</t>
  </si>
  <si>
    <t>Actividad</t>
  </si>
  <si>
    <t>Tiempo</t>
  </si>
  <si>
    <t xml:space="preserve">Sucursal </t>
  </si>
  <si>
    <t>ARS</t>
  </si>
  <si>
    <t>Observaciones</t>
  </si>
  <si>
    <t xml:space="preserve">luegpo hacen la division de ARS </t>
  </si>
  <si>
    <t>Proceso de envio de reclamos a la ARS</t>
  </si>
  <si>
    <t xml:space="preserve">Llenar acuse </t>
  </si>
  <si>
    <t xml:space="preserve">Hermanas Mirabal </t>
  </si>
  <si>
    <t xml:space="preserve">Mapre </t>
  </si>
  <si>
    <t xml:space="preserve">Luego concilian ARS por ARS con la CxC, algunas tienen un volumen mas grande que otroi, </t>
  </si>
  <si>
    <t xml:space="preserve">Firmando y sellando acuse </t>
  </si>
  <si>
    <t xml:space="preserve">luego de conciliar se procede a hacer lo mismo pero con otra sucursal segun el orden que indica su encargada que normalmente es una fecha. La encargada le da un corte de fecha </t>
  </si>
  <si>
    <t xml:space="preserve">Llenar  acuse </t>
  </si>
  <si>
    <t xml:space="preserve">Novo centro </t>
  </si>
  <si>
    <t>y que son dos cortes al mes 25-10   y el otro del 10-25 hay un corte que es grande y otro  que es pequeno</t>
  </si>
  <si>
    <t>luego de terminar una sucursal completa le entregan el documento al auxiliar senior, que se encarga de tirar lo comprobante para los junior poder empacar y enviar a la</t>
  </si>
  <si>
    <t>Enriquillo</t>
  </si>
  <si>
    <t xml:space="preserve">luego de empacar lo dividen  por ARS </t>
  </si>
  <si>
    <t>Buscar seguros</t>
  </si>
  <si>
    <t xml:space="preserve">luego de dividir todas las ARs por paquete cada persona se encarga de conciliar  una ARS </t>
  </si>
  <si>
    <t xml:space="preserve">Escribir nombre al sobre </t>
  </si>
  <si>
    <t xml:space="preserve">Empacar </t>
  </si>
  <si>
    <t>luego hacen un excel con los pemdientes, las facturas, sus fechas la descripcion del monto</t>
  </si>
  <si>
    <t xml:space="preserve">Buscar seguro </t>
  </si>
  <si>
    <t xml:space="preserve">Enriquillo </t>
  </si>
  <si>
    <t xml:space="preserve">Escribir nombre </t>
  </si>
  <si>
    <t>Buscar seguro</t>
  </si>
  <si>
    <t xml:space="preserve">Buscar Seguros </t>
  </si>
  <si>
    <t xml:space="preserve">SN Lope de Vega </t>
  </si>
  <si>
    <t xml:space="preserve">Organizando los comprobantes por sucursal para mandarlo a cobrar por la ARS </t>
  </si>
  <si>
    <t xml:space="preserve">Organizar/Firmar/Sellar comprobante con Acuse </t>
  </si>
  <si>
    <t xml:space="preserve">Bravo Villa Mella </t>
  </si>
  <si>
    <t xml:space="preserve">Senasa </t>
  </si>
  <si>
    <t xml:space="preserve">Dountown </t>
  </si>
  <si>
    <t xml:space="preserve">Novo Centro </t>
  </si>
  <si>
    <t xml:space="preserve">Churchil </t>
  </si>
  <si>
    <t xml:space="preserve">Multiplaza La romana </t>
  </si>
  <si>
    <t xml:space="preserve">Mirador de Arroyo Hondo </t>
  </si>
  <si>
    <t xml:space="preserve">Aila </t>
  </si>
  <si>
    <t xml:space="preserve">Pola Lope de vega </t>
  </si>
  <si>
    <t>Parque Enriquillo</t>
  </si>
  <si>
    <t xml:space="preserve">Destapar funda Donde se encuentra el seguro </t>
  </si>
  <si>
    <t xml:space="preserve">Empacar pensionados </t>
  </si>
  <si>
    <t xml:space="preserve">Empacar Regulares </t>
  </si>
  <si>
    <t xml:space="preserve">Buscar Pensionados </t>
  </si>
  <si>
    <t>Empacar Pensionado</t>
  </si>
  <si>
    <t xml:space="preserve">Escribir Nombre al sobre </t>
  </si>
  <si>
    <t xml:space="preserve">Empacar Pensionado </t>
  </si>
  <si>
    <t>Escribir nombre Reg</t>
  </si>
  <si>
    <t xml:space="preserve">Buscar pensionado </t>
  </si>
  <si>
    <t xml:space="preserve">Empacar pensionado </t>
  </si>
  <si>
    <t xml:space="preserve">Buscar seguro de otro pensionado </t>
  </si>
  <si>
    <t>Ya estaba hecho, error de quien le entrego comprobantes, le entrego dos iguales.</t>
  </si>
  <si>
    <t xml:space="preserve">Empacar seguros regulares </t>
  </si>
  <si>
    <t xml:space="preserve">SN Lope de vega </t>
  </si>
  <si>
    <t xml:space="preserve">Buscar Seguro de Pensionado </t>
  </si>
  <si>
    <t xml:space="preserve">Escribir nombre del empaque </t>
  </si>
  <si>
    <t xml:space="preserve">Empacar Pensionados </t>
  </si>
  <si>
    <t xml:space="preserve">Empacar regulares </t>
  </si>
  <si>
    <t xml:space="preserve">Le falto firmar y sellar, tuvo que hacerlo al final </t>
  </si>
  <si>
    <t xml:space="preserve">Buiscar Seguros </t>
  </si>
  <si>
    <t>Empacar "no hay pensionados "</t>
  </si>
  <si>
    <t>Empacar " no hay pensionados "</t>
  </si>
  <si>
    <t>Buscar seguros "Estaban sueltos no en funda"</t>
  </si>
  <si>
    <t>Sara Duarte II</t>
  </si>
  <si>
    <t>Dividir paquetes por ARS</t>
  </si>
  <si>
    <t>N/A</t>
  </si>
  <si>
    <t xml:space="preserve">Parada: Esperar Que lleguen los Comprobantes </t>
  </si>
  <si>
    <t>N/a</t>
  </si>
  <si>
    <t>"En el tiempo que estuve presente, no llegaron los comprobantes"</t>
  </si>
  <si>
    <t xml:space="preserve">Llenar Acuse </t>
  </si>
  <si>
    <t xml:space="preserve">Las Palmas </t>
  </si>
  <si>
    <t xml:space="preserve">Universal </t>
  </si>
  <si>
    <t xml:space="preserve">"Actividad de su companera"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</si>
</sst>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14" fontId="2" fillId="0" borderId="1" xfId="0" applyNumberFormat="1" applyFont="1" applyBorder="1" applyAlignment="1">
      <alignment horizontal="right"/>
    </xf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2" xfId="0" applyFont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right"/>
    </xf>
    <xf numFmtId="0" fontId="4" fillId="3" borderId="3" xfId="0" applyFont="1" applyFill="1" applyBorder="1"/>
    <xf numFmtId="0" fontId="2" fillId="4" borderId="3" xfId="0" applyFont="1" applyFill="1" applyBorder="1"/>
    <xf numFmtId="0" fontId="4" fillId="0" borderId="4" xfId="0" applyFont="1" applyBorder="1"/>
    <xf numFmtId="0" fontId="2" fillId="5" borderId="3" xfId="0" applyFont="1" applyFill="1" applyBorder="1"/>
    <xf numFmtId="0" fontId="2" fillId="5" borderId="3" xfId="0" applyFont="1" applyFill="1" applyBorder="1" applyAlignment="1">
      <alignment horizontal="right"/>
    </xf>
    <xf numFmtId="0" fontId="4" fillId="5" borderId="3" xfId="0" applyFont="1" applyFill="1" applyBorder="1"/>
    <xf numFmtId="0" fontId="2" fillId="6" borderId="3" xfId="0" applyFont="1" applyFill="1" applyBorder="1"/>
    <xf numFmtId="0" fontId="2" fillId="6" borderId="3" xfId="0" applyFont="1" applyFill="1" applyBorder="1" applyAlignment="1">
      <alignment horizontal="right"/>
    </xf>
    <xf numFmtId="0" fontId="4" fillId="6" borderId="3" xfId="0" applyFont="1" applyFill="1" applyBorder="1"/>
    <xf numFmtId="0" fontId="2" fillId="7" borderId="3" xfId="0" applyFont="1" applyFill="1" applyBorder="1"/>
    <xf numFmtId="0" fontId="2" fillId="7" borderId="3" xfId="0" applyFont="1" applyFill="1" applyBorder="1" applyAlignment="1">
      <alignment horizontal="right"/>
    </xf>
    <xf numFmtId="0" fontId="4" fillId="7" borderId="3" xfId="0" applyFont="1" applyFill="1" applyBorder="1"/>
    <xf numFmtId="0" fontId="2" fillId="8" borderId="3" xfId="0" applyFont="1" applyFill="1" applyBorder="1"/>
    <xf numFmtId="0" fontId="2" fillId="8" borderId="3" xfId="0" applyFont="1" applyFill="1" applyBorder="1" applyAlignment="1">
      <alignment horizontal="right"/>
    </xf>
    <xf numFmtId="0" fontId="4" fillId="8" borderId="3" xfId="0" applyFont="1" applyFill="1" applyBorder="1"/>
    <xf numFmtId="0" fontId="2" fillId="9" borderId="3" xfId="0" applyFont="1" applyFill="1" applyBorder="1"/>
    <xf numFmtId="0" fontId="2" fillId="9" borderId="3" xfId="0" applyFont="1" applyFill="1" applyBorder="1" applyAlignment="1">
      <alignment horizontal="right"/>
    </xf>
    <xf numFmtId="0" fontId="4" fillId="9" borderId="3" xfId="0" applyFont="1" applyFill="1" applyBorder="1"/>
    <xf numFmtId="0" fontId="2" fillId="10" borderId="3" xfId="0" applyFont="1" applyFill="1" applyBorder="1"/>
    <xf numFmtId="0" fontId="2" fillId="10" borderId="3" xfId="0" applyFont="1" applyFill="1" applyBorder="1" applyAlignment="1">
      <alignment horizontal="right"/>
    </xf>
    <xf numFmtId="0" fontId="4" fillId="10" borderId="3" xfId="0" applyFont="1" applyFill="1" applyBorder="1"/>
    <xf numFmtId="0" fontId="4" fillId="4" borderId="3" xfId="0" applyFont="1" applyFill="1" applyBorder="1"/>
    <xf numFmtId="0" fontId="4" fillId="11" borderId="3" xfId="0" applyFont="1" applyFill="1" applyBorder="1"/>
    <xf numFmtId="0" fontId="5" fillId="11" borderId="3" xfId="0" applyFont="1" applyFill="1" applyBorder="1" applyAlignment="1">
      <alignment horizontal="center"/>
    </xf>
    <xf numFmtId="0" fontId="4" fillId="3" borderId="0" xfId="0" applyFont="1" applyFill="1"/>
    <xf numFmtId="0" fontId="4" fillId="0" borderId="2" xfId="0" applyFont="1" applyBorder="1"/>
    <xf numFmtId="0" fontId="2" fillId="0" borderId="3" xfId="0" applyFont="1" applyBorder="1"/>
    <xf numFmtId="0" fontId="4" fillId="0" borderId="3" xfId="0" applyFont="1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4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3"/>
  <sheetViews>
    <sheetView tabSelected="1" topLeftCell="A84" workbookViewId="0">
      <selection activeCell="D100" sqref="D100"/>
    </sheetView>
  </sheetViews>
  <sheetFormatPr baseColWidth="10" defaultColWidth="12.5703125" defaultRowHeight="15.75" customHeight="1" x14ac:dyDescent="0.2"/>
  <cols>
    <col min="1" max="1" width="29.7109375" customWidth="1"/>
    <col min="2" max="2" width="35.42578125" customWidth="1"/>
    <col min="3" max="3" width="46.42578125" customWidth="1"/>
    <col min="5" max="5" width="22.28515625" customWidth="1"/>
    <col min="6" max="6" width="10.42578125" customWidth="1"/>
    <col min="7" max="7" width="61.7109375" customWidth="1"/>
    <col min="17" max="17" width="44.5703125" customWidth="1"/>
  </cols>
  <sheetData>
    <row r="1" spans="1:17" ht="15.75" customHeight="1" x14ac:dyDescent="0.25">
      <c r="A1" s="1"/>
      <c r="B1" s="1"/>
      <c r="C1" s="1"/>
      <c r="D1" s="1"/>
      <c r="E1" s="1"/>
      <c r="F1" s="1"/>
    </row>
    <row r="2" spans="1:17" ht="15.75" customHeight="1" x14ac:dyDescent="0.25">
      <c r="A2" s="1"/>
      <c r="B2" s="1"/>
      <c r="C2" s="1"/>
      <c r="D2" s="1"/>
      <c r="E2" s="1"/>
      <c r="F2" s="1"/>
    </row>
    <row r="3" spans="1:17" ht="15.75" customHeight="1" x14ac:dyDescent="0.25">
      <c r="A3" s="1"/>
      <c r="B3" s="1"/>
      <c r="C3" s="1"/>
      <c r="D3" s="2"/>
      <c r="E3" s="2"/>
      <c r="F3" s="2"/>
    </row>
    <row r="4" spans="1:17" ht="15.75" customHeight="1" x14ac:dyDescent="0.25">
      <c r="A4" s="3" t="s">
        <v>0</v>
      </c>
      <c r="B4" s="4" t="s">
        <v>1</v>
      </c>
      <c r="C4" s="1"/>
      <c r="D4" s="2"/>
      <c r="E4" s="2"/>
      <c r="F4" s="2"/>
      <c r="O4" s="5" t="s">
        <v>2</v>
      </c>
      <c r="Q4" s="5" t="s">
        <v>3</v>
      </c>
    </row>
    <row r="5" spans="1:17" ht="15.75" customHeight="1" x14ac:dyDescent="0.25">
      <c r="A5" s="3" t="s">
        <v>4</v>
      </c>
      <c r="B5" s="6">
        <v>45294</v>
      </c>
      <c r="C5" s="7"/>
      <c r="D5" s="2"/>
      <c r="E5" s="42" t="s">
        <v>5</v>
      </c>
      <c r="F5" s="43"/>
      <c r="O5" s="5" t="s">
        <v>6</v>
      </c>
      <c r="Q5" s="5" t="s">
        <v>7</v>
      </c>
    </row>
    <row r="6" spans="1:17" ht="15.75" customHeight="1" x14ac:dyDescent="0.25">
      <c r="A6" s="3" t="s">
        <v>8</v>
      </c>
      <c r="B6" s="4" t="s">
        <v>9</v>
      </c>
      <c r="C6" s="1"/>
      <c r="D6" s="1"/>
      <c r="E6" s="43"/>
      <c r="F6" s="43"/>
      <c r="J6" s="5" t="s">
        <v>10</v>
      </c>
      <c r="Q6" s="5" t="s">
        <v>11</v>
      </c>
    </row>
    <row r="7" spans="1:17" ht="15.75" customHeight="1" x14ac:dyDescent="0.25">
      <c r="A7" s="1"/>
      <c r="B7" s="1"/>
      <c r="C7" s="1"/>
      <c r="D7" s="1"/>
      <c r="E7" s="1"/>
      <c r="F7" s="1"/>
      <c r="Q7" s="5" t="s">
        <v>12</v>
      </c>
    </row>
    <row r="8" spans="1:17" ht="15.75" customHeight="1" x14ac:dyDescent="0.25">
      <c r="A8" s="8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10" t="s">
        <v>19</v>
      </c>
      <c r="I8" s="1"/>
      <c r="Q8" s="5" t="s">
        <v>20</v>
      </c>
    </row>
    <row r="9" spans="1:17" ht="14.25" x14ac:dyDescent="0.2">
      <c r="A9" s="11" t="s">
        <v>9</v>
      </c>
      <c r="B9" s="12" t="s">
        <v>21</v>
      </c>
      <c r="C9" s="12" t="s">
        <v>22</v>
      </c>
      <c r="D9" s="13">
        <f>51/60</f>
        <v>0.85</v>
      </c>
      <c r="E9" s="14" t="s">
        <v>23</v>
      </c>
      <c r="F9" s="15" t="s">
        <v>24</v>
      </c>
      <c r="G9" s="16"/>
      <c r="Q9" s="5" t="s">
        <v>25</v>
      </c>
    </row>
    <row r="10" spans="1:17" ht="14.25" x14ac:dyDescent="0.2">
      <c r="A10" s="11" t="s">
        <v>9</v>
      </c>
      <c r="B10" s="12" t="s">
        <v>21</v>
      </c>
      <c r="C10" s="12" t="s">
        <v>26</v>
      </c>
      <c r="D10" s="13">
        <f>19/60</f>
        <v>0.31666666666666665</v>
      </c>
      <c r="E10" s="14" t="s">
        <v>23</v>
      </c>
      <c r="F10" s="15" t="s">
        <v>24</v>
      </c>
      <c r="G10" s="16"/>
      <c r="Q10" s="5" t="s">
        <v>27</v>
      </c>
    </row>
    <row r="11" spans="1:17" ht="14.25" x14ac:dyDescent="0.2">
      <c r="A11" s="11" t="s">
        <v>9</v>
      </c>
      <c r="B11" s="17" t="s">
        <v>21</v>
      </c>
      <c r="C11" s="17" t="s">
        <v>28</v>
      </c>
      <c r="D11" s="18">
        <f>1+(19/60)</f>
        <v>1.3166666666666667</v>
      </c>
      <c r="E11" s="19" t="s">
        <v>29</v>
      </c>
      <c r="F11" s="15" t="s">
        <v>24</v>
      </c>
      <c r="G11" s="16"/>
      <c r="Q11" s="5" t="s">
        <v>30</v>
      </c>
    </row>
    <row r="12" spans="1:17" ht="14.25" x14ac:dyDescent="0.2">
      <c r="A12" s="11" t="s">
        <v>9</v>
      </c>
      <c r="B12" s="17" t="s">
        <v>21</v>
      </c>
      <c r="C12" s="17" t="s">
        <v>26</v>
      </c>
      <c r="D12" s="18">
        <f>15/60</f>
        <v>0.25</v>
      </c>
      <c r="E12" s="19" t="s">
        <v>29</v>
      </c>
      <c r="F12" s="15" t="s">
        <v>24</v>
      </c>
      <c r="G12" s="16"/>
      <c r="Q12" s="5" t="s">
        <v>31</v>
      </c>
    </row>
    <row r="13" spans="1:17" ht="14.25" x14ac:dyDescent="0.2">
      <c r="A13" s="11" t="s">
        <v>9</v>
      </c>
      <c r="B13" s="20" t="s">
        <v>21</v>
      </c>
      <c r="C13" s="20" t="s">
        <v>28</v>
      </c>
      <c r="D13" s="21">
        <f>1+(17/60)</f>
        <v>1.2833333333333332</v>
      </c>
      <c r="E13" s="22" t="s">
        <v>32</v>
      </c>
      <c r="F13" s="15" t="s">
        <v>24</v>
      </c>
      <c r="G13" s="16"/>
      <c r="Q13" s="5" t="s">
        <v>33</v>
      </c>
    </row>
    <row r="14" spans="1:17" ht="14.25" x14ac:dyDescent="0.2">
      <c r="A14" s="11" t="s">
        <v>9</v>
      </c>
      <c r="B14" s="23" t="s">
        <v>21</v>
      </c>
      <c r="C14" s="23" t="s">
        <v>34</v>
      </c>
      <c r="D14" s="24">
        <f>26/60</f>
        <v>0.43333333333333335</v>
      </c>
      <c r="E14" s="25" t="s">
        <v>29</v>
      </c>
      <c r="F14" s="15" t="s">
        <v>24</v>
      </c>
      <c r="G14" s="16"/>
      <c r="Q14" s="5" t="s">
        <v>35</v>
      </c>
    </row>
    <row r="15" spans="1:17" ht="14.25" x14ac:dyDescent="0.2">
      <c r="A15" s="11" t="s">
        <v>9</v>
      </c>
      <c r="B15" s="23" t="s">
        <v>21</v>
      </c>
      <c r="C15" s="23" t="s">
        <v>36</v>
      </c>
      <c r="D15" s="24">
        <f>17/60</f>
        <v>0.28333333333333333</v>
      </c>
      <c r="E15" s="25" t="s">
        <v>29</v>
      </c>
      <c r="F15" s="15" t="s">
        <v>24</v>
      </c>
      <c r="G15" s="16"/>
    </row>
    <row r="16" spans="1:17" ht="14.25" x14ac:dyDescent="0.2">
      <c r="A16" s="11" t="s">
        <v>9</v>
      </c>
      <c r="B16" s="23" t="s">
        <v>21</v>
      </c>
      <c r="C16" s="23" t="s">
        <v>37</v>
      </c>
      <c r="D16" s="24">
        <v>0.24</v>
      </c>
      <c r="E16" s="25" t="s">
        <v>29</v>
      </c>
      <c r="F16" s="15" t="s">
        <v>24</v>
      </c>
      <c r="G16" s="16"/>
      <c r="Q16" s="5" t="s">
        <v>38</v>
      </c>
    </row>
    <row r="17" spans="1:15" ht="14.25" x14ac:dyDescent="0.2">
      <c r="A17" s="11" t="s">
        <v>9</v>
      </c>
      <c r="B17" s="26" t="s">
        <v>21</v>
      </c>
      <c r="C17" s="26" t="s">
        <v>39</v>
      </c>
      <c r="D17" s="27">
        <f>27/60</f>
        <v>0.45</v>
      </c>
      <c r="E17" s="28" t="s">
        <v>40</v>
      </c>
      <c r="F17" s="15" t="s">
        <v>24</v>
      </c>
      <c r="G17" s="16"/>
    </row>
    <row r="18" spans="1:15" ht="14.25" x14ac:dyDescent="0.2">
      <c r="A18" s="11" t="s">
        <v>9</v>
      </c>
      <c r="B18" s="26" t="s">
        <v>21</v>
      </c>
      <c r="C18" s="28" t="s">
        <v>41</v>
      </c>
      <c r="D18" s="27">
        <f>13/60</f>
        <v>0.21666666666666667</v>
      </c>
      <c r="E18" s="28" t="s">
        <v>40</v>
      </c>
      <c r="F18" s="15" t="s">
        <v>24</v>
      </c>
      <c r="G18" s="16"/>
    </row>
    <row r="19" spans="1:15" ht="14.25" x14ac:dyDescent="0.2">
      <c r="A19" s="11" t="s">
        <v>9</v>
      </c>
      <c r="B19" s="26" t="s">
        <v>21</v>
      </c>
      <c r="C19" s="26" t="s">
        <v>37</v>
      </c>
      <c r="D19" s="27">
        <f>30/60</f>
        <v>0.5</v>
      </c>
      <c r="E19" s="28" t="s">
        <v>40</v>
      </c>
      <c r="F19" s="15" t="s">
        <v>24</v>
      </c>
      <c r="G19" s="16"/>
    </row>
    <row r="20" spans="1:15" ht="14.25" x14ac:dyDescent="0.2">
      <c r="A20" s="11" t="s">
        <v>9</v>
      </c>
      <c r="B20" s="29" t="s">
        <v>21</v>
      </c>
      <c r="C20" s="29" t="s">
        <v>42</v>
      </c>
      <c r="D20" s="30">
        <f>43/60</f>
        <v>0.71666666666666667</v>
      </c>
      <c r="E20" s="31" t="s">
        <v>23</v>
      </c>
      <c r="F20" s="15" t="s">
        <v>24</v>
      </c>
      <c r="G20" s="16"/>
    </row>
    <row r="21" spans="1:15" ht="14.25" x14ac:dyDescent="0.2">
      <c r="A21" s="11" t="s">
        <v>9</v>
      </c>
      <c r="B21" s="29" t="s">
        <v>21</v>
      </c>
      <c r="C21" s="29" t="s">
        <v>36</v>
      </c>
      <c r="D21" s="30">
        <f>23/60</f>
        <v>0.38333333333333336</v>
      </c>
      <c r="E21" s="31" t="s">
        <v>23</v>
      </c>
      <c r="F21" s="15" t="s">
        <v>24</v>
      </c>
      <c r="G21" s="16"/>
    </row>
    <row r="22" spans="1:15" ht="14.25" x14ac:dyDescent="0.2">
      <c r="A22" s="11" t="s">
        <v>9</v>
      </c>
      <c r="B22" s="29" t="s">
        <v>21</v>
      </c>
      <c r="C22" s="29" t="s">
        <v>37</v>
      </c>
      <c r="D22" s="30">
        <f>21/60</f>
        <v>0.35</v>
      </c>
      <c r="E22" s="31" t="s">
        <v>23</v>
      </c>
      <c r="F22" s="15" t="s">
        <v>24</v>
      </c>
      <c r="G22" s="16"/>
    </row>
    <row r="23" spans="1:15" ht="14.25" x14ac:dyDescent="0.2">
      <c r="A23" s="11" t="s">
        <v>9</v>
      </c>
      <c r="B23" s="32" t="s">
        <v>21</v>
      </c>
      <c r="C23" s="32" t="s">
        <v>43</v>
      </c>
      <c r="D23" s="33">
        <f>28/60</f>
        <v>0.46666666666666667</v>
      </c>
      <c r="E23" s="34" t="s">
        <v>44</v>
      </c>
      <c r="F23" s="15" t="s">
        <v>24</v>
      </c>
      <c r="G23" s="16"/>
      <c r="O23" s="7" t="s">
        <v>45</v>
      </c>
    </row>
    <row r="24" spans="1:15" ht="14.25" x14ac:dyDescent="0.2">
      <c r="A24" s="11" t="s">
        <v>9</v>
      </c>
      <c r="B24" s="32" t="s">
        <v>21</v>
      </c>
      <c r="C24" s="32" t="s">
        <v>36</v>
      </c>
      <c r="D24" s="34">
        <f>19/60</f>
        <v>0.31666666666666665</v>
      </c>
      <c r="E24" s="34" t="s">
        <v>44</v>
      </c>
      <c r="F24" s="15" t="s">
        <v>24</v>
      </c>
      <c r="G24" s="16"/>
    </row>
    <row r="25" spans="1:15" ht="14.25" x14ac:dyDescent="0.2">
      <c r="A25" s="11" t="s">
        <v>9</v>
      </c>
      <c r="B25" s="32" t="s">
        <v>21</v>
      </c>
      <c r="C25" s="32" t="s">
        <v>37</v>
      </c>
      <c r="D25" s="34">
        <f>23/60</f>
        <v>0.38333333333333336</v>
      </c>
      <c r="E25" s="34" t="s">
        <v>44</v>
      </c>
      <c r="F25" s="15" t="s">
        <v>24</v>
      </c>
      <c r="G25" s="16"/>
    </row>
    <row r="26" spans="1:15" ht="14.25" x14ac:dyDescent="0.2">
      <c r="A26" s="11" t="s">
        <v>9</v>
      </c>
      <c r="B26" s="12" t="s">
        <v>21</v>
      </c>
      <c r="C26" s="12" t="s">
        <v>46</v>
      </c>
      <c r="D26" s="14">
        <f>1+(34/60)</f>
        <v>1.5666666666666667</v>
      </c>
      <c r="E26" s="14" t="s">
        <v>47</v>
      </c>
      <c r="F26" s="28" t="s">
        <v>48</v>
      </c>
      <c r="G26" s="16"/>
    </row>
    <row r="27" spans="1:15" ht="14.25" x14ac:dyDescent="0.2">
      <c r="A27" s="11" t="s">
        <v>9</v>
      </c>
      <c r="B27" s="17" t="s">
        <v>21</v>
      </c>
      <c r="C27" s="17" t="s">
        <v>46</v>
      </c>
      <c r="D27" s="19">
        <f>58/60</f>
        <v>0.96666666666666667</v>
      </c>
      <c r="E27" s="19" t="s">
        <v>49</v>
      </c>
      <c r="F27" s="28" t="s">
        <v>48</v>
      </c>
      <c r="G27" s="16"/>
    </row>
    <row r="28" spans="1:15" ht="14.25" x14ac:dyDescent="0.2">
      <c r="A28" s="11" t="s">
        <v>9</v>
      </c>
      <c r="B28" s="20" t="s">
        <v>21</v>
      </c>
      <c r="C28" s="20" t="s">
        <v>46</v>
      </c>
      <c r="D28" s="22">
        <f>52/60</f>
        <v>0.8666666666666667</v>
      </c>
      <c r="E28" s="22" t="s">
        <v>50</v>
      </c>
      <c r="F28" s="28" t="s">
        <v>48</v>
      </c>
      <c r="G28" s="16"/>
    </row>
    <row r="29" spans="1:15" ht="14.25" x14ac:dyDescent="0.2">
      <c r="A29" s="11" t="s">
        <v>9</v>
      </c>
      <c r="B29" s="23" t="s">
        <v>21</v>
      </c>
      <c r="C29" s="23" t="s">
        <v>46</v>
      </c>
      <c r="D29" s="25">
        <f>1+(10/60)</f>
        <v>1.1666666666666667</v>
      </c>
      <c r="E29" s="25" t="s">
        <v>51</v>
      </c>
      <c r="F29" s="28" t="s">
        <v>48</v>
      </c>
      <c r="G29" s="16"/>
    </row>
    <row r="30" spans="1:15" ht="14.25" x14ac:dyDescent="0.2">
      <c r="A30" s="11" t="s">
        <v>9</v>
      </c>
      <c r="B30" s="26" t="s">
        <v>21</v>
      </c>
      <c r="C30" s="26" t="s">
        <v>46</v>
      </c>
      <c r="D30" s="28">
        <f>1+(37/60)</f>
        <v>1.6166666666666667</v>
      </c>
      <c r="E30" s="28" t="s">
        <v>23</v>
      </c>
      <c r="F30" s="28" t="s">
        <v>48</v>
      </c>
      <c r="G30" s="16"/>
    </row>
    <row r="31" spans="1:15" ht="14.25" x14ac:dyDescent="0.2">
      <c r="A31" s="11" t="s">
        <v>9</v>
      </c>
      <c r="B31" s="29" t="s">
        <v>21</v>
      </c>
      <c r="C31" s="29" t="s">
        <v>46</v>
      </c>
      <c r="D31" s="31">
        <f>1+(23/60)</f>
        <v>1.3833333333333333</v>
      </c>
      <c r="E31" s="31" t="s">
        <v>44</v>
      </c>
      <c r="F31" s="28" t="s">
        <v>48</v>
      </c>
      <c r="G31" s="16"/>
    </row>
    <row r="32" spans="1:15" ht="14.25" x14ac:dyDescent="0.2">
      <c r="A32" s="11" t="s">
        <v>9</v>
      </c>
      <c r="B32" s="32" t="s">
        <v>21</v>
      </c>
      <c r="C32" s="32" t="s">
        <v>46</v>
      </c>
      <c r="D32" s="34">
        <f>41/60</f>
        <v>0.68333333333333335</v>
      </c>
      <c r="E32" s="34" t="s">
        <v>52</v>
      </c>
      <c r="F32" s="28" t="s">
        <v>48</v>
      </c>
      <c r="G32" s="16"/>
    </row>
    <row r="33" spans="1:7" ht="14.25" x14ac:dyDescent="0.2">
      <c r="A33" s="11" t="s">
        <v>9</v>
      </c>
      <c r="B33" s="15" t="s">
        <v>21</v>
      </c>
      <c r="C33" s="15" t="s">
        <v>46</v>
      </c>
      <c r="D33" s="35">
        <f>37/60</f>
        <v>0.6166666666666667</v>
      </c>
      <c r="E33" s="35" t="s">
        <v>53</v>
      </c>
      <c r="F33" s="28" t="s">
        <v>48</v>
      </c>
      <c r="G33" s="16"/>
    </row>
    <row r="34" spans="1:7" ht="14.25" x14ac:dyDescent="0.2">
      <c r="A34" s="11" t="s">
        <v>9</v>
      </c>
      <c r="B34" s="12" t="s">
        <v>21</v>
      </c>
      <c r="C34" s="12" t="s">
        <v>46</v>
      </c>
      <c r="D34" s="14">
        <f>31/60</f>
        <v>0.51666666666666672</v>
      </c>
      <c r="E34" s="14" t="s">
        <v>54</v>
      </c>
      <c r="F34" s="28" t="s">
        <v>48</v>
      </c>
      <c r="G34" s="16"/>
    </row>
    <row r="35" spans="1:7" ht="14.25" x14ac:dyDescent="0.2">
      <c r="A35" s="11" t="s">
        <v>9</v>
      </c>
      <c r="B35" s="17" t="s">
        <v>21</v>
      </c>
      <c r="C35" s="17" t="s">
        <v>46</v>
      </c>
      <c r="D35" s="19">
        <f>34/60</f>
        <v>0.56666666666666665</v>
      </c>
      <c r="E35" s="19" t="s">
        <v>55</v>
      </c>
      <c r="F35" s="28" t="s">
        <v>48</v>
      </c>
      <c r="G35" s="16"/>
    </row>
    <row r="36" spans="1:7" ht="14.25" x14ac:dyDescent="0.2">
      <c r="A36" s="11" t="s">
        <v>9</v>
      </c>
      <c r="B36" s="20" t="s">
        <v>21</v>
      </c>
      <c r="C36" s="20" t="s">
        <v>46</v>
      </c>
      <c r="D36" s="22">
        <f>23/60</f>
        <v>0.38333333333333336</v>
      </c>
      <c r="E36" s="22" t="s">
        <v>56</v>
      </c>
      <c r="F36" s="28" t="s">
        <v>48</v>
      </c>
      <c r="G36" s="16"/>
    </row>
    <row r="37" spans="1:7" ht="14.25" x14ac:dyDescent="0.2">
      <c r="A37" s="11" t="s">
        <v>9</v>
      </c>
      <c r="B37" s="23" t="s">
        <v>21</v>
      </c>
      <c r="C37" s="23" t="s">
        <v>43</v>
      </c>
      <c r="D37" s="25">
        <f>12/60</f>
        <v>0.2</v>
      </c>
      <c r="E37" s="25" t="s">
        <v>47</v>
      </c>
      <c r="F37" s="28" t="s">
        <v>48</v>
      </c>
      <c r="G37" s="16"/>
    </row>
    <row r="38" spans="1:7" ht="14.25" x14ac:dyDescent="0.2">
      <c r="A38" s="11" t="s">
        <v>9</v>
      </c>
      <c r="B38" s="23" t="s">
        <v>21</v>
      </c>
      <c r="C38" s="25" t="s">
        <v>57</v>
      </c>
      <c r="D38" s="25">
        <f>34/60</f>
        <v>0.56666666666666665</v>
      </c>
      <c r="E38" s="25" t="s">
        <v>47</v>
      </c>
      <c r="F38" s="28" t="s">
        <v>48</v>
      </c>
      <c r="G38" s="16"/>
    </row>
    <row r="39" spans="1:7" ht="14.25" x14ac:dyDescent="0.2">
      <c r="A39" s="11" t="s">
        <v>9</v>
      </c>
      <c r="B39" s="23" t="s">
        <v>21</v>
      </c>
      <c r="C39" s="25" t="s">
        <v>36</v>
      </c>
      <c r="D39" s="25">
        <f>23/60</f>
        <v>0.38333333333333336</v>
      </c>
      <c r="E39" s="25" t="s">
        <v>47</v>
      </c>
      <c r="F39" s="28" t="s">
        <v>48</v>
      </c>
      <c r="G39" s="16"/>
    </row>
    <row r="40" spans="1:7" ht="14.25" x14ac:dyDescent="0.2">
      <c r="A40" s="11" t="s">
        <v>9</v>
      </c>
      <c r="B40" s="23" t="s">
        <v>21</v>
      </c>
      <c r="C40" s="23" t="s">
        <v>58</v>
      </c>
      <c r="D40" s="25">
        <f>22/60</f>
        <v>0.36666666666666664</v>
      </c>
      <c r="E40" s="25" t="s">
        <v>47</v>
      </c>
      <c r="F40" s="28" t="s">
        <v>48</v>
      </c>
      <c r="G40" s="16"/>
    </row>
    <row r="41" spans="1:7" ht="14.25" x14ac:dyDescent="0.2">
      <c r="A41" s="11" t="s">
        <v>9</v>
      </c>
      <c r="B41" s="23" t="s">
        <v>21</v>
      </c>
      <c r="C41" s="25" t="s">
        <v>36</v>
      </c>
      <c r="D41" s="25">
        <f>18/60</f>
        <v>0.3</v>
      </c>
      <c r="E41" s="25" t="s">
        <v>47</v>
      </c>
      <c r="F41" s="28" t="s">
        <v>48</v>
      </c>
      <c r="G41" s="16"/>
    </row>
    <row r="42" spans="1:7" ht="14.25" x14ac:dyDescent="0.2">
      <c r="A42" s="11" t="s">
        <v>9</v>
      </c>
      <c r="B42" s="23" t="s">
        <v>21</v>
      </c>
      <c r="C42" s="23" t="s">
        <v>59</v>
      </c>
      <c r="D42" s="25">
        <f>36/60</f>
        <v>0.6</v>
      </c>
      <c r="E42" s="25" t="s">
        <v>47</v>
      </c>
      <c r="F42" s="28" t="s">
        <v>48</v>
      </c>
      <c r="G42" s="16"/>
    </row>
    <row r="43" spans="1:7" ht="14.25" x14ac:dyDescent="0.2">
      <c r="A43" s="11" t="s">
        <v>9</v>
      </c>
      <c r="B43" s="26" t="s">
        <v>21</v>
      </c>
      <c r="C43" s="26" t="s">
        <v>43</v>
      </c>
      <c r="D43" s="28">
        <f>16/60</f>
        <v>0.26666666666666666</v>
      </c>
      <c r="E43" s="28" t="s">
        <v>49</v>
      </c>
      <c r="F43" s="28" t="s">
        <v>48</v>
      </c>
      <c r="G43" s="16"/>
    </row>
    <row r="44" spans="1:7" ht="14.25" x14ac:dyDescent="0.2">
      <c r="A44" s="11" t="s">
        <v>9</v>
      </c>
      <c r="B44" s="26" t="s">
        <v>21</v>
      </c>
      <c r="C44" s="28" t="s">
        <v>57</v>
      </c>
      <c r="D44" s="28">
        <f>11/60</f>
        <v>0.18333333333333332</v>
      </c>
      <c r="E44" s="28" t="s">
        <v>49</v>
      </c>
      <c r="F44" s="28" t="s">
        <v>48</v>
      </c>
      <c r="G44" s="16"/>
    </row>
    <row r="45" spans="1:7" ht="14.25" x14ac:dyDescent="0.2">
      <c r="A45" s="11" t="s">
        <v>9</v>
      </c>
      <c r="B45" s="26" t="s">
        <v>21</v>
      </c>
      <c r="C45" s="28" t="s">
        <v>60</v>
      </c>
      <c r="D45" s="28">
        <f>14/60</f>
        <v>0.23333333333333334</v>
      </c>
      <c r="E45" s="28" t="s">
        <v>49</v>
      </c>
      <c r="F45" s="28" t="s">
        <v>48</v>
      </c>
      <c r="G45" s="16"/>
    </row>
    <row r="46" spans="1:7" ht="14.25" x14ac:dyDescent="0.2">
      <c r="A46" s="11" t="s">
        <v>9</v>
      </c>
      <c r="B46" s="26" t="s">
        <v>21</v>
      </c>
      <c r="C46" s="28" t="s">
        <v>36</v>
      </c>
      <c r="D46" s="28">
        <f>23/60</f>
        <v>0.38333333333333336</v>
      </c>
      <c r="E46" s="28" t="s">
        <v>49</v>
      </c>
      <c r="F46" s="28" t="s">
        <v>48</v>
      </c>
      <c r="G46" s="16"/>
    </row>
    <row r="47" spans="1:7" ht="14.25" x14ac:dyDescent="0.2">
      <c r="A47" s="11" t="s">
        <v>9</v>
      </c>
      <c r="B47" s="26" t="s">
        <v>21</v>
      </c>
      <c r="C47" s="26" t="s">
        <v>61</v>
      </c>
      <c r="D47" s="28">
        <f>22/60</f>
        <v>0.36666666666666664</v>
      </c>
      <c r="E47" s="28" t="s">
        <v>49</v>
      </c>
      <c r="F47" s="28" t="s">
        <v>48</v>
      </c>
      <c r="G47" s="16"/>
    </row>
    <row r="48" spans="1:7" ht="14.25" x14ac:dyDescent="0.2">
      <c r="A48" s="11" t="s">
        <v>9</v>
      </c>
      <c r="B48" s="26" t="s">
        <v>21</v>
      </c>
      <c r="C48" s="28" t="s">
        <v>36</v>
      </c>
      <c r="D48" s="28">
        <f>14/60</f>
        <v>0.23333333333333334</v>
      </c>
      <c r="E48" s="28" t="s">
        <v>49</v>
      </c>
      <c r="F48" s="28" t="s">
        <v>48</v>
      </c>
      <c r="G48" s="16"/>
    </row>
    <row r="49" spans="1:7" ht="14.25" x14ac:dyDescent="0.2">
      <c r="A49" s="11" t="s">
        <v>9</v>
      </c>
      <c r="B49" s="26" t="s">
        <v>21</v>
      </c>
      <c r="C49" s="26" t="s">
        <v>59</v>
      </c>
      <c r="D49" s="28">
        <f>17/60</f>
        <v>0.28333333333333333</v>
      </c>
      <c r="E49" s="28" t="s">
        <v>49</v>
      </c>
      <c r="F49" s="28" t="s">
        <v>48</v>
      </c>
      <c r="G49" s="16"/>
    </row>
    <row r="50" spans="1:7" ht="14.25" x14ac:dyDescent="0.2">
      <c r="A50" s="11" t="s">
        <v>9</v>
      </c>
      <c r="B50" s="29" t="s">
        <v>21</v>
      </c>
      <c r="C50" s="29" t="s">
        <v>43</v>
      </c>
      <c r="D50" s="31">
        <f>13/60</f>
        <v>0.21666666666666667</v>
      </c>
      <c r="E50" s="31" t="s">
        <v>50</v>
      </c>
      <c r="F50" s="28" t="s">
        <v>48</v>
      </c>
      <c r="G50" s="16"/>
    </row>
    <row r="51" spans="1:7" ht="14.25" x14ac:dyDescent="0.2">
      <c r="A51" s="11" t="s">
        <v>9</v>
      </c>
      <c r="B51" s="29" t="s">
        <v>21</v>
      </c>
      <c r="C51" s="31" t="s">
        <v>57</v>
      </c>
      <c r="D51" s="31">
        <f>12/60</f>
        <v>0.2</v>
      </c>
      <c r="E51" s="31" t="s">
        <v>50</v>
      </c>
      <c r="F51" s="28" t="s">
        <v>48</v>
      </c>
      <c r="G51" s="16"/>
    </row>
    <row r="52" spans="1:7" ht="14.25" x14ac:dyDescent="0.2">
      <c r="A52" s="11" t="s">
        <v>9</v>
      </c>
      <c r="B52" s="29" t="s">
        <v>21</v>
      </c>
      <c r="C52" s="31" t="s">
        <v>62</v>
      </c>
      <c r="D52" s="31">
        <f>25/60</f>
        <v>0.41666666666666669</v>
      </c>
      <c r="E52" s="31" t="s">
        <v>50</v>
      </c>
      <c r="F52" s="28" t="s">
        <v>48</v>
      </c>
      <c r="G52" s="16"/>
    </row>
    <row r="53" spans="1:7" ht="14.25" x14ac:dyDescent="0.2">
      <c r="A53" s="11" t="s">
        <v>9</v>
      </c>
      <c r="B53" s="29" t="s">
        <v>21</v>
      </c>
      <c r="C53" s="31" t="s">
        <v>37</v>
      </c>
      <c r="D53" s="31">
        <f>28/60</f>
        <v>0.46666666666666667</v>
      </c>
      <c r="E53" s="31" t="s">
        <v>50</v>
      </c>
      <c r="F53" s="28" t="s">
        <v>48</v>
      </c>
      <c r="G53" s="16"/>
    </row>
    <row r="54" spans="1:7" ht="14.25" x14ac:dyDescent="0.2">
      <c r="A54" s="11" t="s">
        <v>9</v>
      </c>
      <c r="B54" s="32" t="s">
        <v>21</v>
      </c>
      <c r="C54" s="32" t="s">
        <v>43</v>
      </c>
      <c r="D54" s="34">
        <f>21/60</f>
        <v>0.35</v>
      </c>
      <c r="E54" s="34" t="s">
        <v>40</v>
      </c>
      <c r="F54" s="28" t="s">
        <v>48</v>
      </c>
      <c r="G54" s="16"/>
    </row>
    <row r="55" spans="1:7" ht="14.25" x14ac:dyDescent="0.2">
      <c r="A55" s="11" t="s">
        <v>9</v>
      </c>
      <c r="B55" s="32" t="s">
        <v>21</v>
      </c>
      <c r="C55" s="34" t="s">
        <v>57</v>
      </c>
      <c r="D55" s="34">
        <f>8/60</f>
        <v>0.13333333333333333</v>
      </c>
      <c r="E55" s="34" t="s">
        <v>40</v>
      </c>
      <c r="F55" s="28" t="s">
        <v>48</v>
      </c>
      <c r="G55" s="16"/>
    </row>
    <row r="56" spans="1:7" ht="14.25" x14ac:dyDescent="0.2">
      <c r="A56" s="11" t="s">
        <v>9</v>
      </c>
      <c r="B56" s="32" t="s">
        <v>21</v>
      </c>
      <c r="C56" s="34" t="s">
        <v>60</v>
      </c>
      <c r="D56" s="34">
        <f>52/60</f>
        <v>0.8666666666666667</v>
      </c>
      <c r="E56" s="34" t="s">
        <v>40</v>
      </c>
      <c r="F56" s="28" t="s">
        <v>48</v>
      </c>
      <c r="G56" s="16"/>
    </row>
    <row r="57" spans="1:7" ht="14.25" x14ac:dyDescent="0.2">
      <c r="A57" s="11" t="s">
        <v>9</v>
      </c>
      <c r="B57" s="32" t="s">
        <v>21</v>
      </c>
      <c r="C57" s="34" t="s">
        <v>62</v>
      </c>
      <c r="D57" s="34">
        <f>14/60</f>
        <v>0.23333333333333334</v>
      </c>
      <c r="E57" s="34" t="s">
        <v>40</v>
      </c>
      <c r="F57" s="28" t="s">
        <v>48</v>
      </c>
      <c r="G57" s="16"/>
    </row>
    <row r="58" spans="1:7" ht="14.25" x14ac:dyDescent="0.2">
      <c r="A58" s="11" t="s">
        <v>9</v>
      </c>
      <c r="B58" s="32" t="s">
        <v>21</v>
      </c>
      <c r="C58" s="34" t="s">
        <v>63</v>
      </c>
      <c r="D58" s="34">
        <f>29/60</f>
        <v>0.48333333333333334</v>
      </c>
      <c r="E58" s="34" t="s">
        <v>40</v>
      </c>
      <c r="F58" s="28" t="s">
        <v>48</v>
      </c>
      <c r="G58" s="16"/>
    </row>
    <row r="59" spans="1:7" ht="14.25" x14ac:dyDescent="0.2">
      <c r="A59" s="11" t="s">
        <v>9</v>
      </c>
      <c r="B59" s="32" t="s">
        <v>21</v>
      </c>
      <c r="C59" s="34" t="s">
        <v>41</v>
      </c>
      <c r="D59" s="34">
        <f>12/60</f>
        <v>0.2</v>
      </c>
      <c r="E59" s="34" t="s">
        <v>40</v>
      </c>
      <c r="F59" s="28" t="s">
        <v>48</v>
      </c>
      <c r="G59" s="16"/>
    </row>
    <row r="60" spans="1:7" ht="14.25" x14ac:dyDescent="0.2">
      <c r="A60" s="11" t="s">
        <v>9</v>
      </c>
      <c r="B60" s="32" t="s">
        <v>21</v>
      </c>
      <c r="C60" s="34" t="s">
        <v>59</v>
      </c>
      <c r="D60" s="34">
        <f>19/60</f>
        <v>0.31666666666666665</v>
      </c>
      <c r="E60" s="34" t="s">
        <v>40</v>
      </c>
      <c r="F60" s="28" t="s">
        <v>48</v>
      </c>
      <c r="G60" s="16"/>
    </row>
    <row r="61" spans="1:7" ht="14.25" x14ac:dyDescent="0.2">
      <c r="A61" s="11" t="s">
        <v>9</v>
      </c>
      <c r="B61" s="12" t="s">
        <v>21</v>
      </c>
      <c r="C61" s="12" t="s">
        <v>43</v>
      </c>
      <c r="D61" s="14">
        <f>18/60</f>
        <v>0.3</v>
      </c>
      <c r="E61" s="14" t="s">
        <v>51</v>
      </c>
      <c r="F61" s="28" t="s">
        <v>48</v>
      </c>
      <c r="G61" s="16"/>
    </row>
    <row r="62" spans="1:7" ht="14.25" x14ac:dyDescent="0.2">
      <c r="A62" s="11" t="s">
        <v>9</v>
      </c>
      <c r="B62" s="12" t="s">
        <v>21</v>
      </c>
      <c r="C62" s="14" t="s">
        <v>57</v>
      </c>
      <c r="D62" s="14">
        <f>40/60</f>
        <v>0.66666666666666663</v>
      </c>
      <c r="E62" s="14" t="s">
        <v>51</v>
      </c>
      <c r="F62" s="28" t="s">
        <v>48</v>
      </c>
      <c r="G62" s="16"/>
    </row>
    <row r="63" spans="1:7" ht="14.25" x14ac:dyDescent="0.2">
      <c r="A63" s="11" t="s">
        <v>9</v>
      </c>
      <c r="B63" s="12" t="s">
        <v>21</v>
      </c>
      <c r="C63" s="14" t="s">
        <v>41</v>
      </c>
      <c r="D63" s="14">
        <f>90/60</f>
        <v>1.5</v>
      </c>
      <c r="E63" s="14" t="s">
        <v>51</v>
      </c>
      <c r="F63" s="28" t="s">
        <v>48</v>
      </c>
      <c r="G63" s="16"/>
    </row>
    <row r="64" spans="1:7" ht="14.25" x14ac:dyDescent="0.2">
      <c r="A64" s="11" t="s">
        <v>9</v>
      </c>
      <c r="B64" s="12" t="s">
        <v>21</v>
      </c>
      <c r="C64" s="14" t="s">
        <v>61</v>
      </c>
      <c r="D64" s="14">
        <f>20/60</f>
        <v>0.33333333333333331</v>
      </c>
      <c r="E64" s="14" t="s">
        <v>51</v>
      </c>
      <c r="F64" s="28" t="s">
        <v>48</v>
      </c>
      <c r="G64" s="16"/>
    </row>
    <row r="65" spans="1:7" ht="14.25" x14ac:dyDescent="0.2">
      <c r="A65" s="11" t="s">
        <v>9</v>
      </c>
      <c r="B65" s="12" t="s">
        <v>21</v>
      </c>
      <c r="C65" s="14" t="s">
        <v>64</v>
      </c>
      <c r="D65" s="14">
        <f>90/60</f>
        <v>1.5</v>
      </c>
      <c r="E65" s="14" t="s">
        <v>51</v>
      </c>
      <c r="F65" s="28" t="s">
        <v>48</v>
      </c>
      <c r="G65" s="16"/>
    </row>
    <row r="66" spans="1:7" ht="14.25" x14ac:dyDescent="0.2">
      <c r="A66" s="11" t="s">
        <v>9</v>
      </c>
      <c r="B66" s="12" t="s">
        <v>21</v>
      </c>
      <c r="C66" s="14" t="s">
        <v>59</v>
      </c>
      <c r="D66" s="14">
        <f>43/60</f>
        <v>0.71666666666666667</v>
      </c>
      <c r="E66" s="14" t="s">
        <v>51</v>
      </c>
      <c r="F66" s="28" t="s">
        <v>48</v>
      </c>
      <c r="G66" s="16"/>
    </row>
    <row r="67" spans="1:7" ht="14.25" x14ac:dyDescent="0.2">
      <c r="A67" s="11" t="s">
        <v>9</v>
      </c>
      <c r="B67" s="17" t="s">
        <v>21</v>
      </c>
      <c r="C67" s="17" t="s">
        <v>43</v>
      </c>
      <c r="D67" s="19">
        <f>17/60</f>
        <v>0.28333333333333333</v>
      </c>
      <c r="E67" s="19" t="s">
        <v>23</v>
      </c>
      <c r="F67" s="28" t="s">
        <v>48</v>
      </c>
      <c r="G67" s="16"/>
    </row>
    <row r="68" spans="1:7" ht="14.25" x14ac:dyDescent="0.2">
      <c r="A68" s="11" t="s">
        <v>9</v>
      </c>
      <c r="B68" s="17" t="s">
        <v>21</v>
      </c>
      <c r="C68" s="19" t="s">
        <v>57</v>
      </c>
      <c r="D68" s="19">
        <f>12/60</f>
        <v>0.2</v>
      </c>
      <c r="E68" s="19" t="s">
        <v>23</v>
      </c>
      <c r="F68" s="28" t="s">
        <v>48</v>
      </c>
      <c r="G68" s="16"/>
    </row>
    <row r="69" spans="1:7" ht="14.25" x14ac:dyDescent="0.2">
      <c r="A69" s="11" t="s">
        <v>9</v>
      </c>
      <c r="B69" s="17" t="s">
        <v>21</v>
      </c>
      <c r="C69" s="19" t="s">
        <v>65</v>
      </c>
      <c r="D69" s="19">
        <f>1+(59/60)</f>
        <v>1.9833333333333334</v>
      </c>
      <c r="E69" s="19" t="s">
        <v>23</v>
      </c>
      <c r="F69" s="28" t="s">
        <v>48</v>
      </c>
      <c r="G69" s="16"/>
    </row>
    <row r="70" spans="1:7" ht="14.25" x14ac:dyDescent="0.2">
      <c r="A70" s="11" t="s">
        <v>9</v>
      </c>
      <c r="B70" s="17" t="s">
        <v>21</v>
      </c>
      <c r="C70" s="19" t="s">
        <v>41</v>
      </c>
      <c r="D70" s="19">
        <f>13/60</f>
        <v>0.21666666666666667</v>
      </c>
      <c r="E70" s="19" t="s">
        <v>23</v>
      </c>
      <c r="F70" s="28" t="s">
        <v>48</v>
      </c>
      <c r="G70" s="16"/>
    </row>
    <row r="71" spans="1:7" ht="14.25" x14ac:dyDescent="0.2">
      <c r="A71" s="11" t="s">
        <v>9</v>
      </c>
      <c r="B71" s="17" t="s">
        <v>21</v>
      </c>
      <c r="C71" s="19" t="s">
        <v>66</v>
      </c>
      <c r="D71" s="19">
        <f>24/60</f>
        <v>0.4</v>
      </c>
      <c r="E71" s="19" t="s">
        <v>23</v>
      </c>
      <c r="F71" s="28" t="s">
        <v>48</v>
      </c>
      <c r="G71" s="16"/>
    </row>
    <row r="72" spans="1:7" ht="14.25" x14ac:dyDescent="0.2">
      <c r="A72" s="11" t="s">
        <v>9</v>
      </c>
      <c r="B72" s="17" t="s">
        <v>21</v>
      </c>
      <c r="C72" s="19" t="s">
        <v>67</v>
      </c>
      <c r="D72" s="19">
        <f>5+(42/60)</f>
        <v>5.7</v>
      </c>
      <c r="E72" s="19" t="s">
        <v>23</v>
      </c>
      <c r="F72" s="28" t="s">
        <v>48</v>
      </c>
      <c r="G72" s="16" t="s">
        <v>68</v>
      </c>
    </row>
    <row r="73" spans="1:7" ht="14.25" x14ac:dyDescent="0.2">
      <c r="A73" s="11" t="s">
        <v>9</v>
      </c>
      <c r="B73" s="17" t="s">
        <v>21</v>
      </c>
      <c r="C73" s="19" t="s">
        <v>69</v>
      </c>
      <c r="D73" s="19">
        <f>55/60</f>
        <v>0.91666666666666663</v>
      </c>
      <c r="E73" s="19" t="s">
        <v>23</v>
      </c>
      <c r="F73" s="28" t="s">
        <v>48</v>
      </c>
      <c r="G73" s="16"/>
    </row>
    <row r="74" spans="1:7" ht="14.25" x14ac:dyDescent="0.2">
      <c r="A74" s="11" t="s">
        <v>9</v>
      </c>
      <c r="B74" s="20" t="s">
        <v>21</v>
      </c>
      <c r="C74" s="22" t="s">
        <v>43</v>
      </c>
      <c r="D74" s="22">
        <f>19/60</f>
        <v>0.31666666666666665</v>
      </c>
      <c r="E74" s="22" t="s">
        <v>70</v>
      </c>
      <c r="F74" s="28" t="s">
        <v>48</v>
      </c>
      <c r="G74" s="16"/>
    </row>
    <row r="75" spans="1:7" ht="14.25" x14ac:dyDescent="0.2">
      <c r="A75" s="11" t="s">
        <v>9</v>
      </c>
      <c r="B75" s="20" t="s">
        <v>21</v>
      </c>
      <c r="C75" s="22" t="s">
        <v>57</v>
      </c>
      <c r="D75" s="22">
        <f>19/60</f>
        <v>0.31666666666666665</v>
      </c>
      <c r="E75" s="22" t="s">
        <v>70</v>
      </c>
      <c r="F75" s="28" t="s">
        <v>48</v>
      </c>
      <c r="G75" s="16"/>
    </row>
    <row r="76" spans="1:7" ht="14.25" x14ac:dyDescent="0.2">
      <c r="A76" s="11" t="s">
        <v>9</v>
      </c>
      <c r="B76" s="20" t="s">
        <v>21</v>
      </c>
      <c r="C76" s="22" t="s">
        <v>71</v>
      </c>
      <c r="D76" s="22">
        <f>1+(53/60)</f>
        <v>1.8833333333333333</v>
      </c>
      <c r="E76" s="22" t="s">
        <v>70</v>
      </c>
      <c r="F76" s="28" t="s">
        <v>48</v>
      </c>
      <c r="G76" s="16"/>
    </row>
    <row r="77" spans="1:7" ht="14.25" x14ac:dyDescent="0.2">
      <c r="A77" s="11" t="s">
        <v>9</v>
      </c>
      <c r="B77" s="20" t="s">
        <v>21</v>
      </c>
      <c r="C77" s="22" t="s">
        <v>41</v>
      </c>
      <c r="D77" s="22">
        <f>23/60</f>
        <v>0.38333333333333336</v>
      </c>
      <c r="E77" s="22" t="s">
        <v>70</v>
      </c>
      <c r="F77" s="28" t="s">
        <v>48</v>
      </c>
      <c r="G77" s="16"/>
    </row>
    <row r="78" spans="1:7" ht="14.25" x14ac:dyDescent="0.2">
      <c r="A78" s="11" t="s">
        <v>9</v>
      </c>
      <c r="B78" s="20" t="s">
        <v>21</v>
      </c>
      <c r="C78" s="22" t="s">
        <v>37</v>
      </c>
      <c r="D78" s="22">
        <f>26/60</f>
        <v>0.43333333333333335</v>
      </c>
      <c r="E78" s="22" t="s">
        <v>70</v>
      </c>
      <c r="F78" s="28" t="s">
        <v>48</v>
      </c>
      <c r="G78" s="16"/>
    </row>
    <row r="79" spans="1:7" ht="14.25" x14ac:dyDescent="0.2">
      <c r="A79" s="11" t="s">
        <v>9</v>
      </c>
      <c r="B79" s="23" t="s">
        <v>21</v>
      </c>
      <c r="C79" s="25" t="s">
        <v>43</v>
      </c>
      <c r="D79" s="25">
        <f>13/60</f>
        <v>0.21666666666666667</v>
      </c>
      <c r="E79" s="25" t="s">
        <v>52</v>
      </c>
      <c r="F79" s="28" t="s">
        <v>48</v>
      </c>
      <c r="G79" s="16"/>
    </row>
    <row r="80" spans="1:7" ht="14.25" x14ac:dyDescent="0.2">
      <c r="A80" s="11" t="s">
        <v>9</v>
      </c>
      <c r="B80" s="23" t="s">
        <v>21</v>
      </c>
      <c r="C80" s="25" t="s">
        <v>65</v>
      </c>
      <c r="D80" s="25">
        <f>22/60</f>
        <v>0.36666666666666664</v>
      </c>
      <c r="E80" s="25" t="s">
        <v>52</v>
      </c>
      <c r="F80" s="28" t="s">
        <v>48</v>
      </c>
      <c r="G80" s="16"/>
    </row>
    <row r="81" spans="1:7" ht="14.25" x14ac:dyDescent="0.2">
      <c r="A81" s="11" t="s">
        <v>9</v>
      </c>
      <c r="B81" s="23" t="s">
        <v>21</v>
      </c>
      <c r="C81" s="25" t="s">
        <v>72</v>
      </c>
      <c r="D81" s="25">
        <f>21/60</f>
        <v>0.35</v>
      </c>
      <c r="E81" s="25" t="s">
        <v>52</v>
      </c>
      <c r="F81" s="28" t="s">
        <v>48</v>
      </c>
      <c r="G81" s="16"/>
    </row>
    <row r="82" spans="1:7" ht="14.25" x14ac:dyDescent="0.2">
      <c r="A82" s="11" t="s">
        <v>9</v>
      </c>
      <c r="B82" s="23" t="s">
        <v>21</v>
      </c>
      <c r="C82" s="25" t="s">
        <v>73</v>
      </c>
      <c r="D82" s="25">
        <f>31/60</f>
        <v>0.51666666666666672</v>
      </c>
      <c r="E82" s="25" t="s">
        <v>52</v>
      </c>
      <c r="F82" s="28" t="s">
        <v>48</v>
      </c>
      <c r="G82" s="16"/>
    </row>
    <row r="83" spans="1:7" ht="14.25" x14ac:dyDescent="0.2">
      <c r="A83" s="11" t="s">
        <v>9</v>
      </c>
      <c r="B83" s="23" t="s">
        <v>21</v>
      </c>
      <c r="C83" s="25" t="s">
        <v>36</v>
      </c>
      <c r="D83" s="25">
        <f>14/60</f>
        <v>0.23333333333333334</v>
      </c>
      <c r="E83" s="25" t="s">
        <v>52</v>
      </c>
      <c r="F83" s="28" t="s">
        <v>48</v>
      </c>
      <c r="G83" s="16"/>
    </row>
    <row r="84" spans="1:7" ht="14.25" x14ac:dyDescent="0.2">
      <c r="A84" s="11" t="s">
        <v>9</v>
      </c>
      <c r="B84" s="23" t="s">
        <v>21</v>
      </c>
      <c r="C84" s="25" t="s">
        <v>74</v>
      </c>
      <c r="D84" s="25">
        <f>42/60</f>
        <v>0.7</v>
      </c>
      <c r="E84" s="25" t="s">
        <v>52</v>
      </c>
      <c r="F84" s="28" t="s">
        <v>48</v>
      </c>
      <c r="G84" s="16" t="s">
        <v>75</v>
      </c>
    </row>
    <row r="85" spans="1:7" ht="14.25" x14ac:dyDescent="0.2">
      <c r="A85" s="11" t="s">
        <v>9</v>
      </c>
      <c r="B85" s="26" t="s">
        <v>21</v>
      </c>
      <c r="C85" s="28" t="s">
        <v>76</v>
      </c>
      <c r="D85" s="28">
        <f>12/60</f>
        <v>0.2</v>
      </c>
      <c r="E85" s="28" t="s">
        <v>53</v>
      </c>
      <c r="F85" s="28" t="s">
        <v>48</v>
      </c>
      <c r="G85" s="16"/>
    </row>
    <row r="86" spans="1:7" ht="14.25" x14ac:dyDescent="0.2">
      <c r="A86" s="11" t="s">
        <v>9</v>
      </c>
      <c r="B86" s="26" t="s">
        <v>21</v>
      </c>
      <c r="C86" s="28" t="s">
        <v>57</v>
      </c>
      <c r="D86" s="28">
        <v>0.9</v>
      </c>
      <c r="E86" s="28" t="s">
        <v>53</v>
      </c>
      <c r="F86" s="28" t="s">
        <v>48</v>
      </c>
      <c r="G86" s="16"/>
    </row>
    <row r="87" spans="1:7" ht="14.25" x14ac:dyDescent="0.2">
      <c r="A87" s="11" t="s">
        <v>9</v>
      </c>
      <c r="B87" s="26" t="s">
        <v>21</v>
      </c>
      <c r="C87" s="28" t="s">
        <v>36</v>
      </c>
      <c r="D87" s="28">
        <f>13/60</f>
        <v>0.21666666666666667</v>
      </c>
      <c r="E87" s="28" t="s">
        <v>53</v>
      </c>
      <c r="F87" s="28" t="s">
        <v>48</v>
      </c>
      <c r="G87" s="16"/>
    </row>
    <row r="88" spans="1:7" ht="14.25" x14ac:dyDescent="0.2">
      <c r="A88" s="11" t="s">
        <v>9</v>
      </c>
      <c r="B88" s="26" t="s">
        <v>21</v>
      </c>
      <c r="C88" s="28" t="s">
        <v>77</v>
      </c>
      <c r="D88" s="28">
        <f>25/60</f>
        <v>0.41666666666666669</v>
      </c>
      <c r="E88" s="28" t="s">
        <v>53</v>
      </c>
      <c r="F88" s="28" t="s">
        <v>48</v>
      </c>
      <c r="G88" s="16"/>
    </row>
    <row r="89" spans="1:7" ht="14.25" x14ac:dyDescent="0.2">
      <c r="A89" s="11" t="s">
        <v>9</v>
      </c>
      <c r="B89" s="29" t="s">
        <v>21</v>
      </c>
      <c r="C89" s="31" t="s">
        <v>57</v>
      </c>
      <c r="D89" s="31">
        <f>17/60</f>
        <v>0.28333333333333333</v>
      </c>
      <c r="E89" s="31" t="s">
        <v>54</v>
      </c>
      <c r="F89" s="28" t="s">
        <v>48</v>
      </c>
      <c r="G89" s="16"/>
    </row>
    <row r="90" spans="1:7" ht="14.25" x14ac:dyDescent="0.2">
      <c r="A90" s="11" t="s">
        <v>9</v>
      </c>
      <c r="B90" s="29" t="s">
        <v>21</v>
      </c>
      <c r="C90" s="31" t="s">
        <v>41</v>
      </c>
      <c r="D90" s="31">
        <f>11/60</f>
        <v>0.18333333333333332</v>
      </c>
      <c r="E90" s="31" t="s">
        <v>54</v>
      </c>
      <c r="F90" s="28" t="s">
        <v>48</v>
      </c>
      <c r="G90" s="16"/>
    </row>
    <row r="91" spans="1:7" ht="14.25" x14ac:dyDescent="0.2">
      <c r="A91" s="11" t="s">
        <v>9</v>
      </c>
      <c r="B91" s="29" t="s">
        <v>21</v>
      </c>
      <c r="C91" s="31" t="s">
        <v>37</v>
      </c>
      <c r="D91" s="31">
        <f>14/60</f>
        <v>0.23333333333333334</v>
      </c>
      <c r="E91" s="31" t="s">
        <v>54</v>
      </c>
      <c r="F91" s="28" t="s">
        <v>48</v>
      </c>
      <c r="G91" s="16"/>
    </row>
    <row r="92" spans="1:7" ht="14.25" x14ac:dyDescent="0.2">
      <c r="A92" s="11" t="s">
        <v>9</v>
      </c>
      <c r="B92" s="32" t="s">
        <v>21</v>
      </c>
      <c r="C92" s="32" t="s">
        <v>43</v>
      </c>
      <c r="D92" s="34">
        <f>14/60</f>
        <v>0.23333333333333334</v>
      </c>
      <c r="E92" s="34" t="s">
        <v>55</v>
      </c>
      <c r="F92" s="28" t="s">
        <v>48</v>
      </c>
      <c r="G92" s="16"/>
    </row>
    <row r="93" spans="1:7" ht="14.25" x14ac:dyDescent="0.2">
      <c r="A93" s="11" t="s">
        <v>9</v>
      </c>
      <c r="B93" s="32" t="s">
        <v>21</v>
      </c>
      <c r="C93" s="34" t="s">
        <v>41</v>
      </c>
      <c r="D93" s="34">
        <f>12/60</f>
        <v>0.2</v>
      </c>
      <c r="E93" s="34" t="s">
        <v>55</v>
      </c>
      <c r="F93" s="28" t="s">
        <v>48</v>
      </c>
      <c r="G93" s="16"/>
    </row>
    <row r="94" spans="1:7" ht="14.25" x14ac:dyDescent="0.2">
      <c r="A94" s="11" t="s">
        <v>9</v>
      </c>
      <c r="B94" s="32" t="s">
        <v>21</v>
      </c>
      <c r="C94" s="34" t="s">
        <v>57</v>
      </c>
      <c r="D94" s="34">
        <f>12/60</f>
        <v>0.2</v>
      </c>
      <c r="E94" s="34" t="s">
        <v>55</v>
      </c>
      <c r="F94" s="28" t="s">
        <v>48</v>
      </c>
      <c r="G94" s="16"/>
    </row>
    <row r="95" spans="1:7" ht="14.25" x14ac:dyDescent="0.2">
      <c r="A95" s="11" t="s">
        <v>9</v>
      </c>
      <c r="B95" s="32" t="s">
        <v>21</v>
      </c>
      <c r="C95" s="34" t="s">
        <v>78</v>
      </c>
      <c r="D95" s="34">
        <f>21/60</f>
        <v>0.35</v>
      </c>
      <c r="E95" s="34" t="s">
        <v>55</v>
      </c>
      <c r="F95" s="28" t="s">
        <v>48</v>
      </c>
      <c r="G95" s="16"/>
    </row>
    <row r="96" spans="1:7" ht="14.25" x14ac:dyDescent="0.2">
      <c r="A96" s="11" t="s">
        <v>9</v>
      </c>
      <c r="B96" s="15" t="s">
        <v>21</v>
      </c>
      <c r="C96" s="35" t="s">
        <v>79</v>
      </c>
      <c r="D96" s="35">
        <f>25/60</f>
        <v>0.41666666666666669</v>
      </c>
      <c r="E96" s="35" t="s">
        <v>80</v>
      </c>
      <c r="F96" s="28" t="s">
        <v>48</v>
      </c>
      <c r="G96" s="16"/>
    </row>
    <row r="97" spans="1:7" ht="14.25" x14ac:dyDescent="0.2">
      <c r="A97" s="11" t="s">
        <v>9</v>
      </c>
      <c r="B97" s="15" t="s">
        <v>21</v>
      </c>
      <c r="C97" s="35" t="s">
        <v>41</v>
      </c>
      <c r="D97" s="35">
        <f>9/60</f>
        <v>0.15</v>
      </c>
      <c r="E97" s="35" t="s">
        <v>80</v>
      </c>
      <c r="F97" s="28" t="s">
        <v>48</v>
      </c>
      <c r="G97" s="16"/>
    </row>
    <row r="98" spans="1:7" ht="14.25" x14ac:dyDescent="0.2">
      <c r="A98" s="11" t="s">
        <v>9</v>
      </c>
      <c r="B98" s="15" t="s">
        <v>21</v>
      </c>
      <c r="C98" s="35" t="s">
        <v>37</v>
      </c>
      <c r="D98" s="35">
        <f>48/60</f>
        <v>0.8</v>
      </c>
      <c r="E98" s="35" t="s">
        <v>80</v>
      </c>
      <c r="F98" s="28" t="s">
        <v>48</v>
      </c>
      <c r="G98" s="16"/>
    </row>
    <row r="99" spans="1:7" ht="14.25" x14ac:dyDescent="0.2">
      <c r="A99" s="11" t="s">
        <v>9</v>
      </c>
      <c r="B99" s="12" t="s">
        <v>21</v>
      </c>
      <c r="C99" s="14" t="s">
        <v>81</v>
      </c>
      <c r="D99" s="14">
        <f>3+(16/60)</f>
        <v>3.2666666666666666</v>
      </c>
      <c r="E99" s="14" t="s">
        <v>82</v>
      </c>
      <c r="F99" s="14" t="s">
        <v>82</v>
      </c>
      <c r="G99" s="16"/>
    </row>
    <row r="100" spans="1:7" ht="14.25" x14ac:dyDescent="0.2">
      <c r="A100" s="11" t="s">
        <v>9</v>
      </c>
      <c r="B100" s="36" t="s">
        <v>82</v>
      </c>
      <c r="C100" s="37" t="s">
        <v>83</v>
      </c>
      <c r="D100" s="36">
        <v>46.26</v>
      </c>
      <c r="E100" s="36" t="s">
        <v>82</v>
      </c>
      <c r="F100" s="36" t="s">
        <v>84</v>
      </c>
      <c r="G100" s="16" t="s">
        <v>85</v>
      </c>
    </row>
    <row r="101" spans="1:7" ht="14.25" x14ac:dyDescent="0.2">
      <c r="A101" s="11" t="s">
        <v>9</v>
      </c>
      <c r="B101" s="12" t="s">
        <v>21</v>
      </c>
      <c r="C101" s="38" t="s">
        <v>86</v>
      </c>
      <c r="D101" s="14">
        <v>1.21</v>
      </c>
      <c r="E101" s="14" t="s">
        <v>87</v>
      </c>
      <c r="F101" s="25" t="s">
        <v>88</v>
      </c>
      <c r="G101" s="44" t="s">
        <v>89</v>
      </c>
    </row>
    <row r="102" spans="1:7" ht="14.25" x14ac:dyDescent="0.2">
      <c r="A102" s="11" t="s">
        <v>9</v>
      </c>
      <c r="B102" s="12" t="s">
        <v>21</v>
      </c>
      <c r="C102" s="14" t="s">
        <v>41</v>
      </c>
      <c r="D102" s="14">
        <v>0.13</v>
      </c>
      <c r="E102" s="14" t="s">
        <v>87</v>
      </c>
      <c r="F102" s="25" t="s">
        <v>88</v>
      </c>
      <c r="G102" s="45"/>
    </row>
    <row r="103" spans="1:7" ht="14.25" x14ac:dyDescent="0.2">
      <c r="A103" s="11" t="s">
        <v>9</v>
      </c>
      <c r="B103" s="12" t="s">
        <v>21</v>
      </c>
      <c r="C103" s="14" t="s">
        <v>37</v>
      </c>
      <c r="D103" s="14">
        <v>0.56000000000000005</v>
      </c>
      <c r="E103" s="14" t="s">
        <v>87</v>
      </c>
      <c r="F103" s="25" t="s">
        <v>88</v>
      </c>
      <c r="G103" s="45"/>
    </row>
    <row r="104" spans="1:7" ht="14.25" x14ac:dyDescent="0.2">
      <c r="A104" s="39"/>
      <c r="B104" s="40"/>
      <c r="C104" s="41"/>
      <c r="D104" s="41"/>
      <c r="E104" s="41"/>
      <c r="F104" s="41"/>
      <c r="G104" s="16"/>
    </row>
    <row r="105" spans="1:7" ht="12.75" x14ac:dyDescent="0.2">
      <c r="A105" s="39"/>
      <c r="B105" s="41"/>
      <c r="C105" s="41"/>
      <c r="D105" s="41"/>
      <c r="E105" s="41"/>
      <c r="F105" s="41"/>
      <c r="G105" s="16"/>
    </row>
    <row r="106" spans="1:7" ht="12.75" x14ac:dyDescent="0.2">
      <c r="A106" s="39"/>
      <c r="B106" s="41"/>
      <c r="C106" s="41"/>
      <c r="D106" s="41"/>
      <c r="E106" s="41"/>
      <c r="F106" s="41"/>
      <c r="G106" s="16"/>
    </row>
    <row r="107" spans="1:7" ht="12.75" x14ac:dyDescent="0.2">
      <c r="A107" s="39"/>
      <c r="B107" s="41"/>
      <c r="C107" s="41"/>
      <c r="D107" s="41"/>
      <c r="E107" s="41"/>
      <c r="F107" s="41"/>
      <c r="G107" s="16"/>
    </row>
    <row r="108" spans="1:7" ht="12.75" x14ac:dyDescent="0.2">
      <c r="A108" s="39"/>
      <c r="B108" s="41"/>
      <c r="C108" s="41"/>
      <c r="D108" s="41"/>
      <c r="E108" s="41"/>
      <c r="F108" s="41"/>
      <c r="G108" s="16"/>
    </row>
    <row r="109" spans="1:7" ht="12.75" x14ac:dyDescent="0.2">
      <c r="A109" s="39"/>
      <c r="B109" s="41"/>
      <c r="C109" s="41"/>
      <c r="D109" s="41"/>
      <c r="E109" s="41"/>
      <c r="F109" s="41"/>
      <c r="G109" s="16"/>
    </row>
    <row r="110" spans="1:7" ht="12.75" x14ac:dyDescent="0.2">
      <c r="A110" s="39"/>
      <c r="B110" s="41"/>
      <c r="C110" s="41"/>
      <c r="D110" s="41"/>
      <c r="E110" s="41"/>
      <c r="F110" s="41"/>
      <c r="G110" s="16"/>
    </row>
    <row r="111" spans="1:7" ht="12.75" x14ac:dyDescent="0.2">
      <c r="A111" s="39"/>
      <c r="B111" s="41"/>
      <c r="C111" s="41"/>
      <c r="D111" s="41"/>
      <c r="E111" s="41"/>
      <c r="F111" s="41"/>
      <c r="G111" s="16"/>
    </row>
    <row r="112" spans="1:7" ht="12.75" x14ac:dyDescent="0.2">
      <c r="A112" s="39"/>
      <c r="B112" s="41"/>
      <c r="C112" s="41"/>
      <c r="D112" s="41"/>
      <c r="E112" s="41"/>
      <c r="F112" s="41"/>
      <c r="G112" s="16"/>
    </row>
    <row r="113" spans="1:7" ht="12.75" x14ac:dyDescent="0.2">
      <c r="A113" s="39"/>
      <c r="B113" s="41"/>
      <c r="C113" s="41"/>
      <c r="D113" s="41"/>
      <c r="E113" s="41"/>
      <c r="F113" s="41"/>
      <c r="G113" s="16"/>
    </row>
    <row r="114" spans="1:7" ht="12.75" x14ac:dyDescent="0.2">
      <c r="A114" s="39"/>
      <c r="B114" s="41"/>
      <c r="C114" s="41"/>
      <c r="D114" s="41"/>
      <c r="E114" s="41"/>
      <c r="F114" s="41"/>
      <c r="G114" s="16"/>
    </row>
    <row r="115" spans="1:7" ht="12.75" x14ac:dyDescent="0.2">
      <c r="A115" s="39"/>
      <c r="B115" s="41"/>
      <c r="C115" s="41"/>
      <c r="D115" s="41"/>
      <c r="E115" s="41"/>
      <c r="F115" s="41"/>
      <c r="G115" s="16"/>
    </row>
    <row r="116" spans="1:7" ht="12.75" x14ac:dyDescent="0.2">
      <c r="A116" s="39"/>
      <c r="B116" s="41"/>
      <c r="C116" s="41"/>
      <c r="D116" s="41"/>
      <c r="E116" s="41"/>
      <c r="F116" s="41"/>
      <c r="G116" s="16"/>
    </row>
    <row r="117" spans="1:7" ht="12.75" x14ac:dyDescent="0.2">
      <c r="A117" s="39"/>
      <c r="B117" s="41"/>
      <c r="C117" s="41"/>
      <c r="D117" s="41"/>
      <c r="E117" s="41"/>
      <c r="F117" s="41"/>
      <c r="G117" s="16"/>
    </row>
    <row r="118" spans="1:7" ht="12.75" x14ac:dyDescent="0.2">
      <c r="A118" s="39"/>
      <c r="B118" s="41"/>
      <c r="C118" s="41"/>
      <c r="D118" s="41"/>
      <c r="E118" s="41"/>
      <c r="F118" s="41"/>
      <c r="G118" s="16"/>
    </row>
    <row r="119" spans="1:7" ht="12.75" x14ac:dyDescent="0.2">
      <c r="A119" s="39"/>
      <c r="B119" s="41"/>
      <c r="C119" s="41"/>
      <c r="D119" s="41"/>
      <c r="E119" s="41"/>
      <c r="F119" s="41"/>
      <c r="G119" s="16"/>
    </row>
    <row r="120" spans="1:7" ht="12.75" x14ac:dyDescent="0.2">
      <c r="A120" s="39"/>
      <c r="B120" s="41"/>
      <c r="C120" s="41"/>
      <c r="D120" s="41"/>
      <c r="E120" s="41"/>
      <c r="F120" s="41"/>
      <c r="G120" s="16"/>
    </row>
    <row r="121" spans="1:7" ht="12.75" x14ac:dyDescent="0.2">
      <c r="A121" s="39"/>
      <c r="B121" s="41"/>
      <c r="C121" s="41"/>
      <c r="D121" s="41"/>
      <c r="E121" s="41"/>
      <c r="F121" s="41"/>
      <c r="G121" s="16"/>
    </row>
    <row r="122" spans="1:7" ht="12.75" x14ac:dyDescent="0.2">
      <c r="A122" s="39"/>
      <c r="B122" s="41"/>
      <c r="C122" s="41"/>
      <c r="D122" s="41"/>
      <c r="E122" s="41"/>
      <c r="F122" s="41"/>
      <c r="G122" s="16"/>
    </row>
    <row r="123" spans="1:7" ht="12.75" x14ac:dyDescent="0.2">
      <c r="A123" s="39"/>
      <c r="B123" s="41"/>
      <c r="C123" s="41"/>
      <c r="D123" s="41"/>
      <c r="E123" s="41"/>
      <c r="F123" s="41"/>
      <c r="G123" s="16"/>
    </row>
    <row r="124" spans="1:7" ht="12.75" x14ac:dyDescent="0.2">
      <c r="A124" s="39"/>
      <c r="B124" s="41"/>
      <c r="C124" s="41"/>
      <c r="D124" s="41"/>
      <c r="E124" s="41"/>
      <c r="F124" s="41"/>
      <c r="G124" s="16"/>
    </row>
    <row r="125" spans="1:7" ht="12.75" x14ac:dyDescent="0.2">
      <c r="A125" s="39"/>
      <c r="B125" s="41"/>
      <c r="C125" s="41"/>
      <c r="D125" s="41"/>
      <c r="E125" s="41"/>
      <c r="F125" s="41"/>
      <c r="G125" s="16"/>
    </row>
    <row r="126" spans="1:7" ht="12.75" x14ac:dyDescent="0.2">
      <c r="A126" s="39"/>
      <c r="B126" s="41"/>
      <c r="C126" s="41"/>
      <c r="D126" s="41"/>
      <c r="E126" s="41"/>
      <c r="F126" s="41"/>
      <c r="G126" s="16"/>
    </row>
    <row r="127" spans="1:7" ht="12.75" x14ac:dyDescent="0.2">
      <c r="A127" s="39"/>
      <c r="B127" s="41"/>
      <c r="C127" s="41"/>
      <c r="D127" s="41"/>
      <c r="E127" s="41"/>
      <c r="F127" s="41"/>
      <c r="G127" s="16"/>
    </row>
    <row r="128" spans="1:7" ht="12.75" x14ac:dyDescent="0.2">
      <c r="A128" s="39"/>
      <c r="B128" s="41"/>
      <c r="C128" s="41"/>
      <c r="D128" s="41"/>
      <c r="E128" s="41"/>
      <c r="F128" s="41"/>
      <c r="G128" s="16"/>
    </row>
    <row r="129" spans="1:7" ht="12.75" x14ac:dyDescent="0.2">
      <c r="A129" s="39"/>
      <c r="B129" s="41"/>
      <c r="C129" s="41"/>
      <c r="D129" s="41"/>
      <c r="E129" s="41"/>
      <c r="F129" s="41"/>
      <c r="G129" s="16"/>
    </row>
    <row r="130" spans="1:7" ht="12.75" x14ac:dyDescent="0.2">
      <c r="A130" s="39"/>
      <c r="B130" s="41"/>
      <c r="C130" s="41"/>
      <c r="D130" s="41"/>
      <c r="E130" s="41"/>
      <c r="F130" s="41"/>
      <c r="G130" s="16"/>
    </row>
    <row r="131" spans="1:7" ht="12.75" x14ac:dyDescent="0.2">
      <c r="A131" s="39"/>
      <c r="B131" s="41"/>
      <c r="C131" s="41"/>
      <c r="D131" s="41"/>
      <c r="E131" s="41"/>
      <c r="F131" s="41"/>
      <c r="G131" s="16"/>
    </row>
    <row r="132" spans="1:7" ht="12.75" x14ac:dyDescent="0.2">
      <c r="A132" s="39"/>
      <c r="B132" s="41"/>
      <c r="C132" s="41"/>
      <c r="D132" s="41"/>
      <c r="E132" s="41"/>
      <c r="F132" s="41"/>
      <c r="G132" s="16"/>
    </row>
    <row r="133" spans="1:7" ht="12.75" x14ac:dyDescent="0.2">
      <c r="A133" s="39"/>
      <c r="B133" s="41"/>
      <c r="C133" s="41"/>
      <c r="D133" s="41"/>
      <c r="E133" s="41"/>
      <c r="F133" s="41"/>
      <c r="G133" s="16"/>
    </row>
    <row r="134" spans="1:7" ht="12.75" x14ac:dyDescent="0.2">
      <c r="A134" s="39"/>
      <c r="B134" s="41"/>
      <c r="C134" s="41"/>
      <c r="D134" s="41"/>
      <c r="E134" s="41"/>
      <c r="F134" s="41"/>
      <c r="G134" s="16"/>
    </row>
    <row r="135" spans="1:7" ht="12.75" x14ac:dyDescent="0.2">
      <c r="A135" s="39"/>
      <c r="B135" s="41"/>
      <c r="C135" s="41"/>
      <c r="D135" s="41"/>
      <c r="E135" s="41"/>
      <c r="F135" s="41"/>
      <c r="G135" s="16"/>
    </row>
    <row r="136" spans="1:7" ht="12.75" x14ac:dyDescent="0.2">
      <c r="A136" s="39"/>
      <c r="B136" s="41"/>
      <c r="C136" s="41"/>
      <c r="D136" s="41"/>
      <c r="E136" s="41"/>
      <c r="F136" s="41"/>
      <c r="G136" s="16"/>
    </row>
    <row r="137" spans="1:7" ht="12.75" x14ac:dyDescent="0.2">
      <c r="A137" s="39"/>
      <c r="B137" s="41"/>
      <c r="C137" s="41"/>
      <c r="D137" s="41"/>
      <c r="E137" s="41"/>
      <c r="F137" s="41"/>
      <c r="G137" s="16"/>
    </row>
    <row r="138" spans="1:7" ht="12.75" x14ac:dyDescent="0.2">
      <c r="A138" s="39"/>
      <c r="B138" s="41"/>
      <c r="C138" s="41"/>
      <c r="D138" s="41"/>
      <c r="E138" s="41"/>
      <c r="F138" s="41"/>
      <c r="G138" s="16"/>
    </row>
    <row r="139" spans="1:7" ht="12.75" x14ac:dyDescent="0.2">
      <c r="A139" s="39"/>
      <c r="B139" s="41"/>
      <c r="C139" s="41"/>
      <c r="D139" s="41"/>
      <c r="E139" s="41"/>
      <c r="F139" s="41"/>
      <c r="G139" s="16"/>
    </row>
    <row r="140" spans="1:7" ht="12.75" x14ac:dyDescent="0.2">
      <c r="A140" s="39"/>
      <c r="B140" s="41"/>
      <c r="C140" s="41"/>
      <c r="D140" s="41"/>
      <c r="E140" s="41"/>
      <c r="F140" s="41"/>
      <c r="G140" s="16"/>
    </row>
    <row r="141" spans="1:7" ht="12.75" x14ac:dyDescent="0.2">
      <c r="A141" s="39"/>
      <c r="B141" s="41"/>
      <c r="C141" s="41"/>
      <c r="D141" s="41"/>
      <c r="E141" s="41"/>
      <c r="F141" s="41"/>
      <c r="G141" s="16"/>
    </row>
    <row r="142" spans="1:7" ht="12.75" x14ac:dyDescent="0.2">
      <c r="A142" s="39"/>
      <c r="B142" s="41"/>
      <c r="C142" s="41"/>
      <c r="D142" s="41"/>
      <c r="E142" s="41"/>
      <c r="F142" s="41"/>
      <c r="G142" s="16"/>
    </row>
    <row r="143" spans="1:7" ht="12.75" x14ac:dyDescent="0.2">
      <c r="A143" s="39"/>
      <c r="B143" s="41"/>
      <c r="C143" s="41"/>
      <c r="D143" s="41"/>
      <c r="E143" s="41"/>
      <c r="F143" s="41"/>
      <c r="G143" s="16"/>
    </row>
    <row r="144" spans="1:7" ht="12.75" x14ac:dyDescent="0.2">
      <c r="A144" s="39"/>
      <c r="B144" s="41"/>
      <c r="C144" s="41"/>
      <c r="D144" s="41"/>
      <c r="E144" s="41"/>
      <c r="F144" s="41"/>
      <c r="G144" s="16"/>
    </row>
    <row r="145" spans="1:7" ht="12.75" x14ac:dyDescent="0.2">
      <c r="A145" s="39"/>
      <c r="B145" s="41"/>
      <c r="C145" s="41"/>
      <c r="D145" s="41"/>
      <c r="E145" s="41"/>
      <c r="F145" s="41"/>
      <c r="G145" s="16"/>
    </row>
    <row r="146" spans="1:7" ht="12.75" x14ac:dyDescent="0.2">
      <c r="A146" s="39"/>
      <c r="B146" s="41"/>
      <c r="C146" s="41"/>
      <c r="D146" s="41"/>
      <c r="E146" s="41"/>
      <c r="F146" s="41"/>
      <c r="G146" s="16"/>
    </row>
    <row r="147" spans="1:7" ht="12.75" x14ac:dyDescent="0.2">
      <c r="A147" s="39"/>
      <c r="B147" s="41"/>
      <c r="C147" s="41"/>
      <c r="D147" s="41"/>
      <c r="E147" s="41"/>
      <c r="F147" s="41"/>
      <c r="G147" s="16"/>
    </row>
    <row r="148" spans="1:7" ht="12.75" x14ac:dyDescent="0.2">
      <c r="A148" s="39"/>
      <c r="B148" s="41"/>
      <c r="C148" s="41"/>
      <c r="D148" s="41"/>
      <c r="E148" s="41"/>
      <c r="F148" s="41"/>
      <c r="G148" s="16"/>
    </row>
    <row r="149" spans="1:7" ht="12.75" x14ac:dyDescent="0.2">
      <c r="A149" s="39"/>
      <c r="B149" s="41"/>
      <c r="C149" s="41"/>
      <c r="D149" s="41"/>
      <c r="E149" s="41"/>
      <c r="F149" s="41"/>
      <c r="G149" s="16"/>
    </row>
    <row r="150" spans="1:7" ht="12.75" x14ac:dyDescent="0.2">
      <c r="A150" s="39"/>
      <c r="B150" s="41"/>
      <c r="C150" s="41"/>
      <c r="D150" s="41"/>
      <c r="E150" s="41"/>
      <c r="F150" s="41"/>
      <c r="G150" s="16"/>
    </row>
    <row r="151" spans="1:7" ht="12.75" x14ac:dyDescent="0.2">
      <c r="A151" s="39"/>
      <c r="B151" s="41"/>
      <c r="C151" s="41"/>
      <c r="D151" s="41"/>
      <c r="E151" s="41"/>
      <c r="F151" s="41"/>
      <c r="G151" s="16"/>
    </row>
    <row r="152" spans="1:7" ht="12.75" x14ac:dyDescent="0.2">
      <c r="A152" s="39"/>
      <c r="B152" s="41"/>
      <c r="C152" s="41"/>
      <c r="D152" s="41"/>
      <c r="E152" s="41"/>
      <c r="F152" s="41"/>
      <c r="G152" s="16"/>
    </row>
    <row r="153" spans="1:7" ht="12.75" x14ac:dyDescent="0.2">
      <c r="A153" s="39"/>
      <c r="B153" s="41"/>
      <c r="C153" s="41"/>
      <c r="D153" s="41"/>
      <c r="E153" s="41"/>
      <c r="F153" s="41"/>
      <c r="G153" s="16"/>
    </row>
    <row r="154" spans="1:7" ht="12.75" x14ac:dyDescent="0.2">
      <c r="A154" s="39"/>
      <c r="B154" s="41"/>
      <c r="C154" s="41"/>
      <c r="D154" s="41"/>
      <c r="E154" s="41"/>
      <c r="F154" s="41"/>
      <c r="G154" s="16"/>
    </row>
    <row r="155" spans="1:7" ht="12.75" x14ac:dyDescent="0.2">
      <c r="A155" s="39"/>
      <c r="B155" s="41"/>
      <c r="C155" s="41"/>
      <c r="D155" s="41"/>
      <c r="E155" s="41"/>
      <c r="F155" s="41"/>
      <c r="G155" s="16"/>
    </row>
    <row r="156" spans="1:7" ht="12.75" x14ac:dyDescent="0.2">
      <c r="A156" s="39"/>
      <c r="B156" s="41"/>
      <c r="C156" s="41"/>
      <c r="D156" s="41"/>
      <c r="E156" s="41"/>
      <c r="F156" s="41"/>
      <c r="G156" s="16"/>
    </row>
    <row r="157" spans="1:7" ht="12.75" x14ac:dyDescent="0.2">
      <c r="A157" s="39"/>
      <c r="B157" s="41"/>
      <c r="C157" s="41"/>
      <c r="D157" s="41"/>
      <c r="E157" s="41"/>
      <c r="F157" s="41"/>
      <c r="G157" s="16"/>
    </row>
    <row r="158" spans="1:7" ht="12.75" x14ac:dyDescent="0.2">
      <c r="A158" s="39"/>
      <c r="B158" s="41"/>
      <c r="C158" s="41"/>
      <c r="D158" s="41"/>
      <c r="E158" s="41"/>
      <c r="F158" s="41"/>
      <c r="G158" s="16"/>
    </row>
    <row r="159" spans="1:7" ht="12.75" x14ac:dyDescent="0.2">
      <c r="A159" s="39"/>
      <c r="B159" s="41"/>
      <c r="C159" s="41"/>
      <c r="D159" s="41"/>
      <c r="E159" s="41"/>
      <c r="F159" s="41"/>
      <c r="G159" s="16"/>
    </row>
    <row r="160" spans="1:7" ht="12.75" x14ac:dyDescent="0.2">
      <c r="A160" s="39"/>
      <c r="B160" s="41"/>
      <c r="C160" s="41"/>
      <c r="D160" s="41"/>
      <c r="E160" s="41"/>
      <c r="F160" s="41"/>
      <c r="G160" s="16"/>
    </row>
    <row r="161" spans="1:7" ht="12.75" x14ac:dyDescent="0.2">
      <c r="A161" s="39"/>
      <c r="B161" s="41"/>
      <c r="C161" s="41"/>
      <c r="D161" s="41"/>
      <c r="E161" s="41"/>
      <c r="F161" s="41"/>
      <c r="G161" s="16"/>
    </row>
    <row r="162" spans="1:7" ht="12.75" x14ac:dyDescent="0.2">
      <c r="A162" s="39"/>
      <c r="B162" s="41"/>
      <c r="C162" s="41"/>
      <c r="D162" s="41"/>
      <c r="E162" s="41"/>
      <c r="F162" s="41"/>
      <c r="G162" s="16"/>
    </row>
    <row r="163" spans="1:7" ht="12.75" x14ac:dyDescent="0.2">
      <c r="A163" s="39"/>
      <c r="B163" s="41"/>
      <c r="C163" s="41"/>
      <c r="D163" s="41"/>
      <c r="E163" s="41"/>
      <c r="F163" s="41"/>
      <c r="G163" s="16"/>
    </row>
  </sheetData>
  <mergeCells count="2">
    <mergeCell ref="E5:F6"/>
    <mergeCell ref="G101:G10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Edwin ( ARS 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Peña</dc:creator>
  <cp:keywords/>
  <dc:description/>
  <cp:lastModifiedBy>Rafael Peña</cp:lastModifiedBy>
  <cp:revision/>
  <dcterms:created xsi:type="dcterms:W3CDTF">2024-11-05T18:10:19Z</dcterms:created>
  <dcterms:modified xsi:type="dcterms:W3CDTF">2024-11-09T17:28:37Z</dcterms:modified>
  <cp:category/>
  <cp:contentStatus/>
</cp:coreProperties>
</file>